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rono ejemplo" sheetId="1" r:id="rId5"/>
    <sheet state="visible" name="Hitos" sheetId="2" r:id="rId6"/>
    <sheet state="visible" name="PL Cronograma General" sheetId="3" r:id="rId7"/>
    <sheet state="visible" name="PL Cronograma detallado" sheetId="4" r:id="rId8"/>
    <sheet state="visible" name="R Cronograma detallado" sheetId="5" r:id="rId9"/>
    <sheet state="visible" name="BORRADOR 1" sheetId="6" r:id="rId10"/>
    <sheet state="visible" name="BORRADOR 2" sheetId="7" r:id="rId11"/>
    <sheet state="visible" name="CD R Documentación" sheetId="8" r:id="rId12"/>
    <sheet state="visible" name="CD R Investigación" sheetId="9" r:id="rId13"/>
    <sheet state="visible" name="CD R Desarrollo" sheetId="10" r:id="rId14"/>
    <sheet state="visible" name="Indicadores EVM" sheetId="11" r:id="rId15"/>
    <sheet state="visible" name="EVM" sheetId="12" r:id="rId16"/>
    <sheet state="visible" name="Curva S" sheetId="13" r:id="rId17"/>
    <sheet state="visible" name="Roles" sheetId="14" r:id="rId18"/>
    <sheet state="visible" name="Cuadro Desempeño" sheetId="15" r:id="rId19"/>
    <sheet state="visible" name="Minutas" sheetId="16" r:id="rId20"/>
    <sheet state="hidden" name="Evaluacion de compromisos" sheetId="17" r:id="rId21"/>
    <sheet state="hidden" name="Estado de avance" sheetId="18" r:id="rId22"/>
    <sheet state="hidden" name="Proximos pasos" sheetId="19" r:id="rId23"/>
  </sheets>
  <definedNames/>
  <calcPr fullCalcOnLoad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HH = Cuantas horas de entre esos dias dedicare a la tarea
==&gt; HH = dias * horas trabajo (suelo poner 2 3 o 4 )
Esfuerzo total pl = HH * N° trabajadores
======</t>
      </text>
    </commen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valor porcentual de cada tarea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valor porcentual de cada tarea
======</t>
      </text>
    </comment>
    <comment authorId="0" ref="H2">
      <text>
        <t xml:space="preserve">% acumulado al completar las tareas
======</t>
      </text>
    </comment>
  </commentList>
</comments>
</file>

<file path=xl/sharedStrings.xml><?xml version="1.0" encoding="utf-8"?>
<sst xmlns="http://schemas.openxmlformats.org/spreadsheetml/2006/main" count="2415" uniqueCount="593">
  <si>
    <t>N°</t>
  </si>
  <si>
    <t>Actividad</t>
  </si>
  <si>
    <t>Fecha</t>
  </si>
  <si>
    <t>Aspectos generales de planificación</t>
  </si>
  <si>
    <t>Impacto Real 
(%)</t>
  </si>
  <si>
    <t>Avance Real
 (%)</t>
  </si>
  <si>
    <t>Área</t>
  </si>
  <si>
    <t>% 
Completado 
Tarea</t>
  </si>
  <si>
    <t>Valor 
Ganado</t>
  </si>
  <si>
    <t>Valor 
Ganado 
(%)</t>
  </si>
  <si>
    <t>Valor Ganado 
Acum (%)</t>
  </si>
  <si>
    <t>Dias</t>
  </si>
  <si>
    <t>HH</t>
  </si>
  <si>
    <t>% Impacto</t>
  </si>
  <si>
    <t>% Avance</t>
  </si>
  <si>
    <t>Esfuerzo (HH)</t>
  </si>
  <si>
    <t>Costo (UF)</t>
  </si>
  <si>
    <t>Jefe de Proyecto</t>
  </si>
  <si>
    <t>Documentación</t>
  </si>
  <si>
    <t>Investigación</t>
  </si>
  <si>
    <t>Desarrollo</t>
  </si>
  <si>
    <t>Inicio</t>
  </si>
  <si>
    <t>Termino</t>
  </si>
  <si>
    <t xml:space="preserve">Unit. </t>
  </si>
  <si>
    <t>Acum.</t>
  </si>
  <si>
    <t>% De uso</t>
  </si>
  <si>
    <t>Unit.</t>
  </si>
  <si>
    <t>% dedic</t>
  </si>
  <si>
    <t>HH esfuerzo</t>
  </si>
  <si>
    <t>Rol</t>
  </si>
  <si>
    <t>Valor HH (UF)</t>
  </si>
  <si>
    <t>1</t>
  </si>
  <si>
    <t>Fase de Inicio</t>
  </si>
  <si>
    <t>1.1</t>
  </si>
  <si>
    <t>Relevamiento inicial del Proyecto</t>
  </si>
  <si>
    <t>1.1.1</t>
  </si>
  <si>
    <t>Definición de Roles</t>
  </si>
  <si>
    <t>L</t>
  </si>
  <si>
    <t>1.2</t>
  </si>
  <si>
    <t>Gestión del Alcance</t>
  </si>
  <si>
    <t>1.2.1</t>
  </si>
  <si>
    <t>Organización de grupos de Trabajo</t>
  </si>
  <si>
    <t>1.2.2</t>
  </si>
  <si>
    <t>Definición de Enfoques y Justificación</t>
  </si>
  <si>
    <t>1.2.3</t>
  </si>
  <si>
    <t>Establecer Alcances y Limitaciones</t>
  </si>
  <si>
    <t>1.2.4</t>
  </si>
  <si>
    <t>Definir Metodologias</t>
  </si>
  <si>
    <t>1.2.5</t>
  </si>
  <si>
    <t>Definir Plan de Hitos</t>
  </si>
  <si>
    <t>1.2.6</t>
  </si>
  <si>
    <t>Elaborar Cronograma</t>
  </si>
  <si>
    <t>1.2.7</t>
  </si>
  <si>
    <t>Distribución del Esfuerzo</t>
  </si>
  <si>
    <t>1.2.8</t>
  </si>
  <si>
    <t>Definir Costos</t>
  </si>
  <si>
    <t>1.2.9</t>
  </si>
  <si>
    <t>Definir Criterio de Evaluación de Integrantes</t>
  </si>
  <si>
    <t>1.3</t>
  </si>
  <si>
    <t>Elaboración Informe Propuesta</t>
  </si>
  <si>
    <t>1.3.1</t>
  </si>
  <si>
    <t>Reunión de Líderes 1</t>
  </si>
  <si>
    <t>1.4</t>
  </si>
  <si>
    <t>Entrega de Informe de Propuesta v1</t>
  </si>
  <si>
    <t>2</t>
  </si>
  <si>
    <t>Fase de Investigación</t>
  </si>
  <si>
    <t>2.1</t>
  </si>
  <si>
    <t>Relevación de Información de Proyecto GPI 2021-II</t>
  </si>
  <si>
    <t>2.1.1</t>
  </si>
  <si>
    <t>Recolección Documentación Proyecto GPI 2021-II</t>
  </si>
  <si>
    <t>2.1.2</t>
  </si>
  <si>
    <t>Obtención Repositorio Proyecto GPI 2021-II</t>
  </si>
  <si>
    <t>2.1.3</t>
  </si>
  <si>
    <t>Análisis de Documentación de Proyecto GPI 2021-II</t>
  </si>
  <si>
    <t>2.1.4</t>
  </si>
  <si>
    <t>Reunión de Líderes 2</t>
  </si>
  <si>
    <t>2.2</t>
  </si>
  <si>
    <t>Investigación Bibliométrica y Altmetric</t>
  </si>
  <si>
    <t>H1</t>
  </si>
  <si>
    <t>Entrega de Informe de Propuesta vf</t>
  </si>
  <si>
    <t>2.2.1</t>
  </si>
  <si>
    <t>Definición de Instrumentos de Análisis Bibliométricos</t>
  </si>
  <si>
    <t>2.2.2</t>
  </si>
  <si>
    <t>Definción de Instrumentos de Análisis Altmetric</t>
  </si>
  <si>
    <t>2.2.3</t>
  </si>
  <si>
    <t>Analizar Estado del Arte de la Fase Anterior del Proyecto (Parte 1)</t>
  </si>
  <si>
    <t>2.2.4</t>
  </si>
  <si>
    <t>Reunión de Líderes 3</t>
  </si>
  <si>
    <t>2.2.5</t>
  </si>
  <si>
    <t>Definir Estrategias de Búsqueda</t>
  </si>
  <si>
    <t>2.2.6</t>
  </si>
  <si>
    <t>Realizar análisis bibliométrico en Springer Link y Virtual Pro</t>
  </si>
  <si>
    <t>2.2.7</t>
  </si>
  <si>
    <t>Realizar análisis bibliométrico en Proquest Engineering, Proquest D&amp;T y Science Direct</t>
  </si>
  <si>
    <t>2.2.8</t>
  </si>
  <si>
    <t>Realizar análisis bibliométrico en Oxford Journals, IOP Science, WoL</t>
  </si>
  <si>
    <t>2.2.9</t>
  </si>
  <si>
    <t>Realizar análisis bibliométrico en Scopus, WoL e IEEE Xplore</t>
  </si>
  <si>
    <t>2.3</t>
  </si>
  <si>
    <t>Investigación de Lenguas</t>
  </si>
  <si>
    <t>2.3.1</t>
  </si>
  <si>
    <t>Investigar Lengua Mapudungun</t>
  </si>
  <si>
    <t>2.3.2</t>
  </si>
  <si>
    <t>Investigación de herramientas de traducción de inglés a español</t>
  </si>
  <si>
    <t>2.3.3</t>
  </si>
  <si>
    <t>Investigación sobre Inteligencia artificial</t>
  </si>
  <si>
    <t>2.4</t>
  </si>
  <si>
    <t>Preparación Avance N°1</t>
  </si>
  <si>
    <t>H2</t>
  </si>
  <si>
    <t>Entrega Avance N°1 y Defensa</t>
  </si>
  <si>
    <t>2.3.4</t>
  </si>
  <si>
    <t>Analizar Estado del Arte de la Fase Anterior del Proyecto (Parte 2)</t>
  </si>
  <si>
    <t>2.3.5</t>
  </si>
  <si>
    <t>Documentar palabras mapuches y su traducción al español</t>
  </si>
  <si>
    <t>2.3.6</t>
  </si>
  <si>
    <t>Definición de conjunto de Expresiones</t>
  </si>
  <si>
    <t>2.3.7</t>
  </si>
  <si>
    <t>Reunión de Líderes 4</t>
  </si>
  <si>
    <t>2.3.8</t>
  </si>
  <si>
    <t>Realizar análisis Altmetric en Google Scholar</t>
  </si>
  <si>
    <t>2.3.9</t>
  </si>
  <si>
    <t>Elaborar Documentación Relacionada al Levantamiento de Información</t>
  </si>
  <si>
    <t>2.3.10</t>
  </si>
  <si>
    <t>Reunión de Líderes 5</t>
  </si>
  <si>
    <t>3</t>
  </si>
  <si>
    <t>Fase de Desarrollo</t>
  </si>
  <si>
    <t>3.1</t>
  </si>
  <si>
    <t>Formulacion de Diseños</t>
  </si>
  <si>
    <t>3.1.1</t>
  </si>
  <si>
    <t>MockUp del Prototipo</t>
  </si>
  <si>
    <t>3.1.2</t>
  </si>
  <si>
    <t>Reunión de Líderes 6</t>
  </si>
  <si>
    <t>3.2</t>
  </si>
  <si>
    <t>Obtención de Datos para el Prototipo</t>
  </si>
  <si>
    <t>3.2.1</t>
  </si>
  <si>
    <t xml:space="preserve">Grabación de Dataset </t>
  </si>
  <si>
    <t>3.2.2</t>
  </si>
  <si>
    <t>Adecuación del Dataset para el uso en Desarrollo (Parte 1)</t>
  </si>
  <si>
    <t>3.3</t>
  </si>
  <si>
    <t>Creación y Entrenamiento de Red Neuronal</t>
  </si>
  <si>
    <t>3.3.1</t>
  </si>
  <si>
    <t>Creación de Red Neuronal</t>
  </si>
  <si>
    <t>3.3.2</t>
  </si>
  <si>
    <t>Reunion de Lideres 7</t>
  </si>
  <si>
    <t>3.3.3</t>
  </si>
  <si>
    <t>Entrenamiento de Red Neuronal (Parte 1)</t>
  </si>
  <si>
    <t>3.3.4</t>
  </si>
  <si>
    <t>Reunión de Líderes 8</t>
  </si>
  <si>
    <t>3.4</t>
  </si>
  <si>
    <t>Elaboración Informe de Avance N°2</t>
  </si>
  <si>
    <t>H3</t>
  </si>
  <si>
    <t>Entrega de Avance N°2 y Defensa</t>
  </si>
  <si>
    <t>3.5</t>
  </si>
  <si>
    <t>Construcción de Prototipo</t>
  </si>
  <si>
    <t>3.5.1</t>
  </si>
  <si>
    <t>Preparación de entorno de Desarrollo</t>
  </si>
  <si>
    <t>3.5.2</t>
  </si>
  <si>
    <t>Adecuación del Dataset para el uso en Desarrollo (parte 2)</t>
  </si>
  <si>
    <t>3.5.3</t>
  </si>
  <si>
    <t>Entrenamiento de Red Neuronal (Parte 2)</t>
  </si>
  <si>
    <t>3.5.4</t>
  </si>
  <si>
    <t>Desarrollo del Prototipo (parte 1)</t>
  </si>
  <si>
    <t>3.5.5</t>
  </si>
  <si>
    <t>Reunión de Líderes 9</t>
  </si>
  <si>
    <t>3.5.6</t>
  </si>
  <si>
    <t>Pruebas de Uso Básico</t>
  </si>
  <si>
    <t>3.5.7</t>
  </si>
  <si>
    <t>Reunión de Líderes 10</t>
  </si>
  <si>
    <t>3.6</t>
  </si>
  <si>
    <t>Elaboración Informe de Avance N°3</t>
  </si>
  <si>
    <t>H4</t>
  </si>
  <si>
    <t>Entrega de Avance N°3 y Defensa</t>
  </si>
  <si>
    <t>3.7</t>
  </si>
  <si>
    <t>Construcción de Prototipo (Parte 2)</t>
  </si>
  <si>
    <t>3.7.1</t>
  </si>
  <si>
    <t>Desarrollo del Prototipo (parte 2)</t>
  </si>
  <si>
    <t>3.7.2</t>
  </si>
  <si>
    <t>Ingresar Red Neuronal a una Maquina Virtual</t>
  </si>
  <si>
    <t>3.7.3</t>
  </si>
  <si>
    <t>Reunión de Líderes 11</t>
  </si>
  <si>
    <t>3.7.4</t>
  </si>
  <si>
    <t>Conexion Front y Backend</t>
  </si>
  <si>
    <t>3.7.5</t>
  </si>
  <si>
    <t>Reunión de Líderes 12</t>
  </si>
  <si>
    <t>3.7.6</t>
  </si>
  <si>
    <t>Documentación del Desarrollo</t>
  </si>
  <si>
    <t>3.7.7</t>
  </si>
  <si>
    <t>Pruebas de experiencia de usuario</t>
  </si>
  <si>
    <t>3.8</t>
  </si>
  <si>
    <t>Elaboración Informe de Avance N°4</t>
  </si>
  <si>
    <t>H5</t>
  </si>
  <si>
    <t>Entrega de Avance N°4 y Defensa</t>
  </si>
  <si>
    <t>4</t>
  </si>
  <si>
    <t>Fase de Estudio de Resultados</t>
  </si>
  <si>
    <t>4.1</t>
  </si>
  <si>
    <t>Analisis de Resultados</t>
  </si>
  <si>
    <t>4.1.1</t>
  </si>
  <si>
    <t>Realizar Pruebas al Prototipo Funcional</t>
  </si>
  <si>
    <t>4.1.2</t>
  </si>
  <si>
    <t>Reunión de Líderes 13</t>
  </si>
  <si>
    <t>4.1.3</t>
  </si>
  <si>
    <t>Analizar y Evaluar Resultados</t>
  </si>
  <si>
    <t>4.1.4</t>
  </si>
  <si>
    <t>Documentar Pruebas de Software</t>
  </si>
  <si>
    <t>4.1.5</t>
  </si>
  <si>
    <t>Realizar conclusiones y recomendaciones</t>
  </si>
  <si>
    <t>4.1.6</t>
  </si>
  <si>
    <t>Reunión de Líderes 14</t>
  </si>
  <si>
    <t>5</t>
  </si>
  <si>
    <t>Fase de Cierre del Proyecto</t>
  </si>
  <si>
    <t>5.1</t>
  </si>
  <si>
    <t>Elaboración Documentación Final</t>
  </si>
  <si>
    <t>5.1.1</t>
  </si>
  <si>
    <t>Recopilación de Información del Proyecto</t>
  </si>
  <si>
    <t>5.1.2</t>
  </si>
  <si>
    <t>Elaboración Informe Final (Parte 1)</t>
  </si>
  <si>
    <t>5.1.3</t>
  </si>
  <si>
    <t>Elaboración Paper (Parte 1)</t>
  </si>
  <si>
    <t>5.2</t>
  </si>
  <si>
    <t>Elaboración Informe de Avance N°5</t>
  </si>
  <si>
    <t>H6</t>
  </si>
  <si>
    <t>Entrega de Avance N°5 y Defensa</t>
  </si>
  <si>
    <t>5.1.4</t>
  </si>
  <si>
    <t>Elaboración Informe Final (parte 2)</t>
  </si>
  <si>
    <t>5.1.5</t>
  </si>
  <si>
    <t>Elaboración Paper (parte 2)</t>
  </si>
  <si>
    <t>5.1.6</t>
  </si>
  <si>
    <t>Reunión de Líderes 15</t>
  </si>
  <si>
    <t>5.3</t>
  </si>
  <si>
    <t>Entrega de Prototipo Funcional</t>
  </si>
  <si>
    <t>5.1.7</t>
  </si>
  <si>
    <t>Reunión de Líderes 16</t>
  </si>
  <si>
    <t>H7</t>
  </si>
  <si>
    <t>Defensa ante Comisión (Fin de Proyecto)</t>
  </si>
  <si>
    <t>Hito</t>
  </si>
  <si>
    <t>Avance 
Planificado</t>
  </si>
  <si>
    <t>Avance 
Real</t>
  </si>
  <si>
    <t>Desviación</t>
  </si>
  <si>
    <t>Descripción</t>
  </si>
  <si>
    <t>Entrega Informe Propuesta inicial</t>
  </si>
  <si>
    <t>0%</t>
  </si>
  <si>
    <t>Entrega Informe Propuesta V1</t>
  </si>
  <si>
    <t>Entrega Avance N°2 y Defensa</t>
  </si>
  <si>
    <t>Entrega Avance N°3 y Defensa</t>
  </si>
  <si>
    <t>Entrega Avance N°4 y Defensa (Hito 5)</t>
  </si>
  <si>
    <t>Entrega Informe Final (Hito 6)</t>
  </si>
  <si>
    <t>Término</t>
  </si>
  <si>
    <t>Días</t>
  </si>
  <si>
    <t>Esfuerzo(HH) unit.</t>
  </si>
  <si>
    <t>Esfuerzo (HH) acum.</t>
  </si>
  <si>
    <t>Costo (UF) unit.</t>
  </si>
  <si>
    <t>Costo (UF) acum.</t>
  </si>
  <si>
    <t>% Avance Planificado</t>
  </si>
  <si>
    <t>% Avance Real</t>
  </si>
  <si>
    <t>S</t>
  </si>
  <si>
    <t>% Avance PL</t>
  </si>
  <si>
    <t>Jefe de proyecto</t>
  </si>
  <si>
    <t>H0</t>
  </si>
  <si>
    <t>Entrega Informe Propuesta inicial (Hito 0)</t>
  </si>
  <si>
    <t>Inicio proyecto</t>
  </si>
  <si>
    <t>1,2,10</t>
  </si>
  <si>
    <t xml:space="preserve">Elaboracion presentacion </t>
  </si>
  <si>
    <t>1,3,2</t>
  </si>
  <si>
    <t>Elaboracion informe</t>
  </si>
  <si>
    <t>Entrega Informe Propuesta V1 (Hito 1)</t>
  </si>
  <si>
    <t>Planificación de Alcances y Diseño de la Arquitectura</t>
  </si>
  <si>
    <t>2,1</t>
  </si>
  <si>
    <t>Levantamiento bibliográfico One Health</t>
  </si>
  <si>
    <t>Búsqueda de papers One Health</t>
  </si>
  <si>
    <t>Selección de fuentes clave</t>
  </si>
  <si>
    <t>Resumen bibliográfico</t>
  </si>
  <si>
    <t>Reunion Lideres 2</t>
  </si>
  <si>
    <t>2,2</t>
  </si>
  <si>
    <t>Escenario Base (PRRS)</t>
  </si>
  <si>
    <t>Definición epidemiológica</t>
  </si>
  <si>
    <t>Mapeo de actores involucrados</t>
  </si>
  <si>
    <t>2,3</t>
  </si>
  <si>
    <t>Elaboración Propuesta Técnica</t>
  </si>
  <si>
    <t>Redacción sección de contexto</t>
  </si>
  <si>
    <t>Redacción sección metodológica</t>
  </si>
  <si>
    <t>Revisión Líder de Proyecto</t>
  </si>
  <si>
    <t>2,4</t>
  </si>
  <si>
    <t>Especificación técnica de agentes</t>
  </si>
  <si>
    <t>2.4.1</t>
  </si>
  <si>
    <t>Definición de roles de agentes</t>
  </si>
  <si>
    <t>2.4.2</t>
  </si>
  <si>
    <t>Selección de modelo LLM base</t>
  </si>
  <si>
    <t>2.4.3</t>
  </si>
  <si>
    <t>Diseño de prompts iniciales</t>
  </si>
  <si>
    <t>2,5</t>
  </si>
  <si>
    <t>Diseño de flujos LangGraph</t>
  </si>
  <si>
    <t>2.5.1</t>
  </si>
  <si>
    <t>Diagramación de estados y nodos</t>
  </si>
  <si>
    <t>2.5.2</t>
  </si>
  <si>
    <t>Diseño de condicionales (edges)</t>
  </si>
  <si>
    <t>2.5.3</t>
  </si>
  <si>
    <t>Validación lógica del grafo</t>
  </si>
  <si>
    <t>2,6</t>
  </si>
  <si>
    <t>Consolidación Avance 1</t>
  </si>
  <si>
    <t>2.6.1</t>
  </si>
  <si>
    <t>Redacción reporte arquitectura</t>
  </si>
  <si>
    <t>2.6.2</t>
  </si>
  <si>
    <t>Preparación de presentación</t>
  </si>
  <si>
    <t>Entrega Avance N°1 y Defensa (Hito 2)</t>
  </si>
  <si>
    <t>Construcción del Conocimiento</t>
  </si>
  <si>
    <t>Recopilación corpus SAG/OMSA</t>
  </si>
  <si>
    <t>Descarga normativas SAG</t>
  </si>
  <si>
    <t>Descarga reportes OMSA</t>
  </si>
  <si>
    <t>Segmentación de documentos</t>
  </si>
  <si>
    <t>Reunion Lideres 3</t>
  </si>
  <si>
    <t>OCR y limpieza de PDF</t>
  </si>
  <si>
    <t>3.2.3</t>
  </si>
  <si>
    <t>Chunking semántico</t>
  </si>
  <si>
    <t>Indexación base vectorial</t>
  </si>
  <si>
    <t>Configuración de base vectorial</t>
  </si>
  <si>
    <t>Reunion Lideres 4</t>
  </si>
  <si>
    <t>Generación de embeddings</t>
  </si>
  <si>
    <t>Consolidación Avance 2</t>
  </si>
  <si>
    <t>3.4.1</t>
  </si>
  <si>
    <t>Pruebas de recuperación (RAG)</t>
  </si>
  <si>
    <t>3.4.2</t>
  </si>
  <si>
    <t>Documentación Avance 2</t>
  </si>
  <si>
    <t>Entrega Avance N°2 y Defensa (Hito 3)</t>
  </si>
  <si>
    <t>Integración de Datos</t>
  </si>
  <si>
    <t>Desarrollo APIs climáticos</t>
  </si>
  <si>
    <t>Conexión API meteorológica</t>
  </si>
  <si>
    <t>Reunion Lideres 5</t>
  </si>
  <si>
    <t>Transformación de datos</t>
  </si>
  <si>
    <t>Conectores productivos</t>
  </si>
  <si>
    <t>4.2.1</t>
  </si>
  <si>
    <t>Reunion Lideres 6</t>
  </si>
  <si>
    <t>4.2.2</t>
  </si>
  <si>
    <t>Mockup base de datos granjas</t>
  </si>
  <si>
    <t>4.2.3</t>
  </si>
  <si>
    <t>Endpoints de consulta</t>
  </si>
  <si>
    <t>Pruebas de ingesta</t>
  </si>
  <si>
    <t>4.3.1</t>
  </si>
  <si>
    <t>Reunion Lideres 7</t>
  </si>
  <si>
    <t>4.3.2</t>
  </si>
  <si>
    <t>Test de latencia y volumen</t>
  </si>
  <si>
    <t>4.3.3</t>
  </si>
  <si>
    <t>Corrección de errores</t>
  </si>
  <si>
    <t>Consolidación Avance 3</t>
  </si>
  <si>
    <t>4.4.1</t>
  </si>
  <si>
    <t>Redacción de avance datos</t>
  </si>
  <si>
    <t>4.4.2</t>
  </si>
  <si>
    <t>Empaquetado de demostración</t>
  </si>
  <si>
    <t>Entrega Avance N°3 y Defensa (Hito 4)</t>
  </si>
  <si>
    <t>Implementación Multiagente</t>
  </si>
  <si>
    <t>Programación Agentes (Clima/Diag)</t>
  </si>
  <si>
    <t>Implementación Agente Clima</t>
  </si>
  <si>
    <t>Reunion Lideres 8</t>
  </si>
  <si>
    <t>Implementación Agente Diag</t>
  </si>
  <si>
    <t>Programación Agentes (Bioseg/Merc)</t>
  </si>
  <si>
    <t>5.2.1</t>
  </si>
  <si>
    <t>Reunion Lideres 9</t>
  </si>
  <si>
    <t>5.2.2</t>
  </si>
  <si>
    <t>Implementación Agente Bioseg</t>
  </si>
  <si>
    <t>5.2.3</t>
  </si>
  <si>
    <t>Implementación Agente Mercado</t>
  </si>
  <si>
    <t>Implementación Agente Moderador</t>
  </si>
  <si>
    <t>5.3.1</t>
  </si>
  <si>
    <t>Reunion Lideres 10</t>
  </si>
  <si>
    <t>5.3.2</t>
  </si>
  <si>
    <t>Lógica de ruteo del moderador</t>
  </si>
  <si>
    <t>5.3.3</t>
  </si>
  <si>
    <t>Sistema de memoria compartida</t>
  </si>
  <si>
    <t>Consolidación Avance 4</t>
  </si>
  <si>
    <t>5.4.1</t>
  </si>
  <si>
    <t>Ejecución de caso de prueba</t>
  </si>
  <si>
    <t>5.4.2</t>
  </si>
  <si>
    <t>Documentación Avance 4</t>
  </si>
  <si>
    <t>Generación de Informes y Validación</t>
  </si>
  <si>
    <t>Desarrollo módulo prescriptivo</t>
  </si>
  <si>
    <t>6.1.1</t>
  </si>
  <si>
    <t>Reunion Lideres 11</t>
  </si>
  <si>
    <t>6.1.2</t>
  </si>
  <si>
    <t>Generación de recomendaciones</t>
  </si>
  <si>
    <t>6.1.3</t>
  </si>
  <si>
    <t>Formateo de salidas e UI</t>
  </si>
  <si>
    <t>Ejecución escenarios simulados</t>
  </si>
  <si>
    <t>6.2.1</t>
  </si>
  <si>
    <t>Simulación Escenario Pesimista</t>
  </si>
  <si>
    <t>6.2.2</t>
  </si>
  <si>
    <t>Reunion Lideres 12</t>
  </si>
  <si>
    <t>6.2.3</t>
  </si>
  <si>
    <t>Simulación Escenario Optimista</t>
  </si>
  <si>
    <t>Evaluación métricas y Rúbrica</t>
  </si>
  <si>
    <t>6.3.1</t>
  </si>
  <si>
    <t>Contraste con rúbrica técnica</t>
  </si>
  <si>
    <t>6.3.2</t>
  </si>
  <si>
    <t>Ajuste final de desempeño</t>
  </si>
  <si>
    <t>Redacción final y empaquetado</t>
  </si>
  <si>
    <t>6.4.1</t>
  </si>
  <si>
    <t>Armado de documento maestro</t>
  </si>
  <si>
    <t>6.4.2</t>
  </si>
  <si>
    <t>Revisión y cierre</t>
  </si>
  <si>
    <t>TOTALES</t>
  </si>
  <si>
    <t>%Impacto real</t>
  </si>
  <si>
    <t>%Avance real</t>
  </si>
  <si>
    <t>% 
Realizado</t>
  </si>
  <si>
    <t>% Impacto real</t>
  </si>
  <si>
    <t>Fecha termino</t>
  </si>
  <si>
    <t>Fecha Término</t>
  </si>
  <si>
    <t>Costo (UF) acum %</t>
  </si>
  <si>
    <t>Nikolás Maldonado Faúndez (Jefe/a de Documentación)</t>
  </si>
  <si>
    <t>Amaru Aros Molina</t>
  </si>
  <si>
    <t>Juan Arrano Espinoza</t>
  </si>
  <si>
    <t>Mei-Ying Mamani León</t>
  </si>
  <si>
    <t>Alfredo Mayorga Lobos</t>
  </si>
  <si>
    <t>José Miguel Vargas Moraga</t>
  </si>
  <si>
    <t>Cristóbal Huentecura Muñoz (Jefe/a de Investigación)</t>
  </si>
  <si>
    <t>Ignacio Ahumada Poque</t>
  </si>
  <si>
    <t>Ismael Allendes Caro</t>
  </si>
  <si>
    <t>Catalina Beas Perez</t>
  </si>
  <si>
    <t>Ignacio Casas Díaz</t>
  </si>
  <si>
    <t>Yorkshua Cerda Villalón</t>
  </si>
  <si>
    <t>Ignacio Hernández Silva</t>
  </si>
  <si>
    <t>Andrés Lugo Briceño</t>
  </si>
  <si>
    <t>Víctor Morales Cavieres</t>
  </si>
  <si>
    <t>Elias Necul Briones</t>
  </si>
  <si>
    <t>Walter Olarte Ramirez</t>
  </si>
  <si>
    <t>Bastián Ortiz Pizarro</t>
  </si>
  <si>
    <t>Benjamín Quilodrán Arteaga</t>
  </si>
  <si>
    <t>Cristopher Retamales Pedreros</t>
  </si>
  <si>
    <t>Alexander Riveros Avila</t>
  </si>
  <si>
    <t>Gaspar Varas</t>
  </si>
  <si>
    <t>Julián Vidal Jorquera</t>
  </si>
  <si>
    <t>Cristobal Vivar Ruiz</t>
  </si>
  <si>
    <t>Matías Ziade Parada</t>
  </si>
  <si>
    <t>Paz Pérez Avaria (Jefe/a de Desarrollo)</t>
  </si>
  <si>
    <t>Renato Álvarez Ramos</t>
  </si>
  <si>
    <t>Bryan Avila Gatica</t>
  </si>
  <si>
    <t>Camilo Barra Saavedra</t>
  </si>
  <si>
    <t>Alejandro Donoso González</t>
  </si>
  <si>
    <t>Rodrigo Ureta Veloso</t>
  </si>
  <si>
    <t>Indicadores Gestión de Valor Ganado</t>
  </si>
  <si>
    <t>Fórmulas</t>
  </si>
  <si>
    <t>Resultados</t>
  </si>
  <si>
    <t>Variación del cronograma</t>
  </si>
  <si>
    <t>SV = EV - PV</t>
  </si>
  <si>
    <t>Variación del costo</t>
  </si>
  <si>
    <t>CV = EV - AC</t>
  </si>
  <si>
    <t>Porcentaje variación del cronograma</t>
  </si>
  <si>
    <t>%SV = SV / PV</t>
  </si>
  <si>
    <t>Porcentaje variación del costo</t>
  </si>
  <si>
    <t>%CV = CV/EV</t>
  </si>
  <si>
    <t>Índice de desempeño del cronograma</t>
  </si>
  <si>
    <t>SPI = EV/PV</t>
  </si>
  <si>
    <t>Índice de desempeño del costo</t>
  </si>
  <si>
    <t>CPI = EV/AC</t>
  </si>
  <si>
    <t>Presupuesto hasta la conclusión</t>
  </si>
  <si>
    <t>BAC</t>
  </si>
  <si>
    <t>Estimación a la conclusión</t>
  </si>
  <si>
    <t>EAC = BAC/CPI</t>
  </si>
  <si>
    <t>Variación a la conclusión</t>
  </si>
  <si>
    <t>VAC = BAC - EAC</t>
  </si>
  <si>
    <t>Estimación hasta la conclusión</t>
  </si>
  <si>
    <t>ETC = EAC - AC</t>
  </si>
  <si>
    <t>Índice de desempeño del trabajo por completar</t>
  </si>
  <si>
    <t>TCPI = (BAC - EV) / (BAC - AC)</t>
  </si>
  <si>
    <t>PV</t>
  </si>
  <si>
    <t>AC</t>
  </si>
  <si>
    <t>EV</t>
  </si>
  <si>
    <t>Esto hasta el hito1</t>
  </si>
  <si>
    <t>% Avance acum PL</t>
  </si>
  <si>
    <t>Valor Planeado</t>
  </si>
  <si>
    <t>Valor Ganado</t>
  </si>
  <si>
    <t>Costo Real</t>
  </si>
  <si>
    <t>Varianza del Costo</t>
  </si>
  <si>
    <t>Varianza del Cronograma</t>
  </si>
  <si>
    <t>SPI</t>
  </si>
  <si>
    <t>CPI</t>
  </si>
  <si>
    <t>TCPI</t>
  </si>
  <si>
    <t>PV acum</t>
  </si>
  <si>
    <t>%</t>
  </si>
  <si>
    <t>% acum</t>
  </si>
  <si>
    <t>EV acum</t>
  </si>
  <si>
    <t xml:space="preserve">AC acum </t>
  </si>
  <si>
    <t>CV</t>
  </si>
  <si>
    <t>CV acum</t>
  </si>
  <si>
    <t>SV</t>
  </si>
  <si>
    <t>SV acum</t>
  </si>
  <si>
    <t>Avance PL (%)</t>
  </si>
  <si>
    <t>Valor Planeado 
(PV)</t>
  </si>
  <si>
    <t>Costo Real 
(AC)</t>
  </si>
  <si>
    <t>Valor Ganado
(EV)</t>
  </si>
  <si>
    <t>Valor ganado 
acum</t>
  </si>
  <si>
    <t>ID</t>
  </si>
  <si>
    <t>Entrega Informe de propuesta inicial</t>
  </si>
  <si>
    <t>Informe Propuesta Versión 1</t>
  </si>
  <si>
    <t>Entrega Informe Avance 1</t>
  </si>
  <si>
    <t>Entrega Informe Avance 2</t>
  </si>
  <si>
    <t>Entrega Informe Avance 3</t>
  </si>
  <si>
    <t>Entrega Informe Avance 4</t>
  </si>
  <si>
    <t>Entrega Informe Final</t>
  </si>
  <si>
    <t>Avance 1</t>
  </si>
  <si>
    <t>Abreviación</t>
  </si>
  <si>
    <t>Valor HH (CLP)</t>
  </si>
  <si>
    <t>Valor UF</t>
  </si>
  <si>
    <t>**al 9 de septiembre 2026</t>
  </si>
  <si>
    <r>
      <rPr>
        <color rgb="FF1155CC"/>
        <u/>
      </rPr>
      <t>https://www.sii.cl/valores_y_fechas/uf/uf2026.htm</t>
    </r>
    <r>
      <rPr/>
      <t xml:space="preserve"> </t>
    </r>
  </si>
  <si>
    <t>https://cl.indeed.com/career/l%C3%ADder-de-proyectos/salaries?salaryType=HOURLY</t>
  </si>
  <si>
    <t>Jefe de Desarrollo</t>
  </si>
  <si>
    <t>JP</t>
  </si>
  <si>
    <t>https://cl.indeed.com/career/jefe-de-proyecto/salaries?salaryType=HOURLY</t>
  </si>
  <si>
    <t>Horas totales</t>
  </si>
  <si>
    <t>Costo total UF</t>
  </si>
  <si>
    <t>Costo en CLP</t>
  </si>
  <si>
    <t>Jefe de Investigación</t>
  </si>
  <si>
    <t>JI</t>
  </si>
  <si>
    <t>Jefe de Documentación</t>
  </si>
  <si>
    <t>JD</t>
  </si>
  <si>
    <t>Desarrollador</t>
  </si>
  <si>
    <t>P</t>
  </si>
  <si>
    <t>https://cl.talent.com/salary?job=Desarrollador</t>
  </si>
  <si>
    <t>Investigador</t>
  </si>
  <si>
    <t>I</t>
  </si>
  <si>
    <t>https://cl.talent.com/salary?job=Investigador+Jornada</t>
  </si>
  <si>
    <t>Documentador</t>
  </si>
  <si>
    <t>D</t>
  </si>
  <si>
    <t>https://cl.talent.com/salary?job=Documentador+Tcnico</t>
  </si>
  <si>
    <t>Cuadrante de Desempeño</t>
  </si>
  <si>
    <t>Cuadrante II</t>
  </si>
  <si>
    <t>Cuadrante I</t>
  </si>
  <si>
    <t>Hito 1:</t>
  </si>
  <si>
    <t>SPI: 1 | CPI: 1</t>
  </si>
  <si>
    <t>hito 0</t>
  </si>
  <si>
    <t>1 a 1</t>
  </si>
  <si>
    <t>hito 1</t>
  </si>
  <si>
    <t>0,97 a 0,97</t>
  </si>
  <si>
    <t>Cuadrante III</t>
  </si>
  <si>
    <t>Cuadrante IV</t>
  </si>
  <si>
    <t>Valores Indices</t>
  </si>
  <si>
    <t>Estado del proyecto</t>
  </si>
  <si>
    <t>Hito 0</t>
  </si>
  <si>
    <t>Hito 1</t>
  </si>
  <si>
    <t>Hito 2</t>
  </si>
  <si>
    <t>Hito 3</t>
  </si>
  <si>
    <t>Hito 4</t>
  </si>
  <si>
    <t>Hito 5</t>
  </si>
  <si>
    <t>Hito 6</t>
  </si>
  <si>
    <t>CPI y SPI &gt;= 1,15</t>
  </si>
  <si>
    <t>Excepcional</t>
  </si>
  <si>
    <t>CPI y SPI &gt;= 1,10</t>
  </si>
  <si>
    <t>Muy Bueno</t>
  </si>
  <si>
    <t>CPI y SPI &gt;= 1,00</t>
  </si>
  <si>
    <t>Satisfactorio</t>
  </si>
  <si>
    <t>CPI y SPI &gt;= 0,90</t>
  </si>
  <si>
    <t>Marginal</t>
  </si>
  <si>
    <t>CPI y SPI &lt; 0,90</t>
  </si>
  <si>
    <t>No Satisfactorio</t>
  </si>
  <si>
    <t>Información General</t>
  </si>
  <si>
    <t>Participantes</t>
  </si>
  <si>
    <t>Fecha: 25/08/2026</t>
  </si>
  <si>
    <t>Hora: 11:00 - 11:30</t>
  </si>
  <si>
    <t>Nombre y Apellidos</t>
  </si>
  <si>
    <t>Cargo</t>
  </si>
  <si>
    <t>Referencia</t>
  </si>
  <si>
    <t>Lugar: Discord</t>
  </si>
  <si>
    <t xml:space="preserve">Moderador: </t>
  </si>
  <si>
    <t>Matias Pulgar</t>
  </si>
  <si>
    <t>Co-Lider</t>
  </si>
  <si>
    <t>MP</t>
  </si>
  <si>
    <t>Título: Presentación inicial del proyecto VoxReady</t>
  </si>
  <si>
    <t xml:space="preserve">Objetivo: </t>
  </si>
  <si>
    <t>Ignacio Maldonado</t>
  </si>
  <si>
    <t>Lider de equipo</t>
  </si>
  <si>
    <t>IM</t>
  </si>
  <si>
    <t>Nikolas Maldonado</t>
  </si>
  <si>
    <t>NM</t>
  </si>
  <si>
    <t>Cristobal Huentecura</t>
  </si>
  <si>
    <t>CH</t>
  </si>
  <si>
    <t>Paz Perez</t>
  </si>
  <si>
    <t>PP</t>
  </si>
  <si>
    <t>Sintesis de temas Tratados</t>
  </si>
  <si>
    <t>Tema</t>
  </si>
  <si>
    <t>Situacion / Pasos a seguir</t>
  </si>
  <si>
    <t>Responsable</t>
  </si>
  <si>
    <t>Presentacion del grupo</t>
  </si>
  <si>
    <t>Presentación formal de cada integrante del equipo de desarrollo y de los socios. Se acordaron los canales oficiales de comunicación para futuras reuniones.</t>
  </si>
  <si>
    <t>Presentacion del proyecto</t>
  </si>
  <si>
    <t>Los socios expusieron la visión general, objetivos y alcance de la solución "VoxReady". Como paso a seguir, el equipo revisará los requerimientos levantados para comenzar con la etapa de investigación y planificación técnica.</t>
  </si>
  <si>
    <t>Estado</t>
  </si>
  <si>
    <t>Completado</t>
  </si>
  <si>
    <t>Pendiente</t>
  </si>
  <si>
    <t>Conexión Front y Backend</t>
  </si>
  <si>
    <t>Avance 
Esperado (%)</t>
  </si>
  <si>
    <t>Avance 
Real (%)</t>
  </si>
  <si>
    <t>Desviación 
(%)</t>
  </si>
  <si>
    <t>Conectar Dataset con el Prototipo</t>
  </si>
  <si>
    <t>% 
Por Realizar</t>
  </si>
  <si>
    <t>%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</si>
</sst>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m/yyyy"/>
    <numFmt numFmtId="165" formatCode="#,##0.0"/>
    <numFmt numFmtId="166" formatCode="0.0%"/>
    <numFmt numFmtId="167" formatCode="d/m/yyyy"/>
    <numFmt numFmtId="168" formatCode="dd/mm/yyyy"/>
    <numFmt numFmtId="169" formatCode="d\.m"/>
    <numFmt numFmtId="170" formatCode="dd\-mm\-yyyy"/>
    <numFmt numFmtId="171" formatCode="0.000"/>
  </numFmts>
  <fonts count="41">
    <font>
      <sz val="11.0"/>
      <color theme="1"/>
      <name val="Calibri"/>
      <scheme val="minor"/>
    </font>
    <font>
      <sz val="8.0"/>
      <color rgb="FF000000"/>
      <name val="Calibri"/>
    </font>
    <font/>
    <font>
      <sz val="8.0"/>
      <color rgb="FFFFFFFF"/>
      <name val="Calibri"/>
    </font>
    <font>
      <sz val="8.0"/>
      <color theme="1"/>
      <name val="Calibri"/>
    </font>
    <font>
      <sz val="8.0"/>
      <color theme="0"/>
      <name val="Calibri"/>
    </font>
    <font>
      <b/>
      <sz val="8.0"/>
      <color theme="1"/>
      <name val="Calibri"/>
    </font>
    <font>
      <b/>
      <sz val="8.0"/>
      <color rgb="FF000000"/>
      <name val="Calibri"/>
    </font>
    <font>
      <sz val="11.0"/>
      <color theme="1"/>
      <name val="Calibri"/>
    </font>
    <font>
      <sz val="9.0"/>
      <color theme="0"/>
      <name val="Calibri"/>
    </font>
    <font>
      <sz val="9.0"/>
      <color rgb="FFFFFFFF"/>
      <name val="Calibri"/>
    </font>
    <font>
      <sz val="11.0"/>
      <color theme="1"/>
      <name val="Arial"/>
    </font>
    <font>
      <sz val="8.0"/>
      <color theme="1"/>
      <name val="Roboto"/>
    </font>
    <font>
      <sz val="9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8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1.0"/>
      <color rgb="FF1F1F1F"/>
      <name val="Calibri"/>
    </font>
    <font>
      <color theme="1"/>
      <name val="Arial"/>
    </font>
    <font>
      <sz val="18.0"/>
      <color theme="1"/>
      <name val="Roboto"/>
    </font>
    <font>
      <b/>
      <sz val="18.0"/>
      <color theme="1"/>
      <name val="Roboto"/>
    </font>
    <font>
      <sz val="11.0"/>
      <color theme="1"/>
      <name val="Roboto"/>
    </font>
    <font>
      <b/>
      <sz val="15.0"/>
      <color rgb="FFFFFFFF"/>
      <name val="Roboto"/>
    </font>
    <font>
      <b/>
      <sz val="13.0"/>
      <color rgb="FFFFFFFF"/>
      <name val="Roboto"/>
    </font>
    <font>
      <b/>
      <sz val="20.0"/>
      <color theme="1"/>
      <name val="Arial"/>
    </font>
    <font>
      <sz val="18.0"/>
      <color theme="1"/>
      <name val="Arial"/>
    </font>
    <font>
      <b/>
      <sz val="22.0"/>
      <color theme="1"/>
      <name val="Arial"/>
    </font>
    <font>
      <b/>
      <sz val="19.0"/>
      <color theme="1"/>
      <name val="Arial"/>
    </font>
    <font>
      <sz val="19.0"/>
      <color theme="1"/>
      <name val="Arial"/>
    </font>
    <font>
      <sz val="10.0"/>
      <color theme="0"/>
      <name val="Calibri"/>
    </font>
    <font>
      <sz val="10.0"/>
      <color rgb="FFFFFFFF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E3D8D4"/>
        <bgColor rgb="FFE3D8D4"/>
      </patternFill>
    </fill>
    <fill>
      <patternFill patternType="solid">
        <fgColor rgb="FFA9D08E"/>
        <bgColor rgb="FFA9D08E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dotted">
        <color rgb="FF434343"/>
      </bottom>
    </border>
    <border>
      <left style="dotted">
        <color rgb="FF434343"/>
      </left>
      <right style="dotted">
        <color rgb="FF434343"/>
      </right>
      <bottom style="dotted">
        <color rgb="FF434343"/>
      </bottom>
    </border>
    <border>
      <left style="dotted">
        <color rgb="FF434343"/>
      </left>
      <top style="dotted">
        <color rgb="FF434343"/>
      </top>
      <bottom style="dotted">
        <color rgb="FF434343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dotted">
        <color rgb="FF434343"/>
      </bottom>
    </border>
    <border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right style="dotted">
        <color rgb="FF434343"/>
      </right>
      <top style="dotted">
        <color rgb="FF434343"/>
      </top>
      <bottom style="thick">
        <color rgb="FF000000"/>
      </bottom>
    </border>
    <border>
      <left style="dotted">
        <color rgb="FF434343"/>
      </left>
      <top style="dotted">
        <color rgb="FF434343"/>
      </top>
      <bottom style="thick">
        <color rgb="FF000000"/>
      </bottom>
    </border>
    <border>
      <left style="thick">
        <color rgb="FF000000"/>
      </left>
      <right style="dotted">
        <color rgb="FF434343"/>
      </right>
      <top style="dotted">
        <color rgb="FF434343"/>
      </top>
      <bottom style="thick">
        <color rgb="FF000000"/>
      </bottom>
    </border>
    <border>
      <right style="dotted">
        <color rgb="FF434343"/>
      </right>
      <bottom style="dotted">
        <color rgb="FF434343"/>
      </bottom>
    </border>
    <border>
      <left style="dotted">
        <color rgb="FF434343"/>
      </left>
      <bottom style="dotted">
        <color rgb="FF434343"/>
      </bottom>
    </border>
    <border>
      <left style="thick">
        <color rgb="FF000000"/>
      </left>
      <right style="dotted">
        <color rgb="FF434343"/>
      </right>
      <bottom style="dotted">
        <color rgb="FF434343"/>
      </bottom>
    </border>
    <border>
      <right style="dotted">
        <color rgb="FF434343"/>
      </right>
      <top style="dotted">
        <color rgb="FF434343"/>
      </top>
    </border>
    <border>
      <left style="dotted">
        <color rgb="FF434343"/>
      </left>
      <right style="dotted">
        <color rgb="FF434343"/>
      </right>
      <top style="dotted">
        <color rgb="FF434343"/>
      </top>
    </border>
    <border>
      <left style="dotted">
        <color rgb="FF434343"/>
      </left>
      <top style="dotted">
        <color rgb="FF434343"/>
      </top>
    </border>
    <border>
      <left style="thick">
        <color rgb="FF000000"/>
      </left>
      <right style="dotted">
        <color rgb="FF434343"/>
      </right>
      <top style="dotted">
        <color rgb="FF434343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8" fillId="4" fontId="3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6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14" fillId="0" fontId="2" numFmtId="0" xfId="0" applyBorder="1" applyFont="1"/>
    <xf borderId="8" fillId="4" fontId="5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2" fontId="1" numFmtId="0" xfId="0" applyAlignment="1" applyBorder="1" applyFill="1" applyFont="1">
      <alignment horizontal="center" vertical="center"/>
    </xf>
    <xf borderId="18" fillId="0" fontId="2" numFmtId="0" xfId="0" applyBorder="1" applyFont="1"/>
    <xf borderId="19" fillId="4" fontId="3" numFmtId="0" xfId="0" applyAlignment="1" applyBorder="1" applyFill="1" applyFont="1">
      <alignment horizontal="center" vertical="center"/>
    </xf>
    <xf borderId="17" fillId="6" fontId="4" numFmtId="0" xfId="0" applyAlignment="1" applyBorder="1" applyFill="1" applyFont="1">
      <alignment horizontal="center" vertical="center"/>
    </xf>
    <xf borderId="17" fillId="7" fontId="4" numFmtId="0" xfId="0" applyAlignment="1" applyBorder="1" applyFill="1" applyFont="1">
      <alignment horizontal="center" vertical="center"/>
    </xf>
    <xf borderId="17" fillId="8" fontId="4" numFmtId="0" xfId="0" applyAlignment="1" applyBorder="1" applyFill="1" applyFont="1">
      <alignment horizontal="center" vertical="center"/>
    </xf>
    <xf borderId="17" fillId="9" fontId="4" numFmtId="0" xfId="0" applyAlignment="1" applyBorder="1" applyFill="1" applyFont="1">
      <alignment horizontal="center" vertical="center"/>
    </xf>
    <xf borderId="20" fillId="0" fontId="2" numFmtId="0" xfId="0" applyBorder="1" applyFont="1"/>
    <xf borderId="17" fillId="10" fontId="6" numFmtId="49" xfId="0" applyAlignment="1" applyBorder="1" applyFill="1" applyFont="1" applyNumberFormat="1">
      <alignment horizontal="center" vertical="center"/>
    </xf>
    <xf borderId="17" fillId="10" fontId="6" numFmtId="0" xfId="0" applyAlignment="1" applyBorder="1" applyFill="1" applyFont="1">
      <alignment vertical="center"/>
    </xf>
    <xf borderId="17" fillId="10" fontId="6" numFmtId="164" xfId="0" applyAlignment="1" applyBorder="1" applyFill="1" applyFont="1" applyNumberFormat="1">
      <alignment horizontal="center" vertical="center"/>
    </xf>
    <xf borderId="17" fillId="10" fontId="6" numFmtId="1" xfId="0" applyAlignment="1" applyBorder="1" applyFill="1" applyFont="1" applyNumberFormat="1">
      <alignment horizontal="center" vertical="center"/>
    </xf>
    <xf borderId="17" fillId="10" fontId="6" numFmtId="0" xfId="0" applyAlignment="1" applyBorder="1" applyFill="1" applyFont="1">
      <alignment horizontal="center" vertical="center"/>
    </xf>
    <xf borderId="17" fillId="10" fontId="6" numFmtId="10" xfId="0" applyAlignment="1" applyBorder="1" applyFill="1" applyFont="1" applyNumberFormat="1">
      <alignment horizontal="center" vertical="center"/>
    </xf>
    <xf borderId="17" fillId="10" fontId="6" numFmtId="165" xfId="0" applyAlignment="1" applyBorder="1" applyFill="1" applyFont="1" applyNumberFormat="1">
      <alignment horizontal="center" vertical="center"/>
    </xf>
    <xf borderId="17" fillId="10" fontId="6" numFmtId="2" xfId="0" applyAlignment="1" applyBorder="1" applyFill="1" applyFont="1" applyNumberFormat="1">
      <alignment horizontal="center" vertical="center"/>
    </xf>
    <xf borderId="17" fillId="10" fontId="6" numFmtId="4" xfId="0" applyAlignment="1" applyBorder="1" applyFill="1" applyFont="1" applyNumberFormat="1">
      <alignment horizontal="center"/>
    </xf>
    <xf borderId="17" fillId="10" fontId="6" numFmtId="0" xfId="0" applyAlignment="1" applyBorder="1" applyFill="1" applyFont="1">
      <alignment horizontal="center"/>
    </xf>
    <xf borderId="21" fillId="10" fontId="6" numFmtId="0" xfId="0" applyAlignment="1" applyBorder="1" applyFill="1" applyFont="1">
      <alignment horizontal="center"/>
    </xf>
    <xf borderId="17" fillId="11" fontId="6" numFmtId="49" xfId="0" applyAlignment="1" applyBorder="1" applyFill="1" applyFont="1" applyNumberFormat="1">
      <alignment horizontal="center" vertical="center"/>
    </xf>
    <xf borderId="17" fillId="11" fontId="6" numFmtId="0" xfId="0" applyAlignment="1" applyBorder="1" applyFill="1" applyFont="1">
      <alignment vertical="center"/>
    </xf>
    <xf borderId="17" fillId="11" fontId="6" numFmtId="164" xfId="0" applyAlignment="1" applyBorder="1" applyFill="1" applyFont="1" applyNumberFormat="1">
      <alignment horizontal="center" vertical="center"/>
    </xf>
    <xf borderId="17" fillId="11" fontId="6" numFmtId="1" xfId="0" applyAlignment="1" applyBorder="1" applyFill="1" applyFont="1" applyNumberFormat="1">
      <alignment horizontal="center" vertical="center"/>
    </xf>
    <xf borderId="17" fillId="11" fontId="6" numFmtId="0" xfId="0" applyAlignment="1" applyBorder="1" applyFill="1" applyFont="1">
      <alignment horizontal="center" vertical="center"/>
    </xf>
    <xf borderId="17" fillId="11" fontId="6" numFmtId="10" xfId="0" applyAlignment="1" applyBorder="1" applyFill="1" applyFont="1" applyNumberFormat="1">
      <alignment horizontal="center" vertical="center"/>
    </xf>
    <xf borderId="17" fillId="11" fontId="6" numFmtId="165" xfId="0" applyAlignment="1" applyBorder="1" applyFill="1" applyFont="1" applyNumberFormat="1">
      <alignment horizontal="center" vertical="center"/>
    </xf>
    <xf borderId="17" fillId="11" fontId="6" numFmtId="2" xfId="0" applyAlignment="1" applyBorder="1" applyFill="1" applyFont="1" applyNumberFormat="1">
      <alignment horizontal="center" vertical="center"/>
    </xf>
    <xf borderId="17" fillId="11" fontId="6" numFmtId="166" xfId="0" applyAlignment="1" applyBorder="1" applyFill="1" applyFont="1" applyNumberFormat="1">
      <alignment horizontal="center" vertical="center"/>
    </xf>
    <xf borderId="17" fillId="11" fontId="6" numFmtId="4" xfId="0" applyAlignment="1" applyBorder="1" applyFill="1" applyFont="1" applyNumberFormat="1">
      <alignment horizontal="center" vertical="center"/>
    </xf>
    <xf borderId="17" fillId="11" fontId="6" numFmtId="4" xfId="0" applyAlignment="1" applyBorder="1" applyFill="1" applyFont="1" applyNumberFormat="1">
      <alignment horizontal="center"/>
    </xf>
    <xf borderId="17" fillId="11" fontId="6" numFmtId="166" xfId="0" applyAlignment="1" applyBorder="1" applyFill="1" applyFont="1" applyNumberFormat="1">
      <alignment horizontal="center"/>
    </xf>
    <xf borderId="21" fillId="11" fontId="6" numFmtId="4" xfId="0" applyAlignment="1" applyBorder="1" applyFill="1" applyFont="1" applyNumberFormat="1">
      <alignment horizontal="center"/>
    </xf>
    <xf borderId="17" fillId="0" fontId="4" numFmtId="49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vertical="center"/>
    </xf>
    <xf borderId="17" fillId="0" fontId="4" numFmtId="164" xfId="0" applyAlignment="1" applyBorder="1" applyFont="1" applyNumberFormat="1">
      <alignment horizontal="center" vertical="center"/>
    </xf>
    <xf borderId="17" fillId="12" fontId="4" numFmtId="1" xfId="0" applyAlignment="1" applyBorder="1" applyFill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17" fillId="0" fontId="4" numFmtId="10" xfId="0" applyAlignment="1" applyBorder="1" applyFont="1" applyNumberFormat="1">
      <alignment horizontal="center" vertical="center"/>
    </xf>
    <xf borderId="17" fillId="12" fontId="4" numFmtId="10" xfId="0" applyAlignment="1" applyBorder="1" applyFill="1" applyFont="1" applyNumberFormat="1">
      <alignment horizontal="center" vertical="center"/>
    </xf>
    <xf borderId="17" fillId="12" fontId="4" numFmtId="165" xfId="0" applyAlignment="1" applyBorder="1" applyFill="1" applyFont="1" applyNumberFormat="1">
      <alignment horizontal="center" vertical="center"/>
    </xf>
    <xf borderId="17" fillId="0" fontId="4" numFmtId="165" xfId="0" applyAlignment="1" applyBorder="1" applyFont="1" applyNumberFormat="1">
      <alignment horizontal="center" vertical="center"/>
    </xf>
    <xf borderId="17" fillId="0" fontId="4" numFmtId="2" xfId="0" applyAlignment="1" applyBorder="1" applyFont="1" applyNumberFormat="1">
      <alignment horizontal="center" vertical="center"/>
    </xf>
    <xf borderId="17" fillId="13" fontId="4" numFmtId="166" xfId="0" applyAlignment="1" applyBorder="1" applyFill="1" applyFont="1" applyNumberFormat="1">
      <alignment horizontal="center" vertical="center"/>
    </xf>
    <xf borderId="17" fillId="13" fontId="4" numFmtId="4" xfId="0" applyAlignment="1" applyBorder="1" applyFill="1" applyFont="1" applyNumberFormat="1">
      <alignment horizontal="center" vertical="center"/>
    </xf>
    <xf borderId="17" fillId="13" fontId="4" numFmtId="0" xfId="0" applyAlignment="1" applyBorder="1" applyFill="1" applyFont="1">
      <alignment horizontal="center" vertical="center"/>
    </xf>
    <xf borderId="17" fillId="7" fontId="4" numFmtId="166" xfId="0" applyAlignment="1" applyBorder="1" applyFill="1" applyFont="1" applyNumberFormat="1">
      <alignment horizontal="center" vertical="center"/>
    </xf>
    <xf borderId="17" fillId="7" fontId="4" numFmtId="165" xfId="0" applyAlignment="1" applyBorder="1" applyFill="1" applyFont="1" applyNumberFormat="1">
      <alignment horizontal="center" vertical="center"/>
    </xf>
    <xf borderId="17" fillId="8" fontId="4" numFmtId="166" xfId="0" applyAlignment="1" applyBorder="1" applyFill="1" applyFont="1" applyNumberFormat="1">
      <alignment horizontal="center" vertical="center"/>
    </xf>
    <xf borderId="17" fillId="8" fontId="4" numFmtId="4" xfId="0" applyAlignment="1" applyBorder="1" applyFill="1" applyFont="1" applyNumberFormat="1">
      <alignment horizontal="center" vertical="center"/>
    </xf>
    <xf borderId="17" fillId="9" fontId="4" numFmtId="166" xfId="0" applyAlignment="1" applyBorder="1" applyFill="1" applyFont="1" applyNumberFormat="1">
      <alignment horizontal="center" vertical="center"/>
    </xf>
    <xf borderId="17" fillId="9" fontId="4" numFmtId="4" xfId="0" applyAlignment="1" applyBorder="1" applyFill="1" applyFont="1" applyNumberFormat="1">
      <alignment horizontal="center" vertical="center"/>
    </xf>
    <xf borderId="21" fillId="9" fontId="4" numFmtId="9" xfId="0" applyAlignment="1" applyBorder="1" applyFill="1" applyFont="1" applyNumberFormat="1">
      <alignment horizontal="center" vertical="center"/>
    </xf>
    <xf borderId="21" fillId="9" fontId="4" numFmtId="4" xfId="0" applyAlignment="1" applyBorder="1" applyFill="1" applyFont="1" applyNumberFormat="1">
      <alignment horizontal="center" vertical="center"/>
    </xf>
    <xf borderId="21" fillId="9" fontId="4" numFmtId="10" xfId="0" applyAlignment="1" applyBorder="1" applyFill="1" applyFont="1" applyNumberFormat="1">
      <alignment horizontal="center" vertical="center"/>
    </xf>
    <xf borderId="21" fillId="11" fontId="6" numFmtId="4" xfId="0" applyAlignment="1" applyBorder="1" applyFill="1" applyFont="1" applyNumberFormat="1">
      <alignment horizontal="center" vertical="center"/>
    </xf>
    <xf borderId="17" fillId="14" fontId="1" numFmtId="10" xfId="0" applyAlignment="1" applyBorder="1" applyFill="1" applyFont="1" applyNumberFormat="1">
      <alignment horizontal="center" vertical="center"/>
    </xf>
    <xf borderId="17" fillId="15" fontId="6" numFmtId="49" xfId="0" applyAlignment="1" applyBorder="1" applyFill="1" applyFont="1" applyNumberFormat="1">
      <alignment horizontal="center" vertical="center"/>
    </xf>
    <xf borderId="17" fillId="15" fontId="6" numFmtId="0" xfId="0" applyAlignment="1" applyBorder="1" applyFill="1" applyFont="1">
      <alignment vertical="center"/>
    </xf>
    <xf borderId="17" fillId="15" fontId="6" numFmtId="164" xfId="0" applyAlignment="1" applyBorder="1" applyFill="1" applyFont="1" applyNumberFormat="1">
      <alignment horizontal="center" vertical="center"/>
    </xf>
    <xf borderId="17" fillId="15" fontId="6" numFmtId="1" xfId="0" applyAlignment="1" applyBorder="1" applyFill="1" applyFont="1" applyNumberFormat="1">
      <alignment horizontal="center" vertical="center"/>
    </xf>
    <xf borderId="17" fillId="15" fontId="6" numFmtId="0" xfId="0" applyAlignment="1" applyBorder="1" applyFill="1" applyFont="1">
      <alignment horizontal="center" vertical="center"/>
    </xf>
    <xf borderId="17" fillId="15" fontId="7" numFmtId="10" xfId="0" applyAlignment="1" applyBorder="1" applyFill="1" applyFont="1" applyNumberFormat="1">
      <alignment horizontal="center" vertical="center"/>
    </xf>
    <xf borderId="17" fillId="15" fontId="6" numFmtId="10" xfId="0" applyAlignment="1" applyBorder="1" applyFill="1" applyFont="1" applyNumberFormat="1">
      <alignment horizontal="center" vertical="center"/>
    </xf>
    <xf borderId="17" fillId="15" fontId="6" numFmtId="165" xfId="0" applyAlignment="1" applyBorder="1" applyFill="1" applyFont="1" applyNumberFormat="1">
      <alignment horizontal="center" vertical="center"/>
    </xf>
    <xf borderId="17" fillId="15" fontId="6" numFmtId="4" xfId="0" applyAlignment="1" applyBorder="1" applyFill="1" applyFont="1" applyNumberFormat="1">
      <alignment horizontal="center" vertical="center"/>
    </xf>
    <xf borderId="17" fillId="15" fontId="6" numFmtId="2" xfId="0" applyAlignment="1" applyBorder="1" applyFill="1" applyFont="1" applyNumberFormat="1">
      <alignment horizontal="center" vertical="center"/>
    </xf>
    <xf borderId="17" fillId="15" fontId="6" numFmtId="166" xfId="0" applyAlignment="1" applyBorder="1" applyFill="1" applyFont="1" applyNumberFormat="1">
      <alignment horizontal="center" vertical="center"/>
    </xf>
    <xf borderId="21" fillId="15" fontId="6" numFmtId="10" xfId="0" applyAlignment="1" applyBorder="1" applyFill="1" applyFont="1" applyNumberFormat="1">
      <alignment horizontal="center" vertical="center"/>
    </xf>
    <xf borderId="21" fillId="15" fontId="6" numFmtId="4" xfId="0" applyAlignment="1" applyBorder="1" applyFill="1" applyFont="1" applyNumberFormat="1">
      <alignment horizontal="center" vertical="center"/>
    </xf>
    <xf borderId="17" fillId="12" fontId="4" numFmtId="4" xfId="0" applyAlignment="1" applyBorder="1" applyFill="1" applyFont="1" applyNumberFormat="1">
      <alignment horizontal="center" vertical="center"/>
    </xf>
    <xf borderId="17" fillId="12" fontId="6" numFmtId="10" xfId="0" applyAlignment="1" applyBorder="1" applyFill="1" applyFont="1" applyNumberFormat="1">
      <alignment horizontal="center" vertical="center"/>
    </xf>
    <xf borderId="17" fillId="12" fontId="4" numFmtId="2" xfId="0" applyAlignment="1" applyBorder="1" applyFill="1" applyFont="1" applyNumberFormat="1">
      <alignment horizontal="center" vertical="center"/>
    </xf>
    <xf borderId="17" fillId="15" fontId="6" numFmtId="0" xfId="0" applyAlignment="1" applyBorder="1" applyFill="1" applyFont="1">
      <alignment horizontal="left" vertical="center"/>
    </xf>
    <xf borderId="17" fillId="10" fontId="6" numFmtId="166" xfId="0" applyAlignment="1" applyBorder="1" applyFill="1" applyFont="1" applyNumberFormat="1">
      <alignment horizontal="center" vertical="center"/>
    </xf>
    <xf borderId="17" fillId="10" fontId="6" numFmtId="4" xfId="0" applyAlignment="1" applyBorder="1" applyFill="1" applyFont="1" applyNumberFormat="1">
      <alignment horizontal="center" vertical="center"/>
    </xf>
    <xf borderId="21" fillId="10" fontId="6" numFmtId="4" xfId="0" applyAlignment="1" applyBorder="1" applyFill="1" applyFont="1" applyNumberFormat="1">
      <alignment horizontal="center" vertical="center"/>
    </xf>
    <xf borderId="17" fillId="16" fontId="6" numFmtId="49" xfId="0" applyAlignment="1" applyBorder="1" applyFill="1" applyFont="1" applyNumberFormat="1">
      <alignment horizontal="center" vertical="center"/>
    </xf>
    <xf borderId="17" fillId="16" fontId="6" numFmtId="0" xfId="0" applyAlignment="1" applyBorder="1" applyFill="1" applyFont="1">
      <alignment vertical="center"/>
    </xf>
    <xf borderId="17" fillId="16" fontId="6" numFmtId="164" xfId="0" applyAlignment="1" applyBorder="1" applyFill="1" applyFont="1" applyNumberFormat="1">
      <alignment horizontal="center" vertical="center"/>
    </xf>
    <xf borderId="17" fillId="16" fontId="6" numFmtId="1" xfId="0" applyAlignment="1" applyBorder="1" applyFill="1" applyFont="1" applyNumberFormat="1">
      <alignment horizontal="center" vertical="center"/>
    </xf>
    <xf borderId="17" fillId="16" fontId="6" numFmtId="0" xfId="0" applyAlignment="1" applyBorder="1" applyFill="1" applyFont="1">
      <alignment horizontal="center" vertical="center"/>
    </xf>
    <xf borderId="17" fillId="16" fontId="6" numFmtId="10" xfId="0" applyAlignment="1" applyBorder="1" applyFill="1" applyFont="1" applyNumberFormat="1">
      <alignment horizontal="center" vertical="center"/>
    </xf>
    <xf borderId="17" fillId="16" fontId="6" numFmtId="165" xfId="0" applyAlignment="1" applyBorder="1" applyFill="1" applyFont="1" applyNumberFormat="1">
      <alignment horizontal="center" vertical="center"/>
    </xf>
    <xf borderId="17" fillId="16" fontId="6" numFmtId="4" xfId="0" applyAlignment="1" applyBorder="1" applyFill="1" applyFont="1" applyNumberFormat="1">
      <alignment horizontal="center" vertical="center"/>
    </xf>
    <xf borderId="17" fillId="16" fontId="6" numFmtId="2" xfId="0" applyAlignment="1" applyBorder="1" applyFill="1" applyFont="1" applyNumberFormat="1">
      <alignment horizontal="center" vertical="center"/>
    </xf>
    <xf borderId="17" fillId="16" fontId="6" numFmtId="166" xfId="0" applyAlignment="1" applyBorder="1" applyFill="1" applyFont="1" applyNumberFormat="1">
      <alignment horizontal="center" vertical="center"/>
    </xf>
    <xf borderId="21" fillId="16" fontId="6" numFmtId="10" xfId="0" applyAlignment="1" applyBorder="1" applyFill="1" applyFont="1" applyNumberFormat="1">
      <alignment horizontal="center" vertical="center"/>
    </xf>
    <xf borderId="21" fillId="16" fontId="6" numFmtId="4" xfId="0" applyAlignment="1" applyBorder="1" applyFill="1" applyFont="1" applyNumberFormat="1">
      <alignment horizontal="center" vertical="center"/>
    </xf>
    <xf borderId="17" fillId="14" fontId="4" numFmtId="165" xfId="0" applyAlignment="1" applyBorder="1" applyFill="1" applyFont="1" applyNumberFormat="1">
      <alignment horizontal="center" vertical="center"/>
    </xf>
    <xf borderId="17" fillId="14" fontId="6" numFmtId="10" xfId="0" applyAlignment="1" applyBorder="1" applyFill="1" applyFont="1" applyNumberFormat="1">
      <alignment horizontal="center" vertical="center"/>
    </xf>
    <xf borderId="17" fillId="14" fontId="4" numFmtId="4" xfId="0" applyAlignment="1" applyBorder="1" applyFill="1" applyFont="1" applyNumberFormat="1">
      <alignment horizontal="center" vertical="center"/>
    </xf>
    <xf borderId="17" fillId="14" fontId="4" numFmtId="0" xfId="0" applyAlignment="1" applyBorder="1" applyFill="1" applyFont="1">
      <alignment shrinkToFit="0" vertical="center" wrapText="1"/>
    </xf>
    <xf borderId="21" fillId="11" fontId="6" numFmtId="10" xfId="0" applyAlignment="1" applyBorder="1" applyFill="1" applyFont="1" applyNumberFormat="1">
      <alignment horizontal="center" vertical="center"/>
    </xf>
    <xf borderId="17" fillId="0" fontId="1" numFmtId="0" xfId="0" applyAlignment="1" applyBorder="1" applyFont="1">
      <alignment horizontal="left" vertical="center"/>
    </xf>
    <xf borderId="21" fillId="9" fontId="4" numFmtId="10" xfId="0" applyAlignment="1" applyBorder="1" applyFill="1" applyFont="1" applyNumberFormat="1">
      <alignment horizontal="center"/>
    </xf>
    <xf borderId="17" fillId="10" fontId="4" numFmtId="10" xfId="0" applyAlignment="1" applyBorder="1" applyFill="1" applyFont="1" applyNumberFormat="1">
      <alignment horizontal="center" vertical="center"/>
    </xf>
    <xf borderId="17" fillId="11" fontId="4" numFmtId="10" xfId="0" applyAlignment="1" applyBorder="1" applyFill="1" applyFont="1" applyNumberFormat="1">
      <alignment horizontal="center" vertical="center"/>
    </xf>
    <xf borderId="21" fillId="10" fontId="6" numFmtId="4" xfId="0" applyAlignment="1" applyBorder="1" applyFill="1" applyFont="1" applyNumberFormat="1">
      <alignment horizontal="center"/>
    </xf>
    <xf borderId="21" fillId="10" fontId="6" numFmtId="10" xfId="0" applyAlignment="1" applyBorder="1" applyFill="1" applyFont="1" applyNumberFormat="1">
      <alignment horizontal="center" vertical="center"/>
    </xf>
    <xf borderId="17" fillId="16" fontId="4" numFmtId="10" xfId="0" applyAlignment="1" applyBorder="1" applyFill="1" applyFont="1" applyNumberFormat="1">
      <alignment horizontal="center" vertical="center"/>
    </xf>
    <xf borderId="17" fillId="12" fontId="4" numFmtId="49" xfId="0" applyAlignment="1" applyBorder="1" applyFill="1" applyFont="1" applyNumberFormat="1">
      <alignment horizontal="center" vertical="center"/>
    </xf>
    <xf borderId="17" fillId="12" fontId="4" numFmtId="0" xfId="0" applyAlignment="1" applyBorder="1" applyFill="1" applyFont="1">
      <alignment vertical="center"/>
    </xf>
    <xf borderId="17" fillId="12" fontId="4" numFmtId="164" xfId="0" applyAlignment="1" applyBorder="1" applyFill="1" applyFont="1" applyNumberFormat="1">
      <alignment horizontal="center" vertical="center"/>
    </xf>
    <xf borderId="17" fillId="12" fontId="4" numFmtId="0" xfId="0" applyAlignment="1" applyBorder="1" applyFill="1" applyFont="1">
      <alignment horizontal="center" vertical="center"/>
    </xf>
    <xf borderId="17" fillId="0" fontId="4" numFmtId="0" xfId="0" applyAlignment="1" applyBorder="1" applyFont="1">
      <alignment shrinkToFit="0" vertical="center" wrapText="1"/>
    </xf>
    <xf borderId="17" fillId="0" fontId="4" numFmtId="167" xfId="0" applyAlignment="1" applyBorder="1" applyFont="1" applyNumberFormat="1">
      <alignment horizontal="center" vertical="center"/>
    </xf>
    <xf borderId="17" fillId="15" fontId="4" numFmtId="10" xfId="0" applyAlignment="1" applyBorder="1" applyFill="1" applyFont="1" applyNumberFormat="1">
      <alignment horizontal="center" vertical="center"/>
    </xf>
    <xf borderId="17" fillId="0" fontId="6" numFmtId="0" xfId="0" applyAlignment="1" applyBorder="1" applyFont="1">
      <alignment horizontal="center" vertical="center"/>
    </xf>
    <xf borderId="0" fillId="0" fontId="8" numFmtId="0" xfId="0" applyFont="1"/>
    <xf borderId="0" fillId="0" fontId="8" numFmtId="1" xfId="0" applyFont="1" applyNumberFormat="1"/>
    <xf borderId="0" fillId="0" fontId="8" numFmtId="4" xfId="0" applyFont="1" applyNumberFormat="1"/>
    <xf borderId="0" fillId="0" fontId="8" numFmtId="10" xfId="0" applyFont="1" applyNumberFormat="1"/>
    <xf borderId="4" fillId="17" fontId="9" numFmtId="0" xfId="0" applyAlignment="1" applyBorder="1" applyFill="1" applyFont="1">
      <alignment horizontal="center" vertical="center"/>
    </xf>
    <xf borderId="1" fillId="17" fontId="9" numFmtId="0" xfId="0" applyAlignment="1" applyBorder="1" applyFill="1" applyFont="1">
      <alignment horizontal="center" vertical="center"/>
    </xf>
    <xf borderId="1" fillId="17" fontId="10" numFmtId="0" xfId="0" applyAlignment="1" applyBorder="1" applyFill="1" applyFont="1">
      <alignment horizontal="center" vertical="center"/>
    </xf>
    <xf borderId="17" fillId="17" fontId="9" numFmtId="0" xfId="0" applyAlignment="1" applyBorder="1" applyFill="1" applyFont="1">
      <alignment horizontal="center" vertical="center"/>
    </xf>
    <xf borderId="16" fillId="0" fontId="6" numFmtId="0" xfId="0" applyAlignment="1" applyBorder="1" applyFont="1">
      <alignment readingOrder="0"/>
    </xf>
    <xf borderId="17" fillId="0" fontId="6" numFmtId="168" xfId="0" applyAlignment="1" applyBorder="1" applyFont="1" applyNumberFormat="1">
      <alignment horizontal="center" vertical="bottom"/>
    </xf>
    <xf borderId="0" fillId="0" fontId="11" numFmtId="167" xfId="0" applyAlignment="1" applyFont="1" applyNumberFormat="1">
      <alignment horizontal="right"/>
    </xf>
    <xf borderId="17" fillId="0" fontId="6" numFmtId="0" xfId="0" applyAlignment="1" applyBorder="1" applyFont="1">
      <alignment readingOrder="0"/>
    </xf>
    <xf borderId="21" fillId="12" fontId="6" numFmtId="0" xfId="0" applyAlignment="1" applyBorder="1" applyFill="1" applyFont="1">
      <alignment horizontal="center"/>
    </xf>
    <xf borderId="0" fillId="0" fontId="8" numFmtId="169" xfId="0" applyFont="1" applyNumberFormat="1"/>
    <xf borderId="0" fillId="0" fontId="11" numFmtId="170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17" fillId="0" fontId="6" numFmtId="0" xfId="0" applyBorder="1" applyFont="1"/>
    <xf borderId="0" fillId="0" fontId="12" numFmtId="167" xfId="0" applyAlignment="1" applyFont="1" applyNumberFormat="1">
      <alignment horizontal="right"/>
    </xf>
    <xf borderId="0" fillId="0" fontId="13" numFmtId="0" xfId="0" applyFont="1"/>
    <xf borderId="0" fillId="0" fontId="13" numFmtId="4" xfId="0" applyFont="1" applyNumberFormat="1"/>
    <xf borderId="0" fillId="0" fontId="13" numFmtId="167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13" numFmtId="170" xfId="0" applyAlignment="1" applyFont="1" applyNumberFormat="1">
      <alignment horizontal="center"/>
    </xf>
    <xf borderId="22" fillId="4" fontId="14" numFmtId="0" xfId="0" applyAlignment="1" applyBorder="1" applyFill="1" applyFont="1">
      <alignment horizontal="center" shrinkToFit="0" vertical="center" wrapText="1"/>
    </xf>
    <xf borderId="17" fillId="4" fontId="14" numFmtId="0" xfId="0" applyAlignment="1" applyBorder="1" applyFill="1" applyFont="1">
      <alignment horizontal="center" shrinkToFit="0" vertical="center" wrapText="1"/>
    </xf>
    <xf borderId="23" fillId="4" fontId="14" numFmtId="0" xfId="0" applyAlignment="1" applyBorder="1" applyFill="1" applyFont="1">
      <alignment horizontal="center" shrinkToFit="0" vertical="center" wrapText="1"/>
    </xf>
    <xf borderId="8" fillId="4" fontId="14" numFmtId="0" xfId="0" applyAlignment="1" applyBorder="1" applyFill="1" applyFont="1">
      <alignment horizontal="center" shrinkToFit="0" vertical="center" wrapText="1"/>
    </xf>
    <xf borderId="22" fillId="4" fontId="14" numFmtId="0" xfId="0" applyAlignment="1" applyBorder="1" applyFill="1" applyFont="1">
      <alignment horizontal="center" readingOrder="0" shrinkToFit="0" vertical="center" wrapText="1"/>
    </xf>
    <xf borderId="16" fillId="5" fontId="6" numFmtId="49" xfId="0" applyAlignment="1" applyBorder="1" applyFill="1" applyFont="1" applyNumberFormat="1">
      <alignment horizontal="center"/>
    </xf>
    <xf borderId="16" fillId="5" fontId="6" numFmtId="0" xfId="0" applyAlignment="1" applyBorder="1" applyFill="1" applyFont="1">
      <alignment horizontal="left"/>
    </xf>
    <xf borderId="16" fillId="5" fontId="6" numFmtId="168" xfId="0" applyAlignment="1" applyBorder="1" applyFill="1" applyFont="1" applyNumberFormat="1">
      <alignment horizontal="center"/>
    </xf>
    <xf borderId="16" fillId="5" fontId="6" numFmtId="1" xfId="0" applyAlignment="1" applyBorder="1" applyFill="1" applyFont="1" applyNumberFormat="1">
      <alignment horizontal="center"/>
    </xf>
    <xf borderId="16" fillId="5" fontId="6" numFmtId="0" xfId="0" applyAlignment="1" applyBorder="1" applyFill="1" applyFont="1">
      <alignment horizontal="center"/>
    </xf>
    <xf borderId="16" fillId="5" fontId="6" numFmtId="4" xfId="0" applyAlignment="1" applyBorder="1" applyFill="1" applyFont="1" applyNumberFormat="1">
      <alignment horizontal="center"/>
    </xf>
    <xf borderId="17" fillId="5" fontId="6" numFmtId="4" xfId="0" applyAlignment="1" applyBorder="1" applyFill="1" applyFont="1" applyNumberFormat="1">
      <alignment horizontal="center"/>
    </xf>
    <xf borderId="4" fillId="5" fontId="6" numFmtId="10" xfId="0" applyAlignment="1" applyBorder="1" applyFill="1" applyFont="1" applyNumberFormat="1">
      <alignment horizontal="center" readingOrder="0"/>
    </xf>
    <xf borderId="0" fillId="0" fontId="6" numFmtId="4" xfId="0" applyAlignment="1" applyFont="1" applyNumberFormat="1">
      <alignment horizontal="center"/>
    </xf>
    <xf borderId="19" fillId="0" fontId="1" numFmtId="49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19" fillId="0" fontId="1" numFmtId="168" xfId="0" applyAlignment="1" applyBorder="1" applyFont="1" applyNumberFormat="1">
      <alignment horizontal="center" vertical="center"/>
    </xf>
    <xf borderId="19" fillId="0" fontId="1" numFmtId="1" xfId="0" applyAlignment="1" applyBorder="1" applyFont="1" applyNumberFormat="1">
      <alignment horizontal="center" vertical="center"/>
    </xf>
    <xf borderId="17" fillId="0" fontId="1" numFmtId="4" xfId="0" applyAlignment="1" applyBorder="1" applyFont="1" applyNumberFormat="1">
      <alignment horizontal="center" vertical="center"/>
    </xf>
    <xf borderId="19" fillId="0" fontId="1" numFmtId="10" xfId="0" applyAlignment="1" applyBorder="1" applyFont="1" applyNumberFormat="1">
      <alignment horizontal="center" vertical="center"/>
    </xf>
    <xf borderId="17" fillId="5" fontId="6" numFmtId="169" xfId="0" applyAlignment="1" applyBorder="1" applyFill="1" applyFont="1" applyNumberFormat="1">
      <alignment horizontal="center" vertical="center"/>
    </xf>
    <xf borderId="17" fillId="5" fontId="6" numFmtId="0" xfId="0" applyAlignment="1" applyBorder="1" applyFill="1" applyFont="1">
      <alignment horizontal="left" vertical="center"/>
    </xf>
    <xf borderId="17" fillId="5" fontId="6" numFmtId="168" xfId="0" applyAlignment="1" applyBorder="1" applyFill="1" applyFont="1" applyNumberFormat="1">
      <alignment horizontal="center" vertical="center"/>
    </xf>
    <xf borderId="17" fillId="5" fontId="6" numFmtId="1" xfId="0" applyAlignment="1" applyBorder="1" applyFill="1" applyFont="1" applyNumberFormat="1">
      <alignment horizontal="center" vertical="center"/>
    </xf>
    <xf borderId="17" fillId="5" fontId="6" numFmtId="0" xfId="0" applyAlignment="1" applyBorder="1" applyFill="1" applyFont="1">
      <alignment horizontal="center" vertical="center"/>
    </xf>
    <xf borderId="17" fillId="5" fontId="6" numFmtId="4" xfId="0" applyAlignment="1" applyBorder="1" applyFill="1" applyFont="1" applyNumberFormat="1">
      <alignment horizontal="center" vertical="center"/>
    </xf>
    <xf borderId="17" fillId="5" fontId="6" numFmtId="10" xfId="0" applyAlignment="1" applyBorder="1" applyFill="1" applyFont="1" applyNumberFormat="1">
      <alignment horizontal="center" vertical="center"/>
    </xf>
    <xf borderId="17" fillId="5" fontId="4" numFmtId="10" xfId="0" applyAlignment="1" applyBorder="1" applyFill="1" applyFont="1" applyNumberFormat="1">
      <alignment horizontal="center" readingOrder="0" vertical="center"/>
    </xf>
    <xf borderId="19" fillId="0" fontId="1" numFmtId="0" xfId="0" applyAlignment="1" applyBorder="1" applyFont="1">
      <alignment horizontal="left" vertical="center"/>
    </xf>
    <xf borderId="17" fillId="5" fontId="6" numFmtId="49" xfId="0" applyAlignment="1" applyBorder="1" applyFill="1" applyFont="1" applyNumberFormat="1">
      <alignment horizontal="center" vertical="center"/>
    </xf>
    <xf borderId="17" fillId="0" fontId="4" numFmtId="0" xfId="0" applyAlignment="1" applyBorder="1" applyFont="1">
      <alignment horizontal="left" vertical="center"/>
    </xf>
    <xf borderId="17" fillId="0" fontId="4" numFmtId="168" xfId="0" applyAlignment="1" applyBorder="1" applyFont="1" applyNumberFormat="1">
      <alignment horizontal="center" vertical="center"/>
    </xf>
    <xf borderId="17" fillId="0" fontId="4" numFmtId="1" xfId="0" applyAlignment="1" applyBorder="1" applyFont="1" applyNumberFormat="1">
      <alignment horizontal="center" vertical="center"/>
    </xf>
    <xf borderId="17" fillId="0" fontId="4" numFmtId="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readingOrder="0"/>
    </xf>
    <xf borderId="24" fillId="0" fontId="2" numFmtId="0" xfId="0" applyBorder="1" applyFont="1"/>
    <xf borderId="11" fillId="4" fontId="3" numFmtId="0" xfId="0" applyAlignment="1" applyBorder="1" applyFill="1" applyFont="1">
      <alignment horizontal="center" vertical="center"/>
    </xf>
    <xf borderId="11" fillId="4" fontId="5" numFmtId="0" xfId="0" applyAlignment="1" applyBorder="1" applyFill="1" applyFont="1">
      <alignment horizontal="center" vertical="center"/>
    </xf>
    <xf borderId="12" fillId="4" fontId="5" numFmtId="0" xfId="0" applyAlignment="1" applyBorder="1" applyFill="1" applyFont="1">
      <alignment horizontal="center" vertical="center"/>
    </xf>
    <xf borderId="11" fillId="4" fontId="3" numFmtId="0" xfId="0" applyAlignment="1" applyBorder="1" applyFill="1" applyFont="1">
      <alignment horizontal="center" shrinkToFit="0" vertical="center" wrapText="1"/>
    </xf>
    <xf borderId="25" fillId="6" fontId="1" numFmtId="0" xfId="0" applyAlignment="1" applyBorder="1" applyFill="1" applyFont="1">
      <alignment horizontal="center" readingOrder="0"/>
    </xf>
    <xf borderId="25" fillId="0" fontId="2" numFmtId="0" xfId="0" applyBorder="1" applyFont="1"/>
    <xf borderId="4" fillId="7" fontId="1" numFmtId="0" xfId="0" applyAlignment="1" applyBorder="1" applyFill="1" applyFon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4" fillId="9" fontId="1" numFmtId="0" xfId="0" applyAlignment="1" applyBorder="1" applyFill="1" applyFont="1">
      <alignment horizontal="center" vertical="center"/>
    </xf>
    <xf borderId="17" fillId="4" fontId="5" numFmtId="0" xfId="0" applyAlignment="1" applyBorder="1" applyFill="1" applyFont="1">
      <alignment horizontal="center" vertical="center"/>
    </xf>
    <xf borderId="17" fillId="4" fontId="3" numFmtId="0" xfId="0" applyAlignment="1" applyBorder="1" applyFill="1" applyFont="1">
      <alignment horizontal="center" vertical="center"/>
    </xf>
    <xf borderId="17" fillId="6" fontId="1" numFmtId="0" xfId="0" applyAlignment="1" applyBorder="1" applyFill="1" applyFont="1">
      <alignment horizontal="center"/>
    </xf>
    <xf borderId="17" fillId="6" fontId="1" numFmtId="3" xfId="0" applyAlignment="1" applyBorder="1" applyFill="1" applyFont="1" applyNumberFormat="1">
      <alignment horizontal="center"/>
    </xf>
    <xf borderId="17" fillId="7" fontId="1" numFmtId="0" xfId="0" applyAlignment="1" applyBorder="1" applyFill="1" applyFont="1">
      <alignment horizontal="center"/>
    </xf>
    <xf borderId="17" fillId="8" fontId="1" numFmtId="0" xfId="0" applyAlignment="1" applyBorder="1" applyFill="1" applyFont="1">
      <alignment horizontal="center"/>
    </xf>
    <xf borderId="17" fillId="8" fontId="1" numFmtId="0" xfId="0" applyAlignment="1" applyBorder="1" applyFill="1" applyFont="1">
      <alignment horizontal="center" vertical="center"/>
    </xf>
    <xf borderId="17" fillId="9" fontId="1" numFmtId="0" xfId="0" applyAlignment="1" applyBorder="1" applyFill="1" applyFont="1">
      <alignment horizontal="center"/>
    </xf>
    <xf borderId="17" fillId="9" fontId="1" numFmtId="3" xfId="0" applyAlignment="1" applyBorder="1" applyFill="1" applyFont="1" applyNumberFormat="1">
      <alignment horizontal="center"/>
    </xf>
    <xf borderId="16" fillId="11" fontId="6" numFmtId="49" xfId="0" applyAlignment="1" applyBorder="1" applyFill="1" applyFont="1" applyNumberFormat="1">
      <alignment horizontal="center" readingOrder="0" vertical="center"/>
    </xf>
    <xf borderId="16" fillId="11" fontId="6" numFmtId="0" xfId="0" applyAlignment="1" applyBorder="1" applyFill="1" applyFont="1">
      <alignment readingOrder="0" vertical="center"/>
    </xf>
    <xf borderId="17" fillId="11" fontId="7" numFmtId="168" xfId="0" applyAlignment="1" applyBorder="1" applyFill="1" applyFont="1" applyNumberFormat="1">
      <alignment horizontal="center" readingOrder="0" shrinkToFit="0" wrapText="0"/>
    </xf>
    <xf borderId="16" fillId="11" fontId="6" numFmtId="1" xfId="0" applyAlignment="1" applyBorder="1" applyFill="1" applyFont="1" applyNumberFormat="1">
      <alignment horizontal="center" readingOrder="0" vertical="center"/>
    </xf>
    <xf borderId="16" fillId="11" fontId="6" numFmtId="0" xfId="0" applyAlignment="1" applyBorder="1" applyFill="1" applyFont="1">
      <alignment horizontal="center" readingOrder="0" vertical="center"/>
    </xf>
    <xf borderId="16" fillId="11" fontId="6" numFmtId="10" xfId="0" applyAlignment="1" applyBorder="1" applyFill="1" applyFont="1" applyNumberFormat="1">
      <alignment horizontal="center" readingOrder="0" vertical="center"/>
    </xf>
    <xf borderId="17" fillId="11" fontId="6" numFmtId="4" xfId="0" applyAlignment="1" applyBorder="1" applyFill="1" applyFont="1" applyNumberFormat="1">
      <alignment horizontal="center" readingOrder="0" vertical="center"/>
    </xf>
    <xf borderId="16" fillId="11" fontId="6" numFmtId="10" xfId="0" applyAlignment="1" applyBorder="1" applyFill="1" applyFont="1" applyNumberFormat="1">
      <alignment horizontal="center" vertical="center"/>
    </xf>
    <xf borderId="17" fillId="11" fontId="4" numFmtId="166" xfId="0" applyAlignment="1" applyBorder="1" applyFill="1" applyFont="1" applyNumberFormat="1">
      <alignment horizontal="center" vertical="center"/>
    </xf>
    <xf borderId="17" fillId="11" fontId="4" numFmtId="3" xfId="0" applyAlignment="1" applyBorder="1" applyFill="1" applyFont="1" applyNumberFormat="1">
      <alignment horizontal="center"/>
    </xf>
    <xf borderId="17" fillId="11" fontId="4" numFmtId="0" xfId="0" applyAlignment="1" applyBorder="1" applyFill="1" applyFont="1">
      <alignment horizontal="center"/>
    </xf>
    <xf borderId="16" fillId="15" fontId="6" numFmtId="49" xfId="0" applyAlignment="1" applyBorder="1" applyFill="1" applyFont="1" applyNumberFormat="1">
      <alignment horizontal="center" readingOrder="0"/>
    </xf>
    <xf borderId="16" fillId="15" fontId="6" numFmtId="0" xfId="0" applyAlignment="1" applyBorder="1" applyFill="1" applyFont="1">
      <alignment readingOrder="0"/>
    </xf>
    <xf borderId="17" fillId="15" fontId="7" numFmtId="168" xfId="0" applyAlignment="1" applyBorder="1" applyFill="1" applyFont="1" applyNumberFormat="1">
      <alignment horizontal="center" readingOrder="0" shrinkToFit="0" wrapText="0"/>
    </xf>
    <xf borderId="16" fillId="15" fontId="6" numFmtId="0" xfId="0" applyAlignment="1" applyBorder="1" applyFill="1" applyFont="1">
      <alignment horizontal="center"/>
    </xf>
    <xf borderId="16" fillId="15" fontId="6" numFmtId="10" xfId="0" applyAlignment="1" applyBorder="1" applyFill="1" applyFont="1" applyNumberFormat="1">
      <alignment horizontal="center" readingOrder="0"/>
    </xf>
    <xf borderId="17" fillId="15" fontId="6" numFmtId="4" xfId="0" applyAlignment="1" applyBorder="1" applyFill="1" applyFont="1" applyNumberFormat="1">
      <alignment horizontal="center"/>
    </xf>
    <xf borderId="16" fillId="15" fontId="8" numFmtId="4" xfId="0" applyBorder="1" applyFill="1" applyFont="1" applyNumberFormat="1"/>
    <xf borderId="17" fillId="15" fontId="4" numFmtId="166" xfId="0" applyAlignment="1" applyBorder="1" applyFill="1" applyFont="1" applyNumberFormat="1">
      <alignment horizontal="center" vertical="center"/>
    </xf>
    <xf borderId="17" fillId="15" fontId="8" numFmtId="3" xfId="0" applyAlignment="1" applyBorder="1" applyFill="1" applyFont="1" applyNumberFormat="1">
      <alignment horizontal="center"/>
    </xf>
    <xf borderId="17" fillId="15" fontId="8" numFmtId="4" xfId="0" applyAlignment="1" applyBorder="1" applyFill="1" applyFont="1" applyNumberFormat="1">
      <alignment horizontal="center"/>
    </xf>
    <xf borderId="17" fillId="15" fontId="8" numFmtId="166" xfId="0" applyAlignment="1" applyBorder="1" applyFill="1" applyFont="1" applyNumberFormat="1">
      <alignment horizontal="center"/>
    </xf>
    <xf borderId="17" fillId="15" fontId="8" numFmtId="165" xfId="0" applyAlignment="1" applyBorder="1" applyFill="1" applyFont="1" applyNumberFormat="1">
      <alignment horizontal="center"/>
    </xf>
    <xf borderId="17" fillId="15" fontId="8" numFmtId="0" xfId="0" applyAlignment="1" applyBorder="1" applyFill="1" applyFont="1">
      <alignment horizontal="center"/>
    </xf>
    <xf borderId="17" fillId="15" fontId="1" numFmtId="0" xfId="0" applyAlignment="1" applyBorder="1" applyFill="1" applyFont="1">
      <alignment horizontal="center" vertical="center"/>
    </xf>
    <xf borderId="17" fillId="15" fontId="4" numFmtId="0" xfId="0" applyAlignment="1" applyBorder="1" applyFill="1" applyFont="1">
      <alignment horizontal="center" readingOrder="0"/>
    </xf>
    <xf borderId="17" fillId="3" fontId="6" numFmtId="49" xfId="0" applyAlignment="1" applyBorder="1" applyFill="1" applyFont="1" applyNumberFormat="1">
      <alignment horizontal="center"/>
    </xf>
    <xf borderId="17" fillId="3" fontId="6" numFmtId="0" xfId="0" applyBorder="1" applyFill="1" applyFont="1"/>
    <xf borderId="17" fillId="3" fontId="7" numFmtId="164" xfId="0" applyAlignment="1" applyBorder="1" applyFill="1" applyFont="1" applyNumberFormat="1">
      <alignment horizontal="center" readingOrder="0" shrinkToFit="0" vertical="bottom" wrapText="0"/>
    </xf>
    <xf borderId="17" fillId="3" fontId="6" numFmtId="1" xfId="0" applyAlignment="1" applyBorder="1" applyFill="1" applyFont="1" applyNumberFormat="1">
      <alignment horizontal="center" vertical="center"/>
    </xf>
    <xf borderId="17" fillId="3" fontId="6" numFmtId="0" xfId="0" applyAlignment="1" applyBorder="1" applyFill="1" applyFont="1">
      <alignment horizontal="center"/>
    </xf>
    <xf borderId="17" fillId="3" fontId="7" numFmtId="10" xfId="0" applyAlignment="1" applyBorder="1" applyFill="1" applyFont="1" applyNumberFormat="1">
      <alignment horizontal="center" vertical="center"/>
    </xf>
    <xf borderId="17" fillId="3" fontId="6" numFmtId="10" xfId="0" applyAlignment="1" applyBorder="1" applyFill="1" applyFont="1" applyNumberFormat="1">
      <alignment horizontal="center"/>
    </xf>
    <xf borderId="17" fillId="3" fontId="6" numFmtId="4" xfId="0" applyAlignment="1" applyBorder="1" applyFill="1" applyFont="1" applyNumberFormat="1">
      <alignment horizontal="center"/>
    </xf>
    <xf borderId="17" fillId="3" fontId="6" numFmtId="10" xfId="0" applyAlignment="1" applyBorder="1" applyFill="1" applyFont="1" applyNumberFormat="1">
      <alignment horizontal="center" vertical="center"/>
    </xf>
    <xf borderId="17" fillId="3" fontId="8" numFmtId="4" xfId="0" applyBorder="1" applyFill="1" applyFont="1" applyNumberFormat="1"/>
    <xf borderId="17" fillId="3" fontId="4" numFmtId="166" xfId="0" applyAlignment="1" applyBorder="1" applyFill="1" applyFont="1" applyNumberFormat="1">
      <alignment horizontal="center" vertical="center"/>
    </xf>
    <xf borderId="17" fillId="3" fontId="8" numFmtId="3" xfId="0" applyAlignment="1" applyBorder="1" applyFill="1" applyFont="1" applyNumberFormat="1">
      <alignment horizontal="center"/>
    </xf>
    <xf borderId="17" fillId="3" fontId="8" numFmtId="4" xfId="0" applyAlignment="1" applyBorder="1" applyFill="1" applyFont="1" applyNumberFormat="1">
      <alignment horizontal="center"/>
    </xf>
    <xf borderId="17" fillId="3" fontId="8" numFmtId="166" xfId="0" applyAlignment="1" applyBorder="1" applyFill="1" applyFont="1" applyNumberFormat="1">
      <alignment horizontal="center"/>
    </xf>
    <xf borderId="17" fillId="3" fontId="8" numFmtId="165" xfId="0" applyAlignment="1" applyBorder="1" applyFill="1" applyFont="1" applyNumberFormat="1">
      <alignment horizontal="center"/>
    </xf>
    <xf borderId="17" fillId="3" fontId="8" numFmtId="0" xfId="0" applyAlignment="1" applyBorder="1" applyFill="1" applyFont="1">
      <alignment horizontal="center"/>
    </xf>
    <xf borderId="17" fillId="3" fontId="1" numFmtId="0" xfId="0" applyAlignment="1" applyBorder="1" applyFill="1" applyFont="1">
      <alignment horizontal="center" vertical="center"/>
    </xf>
    <xf borderId="17" fillId="3" fontId="4" numFmtId="0" xfId="0" applyAlignment="1" applyBorder="1" applyFill="1" applyFont="1">
      <alignment horizontal="center" readingOrder="0"/>
    </xf>
    <xf borderId="17" fillId="0" fontId="4" numFmtId="49" xfId="0" applyAlignment="1" applyBorder="1" applyFont="1" applyNumberFormat="1">
      <alignment horizontal="center"/>
    </xf>
    <xf borderId="17" fillId="0" fontId="4" numFmtId="0" xfId="0" applyBorder="1" applyFont="1"/>
    <xf borderId="17" fillId="0" fontId="1" numFmtId="164" xfId="0" applyAlignment="1" applyBorder="1" applyFont="1" applyNumberFormat="1">
      <alignment horizontal="center" readingOrder="0" shrinkToFit="0" vertical="bottom" wrapText="0"/>
    </xf>
    <xf borderId="17" fillId="0" fontId="6" numFmtId="1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/>
    </xf>
    <xf borderId="17" fillId="0" fontId="1" numFmtId="10" xfId="0" applyAlignment="1" applyBorder="1" applyFont="1" applyNumberFormat="1">
      <alignment horizontal="center" vertical="center"/>
    </xf>
    <xf borderId="17" fillId="0" fontId="4" numFmtId="10" xfId="0" applyAlignment="1" applyBorder="1" applyFont="1" applyNumberFormat="1">
      <alignment horizontal="center"/>
    </xf>
    <xf borderId="17" fillId="0" fontId="4" numFmtId="165" xfId="0" applyAlignment="1" applyBorder="1" applyFont="1" applyNumberFormat="1">
      <alignment horizontal="center"/>
    </xf>
    <xf borderId="17" fillId="0" fontId="4" numFmtId="2" xfId="0" applyAlignment="1" applyBorder="1" applyFont="1" applyNumberFormat="1">
      <alignment horizontal="center"/>
    </xf>
    <xf borderId="16" fillId="0" fontId="6" numFmtId="10" xfId="0" applyAlignment="1" applyBorder="1" applyFont="1" applyNumberFormat="1">
      <alignment horizontal="center" vertical="center"/>
    </xf>
    <xf borderId="17" fillId="0" fontId="4" numFmtId="166" xfId="0" applyAlignment="1" applyBorder="1" applyFont="1" applyNumberFormat="1">
      <alignment horizontal="center" vertical="center"/>
    </xf>
    <xf borderId="17" fillId="0" fontId="4" numFmtId="3" xfId="0" applyAlignment="1" applyBorder="1" applyFont="1" applyNumberFormat="1">
      <alignment horizontal="center"/>
    </xf>
    <xf borderId="17" fillId="0" fontId="4" numFmtId="0" xfId="0" applyAlignment="1" applyBorder="1" applyFont="1">
      <alignment horizontal="center" readingOrder="0"/>
    </xf>
    <xf borderId="17" fillId="0" fontId="4" numFmtId="165" xfId="0" applyAlignment="1" applyBorder="1" applyFont="1" applyNumberFormat="1">
      <alignment horizontal="center" readingOrder="0"/>
    </xf>
    <xf borderId="17" fillId="0" fontId="4" numFmtId="2" xfId="0" applyAlignment="1" applyBorder="1" applyFont="1" applyNumberFormat="1">
      <alignment horizontal="center" readingOrder="0"/>
    </xf>
    <xf borderId="17" fillId="0" fontId="1" numFmtId="0" xfId="0" applyAlignment="1" applyBorder="1" applyFont="1">
      <alignment horizontal="center" vertical="center"/>
    </xf>
    <xf borderId="17" fillId="3" fontId="6" numFmtId="165" xfId="0" applyAlignment="1" applyBorder="1" applyFill="1" applyFont="1" applyNumberFormat="1">
      <alignment horizontal="center"/>
    </xf>
    <xf borderId="17" fillId="3" fontId="6" numFmtId="2" xfId="0" applyAlignment="1" applyBorder="1" applyFill="1" applyFont="1" applyNumberFormat="1">
      <alignment horizontal="center"/>
    </xf>
    <xf borderId="16" fillId="3" fontId="6" numFmtId="10" xfId="0" applyAlignment="1" applyBorder="1" applyFill="1" applyFont="1" applyNumberFormat="1">
      <alignment horizontal="center" vertical="center"/>
    </xf>
    <xf borderId="17" fillId="3" fontId="4" numFmtId="3" xfId="0" applyAlignment="1" applyBorder="1" applyFill="1" applyFont="1" applyNumberFormat="1">
      <alignment horizontal="center"/>
    </xf>
    <xf borderId="17" fillId="3" fontId="4" numFmtId="0" xfId="0" applyAlignment="1" applyBorder="1" applyFill="1" applyFont="1">
      <alignment horizontal="center"/>
    </xf>
    <xf borderId="17" fillId="3" fontId="4" numFmtId="0" xfId="0" applyAlignment="1" applyBorder="1" applyFill="1" applyFont="1">
      <alignment horizontal="center" vertical="center"/>
    </xf>
    <xf borderId="17" fillId="0" fontId="4" numFmtId="49" xfId="0" applyAlignment="1" applyBorder="1" applyFont="1" applyNumberFormat="1">
      <alignment horizontal="center" readingOrder="0"/>
    </xf>
    <xf borderId="17" fillId="0" fontId="4" numFmtId="0" xfId="0" applyAlignment="1" applyBorder="1" applyFont="1">
      <alignment readingOrder="0"/>
    </xf>
    <xf borderId="17" fillId="3" fontId="6" numFmtId="4" xfId="0" applyAlignment="1" applyBorder="1" applyFill="1" applyFont="1" applyNumberFormat="1">
      <alignment horizontal="center" vertical="center"/>
    </xf>
    <xf borderId="17" fillId="3" fontId="6" numFmtId="166" xfId="0" applyAlignment="1" applyBorder="1" applyFill="1" applyFont="1" applyNumberFormat="1">
      <alignment horizontal="center" vertical="center"/>
    </xf>
    <xf borderId="17" fillId="3" fontId="6" numFmtId="3" xfId="0" applyAlignment="1" applyBorder="1" applyFill="1" applyFont="1" applyNumberFormat="1">
      <alignment horizontal="center"/>
    </xf>
    <xf borderId="17" fillId="3" fontId="6" numFmtId="0" xfId="0" applyAlignment="1" applyBorder="1" applyFill="1" applyFont="1">
      <alignment horizontal="center" readingOrder="0"/>
    </xf>
    <xf borderId="17" fillId="3" fontId="6" numFmtId="0" xfId="0" applyAlignment="1" applyBorder="1" applyFill="1" applyFont="1">
      <alignment horizontal="center" vertical="center"/>
    </xf>
    <xf borderId="17" fillId="3" fontId="7" numFmtId="0" xfId="0" applyAlignment="1" applyBorder="1" applyFill="1" applyFont="1">
      <alignment horizontal="center" vertical="center"/>
    </xf>
    <xf borderId="17" fillId="0" fontId="4" numFmtId="4" xfId="0" applyAlignment="1" applyBorder="1" applyFont="1" applyNumberFormat="1">
      <alignment horizontal="center"/>
    </xf>
    <xf borderId="17" fillId="11" fontId="6" numFmtId="0" xfId="0" applyAlignment="1" applyBorder="1" applyFill="1" applyFont="1">
      <alignment horizontal="center" readingOrder="0" vertical="center"/>
    </xf>
    <xf borderId="17" fillId="11" fontId="7" numFmtId="10" xfId="0" applyAlignment="1" applyBorder="1" applyFill="1" applyFont="1" applyNumberFormat="1">
      <alignment horizontal="center" vertical="center"/>
    </xf>
    <xf borderId="17" fillId="11" fontId="4" numFmtId="0" xfId="0" applyAlignment="1" applyBorder="1" applyFill="1" applyFont="1">
      <alignment horizontal="center" readingOrder="0"/>
    </xf>
    <xf borderId="17" fillId="11" fontId="4" numFmtId="0" xfId="0" applyAlignment="1" applyBorder="1" applyFill="1" applyFont="1">
      <alignment horizontal="center" vertical="center"/>
    </xf>
    <xf borderId="17" fillId="11" fontId="1" numFmtId="0" xfId="0" applyAlignment="1" applyBorder="1" applyFill="1" applyFont="1">
      <alignment horizontal="center" vertical="center"/>
    </xf>
    <xf borderId="17" fillId="15" fontId="4" numFmtId="49" xfId="0" applyAlignment="1" applyBorder="1" applyFill="1" applyFont="1" applyNumberFormat="1">
      <alignment horizontal="center" readingOrder="0" vertical="center"/>
    </xf>
    <xf borderId="17" fillId="15" fontId="4" numFmtId="0" xfId="0" applyAlignment="1" applyBorder="1" applyFill="1" applyFont="1">
      <alignment readingOrder="0" vertical="center"/>
    </xf>
    <xf borderId="17" fillId="15" fontId="1" numFmtId="168" xfId="0" applyAlignment="1" applyBorder="1" applyFill="1" applyFont="1" applyNumberFormat="1">
      <alignment horizontal="center" readingOrder="0" shrinkToFit="0" wrapText="0"/>
    </xf>
    <xf borderId="17" fillId="15" fontId="4" numFmtId="1" xfId="0" applyAlignment="1" applyBorder="1" applyFill="1" applyFont="1" applyNumberFormat="1">
      <alignment horizontal="center" vertical="center"/>
    </xf>
    <xf borderId="17" fillId="15" fontId="4" numFmtId="0" xfId="0" applyAlignment="1" applyBorder="1" applyFill="1" applyFont="1">
      <alignment horizontal="center" vertical="center"/>
    </xf>
    <xf borderId="17" fillId="15" fontId="4" numFmtId="4" xfId="0" applyAlignment="1" applyBorder="1" applyFill="1" applyFont="1" applyNumberFormat="1">
      <alignment horizontal="center" vertical="center"/>
    </xf>
    <xf borderId="17" fillId="15" fontId="4" numFmtId="3" xfId="0" applyAlignment="1" applyBorder="1" applyFill="1" applyFont="1" applyNumberFormat="1">
      <alignment horizontal="center"/>
    </xf>
    <xf borderId="17" fillId="15" fontId="4" numFmtId="0" xfId="0" applyAlignment="1" applyBorder="1" applyFill="1" applyFont="1">
      <alignment horizontal="center"/>
    </xf>
    <xf borderId="17" fillId="3" fontId="4" numFmtId="49" xfId="0" applyAlignment="1" applyBorder="1" applyFill="1" applyFont="1" applyNumberFormat="1">
      <alignment horizontal="center" readingOrder="0" vertical="center"/>
    </xf>
    <xf borderId="17" fillId="3" fontId="4" numFmtId="0" xfId="0" applyAlignment="1" applyBorder="1" applyFill="1" applyFont="1">
      <alignment vertical="center"/>
    </xf>
    <xf borderId="17" fillId="3" fontId="1" numFmtId="168" xfId="0" applyAlignment="1" applyBorder="1" applyFill="1" applyFont="1" applyNumberFormat="1">
      <alignment horizontal="center" readingOrder="0" shrinkToFit="0" wrapText="0"/>
    </xf>
    <xf borderId="17" fillId="3" fontId="4" numFmtId="1" xfId="0" applyAlignment="1" applyBorder="1" applyFill="1" applyFont="1" applyNumberFormat="1">
      <alignment horizontal="center" vertical="center"/>
    </xf>
    <xf borderId="17" fillId="3" fontId="4" numFmtId="10" xfId="0" applyAlignment="1" applyBorder="1" applyFill="1" applyFont="1" applyNumberFormat="1">
      <alignment horizontal="center" vertical="center"/>
    </xf>
    <xf borderId="17" fillId="3" fontId="4" numFmtId="4" xfId="0" applyAlignment="1" applyBorder="1" applyFill="1" applyFont="1" applyNumberFormat="1">
      <alignment horizontal="center" vertical="center"/>
    </xf>
    <xf borderId="17" fillId="0" fontId="4" numFmtId="49" xfId="0" applyAlignment="1" applyBorder="1" applyFont="1" applyNumberFormat="1">
      <alignment horizontal="center" readingOrder="0" vertical="center"/>
    </xf>
    <xf borderId="17" fillId="0" fontId="1" numFmtId="168" xfId="0" applyAlignment="1" applyBorder="1" applyFont="1" applyNumberFormat="1">
      <alignment horizontal="center" readingOrder="0" shrinkToFit="0" wrapText="0"/>
    </xf>
    <xf borderId="17" fillId="0" fontId="4" numFmtId="0" xfId="0" applyAlignment="1" applyBorder="1" applyFont="1">
      <alignment horizontal="center" readingOrder="0" vertical="center"/>
    </xf>
    <xf borderId="10" fillId="0" fontId="4" numFmtId="1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readingOrder="0" vertical="center"/>
    </xf>
    <xf borderId="17" fillId="0" fontId="4" numFmtId="1" xfId="0" applyAlignment="1" applyBorder="1" applyFont="1" applyNumberFormat="1">
      <alignment horizontal="center" readingOrder="0" vertical="center"/>
    </xf>
    <xf borderId="17" fillId="0" fontId="6" numFmtId="10" xfId="0" applyAlignment="1" applyBorder="1" applyFont="1" applyNumberFormat="1">
      <alignment horizontal="center" vertical="center"/>
    </xf>
    <xf borderId="17" fillId="3" fontId="1" numFmtId="10" xfId="0" applyAlignment="1" applyBorder="1" applyFill="1" applyFont="1" applyNumberFormat="1">
      <alignment horizontal="center" vertical="center"/>
    </xf>
    <xf borderId="17" fillId="3" fontId="4" numFmtId="10" xfId="0" applyAlignment="1" applyBorder="1" applyFill="1" applyFont="1" applyNumberFormat="1">
      <alignment horizontal="center"/>
    </xf>
    <xf borderId="17" fillId="0" fontId="4" numFmtId="4" xfId="0" applyAlignment="1" applyBorder="1" applyFont="1" applyNumberFormat="1">
      <alignment horizontal="center" readingOrder="0"/>
    </xf>
    <xf borderId="17" fillId="0" fontId="4" numFmtId="49" xfId="0" applyAlignment="1" applyBorder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17" fillId="11" fontId="4" numFmtId="10" xfId="0" applyAlignment="1" applyBorder="1" applyFill="1" applyFont="1" applyNumberFormat="1">
      <alignment horizontal="center"/>
    </xf>
    <xf borderId="17" fillId="15" fontId="4" numFmtId="49" xfId="0" applyAlignment="1" applyBorder="1" applyFill="1" applyFont="1" applyNumberFormat="1">
      <alignment horizontal="center" vertical="center"/>
    </xf>
    <xf borderId="17" fillId="15" fontId="4" numFmtId="0" xfId="0" applyAlignment="1" applyBorder="1" applyFill="1" applyFont="1">
      <alignment vertical="center"/>
    </xf>
    <xf borderId="17" fillId="15" fontId="4" numFmtId="10" xfId="0" applyAlignment="1" applyBorder="1" applyFill="1" applyFont="1" applyNumberFormat="1">
      <alignment horizontal="center"/>
    </xf>
    <xf borderId="17" fillId="3" fontId="4" numFmtId="49" xfId="0" applyAlignment="1" applyBorder="1" applyFill="1" applyFont="1" applyNumberFormat="1">
      <alignment horizontal="center" vertical="center"/>
    </xf>
    <xf borderId="17" fillId="3" fontId="4" numFmtId="0" xfId="0" applyAlignment="1" applyBorder="1" applyFill="1" applyFont="1">
      <alignment shrinkToFit="0" vertical="center" wrapText="1"/>
    </xf>
    <xf borderId="17" fillId="0" fontId="4" numFmtId="0" xfId="0" applyAlignment="1" applyBorder="1" applyFont="1">
      <alignment readingOrder="0" shrinkToFit="0" vertical="center" wrapText="1"/>
    </xf>
    <xf borderId="17" fillId="11" fontId="6" numFmtId="10" xfId="0" applyAlignment="1" applyBorder="1" applyFill="1" applyFont="1" applyNumberFormat="1">
      <alignment horizontal="center"/>
    </xf>
    <xf borderId="17" fillId="0" fontId="4" numFmtId="10" xfId="0" applyAlignment="1" applyBorder="1" applyFont="1" applyNumberFormat="1">
      <alignment horizontal="center" vertical="bottom"/>
    </xf>
    <xf borderId="17" fillId="0" fontId="4" numFmtId="4" xfId="0" applyAlignment="1" applyBorder="1" applyFont="1" applyNumberFormat="1">
      <alignment horizontal="center" vertical="bottom"/>
    </xf>
    <xf borderId="17" fillId="11" fontId="6" numFmtId="10" xfId="0" applyAlignment="1" applyBorder="1" applyFill="1" applyFont="1" applyNumberFormat="1">
      <alignment horizontal="center" vertical="bottom"/>
    </xf>
    <xf borderId="17" fillId="15" fontId="1" numFmtId="10" xfId="0" applyAlignment="1" applyBorder="1" applyFill="1" applyFont="1" applyNumberFormat="1">
      <alignment horizontal="center" vertical="center"/>
    </xf>
    <xf borderId="17" fillId="0" fontId="15" numFmtId="0" xfId="0" applyAlignment="1" applyBorder="1" applyFont="1">
      <alignment horizontal="center" vertical="center"/>
    </xf>
    <xf borderId="0" fillId="0" fontId="8" numFmtId="3" xfId="0" applyFont="1" applyNumberFormat="1"/>
    <xf borderId="0" fillId="0" fontId="4" numFmtId="166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0" fillId="15" fontId="8" numFmtId="0" xfId="0" applyFill="1" applyFont="1"/>
    <xf borderId="0" fillId="0" fontId="6" numFmtId="166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10" fillId="6" fontId="4" numFmtId="10" xfId="0" applyAlignment="1" applyBorder="1" applyFill="1" applyFont="1" applyNumberFormat="1">
      <alignment horizontal="center"/>
    </xf>
    <xf borderId="10" fillId="6" fontId="4" numFmtId="0" xfId="0" applyAlignment="1" applyBorder="1" applyFill="1" applyFont="1">
      <alignment horizontal="center"/>
    </xf>
    <xf borderId="0" fillId="4" fontId="3" numFmtId="10" xfId="0" applyAlignment="1" applyFill="1" applyFont="1" applyNumberFormat="1">
      <alignment horizontal="center" readingOrder="0" vertical="center"/>
    </xf>
    <xf borderId="16" fillId="4" fontId="5" numFmtId="10" xfId="0" applyAlignment="1" applyBorder="1" applyFill="1" applyFont="1" applyNumberFormat="1">
      <alignment horizontal="center" vertical="center"/>
    </xf>
    <xf borderId="16" fillId="4" fontId="3" numFmtId="0" xfId="0" applyAlignment="1" applyBorder="1" applyFill="1" applyFont="1">
      <alignment horizontal="center" vertical="center"/>
    </xf>
    <xf borderId="0" fillId="11" fontId="15" numFmtId="0" xfId="0" applyFill="1" applyFont="1"/>
    <xf borderId="17" fillId="15" fontId="4" numFmtId="10" xfId="0" applyAlignment="1" applyBorder="1" applyFill="1" applyFont="1" applyNumberFormat="1">
      <alignment horizontal="center" readingOrder="0" vertical="center"/>
    </xf>
    <xf borderId="0" fillId="15" fontId="15" numFmtId="0" xfId="0" applyFill="1" applyFont="1"/>
    <xf borderId="17" fillId="3" fontId="4" numFmtId="10" xfId="0" applyAlignment="1" applyBorder="1" applyFill="1" applyFont="1" applyNumberFormat="1">
      <alignment horizontal="center" readingOrder="0" vertical="center"/>
    </xf>
    <xf borderId="0" fillId="3" fontId="15" numFmtId="0" xfId="0" applyFill="1" applyFont="1"/>
    <xf borderId="0" fillId="0" fontId="4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21" fillId="0" fontId="4" numFmtId="10" xfId="0" applyAlignment="1" applyBorder="1" applyFont="1" applyNumberFormat="1">
      <alignment horizontal="center"/>
    </xf>
    <xf borderId="0" fillId="3" fontId="4" numFmtId="10" xfId="0" applyAlignment="1" applyFill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21" fillId="3" fontId="4" numFmtId="10" xfId="0" applyAlignment="1" applyBorder="1" applyFill="1" applyFont="1" applyNumberFormat="1">
      <alignment horizontal="center"/>
    </xf>
    <xf borderId="0" fillId="11" fontId="4" numFmtId="10" xfId="0" applyAlignment="1" applyFill="1" applyFont="1" applyNumberFormat="1">
      <alignment horizontal="center" readingOrder="0"/>
    </xf>
    <xf borderId="0" fillId="11" fontId="4" numFmtId="0" xfId="0" applyAlignment="1" applyFill="1" applyFont="1">
      <alignment horizontal="center" readingOrder="0"/>
    </xf>
    <xf borderId="21" fillId="11" fontId="4" numFmtId="10" xfId="0" applyAlignment="1" applyBorder="1" applyFill="1" applyFont="1" applyNumberFormat="1">
      <alignment horizontal="center"/>
    </xf>
    <xf borderId="0" fillId="15" fontId="4" numFmtId="10" xfId="0" applyAlignment="1" applyFill="1" applyFont="1" applyNumberFormat="1">
      <alignment horizontal="center" readingOrder="0"/>
    </xf>
    <xf borderId="0" fillId="15" fontId="4" numFmtId="0" xfId="0" applyAlignment="1" applyFill="1" applyFont="1">
      <alignment horizontal="center" readingOrder="0"/>
    </xf>
    <xf borderId="21" fillId="15" fontId="4" numFmtId="10" xfId="0" applyAlignment="1" applyBorder="1" applyFill="1" applyFont="1" applyNumberFormat="1">
      <alignment horizontal="center"/>
    </xf>
    <xf borderId="0" fillId="11" fontId="8" numFmtId="0" xfId="0" applyFill="1" applyFont="1"/>
    <xf borderId="0" fillId="3" fontId="8" numFmtId="0" xfId="0" applyFill="1" applyFont="1"/>
    <xf borderId="0" fillId="0" fontId="4" numFmtId="10" xfId="0" applyAlignment="1" applyFont="1" applyNumberFormat="1">
      <alignment horizontal="center" vertical="center"/>
    </xf>
    <xf borderId="0" fillId="3" fontId="4" numFmtId="10" xfId="0" applyAlignment="1" applyFill="1" applyFont="1" applyNumberFormat="1">
      <alignment horizontal="center" vertical="center"/>
    </xf>
    <xf borderId="0" fillId="3" fontId="8" numFmtId="10" xfId="0" applyAlignment="1" applyFill="1" applyFont="1" applyNumberFormat="1">
      <alignment horizontal="center"/>
    </xf>
    <xf borderId="0" fillId="0" fontId="8" numFmtId="10" xfId="0" applyAlignment="1" applyFont="1" applyNumberFormat="1">
      <alignment horizontal="center"/>
    </xf>
    <xf borderId="0" fillId="11" fontId="4" numFmtId="10" xfId="0" applyAlignment="1" applyFill="1" applyFont="1" applyNumberFormat="1">
      <alignment horizontal="center" vertical="center"/>
    </xf>
    <xf borderId="0" fillId="11" fontId="4" numFmtId="4" xfId="0" applyAlignment="1" applyFill="1" applyFont="1" applyNumberFormat="1">
      <alignment horizontal="center" vertical="center"/>
    </xf>
    <xf borderId="0" fillId="0" fontId="8" numFmtId="0" xfId="0" applyAlignment="1" applyFont="1">
      <alignment readingOrder="0"/>
    </xf>
    <xf borderId="0" fillId="0" fontId="6" numFmtId="10" xfId="0" applyAlignment="1" applyFont="1" applyNumberFormat="1">
      <alignment horizontal="center" vertical="center"/>
    </xf>
    <xf borderId="0" fillId="0" fontId="8" numFmtId="3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4" numFmtId="10" xfId="0" applyAlignment="1" applyFont="1" applyNumberFormat="1">
      <alignment horizontal="center"/>
    </xf>
    <xf borderId="11" fillId="4" fontId="3" numFmtId="0" xfId="0" applyAlignment="1" applyBorder="1" applyFill="1" applyFont="1">
      <alignment horizontal="center" readingOrder="0" shrinkToFit="0" vertical="center" wrapText="1"/>
    </xf>
    <xf borderId="17" fillId="0" fontId="4" numFmtId="10" xfId="0" applyAlignment="1" applyBorder="1" applyFont="1" applyNumberFormat="1">
      <alignment horizontal="center" readingOrder="0" vertical="center"/>
    </xf>
    <xf borderId="17" fillId="11" fontId="6" numFmtId="10" xfId="0" applyAlignment="1" applyBorder="1" applyFill="1" applyFont="1" applyNumberFormat="1">
      <alignment horizontal="center" readingOrder="0" vertical="center"/>
    </xf>
    <xf borderId="17" fillId="0" fontId="4" numFmtId="10" xfId="0" applyAlignment="1" applyBorder="1" applyFont="1" applyNumberFormat="1">
      <alignment horizontal="center" readingOrder="0"/>
    </xf>
    <xf borderId="10" fillId="0" fontId="4" numFmtId="10" xfId="0" applyAlignment="1" applyBorder="1" applyFont="1" applyNumberFormat="1">
      <alignment horizont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6" fontId="4" numFmtId="10" xfId="0" applyAlignment="1" applyFill="1" applyFont="1" applyNumberFormat="1">
      <alignment horizontal="center"/>
    </xf>
    <xf borderId="17" fillId="4" fontId="3" numFmtId="0" xfId="0" applyAlignment="1" applyBorder="1" applyFill="1" applyFont="1">
      <alignment horizontal="center" readingOrder="0" vertical="center"/>
    </xf>
    <xf borderId="17" fillId="3" fontId="4" numFmtId="10" xfId="0" applyAlignment="1" applyBorder="1" applyFill="1" applyFont="1" applyNumberFormat="1">
      <alignment horizontal="center" readingOrder="0"/>
    </xf>
    <xf borderId="17" fillId="18" fontId="4" numFmtId="49" xfId="0" applyAlignment="1" applyBorder="1" applyFill="1" applyFont="1" applyNumberFormat="1">
      <alignment horizontal="center" readingOrder="0" vertical="center"/>
    </xf>
    <xf borderId="17" fillId="18" fontId="4" numFmtId="0" xfId="0" applyAlignment="1" applyBorder="1" applyFill="1" applyFont="1">
      <alignment vertical="center"/>
    </xf>
    <xf borderId="17" fillId="18" fontId="1" numFmtId="168" xfId="0" applyAlignment="1" applyBorder="1" applyFill="1" applyFont="1" applyNumberFormat="1">
      <alignment horizontal="center" readingOrder="0" shrinkToFit="0" wrapText="0"/>
    </xf>
    <xf borderId="17" fillId="18" fontId="4" numFmtId="10" xfId="0" applyAlignment="1" applyBorder="1" applyFill="1" applyFont="1" applyNumberFormat="1">
      <alignment horizontal="center" readingOrder="0"/>
    </xf>
    <xf borderId="0" fillId="0" fontId="16" numFmtId="0" xfId="0" applyFont="1"/>
    <xf borderId="1" fillId="17" fontId="10" numFmtId="0" xfId="0" applyAlignment="1" applyBorder="1" applyFill="1" applyFont="1">
      <alignment horizontal="center" readingOrder="0" vertical="center"/>
    </xf>
    <xf borderId="0" fillId="17" fontId="10" numFmtId="0" xfId="0" applyAlignment="1" applyFill="1" applyFont="1">
      <alignment horizontal="center" vertical="center"/>
    </xf>
    <xf borderId="17" fillId="12" fontId="4" numFmtId="49" xfId="0" applyAlignment="1" applyBorder="1" applyFill="1" applyFont="1" applyNumberFormat="1">
      <alignment horizontal="center" readingOrder="0" vertical="center"/>
    </xf>
    <xf borderId="17" fillId="0" fontId="4" numFmtId="168" xfId="0" applyAlignment="1" applyBorder="1" applyFont="1" applyNumberFormat="1">
      <alignment horizontal="center" readingOrder="0" vertical="bottom"/>
    </xf>
    <xf borderId="17" fillId="0" fontId="17" numFmtId="10" xfId="0" applyAlignment="1" applyBorder="1" applyFont="1" applyNumberFormat="1">
      <alignment horizontal="center" readingOrder="0"/>
    </xf>
    <xf borderId="0" fillId="12" fontId="4" numFmtId="10" xfId="0" applyAlignment="1" applyFill="1" applyFont="1" applyNumberFormat="1">
      <alignment horizontal="center" vertical="center"/>
    </xf>
    <xf borderId="17" fillId="4" fontId="14" numFmtId="0" xfId="0" applyAlignment="1" applyBorder="1" applyFill="1" applyFont="1">
      <alignment horizontal="center" readingOrder="0" shrinkToFit="0" vertical="center" wrapText="1"/>
    </xf>
    <xf borderId="8" fillId="4" fontId="14" numFmtId="0" xfId="0" applyAlignment="1" applyBorder="1" applyFill="1" applyFont="1">
      <alignment horizontal="center" readingOrder="0" shrinkToFit="0" vertical="center" wrapText="1"/>
    </xf>
    <xf borderId="16" fillId="0" fontId="6" numFmtId="49" xfId="0" applyAlignment="1" applyBorder="1" applyFont="1" applyNumberFormat="1">
      <alignment horizontal="center"/>
    </xf>
    <xf borderId="16" fillId="0" fontId="6" numFmtId="0" xfId="0" applyAlignment="1" applyBorder="1" applyFont="1">
      <alignment horizontal="left" shrinkToFit="0" wrapText="1"/>
    </xf>
    <xf borderId="16" fillId="0" fontId="6" numFmtId="168" xfId="0" applyAlignment="1" applyBorder="1" applyFont="1" applyNumberFormat="1">
      <alignment horizontal="center"/>
    </xf>
    <xf borderId="16" fillId="0" fontId="6" numFmtId="4" xfId="0" applyAlignment="1" applyBorder="1" applyFont="1" applyNumberFormat="1">
      <alignment horizontal="center"/>
    </xf>
    <xf borderId="17" fillId="0" fontId="6" numFmtId="4" xfId="0" applyAlignment="1" applyBorder="1" applyFont="1" applyNumberFormat="1">
      <alignment horizontal="center"/>
    </xf>
    <xf borderId="4" fillId="0" fontId="6" numFmtId="10" xfId="0" applyAlignment="1" applyBorder="1" applyFont="1" applyNumberFormat="1">
      <alignment horizontal="center" readingOrder="0"/>
    </xf>
    <xf borderId="19" fillId="0" fontId="1" numFmtId="0" xfId="0" applyAlignment="1" applyBorder="1" applyFont="1">
      <alignment horizontal="left" shrinkToFit="0" vertical="center" wrapText="1"/>
    </xf>
    <xf borderId="17" fillId="0" fontId="6" numFmtId="169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horizontal="left" shrinkToFit="0" vertical="center" wrapText="1"/>
    </xf>
    <xf borderId="17" fillId="0" fontId="6" numFmtId="168" xfId="0" applyAlignment="1" applyBorder="1" applyFont="1" applyNumberFormat="1">
      <alignment horizontal="center" vertical="center"/>
    </xf>
    <xf borderId="17" fillId="0" fontId="6" numFmtId="4" xfId="0" applyAlignment="1" applyBorder="1" applyFont="1" applyNumberFormat="1">
      <alignment horizontal="center" vertical="center"/>
    </xf>
    <xf borderId="17" fillId="0" fontId="4" numFmtId="10" xfId="0" applyAlignment="1" applyBorder="1" applyFont="1" applyNumberFormat="1">
      <alignment horizontal="center" readingOrder="0" vertical="center"/>
    </xf>
    <xf borderId="17" fillId="0" fontId="4" numFmtId="0" xfId="0" applyAlignment="1" applyBorder="1" applyFont="1">
      <alignment horizontal="left" shrinkToFit="0" wrapText="1"/>
    </xf>
    <xf borderId="17" fillId="0" fontId="6" numFmtId="4" xfId="0" applyAlignment="1" applyBorder="1" applyFont="1" applyNumberFormat="1">
      <alignment horizontal="center" readingOrder="0" vertical="center"/>
    </xf>
    <xf borderId="17" fillId="0" fontId="6" numFmtId="49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left" shrinkToFit="0" vertical="center" wrapText="1"/>
    </xf>
    <xf borderId="2" fillId="19" fontId="4" numFmtId="0" xfId="0" applyAlignment="1" applyBorder="1" applyFill="1" applyFont="1">
      <alignment horizontal="center"/>
    </xf>
    <xf borderId="26" fillId="0" fontId="2" numFmtId="0" xfId="0" applyBorder="1" applyFont="1"/>
    <xf borderId="17" fillId="19" fontId="4" numFmtId="0" xfId="0" applyAlignment="1" applyBorder="1" applyFill="1" applyFont="1">
      <alignment horizontal="center" vertical="center"/>
    </xf>
    <xf borderId="17" fillId="7" fontId="4" numFmtId="3" xfId="0" applyAlignment="1" applyBorder="1" applyFill="1" applyFont="1" applyNumberFormat="1">
      <alignment horizontal="center"/>
    </xf>
    <xf borderId="17" fillId="7" fontId="4" numFmtId="0" xfId="0" applyAlignment="1" applyBorder="1" applyFill="1" applyFont="1">
      <alignment horizontal="center"/>
    </xf>
    <xf borderId="17" fillId="7" fontId="8" numFmtId="3" xfId="0" applyAlignment="1" applyBorder="1" applyFill="1" applyFont="1" applyNumberFormat="1">
      <alignment horizontal="center"/>
    </xf>
    <xf borderId="17" fillId="7" fontId="8" numFmtId="4" xfId="0" applyAlignment="1" applyBorder="1" applyFill="1" applyFont="1" applyNumberFormat="1">
      <alignment horizontal="center"/>
    </xf>
    <xf borderId="17" fillId="7" fontId="8" numFmtId="166" xfId="0" applyAlignment="1" applyBorder="1" applyFill="1" applyFont="1" applyNumberFormat="1">
      <alignment horizontal="center"/>
    </xf>
    <xf borderId="17" fillId="7" fontId="8" numFmtId="165" xfId="0" applyAlignment="1" applyBorder="1" applyFill="1" applyFont="1" applyNumberFormat="1">
      <alignment horizontal="center"/>
    </xf>
    <xf borderId="17" fillId="7" fontId="8" numFmtId="0" xfId="0" applyAlignment="1" applyBorder="1" applyFill="1" applyFont="1">
      <alignment horizontal="center"/>
    </xf>
    <xf borderId="17" fillId="7" fontId="1" numFmtId="0" xfId="0" applyAlignment="1" applyBorder="1" applyFill="1" applyFont="1">
      <alignment horizontal="center" vertical="center"/>
    </xf>
    <xf borderId="17" fillId="7" fontId="4" numFmtId="0" xfId="0" applyAlignment="1" applyBorder="1" applyFill="1" applyFont="1">
      <alignment horizontal="center" readingOrder="0"/>
    </xf>
    <xf borderId="17" fillId="7" fontId="4" numFmtId="3" xfId="0" applyAlignment="1" applyBorder="1" applyFill="1" applyFont="1" applyNumberFormat="1">
      <alignment horizontal="center" readingOrder="0"/>
    </xf>
    <xf borderId="17" fillId="7" fontId="6" numFmtId="166" xfId="0" applyAlignment="1" applyBorder="1" applyFill="1" applyFont="1" applyNumberFormat="1">
      <alignment horizontal="center" vertical="center"/>
    </xf>
    <xf borderId="17" fillId="7" fontId="6" numFmtId="0" xfId="0" applyAlignment="1" applyBorder="1" applyFill="1" applyFont="1">
      <alignment horizontal="center" readingOrder="0"/>
    </xf>
    <xf borderId="17" fillId="7" fontId="4" numFmtId="10" xfId="0" applyAlignment="1" applyBorder="1" applyFill="1" applyFont="1" applyNumberFormat="1">
      <alignment horizontal="center"/>
    </xf>
    <xf borderId="17" fillId="7" fontId="15" numFmtId="0" xfId="0" applyAlignment="1" applyBorder="1" applyFill="1" applyFont="1">
      <alignment horizontal="center"/>
    </xf>
    <xf borderId="17" fillId="7" fontId="8" numFmtId="0" xfId="0" applyBorder="1" applyFill="1" applyFont="1"/>
    <xf borderId="17" fillId="7" fontId="8" numFmtId="0" xfId="0" applyAlignment="1" applyBorder="1" applyFill="1" applyFont="1">
      <alignment readingOrder="0"/>
    </xf>
    <xf borderId="2" fillId="18" fontId="4" numFmtId="0" xfId="0" applyAlignment="1" applyBorder="1" applyFill="1" applyFont="1">
      <alignment horizontal="center"/>
    </xf>
    <xf borderId="17" fillId="18" fontId="4" numFmtId="0" xfId="0" applyAlignment="1" applyBorder="1" applyFill="1" applyFont="1">
      <alignment horizontal="center" vertical="center"/>
    </xf>
    <xf borderId="16" fillId="11" fontId="6" numFmtId="49" xfId="0" applyAlignment="1" applyBorder="1" applyFill="1" applyFont="1" applyNumberFormat="1">
      <alignment horizontal="center"/>
    </xf>
    <xf borderId="16" fillId="11" fontId="6" numFmtId="0" xfId="0" applyBorder="1" applyFill="1" applyFont="1"/>
    <xf borderId="17" fillId="11" fontId="6" numFmtId="168" xfId="0" applyAlignment="1" applyBorder="1" applyFill="1" applyFont="1" applyNumberFormat="1">
      <alignment horizontal="center" vertical="bottom"/>
    </xf>
    <xf borderId="16" fillId="11" fontId="6" numFmtId="1" xfId="0" applyAlignment="1" applyBorder="1" applyFill="1" applyFont="1" applyNumberFormat="1">
      <alignment horizontal="center"/>
    </xf>
    <xf borderId="16" fillId="11" fontId="6" numFmtId="0" xfId="0" applyAlignment="1" applyBorder="1" applyFill="1" applyFont="1">
      <alignment horizontal="center"/>
    </xf>
    <xf borderId="16" fillId="11" fontId="6" numFmtId="10" xfId="0" applyAlignment="1" applyBorder="1" applyFill="1" applyFont="1" applyNumberFormat="1">
      <alignment horizontal="center"/>
    </xf>
    <xf borderId="17" fillId="8" fontId="4" numFmtId="3" xfId="0" applyAlignment="1" applyBorder="1" applyFill="1" applyFont="1" applyNumberFormat="1">
      <alignment horizontal="center"/>
    </xf>
    <xf borderId="17" fillId="8" fontId="4" numFmtId="0" xfId="0" applyAlignment="1" applyBorder="1" applyFill="1" applyFont="1">
      <alignment horizontal="center"/>
    </xf>
    <xf borderId="16" fillId="15" fontId="6" numFmtId="49" xfId="0" applyAlignment="1" applyBorder="1" applyFill="1" applyFont="1" applyNumberFormat="1">
      <alignment horizontal="center" vertical="bottom"/>
    </xf>
    <xf borderId="16" fillId="15" fontId="6" numFmtId="0" xfId="0" applyAlignment="1" applyBorder="1" applyFill="1" applyFont="1">
      <alignment vertical="bottom"/>
    </xf>
    <xf borderId="17" fillId="15" fontId="6" numFmtId="168" xfId="0" applyAlignment="1" applyBorder="1" applyFill="1" applyFont="1" applyNumberFormat="1">
      <alignment horizontal="center" vertical="bottom"/>
    </xf>
    <xf borderId="17" fillId="15" fontId="6" numFmtId="1" xfId="0" applyAlignment="1" applyBorder="1" applyFill="1" applyFont="1" applyNumberFormat="1">
      <alignment horizontal="center"/>
    </xf>
    <xf borderId="16" fillId="15" fontId="6" numFmtId="0" xfId="0" applyAlignment="1" applyBorder="1" applyFill="1" applyFont="1">
      <alignment horizontal="center" vertical="bottom"/>
    </xf>
    <xf borderId="17" fillId="15" fontId="6" numFmtId="10" xfId="0" applyAlignment="1" applyBorder="1" applyFill="1" applyFont="1" applyNumberFormat="1">
      <alignment horizontal="center"/>
    </xf>
    <xf borderId="16" fillId="15" fontId="6" numFmtId="10" xfId="0" applyAlignment="1" applyBorder="1" applyFill="1" applyFont="1" applyNumberFormat="1">
      <alignment horizontal="center" vertical="bottom"/>
    </xf>
    <xf borderId="17" fillId="15" fontId="6" numFmtId="4" xfId="0" applyAlignment="1" applyBorder="1" applyFill="1" applyFont="1" applyNumberFormat="1">
      <alignment horizontal="center" vertical="bottom"/>
    </xf>
    <xf borderId="17" fillId="8" fontId="8" numFmtId="3" xfId="0" applyAlignment="1" applyBorder="1" applyFill="1" applyFont="1" applyNumberFormat="1">
      <alignment horizontal="center"/>
    </xf>
    <xf borderId="17" fillId="8" fontId="8" numFmtId="4" xfId="0" applyAlignment="1" applyBorder="1" applyFill="1" applyFont="1" applyNumberFormat="1">
      <alignment horizontal="center"/>
    </xf>
    <xf borderId="17" fillId="8" fontId="8" numFmtId="166" xfId="0" applyAlignment="1" applyBorder="1" applyFill="1" applyFont="1" applyNumberFormat="1">
      <alignment horizontal="center"/>
    </xf>
    <xf borderId="17" fillId="8" fontId="8" numFmtId="165" xfId="0" applyAlignment="1" applyBorder="1" applyFill="1" applyFont="1" applyNumberFormat="1">
      <alignment horizontal="center"/>
    </xf>
    <xf borderId="17" fillId="8" fontId="8" numFmtId="0" xfId="0" applyAlignment="1" applyBorder="1" applyFill="1" applyFont="1">
      <alignment horizontal="center"/>
    </xf>
    <xf borderId="17" fillId="8" fontId="4" numFmtId="0" xfId="0" applyAlignment="1" applyBorder="1" applyFill="1" applyFont="1">
      <alignment horizontal="center" readingOrder="0"/>
    </xf>
    <xf borderId="17" fillId="3" fontId="6" numFmtId="49" xfId="0" applyAlignment="1" applyBorder="1" applyFill="1" applyFont="1" applyNumberFormat="1">
      <alignment horizontal="center" vertical="bottom"/>
    </xf>
    <xf borderId="17" fillId="3" fontId="6" numFmtId="0" xfId="0" applyAlignment="1" applyBorder="1" applyFill="1" applyFont="1">
      <alignment vertical="bottom"/>
    </xf>
    <xf borderId="17" fillId="3" fontId="6" numFmtId="164" xfId="0" applyAlignment="1" applyBorder="1" applyFill="1" applyFont="1" applyNumberFormat="1">
      <alignment horizontal="center" vertical="bottom"/>
    </xf>
    <xf borderId="17" fillId="3" fontId="6" numFmtId="1" xfId="0" applyAlignment="1" applyBorder="1" applyFill="1" applyFont="1" applyNumberFormat="1">
      <alignment horizontal="center"/>
    </xf>
    <xf borderId="17" fillId="3" fontId="6" numFmtId="0" xfId="0" applyAlignment="1" applyBorder="1" applyFill="1" applyFont="1">
      <alignment horizontal="center" vertical="bottom"/>
    </xf>
    <xf borderId="17" fillId="3" fontId="6" numFmtId="10" xfId="0" applyAlignment="1" applyBorder="1" applyFill="1" applyFont="1" applyNumberFormat="1">
      <alignment horizontal="center" vertical="bottom"/>
    </xf>
    <xf borderId="17" fillId="3" fontId="6" numFmtId="4" xfId="0" applyAlignment="1" applyBorder="1" applyFill="1" applyFont="1" applyNumberFormat="1">
      <alignment horizontal="center" vertical="bottom"/>
    </xf>
    <xf borderId="17" fillId="0" fontId="4" numFmtId="49" xfId="0" applyAlignment="1" applyBorder="1" applyFont="1" applyNumberFormat="1">
      <alignment horizontal="center" vertical="bottom"/>
    </xf>
    <xf borderId="17" fillId="0" fontId="4" numFmtId="0" xfId="0" applyAlignment="1" applyBorder="1" applyFont="1">
      <alignment vertical="bottom"/>
    </xf>
    <xf borderId="17" fillId="0" fontId="4" numFmtId="164" xfId="0" applyAlignment="1" applyBorder="1" applyFont="1" applyNumberFormat="1">
      <alignment horizontal="center" vertical="bottom"/>
    </xf>
    <xf borderId="17" fillId="0" fontId="6" numFmtId="1" xfId="0" applyAlignment="1" applyBorder="1" applyFont="1" applyNumberFormat="1">
      <alignment horizontal="center"/>
    </xf>
    <xf borderId="17" fillId="0" fontId="4" numFmtId="0" xfId="0" applyAlignment="1" applyBorder="1" applyFont="1">
      <alignment horizontal="center" vertical="bottom"/>
    </xf>
    <xf borderId="17" fillId="0" fontId="4" numFmtId="165" xfId="0" applyAlignment="1" applyBorder="1" applyFont="1" applyNumberFormat="1">
      <alignment horizontal="center" vertical="bottom"/>
    </xf>
    <xf borderId="17" fillId="0" fontId="4" numFmtId="2" xfId="0" applyAlignment="1" applyBorder="1" applyFont="1" applyNumberFormat="1">
      <alignment horizontal="center" vertical="bottom"/>
    </xf>
    <xf borderId="17" fillId="3" fontId="6" numFmtId="165" xfId="0" applyAlignment="1" applyBorder="1" applyFill="1" applyFont="1" applyNumberFormat="1">
      <alignment horizontal="center" vertical="bottom"/>
    </xf>
    <xf borderId="17" fillId="3" fontId="6" numFmtId="2" xfId="0" applyAlignment="1" applyBorder="1" applyFill="1" applyFont="1" applyNumberFormat="1">
      <alignment horizontal="center" vertical="bottom"/>
    </xf>
    <xf borderId="17" fillId="8" fontId="4" numFmtId="0" xfId="0" applyAlignment="1" applyBorder="1" applyFill="1" applyFont="1">
      <alignment horizontal="center" vertical="bottom"/>
    </xf>
    <xf borderId="17" fillId="0" fontId="4" numFmtId="0" xfId="0" applyAlignment="1" applyBorder="1" applyFont="1">
      <alignment vertical="bottom"/>
    </xf>
    <xf borderId="17" fillId="0" fontId="4" numFmtId="0" xfId="0" applyAlignment="1" applyBorder="1" applyFont="1">
      <alignment horizontal="center" vertical="bottom"/>
    </xf>
    <xf borderId="17" fillId="8" fontId="6" numFmtId="0" xfId="0" applyAlignment="1" applyBorder="1" applyFill="1" applyFont="1">
      <alignment horizontal="center" readingOrder="0"/>
    </xf>
    <xf borderId="17" fillId="11" fontId="6" numFmtId="49" xfId="0" applyAlignment="1" applyBorder="1" applyFill="1" applyFont="1" applyNumberFormat="1">
      <alignment horizontal="center"/>
    </xf>
    <xf borderId="17" fillId="11" fontId="6" numFmtId="0" xfId="0" applyBorder="1" applyFill="1" applyFont="1"/>
    <xf borderId="17" fillId="11" fontId="6" numFmtId="1" xfId="0" applyAlignment="1" applyBorder="1" applyFill="1" applyFont="1" applyNumberFormat="1">
      <alignment horizontal="center"/>
    </xf>
    <xf borderId="17" fillId="11" fontId="6" numFmtId="0" xfId="0" applyAlignment="1" applyBorder="1" applyFill="1" applyFont="1">
      <alignment horizontal="center"/>
    </xf>
    <xf borderId="17" fillId="15" fontId="4" numFmtId="49" xfId="0" applyAlignment="1" applyBorder="1" applyFill="1" applyFont="1" applyNumberFormat="1">
      <alignment horizontal="center"/>
    </xf>
    <xf borderId="17" fillId="15" fontId="4" numFmtId="0" xfId="0" applyBorder="1" applyFill="1" applyFont="1"/>
    <xf borderId="17" fillId="15" fontId="4" numFmtId="168" xfId="0" applyAlignment="1" applyBorder="1" applyFill="1" applyFont="1" applyNumberFormat="1">
      <alignment horizontal="center" vertical="bottom"/>
    </xf>
    <xf borderId="17" fillId="15" fontId="4" numFmtId="1" xfId="0" applyAlignment="1" applyBorder="1" applyFill="1" applyFont="1" applyNumberFormat="1">
      <alignment horizontal="center"/>
    </xf>
    <xf borderId="17" fillId="15" fontId="4" numFmtId="4" xfId="0" applyAlignment="1" applyBorder="1" applyFill="1" applyFont="1" applyNumberFormat="1">
      <alignment horizontal="center"/>
    </xf>
    <xf borderId="17" fillId="3" fontId="4" numFmtId="49" xfId="0" applyAlignment="1" applyBorder="1" applyFill="1" applyFont="1" applyNumberFormat="1">
      <alignment horizontal="center"/>
    </xf>
    <xf borderId="17" fillId="3" fontId="4" numFmtId="0" xfId="0" applyBorder="1" applyFill="1" applyFont="1"/>
    <xf borderId="17" fillId="3" fontId="4" numFmtId="168" xfId="0" applyAlignment="1" applyBorder="1" applyFill="1" applyFont="1" applyNumberFormat="1">
      <alignment horizontal="center" vertical="bottom"/>
    </xf>
    <xf borderId="17" fillId="3" fontId="4" numFmtId="1" xfId="0" applyAlignment="1" applyBorder="1" applyFill="1" applyFont="1" applyNumberFormat="1">
      <alignment horizontal="center"/>
    </xf>
    <xf borderId="17" fillId="3" fontId="4" numFmtId="4" xfId="0" applyAlignment="1" applyBorder="1" applyFill="1" applyFont="1" applyNumberFormat="1">
      <alignment horizontal="center"/>
    </xf>
    <xf borderId="17" fillId="0" fontId="4" numFmtId="168" xfId="0" applyAlignment="1" applyBorder="1" applyFont="1" applyNumberFormat="1">
      <alignment horizontal="center" vertical="bottom"/>
    </xf>
    <xf borderId="17" fillId="0" fontId="4" numFmtId="1" xfId="0" applyAlignment="1" applyBorder="1" applyFont="1" applyNumberFormat="1">
      <alignment horizontal="center"/>
    </xf>
    <xf borderId="17" fillId="0" fontId="4" numFmtId="0" xfId="0" applyAlignment="1" applyBorder="1" applyFont="1">
      <alignment horizontal="center"/>
    </xf>
    <xf borderId="10" fillId="0" fontId="4" numFmtId="1" xfId="0" applyAlignment="1" applyBorder="1" applyFont="1" applyNumberFormat="1">
      <alignment horizontal="center"/>
    </xf>
    <xf borderId="17" fillId="0" fontId="4" numFmtId="0" xfId="0" applyBorder="1" applyFont="1"/>
    <xf borderId="17" fillId="0" fontId="8" numFmtId="10" xfId="0" applyBorder="1" applyFont="1" applyNumberFormat="1"/>
    <xf borderId="17" fillId="0" fontId="4" numFmtId="49" xfId="0" applyBorder="1" applyFont="1" applyNumberFormat="1"/>
    <xf borderId="0" fillId="0" fontId="4" numFmtId="0" xfId="0" applyFont="1"/>
    <xf borderId="17" fillId="11" fontId="6" numFmtId="0" xfId="0" applyAlignment="1" applyBorder="1" applyFill="1" applyFont="1">
      <alignment horizontal="center"/>
    </xf>
    <xf borderId="17" fillId="8" fontId="4" numFmtId="10" xfId="0" applyAlignment="1" applyBorder="1" applyFill="1" applyFont="1" applyNumberFormat="1">
      <alignment horizontal="center"/>
    </xf>
    <xf borderId="17" fillId="15" fontId="4" numFmtId="0" xfId="0" applyBorder="1" applyFill="1" applyFont="1"/>
    <xf borderId="17" fillId="0" fontId="4" numFmtId="0" xfId="0" applyAlignment="1" applyBorder="1" applyFont="1">
      <alignment shrinkToFit="0" wrapText="1"/>
    </xf>
    <xf borderId="17" fillId="3" fontId="4" numFmtId="0" xfId="0" applyAlignment="1" applyBorder="1" applyFill="1" applyFont="1">
      <alignment shrinkToFit="0" wrapText="1"/>
    </xf>
    <xf borderId="17" fillId="0" fontId="4" numFmtId="0" xfId="0" applyAlignment="1" applyBorder="1" applyFont="1">
      <alignment shrinkToFit="0" wrapText="1"/>
    </xf>
    <xf borderId="1" fillId="3" fontId="6" numFmtId="10" xfId="0" applyAlignment="1" applyBorder="1" applyFill="1" applyFont="1" applyNumberFormat="1">
      <alignment horizontal="center" vertical="center"/>
    </xf>
    <xf borderId="26" fillId="0" fontId="4" numFmtId="10" xfId="0" applyAlignment="1" applyBorder="1" applyFont="1" applyNumberFormat="1">
      <alignment horizontal="center" vertical="center"/>
    </xf>
    <xf borderId="17" fillId="8" fontId="8" numFmtId="0" xfId="0" applyBorder="1" applyFill="1" applyFont="1"/>
    <xf borderId="0" fillId="0" fontId="8" numFmtId="0" xfId="0" applyAlignment="1" applyFont="1">
      <alignment vertical="bottom"/>
    </xf>
    <xf borderId="17" fillId="0" fontId="8" numFmtId="0" xfId="0" applyAlignment="1" applyBorder="1" applyFont="1">
      <alignment horizontal="center"/>
    </xf>
    <xf borderId="17" fillId="14" fontId="4" numFmtId="4" xfId="0" applyAlignment="1" applyBorder="1" applyFill="1" applyFont="1" applyNumberFormat="1">
      <alignment horizontal="center"/>
    </xf>
    <xf borderId="0" fillId="0" fontId="8" numFmtId="10" xfId="0" applyAlignment="1" applyFont="1" applyNumberFormat="1">
      <alignment vertical="bottom"/>
    </xf>
    <xf borderId="2" fillId="20" fontId="4" numFmtId="0" xfId="0" applyAlignment="1" applyBorder="1" applyFill="1" applyFont="1">
      <alignment horizontal="center"/>
    </xf>
    <xf borderId="17" fillId="20" fontId="4" numFmtId="0" xfId="0" applyAlignment="1" applyBorder="1" applyFill="1" applyFont="1">
      <alignment horizontal="center" vertical="center"/>
    </xf>
    <xf borderId="17" fillId="9" fontId="4" numFmtId="3" xfId="0" applyAlignment="1" applyBorder="1" applyFill="1" applyFont="1" applyNumberFormat="1">
      <alignment horizontal="center"/>
    </xf>
    <xf borderId="17" fillId="9" fontId="4" numFmtId="0" xfId="0" applyAlignment="1" applyBorder="1" applyFill="1" applyFont="1">
      <alignment horizontal="center"/>
    </xf>
    <xf borderId="17" fillId="9" fontId="8" numFmtId="3" xfId="0" applyAlignment="1" applyBorder="1" applyFill="1" applyFont="1" applyNumberFormat="1">
      <alignment horizontal="center"/>
    </xf>
    <xf borderId="17" fillId="9" fontId="8" numFmtId="4" xfId="0" applyAlignment="1" applyBorder="1" applyFill="1" applyFont="1" applyNumberFormat="1">
      <alignment horizontal="center"/>
    </xf>
    <xf borderId="17" fillId="9" fontId="8" numFmtId="166" xfId="0" applyAlignment="1" applyBorder="1" applyFill="1" applyFont="1" applyNumberFormat="1">
      <alignment horizontal="center"/>
    </xf>
    <xf borderId="17" fillId="9" fontId="8" numFmtId="165" xfId="0" applyAlignment="1" applyBorder="1" applyFill="1" applyFont="1" applyNumberFormat="1">
      <alignment horizontal="center"/>
    </xf>
    <xf borderId="17" fillId="9" fontId="8" numFmtId="0" xfId="0" applyAlignment="1" applyBorder="1" applyFill="1" applyFont="1">
      <alignment horizontal="center"/>
    </xf>
    <xf borderId="17" fillId="9" fontId="4" numFmtId="0" xfId="0" applyAlignment="1" applyBorder="1" applyFill="1" applyFont="1">
      <alignment horizontal="center" readingOrder="0"/>
    </xf>
    <xf borderId="17" fillId="9" fontId="4" numFmtId="3" xfId="0" applyAlignment="1" applyBorder="1" applyFill="1" applyFont="1" applyNumberFormat="1">
      <alignment horizontal="center" readingOrder="0" vertical="center"/>
    </xf>
    <xf borderId="1" fillId="11" fontId="4" numFmtId="10" xfId="0" applyAlignment="1" applyBorder="1" applyFill="1" applyFont="1" applyNumberFormat="1">
      <alignment horizontal="center" vertical="center"/>
    </xf>
    <xf borderId="17" fillId="19" fontId="4" numFmtId="0" xfId="0" applyAlignment="1" applyBorder="1" applyFill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7" fillId="0" fontId="4" numFmtId="4" xfId="0" applyAlignment="1" applyBorder="1" applyFont="1" applyNumberFormat="1">
      <alignment horizontal="center" shrinkToFit="0" vertical="center" wrapText="1"/>
    </xf>
    <xf borderId="17" fillId="0" fontId="4" numFmtId="10" xfId="0" applyAlignment="1" applyBorder="1" applyFont="1" applyNumberFormat="1">
      <alignment horizontal="center" shrinkToFit="0" vertical="center" wrapText="1"/>
    </xf>
    <xf borderId="17" fillId="15" fontId="4" numFmtId="2" xfId="0" applyAlignment="1" applyBorder="1" applyFill="1" applyFont="1" applyNumberFormat="1">
      <alignment horizontal="center" shrinkToFit="0" vertical="center" wrapText="1"/>
    </xf>
    <xf borderId="17" fillId="0" fontId="4" numFmtId="2" xfId="0" applyAlignment="1" applyBorder="1" applyFont="1" applyNumberFormat="1">
      <alignment horizontal="center" shrinkToFit="0" vertical="center" wrapText="1"/>
    </xf>
    <xf borderId="17" fillId="7" fontId="4" numFmtId="0" xfId="0" applyAlignment="1" applyBorder="1" applyFill="1" applyFont="1">
      <alignment horizontal="center" shrinkToFit="0" vertical="center" wrapText="1"/>
    </xf>
    <xf borderId="17" fillId="0" fontId="4" numFmtId="2" xfId="0" applyAlignment="1" applyBorder="1" applyFont="1" applyNumberFormat="1">
      <alignment horizontal="center" readingOrder="0" shrinkToFit="0" vertical="center" wrapText="1"/>
    </xf>
    <xf borderId="0" fillId="0" fontId="8" numFmtId="2" xfId="0" applyFont="1" applyNumberFormat="1"/>
    <xf borderId="1" fillId="21" fontId="4" numFmtId="0" xfId="0" applyAlignment="1" applyBorder="1" applyFill="1" applyFont="1">
      <alignment horizontal="center" vertical="center"/>
    </xf>
    <xf borderId="4" fillId="22" fontId="4" numFmtId="0" xfId="0" applyAlignment="1" applyBorder="1" applyFill="1" applyFont="1">
      <alignment horizontal="center" vertical="center"/>
    </xf>
    <xf borderId="4" fillId="23" fontId="4" numFmtId="0" xfId="0" applyAlignment="1" applyBorder="1" applyFill="1" applyFont="1">
      <alignment horizontal="center" vertical="center"/>
    </xf>
    <xf borderId="4" fillId="18" fontId="4" numFmtId="0" xfId="0" applyAlignment="1" applyBorder="1" applyFill="1" applyFont="1">
      <alignment horizontal="center" vertical="center"/>
    </xf>
    <xf borderId="4" fillId="19" fontId="4" numFmtId="0" xfId="0" applyAlignment="1" applyBorder="1" applyFill="1" applyFont="1">
      <alignment horizontal="center" vertical="center"/>
    </xf>
    <xf borderId="1" fillId="24" fontId="4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17" fillId="22" fontId="4" numFmtId="0" xfId="0" applyAlignment="1" applyBorder="1" applyFill="1" applyFont="1">
      <alignment horizontal="center" vertical="center"/>
    </xf>
    <xf borderId="17" fillId="23" fontId="4" numFmtId="0" xfId="0" applyAlignment="1" applyBorder="1" applyFill="1" applyFont="1">
      <alignment horizontal="center" vertical="center"/>
    </xf>
    <xf borderId="17" fillId="19" fontId="1" numFmtId="0" xfId="0" applyAlignment="1" applyBorder="1" applyFill="1" applyFont="1">
      <alignment horizontal="center" vertical="center"/>
    </xf>
    <xf borderId="17" fillId="11" fontId="4" numFmtId="2" xfId="0" applyAlignment="1" applyBorder="1" applyFill="1" applyFont="1" applyNumberFormat="1">
      <alignment horizontal="center" vertical="center"/>
    </xf>
    <xf borderId="17" fillId="3" fontId="4" numFmtId="2" xfId="0" applyAlignment="1" applyBorder="1" applyFill="1" applyFont="1" applyNumberFormat="1">
      <alignment horizontal="center" vertical="center"/>
    </xf>
    <xf borderId="17" fillId="8" fontId="4" numFmtId="2" xfId="0" applyAlignment="1" applyBorder="1" applyFill="1" applyFont="1" applyNumberFormat="1">
      <alignment horizontal="center" vertical="center"/>
    </xf>
    <xf borderId="17" fillId="8" fontId="4" numFmtId="10" xfId="0" applyAlignment="1" applyBorder="1" applyFill="1" applyFont="1" applyNumberFormat="1">
      <alignment horizontal="center" vertical="center"/>
    </xf>
    <xf borderId="17" fillId="7" fontId="4" numFmtId="2" xfId="0" applyAlignment="1" applyBorder="1" applyFill="1" applyFont="1" applyNumberFormat="1">
      <alignment horizontal="center" vertical="center"/>
    </xf>
    <xf borderId="17" fillId="7" fontId="4" numFmtId="10" xfId="0" applyAlignment="1" applyBorder="1" applyFill="1" applyFont="1" applyNumberFormat="1">
      <alignment horizontal="center" vertical="center"/>
    </xf>
    <xf borderId="17" fillId="9" fontId="4" numFmtId="2" xfId="0" applyAlignment="1" applyBorder="1" applyFill="1" applyFont="1" applyNumberFormat="1">
      <alignment horizontal="center" vertical="center"/>
    </xf>
    <xf borderId="17" fillId="9" fontId="4" numFmtId="10" xfId="0" applyAlignment="1" applyBorder="1" applyFill="1" applyFont="1" applyNumberFormat="1">
      <alignment horizontal="center" vertical="center"/>
    </xf>
    <xf borderId="17" fillId="25" fontId="4" numFmtId="2" xfId="0" applyAlignment="1" applyBorder="1" applyFill="1" applyFont="1" applyNumberFormat="1">
      <alignment horizontal="center" vertical="center"/>
    </xf>
    <xf borderId="17" fillId="25" fontId="4" numFmtId="171" xfId="0" applyAlignment="1" applyBorder="1" applyFill="1" applyFont="1" applyNumberFormat="1">
      <alignment horizontal="center" vertical="center"/>
    </xf>
    <xf borderId="21" fillId="15" fontId="18" numFmtId="0" xfId="0" applyAlignment="1" applyBorder="1" applyFill="1" applyFont="1">
      <alignment vertical="center"/>
    </xf>
    <xf borderId="21" fillId="16" fontId="18" numFmtId="0" xfId="0" applyAlignment="1" applyBorder="1" applyFill="1" applyFont="1">
      <alignment vertical="center"/>
    </xf>
    <xf borderId="17" fillId="11" fontId="6" numFmtId="49" xfId="0" applyAlignment="1" applyBorder="1" applyFill="1" applyFont="1" applyNumberFormat="1">
      <alignment horizontal="center" vertical="bottom"/>
    </xf>
    <xf borderId="17" fillId="11" fontId="6" numFmtId="0" xfId="0" applyAlignment="1" applyBorder="1" applyFill="1" applyFont="1">
      <alignment vertical="bottom"/>
    </xf>
    <xf borderId="21" fillId="12" fontId="8" numFmtId="0" xfId="0" applyAlignment="1" applyBorder="1" applyFill="1" applyFont="1">
      <alignment vertical="center"/>
    </xf>
    <xf borderId="0" fillId="0" fontId="18" numFmtId="0" xfId="0" applyAlignment="1" applyFont="1">
      <alignment vertical="center"/>
    </xf>
    <xf borderId="17" fillId="0" fontId="4" numFmtId="49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7" fillId="0" fontId="4" numFmtId="0" xfId="0" applyAlignment="1" applyBorder="1" applyFont="1">
      <alignment shrinkToFit="0" vertical="bottom" wrapText="1"/>
    </xf>
    <xf borderId="17" fillId="6" fontId="4" numFmtId="10" xfId="0" applyAlignment="1" applyBorder="1" applyFill="1" applyFont="1" applyNumberFormat="1">
      <alignment horizontal="center" vertical="center"/>
    </xf>
    <xf borderId="21" fillId="12" fontId="4" numFmtId="0" xfId="0" applyAlignment="1" applyBorder="1" applyFill="1" applyFont="1">
      <alignment horizontal="center" vertical="center"/>
    </xf>
    <xf borderId="21" fillId="15" fontId="6" numFmtId="0" xfId="0" applyAlignment="1" applyBorder="1" applyFill="1" applyFont="1">
      <alignment horizontal="center" vertical="center"/>
    </xf>
    <xf borderId="21" fillId="16" fontId="6" numFmtId="0" xfId="0" applyAlignment="1" applyBorder="1" applyFill="1" applyFont="1">
      <alignment horizontal="center" vertical="center"/>
    </xf>
    <xf borderId="27" fillId="12" fontId="4" numFmtId="0" xfId="0" applyAlignment="1" applyBorder="1" applyFill="1" applyFont="1">
      <alignment horizontal="center" vertical="center"/>
    </xf>
    <xf borderId="27" fillId="10" fontId="9" numFmtId="0" xfId="0" applyAlignment="1" applyBorder="1" applyFill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1" fillId="10" fontId="9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horizontal="center" vertical="center"/>
    </xf>
    <xf borderId="17" fillId="10" fontId="9" numFmtId="0" xfId="0" applyAlignment="1" applyBorder="1" applyFill="1" applyFont="1">
      <alignment horizontal="center" vertical="center"/>
    </xf>
    <xf borderId="17" fillId="26" fontId="13" numFmtId="0" xfId="0" applyAlignment="1" applyBorder="1" applyFill="1" applyFont="1">
      <alignment horizontal="left" readingOrder="0" vertical="center"/>
    </xf>
    <xf borderId="17" fillId="26" fontId="13" numFmtId="167" xfId="0" applyAlignment="1" applyBorder="1" applyFill="1" applyFont="1" applyNumberFormat="1">
      <alignment horizontal="center"/>
    </xf>
    <xf borderId="17" fillId="26" fontId="13" numFmtId="10" xfId="0" applyAlignment="1" applyBorder="1" applyFill="1" applyFont="1" applyNumberFormat="1">
      <alignment horizontal="center" vertical="center"/>
    </xf>
    <xf borderId="17" fillId="26" fontId="13" numFmtId="0" xfId="0" applyAlignment="1" applyBorder="1" applyFill="1" applyFont="1">
      <alignment horizontal="center" vertical="center"/>
    </xf>
    <xf borderId="21" fillId="27" fontId="13" numFmtId="2" xfId="0" applyAlignment="1" applyBorder="1" applyFill="1" applyFont="1" applyNumberFormat="1">
      <alignment horizontal="center" vertical="center"/>
    </xf>
    <xf borderId="21" fillId="27" fontId="13" numFmtId="4" xfId="0" applyAlignment="1" applyBorder="1" applyFill="1" applyFont="1" applyNumberFormat="1">
      <alignment horizontal="center" readingOrder="0" vertical="center"/>
    </xf>
    <xf borderId="21" fillId="27" fontId="13" numFmtId="4" xfId="0" applyAlignment="1" applyBorder="1" applyFill="1" applyFont="1" applyNumberFormat="1">
      <alignment horizontal="center" vertical="center"/>
    </xf>
    <xf borderId="17" fillId="26" fontId="13" numFmtId="168" xfId="0" applyAlignment="1" applyBorder="1" applyFill="1" applyFont="1" applyNumberFormat="1">
      <alignment horizontal="center"/>
    </xf>
    <xf borderId="17" fillId="26" fontId="13" numFmtId="2" xfId="0" applyAlignment="1" applyBorder="1" applyFill="1" applyFont="1" applyNumberFormat="1">
      <alignment horizontal="center" vertical="center"/>
    </xf>
    <xf borderId="21" fillId="12" fontId="19" numFmtId="0" xfId="0" applyAlignment="1" applyBorder="1" applyFill="1" applyFont="1">
      <alignment horizontal="center"/>
    </xf>
    <xf borderId="21" fillId="12" fontId="19" numFmtId="0" xfId="0" applyBorder="1" applyFill="1" applyFont="1"/>
    <xf borderId="21" fillId="12" fontId="19" numFmtId="167" xfId="0" applyAlignment="1" applyBorder="1" applyFill="1" applyFont="1" applyNumberFormat="1">
      <alignment horizontal="center"/>
    </xf>
    <xf borderId="21" fillId="12" fontId="11" numFmtId="0" xfId="0" applyBorder="1" applyFill="1" applyFont="1"/>
    <xf borderId="22" fillId="4" fontId="14" numFmtId="0" xfId="0" applyAlignment="1" applyBorder="1" applyFill="1" applyFont="1">
      <alignment horizontal="center" vertical="center"/>
    </xf>
    <xf borderId="17" fillId="4" fontId="14" numFmtId="0" xfId="0" applyAlignment="1" applyBorder="1" applyFill="1" applyFont="1">
      <alignment horizontal="center" vertical="center"/>
    </xf>
    <xf borderId="23" fillId="4" fontId="14" numFmtId="0" xfId="0" applyAlignment="1" applyBorder="1" applyFill="1" applyFont="1">
      <alignment horizontal="center" vertical="center"/>
    </xf>
    <xf borderId="8" fillId="4" fontId="14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readingOrder="0"/>
    </xf>
    <xf borderId="17" fillId="28" fontId="18" numFmtId="0" xfId="0" applyAlignment="1" applyBorder="1" applyFill="1" applyFont="1">
      <alignment horizontal="center" vertical="center"/>
    </xf>
    <xf borderId="0" fillId="0" fontId="21" numFmtId="0" xfId="0" applyAlignment="1" applyFont="1">
      <alignment readingOrder="0"/>
    </xf>
    <xf borderId="17" fillId="29" fontId="8" numFmtId="0" xfId="0" applyAlignment="1" applyBorder="1" applyFill="1" applyFont="1">
      <alignment horizontal="left" vertical="center"/>
    </xf>
    <xf borderId="17" fillId="29" fontId="8" numFmtId="0" xfId="0" applyAlignment="1" applyBorder="1" applyFill="1" applyFont="1">
      <alignment horizontal="center" vertical="center"/>
    </xf>
    <xf borderId="17" fillId="30" fontId="8" numFmtId="3" xfId="0" applyAlignment="1" applyBorder="1" applyFill="1" applyFont="1" applyNumberFormat="1">
      <alignment horizontal="center" vertical="center"/>
    </xf>
    <xf borderId="17" fillId="30" fontId="8" numFmtId="0" xfId="0" applyAlignment="1" applyBorder="1" applyFill="1" applyFont="1">
      <alignment horizontal="center" vertical="center"/>
    </xf>
    <xf borderId="17" fillId="30" fontId="8" numFmtId="4" xfId="0" applyAlignment="1" applyBorder="1" applyFill="1" applyFont="1" applyNumberFormat="1">
      <alignment horizontal="center" readingOrder="0" vertical="center"/>
    </xf>
    <xf borderId="0" fillId="0" fontId="22" numFmtId="0" xfId="0" applyFont="1"/>
    <xf borderId="17" fillId="30" fontId="8" numFmtId="3" xfId="0" applyAlignment="1" applyBorder="1" applyFill="1" applyFont="1" applyNumberFormat="1">
      <alignment horizontal="center" readingOrder="0" vertical="center"/>
    </xf>
    <xf borderId="0" fillId="0" fontId="23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31" fontId="15" numFmtId="0" xfId="0" applyAlignment="1" applyFill="1" applyFont="1">
      <alignment readingOrder="0"/>
    </xf>
    <xf borderId="0" fillId="5" fontId="15" numFmtId="0" xfId="0" applyFill="1" applyFont="1"/>
    <xf borderId="0" fillId="5" fontId="15" numFmtId="4" xfId="0" applyFill="1" applyFont="1" applyNumberFormat="1"/>
    <xf borderId="0" fillId="0" fontId="24" numFmtId="0" xfId="0" applyAlignment="1" applyFont="1">
      <alignment readingOrder="0"/>
    </xf>
    <xf borderId="0" fillId="0" fontId="25" numFmtId="0" xfId="0" applyFont="1"/>
    <xf borderId="0" fillId="0" fontId="8" numFmtId="3" xfId="0" applyAlignment="1" applyFont="1" applyNumberFormat="1">
      <alignment horizontal="center" vertical="center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Font="1"/>
    <xf borderId="0" fillId="0" fontId="29" numFmtId="0" xfId="0" applyFont="1"/>
    <xf borderId="0" fillId="0" fontId="28" numFmtId="0" xfId="0" applyFont="1"/>
    <xf borderId="0" fillId="0" fontId="28" numFmtId="0" xfId="0" applyAlignment="1" applyFont="1">
      <alignment vertical="bottom"/>
    </xf>
    <xf borderId="17" fillId="0" fontId="30" numFmtId="0" xfId="0" applyAlignment="1" applyBorder="1" applyFont="1">
      <alignment horizontal="center"/>
    </xf>
    <xf borderId="30" fillId="0" fontId="31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0" fillId="0" fontId="31" numFmtId="0" xfId="0" applyAlignment="1" applyBorder="1" applyFont="1">
      <alignment horizontal="center"/>
    </xf>
    <xf borderId="17" fillId="0" fontId="12" numFmtId="0" xfId="0" applyAlignment="1" applyBorder="1" applyFont="1">
      <alignment horizontal="right" vertical="bottom"/>
    </xf>
    <xf borderId="33" fillId="18" fontId="28" numFmtId="0" xfId="0" applyBorder="1" applyFill="1" applyFont="1"/>
    <xf borderId="34" fillId="18" fontId="28" numFmtId="0" xfId="0" applyBorder="1" applyFill="1" applyFont="1"/>
    <xf borderId="35" fillId="18" fontId="28" numFmtId="0" xfId="0" applyBorder="1" applyFill="1" applyFont="1"/>
    <xf borderId="35" fillId="32" fontId="28" numFmtId="0" xfId="0" applyBorder="1" applyFill="1" applyFont="1"/>
    <xf borderId="34" fillId="32" fontId="28" numFmtId="0" xfId="0" applyBorder="1" applyFill="1" applyFont="1"/>
    <xf borderId="36" fillId="32" fontId="28" numFmtId="0" xfId="0" applyBorder="1" applyFill="1" applyFont="1"/>
    <xf borderId="37" fillId="2" fontId="28" numFmtId="0" xfId="0" applyBorder="1" applyFill="1" applyFont="1"/>
    <xf borderId="34" fillId="2" fontId="28" numFmtId="0" xfId="0" applyBorder="1" applyFill="1" applyFont="1"/>
    <xf borderId="34" fillId="31" fontId="28" numFmtId="0" xfId="0" applyBorder="1" applyFill="1" applyFont="1"/>
    <xf borderId="34" fillId="23" fontId="28" numFmtId="0" xfId="0" applyBorder="1" applyFill="1" applyFont="1"/>
    <xf borderId="0" fillId="0" fontId="32" numFmtId="0" xfId="0" applyAlignment="1" applyFont="1">
      <alignment horizontal="center" readingOrder="0"/>
    </xf>
    <xf borderId="0" fillId="0" fontId="32" numFmtId="168" xfId="0" applyAlignment="1" applyFont="1" applyNumberFormat="1">
      <alignment horizontal="center" readingOrder="0"/>
    </xf>
    <xf borderId="0" fillId="0" fontId="33" numFmtId="0" xfId="0" applyAlignment="1" applyFont="1">
      <alignment horizontal="center" readingOrder="0"/>
    </xf>
    <xf borderId="0" fillId="0" fontId="28" numFmtId="0" xfId="0" applyAlignment="1" applyFont="1">
      <alignment readingOrder="0" vertical="bottom"/>
    </xf>
    <xf borderId="0" fillId="0" fontId="33" numFmtId="0" xfId="0" applyAlignment="1" applyFont="1">
      <alignment horizontal="center"/>
    </xf>
    <xf borderId="38" fillId="18" fontId="28" numFmtId="0" xfId="0" applyBorder="1" applyFill="1" applyFont="1"/>
    <xf borderId="39" fillId="18" fontId="28" numFmtId="0" xfId="0" applyBorder="1" applyFill="1" applyFont="1"/>
    <xf borderId="39" fillId="32" fontId="28" numFmtId="0" xfId="0" applyBorder="1" applyFill="1" applyFont="1"/>
    <xf borderId="40" fillId="32" fontId="28" numFmtId="0" xfId="0" applyBorder="1" applyFill="1" applyFont="1"/>
    <xf borderId="41" fillId="2" fontId="28" numFmtId="0" xfId="0" applyBorder="1" applyFill="1" applyFont="1"/>
    <xf borderId="39" fillId="2" fontId="28" numFmtId="0" xfId="0" applyBorder="1" applyFill="1" applyFont="1"/>
    <xf borderId="42" fillId="18" fontId="28" numFmtId="0" xfId="0" applyBorder="1" applyFill="1" applyFont="1"/>
    <xf borderId="43" fillId="32" fontId="28" numFmtId="0" xfId="0" applyBorder="1" applyFill="1" applyFont="1"/>
    <xf borderId="44" fillId="32" fontId="28" numFmtId="0" xfId="0" applyBorder="1" applyFill="1" applyFont="1"/>
    <xf borderId="35" fillId="32" fontId="28" numFmtId="0" xfId="0" applyBorder="1" applyFill="1" applyFont="1"/>
    <xf borderId="37" fillId="32" fontId="28" numFmtId="0" xfId="0" applyBorder="1" applyFill="1" applyFont="1"/>
    <xf borderId="34" fillId="32" fontId="28" numFmtId="0" xfId="0" applyBorder="1" applyFill="1" applyFont="1"/>
    <xf borderId="36" fillId="18" fontId="28" numFmtId="0" xfId="0" applyBorder="1" applyFill="1" applyFont="1"/>
    <xf borderId="37" fillId="18" fontId="28" numFmtId="0" xfId="0" applyBorder="1" applyFill="1" applyFont="1"/>
    <xf borderId="34" fillId="18" fontId="28" numFmtId="0" xfId="0" applyBorder="1" applyFill="1" applyFont="1"/>
    <xf borderId="17" fillId="0" fontId="12" numFmtId="0" xfId="0" applyAlignment="1" applyBorder="1" applyFont="1">
      <alignment horizontal="right" vertical="bottom"/>
    </xf>
    <xf borderId="45" fillId="18" fontId="28" numFmtId="0" xfId="0" applyBorder="1" applyFill="1" applyFont="1"/>
    <xf borderId="46" fillId="18" fontId="28" numFmtId="0" xfId="0" applyBorder="1" applyFill="1" applyFont="1"/>
    <xf borderId="47" fillId="18" fontId="28" numFmtId="0" xfId="0" applyBorder="1" applyFill="1" applyFont="1"/>
    <xf borderId="48" fillId="18" fontId="28" numFmtId="0" xfId="0" applyBorder="1" applyFill="1" applyFont="1"/>
    <xf borderId="46" fillId="18" fontId="28" numFmtId="0" xfId="0" applyBorder="1" applyFill="1" applyFont="1"/>
    <xf borderId="0" fillId="0" fontId="30" numFmtId="0" xfId="0" applyAlignment="1" applyFont="1">
      <alignment horizontal="center"/>
    </xf>
    <xf borderId="17" fillId="0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/>
    </xf>
    <xf borderId="49" fillId="0" fontId="3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49" fillId="0" fontId="31" numFmtId="0" xfId="0" applyAlignment="1" applyBorder="1" applyFont="1">
      <alignment horizontal="center"/>
    </xf>
    <xf borderId="0" fillId="0" fontId="28" numFmtId="0" xfId="0" applyAlignment="1" applyFont="1">
      <alignment vertical="bottom"/>
    </xf>
    <xf borderId="4" fillId="33" fontId="28" numFmtId="0" xfId="0" applyAlignment="1" applyBorder="1" applyFill="1" applyFont="1">
      <alignment horizontal="center" vertical="bottom"/>
    </xf>
    <xf borderId="17" fillId="34" fontId="28" numFmtId="0" xfId="0" applyAlignment="1" applyBorder="1" applyFill="1" applyFont="1">
      <alignment vertical="bottom"/>
    </xf>
    <xf borderId="4" fillId="0" fontId="28" numFmtId="0" xfId="0" applyAlignment="1" applyBorder="1" applyFont="1">
      <alignment horizontal="center" vertical="bottom"/>
    </xf>
    <xf borderId="4" fillId="3" fontId="28" numFmtId="0" xfId="0" applyAlignment="1" applyBorder="1" applyFill="1" applyFont="1">
      <alignment horizontal="center" vertical="bottom"/>
    </xf>
    <xf borderId="17" fillId="26" fontId="28" numFmtId="2" xfId="0" applyAlignment="1" applyBorder="1" applyFill="1" applyFont="1" applyNumberFormat="1">
      <alignment horizontal="right" readingOrder="0" vertical="bottom"/>
    </xf>
    <xf borderId="17" fillId="26" fontId="28" numFmtId="0" xfId="0" applyAlignment="1" applyBorder="1" applyFill="1" applyFont="1">
      <alignment vertical="bottom"/>
    </xf>
    <xf borderId="4" fillId="11" fontId="28" numFmtId="0" xfId="0" applyAlignment="1" applyBorder="1" applyFill="1" applyFont="1">
      <alignment horizontal="center" vertical="bottom"/>
    </xf>
    <xf borderId="4" fillId="6" fontId="28" numFmtId="0" xfId="0" applyAlignment="1" applyBorder="1" applyFill="1" applyFont="1">
      <alignment horizontal="center" vertical="bottom"/>
    </xf>
    <xf borderId="4" fillId="15" fontId="28" numFmtId="0" xfId="0" applyAlignment="1" applyBorder="1" applyFill="1" applyFont="1">
      <alignment horizontal="center" vertical="bottom"/>
    </xf>
    <xf borderId="4" fillId="8" fontId="28" numFmtId="0" xfId="0" applyAlignment="1" applyBorder="1" applyFill="1" applyFont="1">
      <alignment horizontal="center" vertical="bottom"/>
    </xf>
    <xf borderId="2" fillId="35" fontId="34" numFmtId="0" xfId="0" applyAlignment="1" applyBorder="1" applyFill="1" applyFont="1">
      <alignment horizontal="center" shrinkToFit="0" vertical="top" wrapText="1"/>
    </xf>
    <xf borderId="2" fillId="14" fontId="35" numFmtId="0" xfId="0" applyAlignment="1" applyBorder="1" applyFill="1" applyFont="1">
      <alignment shrinkToFit="0" vertical="top" wrapText="1"/>
    </xf>
    <xf borderId="17" fillId="35" fontId="34" numFmtId="0" xfId="0" applyAlignment="1" applyBorder="1" applyFill="1" applyFont="1">
      <alignment horizontal="center" shrinkToFit="0" vertical="top" wrapText="1"/>
    </xf>
    <xf borderId="2" fillId="14" fontId="35" numFmtId="0" xfId="0" applyAlignment="1" applyBorder="1" applyFill="1" applyFont="1">
      <alignment readingOrder="0" shrinkToFit="0" vertical="top" wrapText="1"/>
    </xf>
    <xf borderId="17" fillId="14" fontId="35" numFmtId="0" xfId="0" applyAlignment="1" applyBorder="1" applyFill="1" applyFont="1">
      <alignment shrinkToFit="0" vertical="top" wrapText="1"/>
    </xf>
    <xf borderId="4" fillId="14" fontId="35" numFmtId="0" xfId="0" applyAlignment="1" applyBorder="1" applyFill="1" applyFont="1">
      <alignment readingOrder="0" shrinkToFit="0" vertical="top" wrapText="1"/>
    </xf>
    <xf borderId="4" fillId="14" fontId="35" numFmtId="0" xfId="0" applyAlignment="1" applyBorder="1" applyFill="1" applyFont="1">
      <alignment shrinkToFit="0" vertical="top" wrapText="1"/>
    </xf>
    <xf borderId="52" fillId="0" fontId="2" numFmtId="0" xfId="0" applyBorder="1" applyFont="1"/>
    <xf borderId="2" fillId="35" fontId="36" numFmtId="0" xfId="0" applyAlignment="1" applyBorder="1" applyFill="1" applyFont="1">
      <alignment horizontal="center" shrinkToFit="0" vertical="top" wrapText="1"/>
    </xf>
    <xf borderId="2" fillId="35" fontId="37" numFmtId="0" xfId="0" applyAlignment="1" applyBorder="1" applyFill="1" applyFont="1">
      <alignment horizontal="center" shrinkToFit="0" vertical="top" wrapText="1"/>
    </xf>
    <xf borderId="17" fillId="35" fontId="37" numFmtId="0" xfId="0" applyAlignment="1" applyBorder="1" applyFill="1" applyFont="1">
      <alignment horizontal="center" shrinkToFit="0" vertical="top" wrapText="1"/>
    </xf>
    <xf borderId="4" fillId="14" fontId="38" numFmtId="0" xfId="0" applyAlignment="1" applyBorder="1" applyFill="1" applyFont="1">
      <alignment shrinkToFit="0" vertical="top" wrapText="1"/>
    </xf>
    <xf borderId="17" fillId="14" fontId="38" numFmtId="0" xfId="0" applyAlignment="1" applyBorder="1" applyFill="1" applyFont="1">
      <alignment shrinkToFit="0" vertical="top" wrapText="1"/>
    </xf>
    <xf borderId="17" fillId="14" fontId="38" numFmtId="167" xfId="0" applyAlignment="1" applyBorder="1" applyFill="1" applyFont="1" applyNumberFormat="1">
      <alignment horizontal="right" shrinkToFit="0" vertical="top" wrapText="1"/>
    </xf>
    <xf borderId="1" fillId="36" fontId="4" numFmtId="0" xfId="0" applyAlignment="1" applyBorder="1" applyFill="1" applyFont="1">
      <alignment horizontal="center" vertical="center"/>
    </xf>
    <xf borderId="2" fillId="36" fontId="4" numFmtId="0" xfId="0" applyAlignment="1" applyBorder="1" applyFill="1" applyFont="1">
      <alignment horizontal="center" vertical="center"/>
    </xf>
    <xf borderId="17" fillId="36" fontId="4" numFmtId="0" xfId="0" applyAlignment="1" applyBorder="1" applyFill="1" applyFont="1">
      <alignment horizontal="center" vertical="center"/>
    </xf>
    <xf borderId="17" fillId="36" fontId="4" numFmtId="0" xfId="0" applyAlignment="1" applyBorder="1" applyFill="1" applyFont="1">
      <alignment vertical="center"/>
    </xf>
    <xf borderId="17" fillId="16" fontId="4" numFmtId="0" xfId="0" applyAlignment="1" applyBorder="1" applyFill="1" applyFont="1">
      <alignment horizontal="center" vertical="center"/>
    </xf>
    <xf borderId="17" fillId="11" fontId="8" numFmtId="0" xfId="0" applyBorder="1" applyFill="1" applyFont="1"/>
    <xf borderId="0" fillId="0" fontId="6" numFmtId="49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164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17" fillId="16" fontId="8" numFmtId="10" xfId="0" applyBorder="1" applyFill="1" applyFont="1" applyNumberFormat="1"/>
    <xf borderId="17" fillId="16" fontId="8" numFmtId="0" xfId="0" applyBorder="1" applyFill="1" applyFont="1"/>
    <xf borderId="21" fillId="14" fontId="4" numFmtId="49" xfId="0" applyAlignment="1" applyBorder="1" applyFill="1" applyFont="1" applyNumberFormat="1">
      <alignment horizontal="center" vertical="center"/>
    </xf>
    <xf borderId="17" fillId="14" fontId="4" numFmtId="0" xfId="0" applyAlignment="1" applyBorder="1" applyFill="1" applyFont="1">
      <alignment vertical="center"/>
    </xf>
    <xf borderId="17" fillId="14" fontId="4" numFmtId="164" xfId="0" applyAlignment="1" applyBorder="1" applyFill="1" applyFont="1" applyNumberFormat="1">
      <alignment horizontal="center" vertical="center"/>
    </xf>
    <xf borderId="17" fillId="14" fontId="4" numFmtId="49" xfId="0" applyAlignment="1" applyBorder="1" applyFill="1" applyFont="1" applyNumberFormat="1">
      <alignment horizontal="center" vertical="center"/>
    </xf>
    <xf borderId="2" fillId="24" fontId="4" numFmtId="0" xfId="0" applyAlignment="1" applyBorder="1" applyFill="1" applyFont="1">
      <alignment horizontal="center" vertical="center"/>
    </xf>
    <xf borderId="1" fillId="24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7" fillId="24" fontId="4" numFmtId="0" xfId="0" applyAlignment="1" applyBorder="1" applyFill="1" applyFont="1">
      <alignment horizontal="center" vertical="center"/>
    </xf>
    <xf borderId="1" fillId="17" fontId="39" numFmtId="0" xfId="0" applyAlignment="1" applyBorder="1" applyFill="1" applyFont="1">
      <alignment horizontal="center" vertical="center"/>
    </xf>
    <xf borderId="2" fillId="17" fontId="39" numFmtId="0" xfId="0" applyAlignment="1" applyBorder="1" applyFill="1" applyFont="1">
      <alignment horizontal="center" vertical="center"/>
    </xf>
    <xf borderId="1" fillId="17" fontId="40" numFmtId="0" xfId="0" applyAlignment="1" applyBorder="1" applyFill="1" applyFont="1">
      <alignment horizontal="center" shrinkToFit="0" vertical="center" wrapText="1"/>
    </xf>
    <xf borderId="17" fillId="17" fontId="39" numFmtId="0" xfId="0" applyAlignment="1" applyBorder="1" applyFill="1" applyFont="1">
      <alignment horizontal="center" vertical="center"/>
    </xf>
    <xf borderId="17" fillId="9" fontId="4" numFmtId="49" xfId="0" applyAlignment="1" applyBorder="1" applyFill="1" applyFont="1" applyNumberFormat="1">
      <alignment horizontal="center" vertical="center"/>
    </xf>
    <xf borderId="17" fillId="9" fontId="4" numFmtId="0" xfId="0" applyAlignment="1" applyBorder="1" applyFill="1" applyFont="1">
      <alignment vertical="center"/>
    </xf>
    <xf borderId="17" fillId="9" fontId="4" numFmtId="164" xfId="0" applyAlignment="1" applyBorder="1" applyFill="1" applyFont="1" applyNumberFormat="1">
      <alignment horizontal="center" vertical="center"/>
    </xf>
    <xf borderId="17" fillId="9" fontId="4" numFmtId="0" xfId="0" applyAlignment="1" applyBorder="1" applyFill="1" applyFont="1">
      <alignment shrinkToFit="0" vertical="center" wrapText="1"/>
    </xf>
    <xf borderId="21" fillId="15" fontId="6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0"/>
              <c:txPr>
                <a:bodyPr/>
                <a:lstStyle/>
                <a:p>
                  <a:pPr lvl="0">
                    <a:defRPr b="0" i="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S'!$E$3:$E$9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S'!$G$3:$G$9</c:f>
              <c:numCache/>
            </c:numRef>
          </c:val>
          <c:smooth val="1"/>
        </c:ser>
        <c:axId val="967435180"/>
        <c:axId val="791065857"/>
      </c:lineChart>
      <c:catAx>
        <c:axId val="96743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1065857"/>
      </c:catAx>
      <c:valAx>
        <c:axId val="791065857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743518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Curva S (Acercamiento)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6FA8DC"/>
              </a:solidFill>
            </a:ln>
          </c:spPr>
          <c:marker>
            <c:symbol val="circle"/>
            <c:size val="10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'Curva S'!$C$3:$C$9</c:f>
            </c:strRef>
          </c:cat>
          <c:val>
            <c:numRef>
              <c:f>'Curva S'!$E$3:$E$8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3"/>
            <c:marker>
              <c:symbol val="none"/>
            </c:marker>
          </c:dPt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S'!$E$3:$E$6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7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0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S'!$C$3:$C$9</c:f>
            </c:strRef>
          </c:cat>
          <c:val>
            <c:numRef>
              <c:f>'Curva S'!$F$3:$F$9</c:f>
              <c:numCache/>
            </c:numRef>
          </c:val>
          <c:smooth val="1"/>
        </c:ser>
        <c:axId val="1495360779"/>
        <c:axId val="216599286"/>
      </c:lineChart>
      <c:catAx>
        <c:axId val="1495360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Hitos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6599286"/>
      </c:catAx>
      <c:valAx>
        <c:axId val="216599286"/>
        <c:scaling>
          <c:orientation val="minMax"/>
          <c:max val="2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Costo (UF)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5360779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Curva S</a:t>
            </a:r>
          </a:p>
        </c:rich>
      </c:tx>
      <c:overlay val="0"/>
    </c:title>
    <c:plotArea>
      <c:layout>
        <c:manualLayout>
          <c:xMode val="edge"/>
          <c:yMode val="edge"/>
          <c:x val="0.10508241758241758"/>
          <c:y val="0.14083626192404092"/>
          <c:w val="0.864010989010989"/>
          <c:h val="0.7024970714092924"/>
        </c:manualLayout>
      </c:layout>
      <c:lineChart>
        <c:varyColors val="0"/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7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axId val="1844999117"/>
        <c:axId val="311036858"/>
      </c:lineChart>
      <c:catAx>
        <c:axId val="1844999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036858"/>
      </c:catAx>
      <c:valAx>
        <c:axId val="3110368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999117"/>
      </c:valAx>
    </c:plotArea>
    <c:legend>
      <c:legendPos val="r"/>
      <c:layout>
        <c:manualLayout>
          <c:xMode val="edge"/>
          <c:yMode val="edge"/>
          <c:x val="0.7216666666666668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 i="0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S'!$C$45:$C$48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S'!$C$45:$C$48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S'!$C$45:$C$48</c:f>
            </c:strRef>
          </c:cat>
          <c:val>
            <c:numRef>
              <c:f>'Curva S'!$G$45:$G$47</c:f>
              <c:numCache/>
            </c:numRef>
          </c:val>
          <c:smooth val="1"/>
        </c:ser>
        <c:axId val="623238240"/>
        <c:axId val="1622595394"/>
      </c:lineChart>
      <c:catAx>
        <c:axId val="62323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595394"/>
      </c:catAx>
      <c:valAx>
        <c:axId val="1622595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238240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S - Avance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PV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10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Pt>
            <c:idx val="0"/>
            <c:marker>
              <c:symbol val="circle"/>
              <c:size val="2"/>
              <c:spPr>
                <a:solidFill>
                  <a:srgbClr val="4F81BD"/>
                </a:solidFill>
                <a:ln cmpd="sng">
                  <a:solidFill>
                    <a:srgbClr val="4F81BD"/>
                  </a:solidFill>
                </a:ln>
              </c:spPr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H0: 0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H1: 36,34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H2: 129,22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H3: 160,59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H4: 196,93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H5: 240,69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H6: 260,81 uf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'Curva S'!$C$45:$C$51</c:f>
            </c:strRef>
          </c:cat>
          <c:val>
            <c:numRef>
              <c:f>'Curva S'!$E$45:$E$51</c:f>
              <c:numCache/>
            </c:numRef>
          </c:val>
          <c:smooth val="1"/>
        </c:ser>
        <c:ser>
          <c:idx val="1"/>
          <c:order val="1"/>
          <c:tx>
            <c:v>AC</c:v>
          </c:tx>
          <c:spPr>
            <a:ln cmpd="sng">
              <a:solidFill>
                <a:srgbClr val="C0504D"/>
              </a:solidFill>
            </a:ln>
          </c:spPr>
          <c:marker>
            <c:symbol val="circle"/>
            <c:size val="10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'Curva S'!$C$45:$C$51</c:f>
            </c:strRef>
          </c:cat>
          <c:val>
            <c:numRef>
              <c:f>'Curva S'!$F$45:$F$47</c:f>
              <c:numCache/>
            </c:numRef>
          </c:val>
          <c:smooth val="1"/>
        </c:ser>
        <c:ser>
          <c:idx val="2"/>
          <c:order val="2"/>
          <c:tx>
            <c:v>EV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10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cat>
            <c:strRef>
              <c:f>'Curva S'!$C$45:$C$51</c:f>
            </c:strRef>
          </c:cat>
          <c:val>
            <c:numRef>
              <c:f>'Curva S'!$G$45:$G$47</c:f>
              <c:numCache/>
            </c:numRef>
          </c:val>
          <c:smooth val="1"/>
        </c:ser>
        <c:axId val="349335144"/>
        <c:axId val="1202732864"/>
      </c:lineChart>
      <c:catAx>
        <c:axId val="349335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732864"/>
      </c:catAx>
      <c:valAx>
        <c:axId val="1202732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335144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11</xdr:row>
      <xdr:rowOff>19050</xdr:rowOff>
    </xdr:from>
    <xdr:ext cx="8477250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11</xdr:row>
      <xdr:rowOff>19050</xdr:rowOff>
    </xdr:from>
    <xdr:ext cx="8839200" cy="5267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55</xdr:row>
      <xdr:rowOff>190500</xdr:rowOff>
    </xdr:from>
    <xdr:ext cx="6934200" cy="4286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1104900</xdr:colOff>
      <xdr:row>86</xdr:row>
      <xdr:rowOff>152400</xdr:rowOff>
    </xdr:from>
    <xdr:ext cx="6934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86</xdr:row>
      <xdr:rowOff>152400</xdr:rowOff>
    </xdr:from>
    <xdr:ext cx="6934200" cy="42862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9</xdr:row>
      <xdr:rowOff>390525</xdr:rowOff>
    </xdr:from>
    <xdr:ext cx="3400425" cy="1028700"/>
    <xdr:grpSp>
      <xdr:nvGrpSpPr>
        <xdr:cNvPr id="2" name="Shape 2" title="Dibujo"/>
        <xdr:cNvGrpSpPr/>
      </xdr:nvGrpSpPr>
      <xdr:grpSpPr>
        <a:xfrm>
          <a:off x="4253600" y="3212725"/>
          <a:ext cx="3385402" cy="1011718"/>
          <a:chOff x="4253600" y="3212725"/>
          <a:chExt cx="3385402" cy="1011718"/>
        </a:xfrm>
      </xdr:grpSpPr>
      <xdr:grpSp>
        <xdr:nvGrpSpPr>
          <xdr:cNvPr id="3" name="Shape 3" title="Dibujo"/>
          <xdr:cNvGrpSpPr/>
        </xdr:nvGrpSpPr>
        <xdr:grpSpPr>
          <a:xfrm>
            <a:off x="4253600" y="3212725"/>
            <a:ext cx="3385402" cy="1011718"/>
            <a:chOff x="1295939" y="567997"/>
            <a:chExt cx="3145992" cy="981108"/>
          </a:xfrm>
        </xdr:grpSpPr>
        <xdr:sp>
          <xdr:nvSpPr>
            <xdr:cNvPr id="4" name="Shape 4"/>
            <xdr:cNvSpPr/>
          </xdr:nvSpPr>
          <xdr:spPr>
            <a:xfrm>
              <a:off x="1295939" y="800930"/>
              <a:ext cx="3145992" cy="74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1897867" y="1289415"/>
              <a:ext cx="146400" cy="141000"/>
            </a:xfrm>
            <a:prstGeom prst="ellipse">
              <a:avLst/>
            </a:prstGeom>
            <a:solidFill>
              <a:srgbClr val="0B5394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6" name="Shape 6"/>
            <xdr:cNvSpPr txBox="1"/>
          </xdr:nvSpPr>
          <xdr:spPr>
            <a:xfrm>
              <a:off x="2886777" y="567997"/>
              <a:ext cx="1152600" cy="642900"/>
            </a:xfrm>
            <a:prstGeom prst="rect">
              <a:avLst/>
            </a:prstGeom>
            <a:solidFill>
              <a:srgbClr val="0B5394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000"/>
                <a:buFont typeface="Roboto"/>
                <a:buNone/>
              </a:pPr>
              <a: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Hito 1:</a:t>
              </a:r>
              <a:b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10/09/2026</a:t>
              </a:r>
              <a:b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SPI: 1 | CPI: 1</a:t>
              </a:r>
              <a:endParaRPr b="1" sz="15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  <xdr:cxnSp>
        <xdr:nvCxnSpPr>
          <xdr:cNvPr id="7" name="Shape 7"/>
          <xdr:cNvCxnSpPr>
            <a:stCxn id="6" idx="2"/>
            <a:endCxn id="5" idx="6"/>
          </xdr:cNvCxnSpPr>
        </xdr:nvCxnSpPr>
        <xdr:spPr>
          <a:xfrm flipH="1">
            <a:off x="5058956" y="3875683"/>
            <a:ext cx="1526700" cy="153600"/>
          </a:xfrm>
          <a:prstGeom prst="straightConnector1">
            <a:avLst/>
          </a:prstGeom>
          <a:noFill/>
          <a:ln cap="flat" cmpd="sng" w="28575">
            <a:solidFill>
              <a:srgbClr val="0B5394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485775</xdr:colOff>
      <xdr:row>10</xdr:row>
      <xdr:rowOff>142875</xdr:rowOff>
    </xdr:from>
    <xdr:ext cx="2362200" cy="923925"/>
    <xdr:grpSp>
      <xdr:nvGrpSpPr>
        <xdr:cNvPr id="2" name="Shape 2" title="Dibujo"/>
        <xdr:cNvGrpSpPr/>
      </xdr:nvGrpSpPr>
      <xdr:grpSpPr>
        <a:xfrm>
          <a:off x="1908020" y="3323929"/>
          <a:ext cx="2347903" cy="907905"/>
          <a:chOff x="1908020" y="3323929"/>
          <a:chExt cx="2347903" cy="907905"/>
        </a:xfrm>
      </xdr:grpSpPr>
      <xdr:grpSp>
        <xdr:nvGrpSpPr>
          <xdr:cNvPr id="8" name="Shape 8" title="Dibujo"/>
          <xdr:cNvGrpSpPr/>
        </xdr:nvGrpSpPr>
        <xdr:grpSpPr>
          <a:xfrm>
            <a:off x="1908020" y="3323929"/>
            <a:ext cx="2347903" cy="907905"/>
            <a:chOff x="-1165161" y="695071"/>
            <a:chExt cx="3735131" cy="830350"/>
          </a:xfrm>
        </xdr:grpSpPr>
        <xdr:sp>
          <xdr:nvSpPr>
            <xdr:cNvPr id="9" name="Shape 9"/>
            <xdr:cNvSpPr/>
          </xdr:nvSpPr>
          <xdr:spPr>
            <a:xfrm>
              <a:off x="1403985" y="777246"/>
              <a:ext cx="1165984" cy="74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 flipH="1">
              <a:off x="1317439" y="1392520"/>
              <a:ext cx="223800" cy="132900"/>
            </a:xfrm>
            <a:prstGeom prst="ellipse">
              <a:avLst/>
            </a:prstGeom>
            <a:solidFill>
              <a:srgbClr val="351C75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-1165161" y="695071"/>
              <a:ext cx="2306700" cy="629400"/>
            </a:xfrm>
            <a:prstGeom prst="rect">
              <a:avLst/>
            </a:prstGeom>
            <a:solidFill>
              <a:srgbClr val="351C75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Clr>
                  <a:srgbClr val="FFFFFF"/>
                </a:buClr>
                <a:buSzPts val="1000"/>
                <a:buFont typeface="Roboto"/>
                <a:buNone/>
              </a:pPr>
              <a: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Hito 2:</a:t>
              </a:r>
              <a:b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24/09/2026</a:t>
              </a:r>
              <a:b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1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SPI: 0.99 | CPI: 0.99</a:t>
              </a:r>
              <a:endParaRPr b="1" sz="11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  <xdr:cxnSp>
        <xdr:nvCxnSpPr>
          <xdr:cNvPr id="12" name="Shape 12"/>
          <xdr:cNvCxnSpPr>
            <a:stCxn id="11" idx="2"/>
            <a:endCxn id="10" idx="3"/>
          </xdr:cNvCxnSpPr>
        </xdr:nvCxnSpPr>
        <xdr:spPr>
          <a:xfrm>
            <a:off x="2633015" y="4012115"/>
            <a:ext cx="955500" cy="198300"/>
          </a:xfrm>
          <a:prstGeom prst="straightConnector1">
            <a:avLst/>
          </a:prstGeom>
          <a:noFill/>
          <a:ln cap="flat" cmpd="sng" w="38100">
            <a:solidFill>
              <a:srgbClr val="351C75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523875</xdr:colOff>
      <xdr:row>9</xdr:row>
      <xdr:rowOff>285750</xdr:rowOff>
    </xdr:from>
    <xdr:ext cx="3019425" cy="1085850"/>
    <xdr:grpSp>
      <xdr:nvGrpSpPr>
        <xdr:cNvPr id="2" name="Shape 2" title="Dibujo"/>
        <xdr:cNvGrpSpPr/>
      </xdr:nvGrpSpPr>
      <xdr:grpSpPr>
        <a:xfrm>
          <a:off x="3516075" y="3157450"/>
          <a:ext cx="3000000" cy="1067000"/>
          <a:chOff x="3516075" y="3157450"/>
          <a:chExt cx="3000000" cy="1067000"/>
        </a:xfrm>
      </xdr:grpSpPr>
      <xdr:grpSp>
        <xdr:nvGrpSpPr>
          <xdr:cNvPr id="13" name="Shape 13" title="Dibujo"/>
          <xdr:cNvGrpSpPr/>
        </xdr:nvGrpSpPr>
        <xdr:grpSpPr>
          <a:xfrm>
            <a:off x="4253689" y="3212725"/>
            <a:ext cx="1206691" cy="1011725"/>
            <a:chOff x="1295943" y="567997"/>
            <a:chExt cx="1379706" cy="981114"/>
          </a:xfrm>
        </xdr:grpSpPr>
        <xdr:sp>
          <xdr:nvSpPr>
            <xdr:cNvPr id="14" name="Shape 14"/>
            <xdr:cNvSpPr/>
          </xdr:nvSpPr>
          <xdr:spPr>
            <a:xfrm>
              <a:off x="1295949" y="800936"/>
              <a:ext cx="1379700" cy="748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/>
          </xdr:nvSpPr>
          <xdr:spPr>
            <a:xfrm>
              <a:off x="1898347" y="1309730"/>
              <a:ext cx="174900" cy="161100"/>
            </a:xfrm>
            <a:prstGeom prst="ellipse">
              <a:avLst/>
            </a:prstGeom>
            <a:solidFill>
              <a:srgbClr val="134F5C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>
                <a:latin typeface="Roboto"/>
                <a:ea typeface="Roboto"/>
                <a:cs typeface="Roboto"/>
                <a:sym typeface="Roboto"/>
              </a:endParaRPr>
            </a:p>
          </xdr:txBody>
        </xdr:sp>
        <xdr:sp>
          <xdr:nvSpPr>
            <xdr:cNvPr id="16" name="Shape 16"/>
            <xdr:cNvSpPr txBox="1"/>
          </xdr:nvSpPr>
          <xdr:spPr>
            <a:xfrm>
              <a:off x="1295943" y="567997"/>
              <a:ext cx="1379700" cy="642900"/>
            </a:xfrm>
            <a:prstGeom prst="rect">
              <a:avLst/>
            </a:prstGeom>
            <a:solidFill>
              <a:srgbClr val="134F5C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Hito 0:</a:t>
              </a:r>
              <a:b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03/09/2026</a:t>
              </a:r>
              <a:br>
                <a:rPr b="1" lang="en-US" sz="15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</a:br>
              <a:r>
                <a:rPr b="1" lang="en-US" sz="13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rPr>
                <a:t>SPI: 1 | CPI: 1</a:t>
              </a:r>
              <a:endParaRPr b="1" sz="1500">
                <a:solidFill>
                  <a:srgbClr val="FFFFFF"/>
                </a:solidFill>
                <a:latin typeface="Roboto"/>
                <a:ea typeface="Roboto"/>
                <a:cs typeface="Roboto"/>
                <a:sym typeface="Roboto"/>
              </a:endParaRPr>
            </a:p>
          </xdr:txBody>
        </xdr:sp>
      </xdr:grpSp>
      <xdr:sp>
        <xdr:nvSpPr>
          <xdr:cNvPr id="17" name="Shape 17"/>
          <xdr:cNvSpPr txBox="1"/>
        </xdr:nvSpPr>
        <xdr:spPr>
          <a:xfrm>
            <a:off x="3516075" y="3157450"/>
            <a:ext cx="3000000" cy="384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300">
              <a:solidFill>
                <a:srgbClr val="FFFFFF"/>
              </a:solidFill>
              <a:latin typeface="Roboto"/>
              <a:ea typeface="Roboto"/>
              <a:cs typeface="Roboto"/>
              <a:sym typeface="Roboto"/>
            </a:endParaRPr>
          </a:p>
        </xdr:txBody>
      </xdr:sp>
    </xdr:grp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valores_y_fechas/uf/uf2026.htm" TargetMode="External"/><Relationship Id="rId2" Type="http://schemas.openxmlformats.org/officeDocument/2006/relationships/hyperlink" Target="https://cl.indeed.com/career/l%C3%ADder-de-proyectos/salaries?salaryType=HOURLY" TargetMode="External"/><Relationship Id="rId3" Type="http://schemas.openxmlformats.org/officeDocument/2006/relationships/hyperlink" Target="https://cl.indeed.com/career/jefe-de-proyecto/salaries?salaryType=HOURLY" TargetMode="External"/><Relationship Id="rId4" Type="http://schemas.openxmlformats.org/officeDocument/2006/relationships/hyperlink" Target="https://cl.indeed.com/career/jefe-de-proyecto/salaries?salaryType=HOURLY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cl.indeed.com/career/jefe-de-proyecto/salaries?salaryType=HOURLY" TargetMode="External"/><Relationship Id="rId6" Type="http://schemas.openxmlformats.org/officeDocument/2006/relationships/hyperlink" Target="https://cl.talent.com/salary?job=Desarrollador" TargetMode="External"/><Relationship Id="rId7" Type="http://schemas.openxmlformats.org/officeDocument/2006/relationships/hyperlink" Target="https://cl.talent.com/salary?job=Investigador+Jornada" TargetMode="External"/><Relationship Id="rId8" Type="http://schemas.openxmlformats.org/officeDocument/2006/relationships/hyperlink" Target="https://cl.talent.com/salary?job=Documentador+Tcnic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D08E"/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43"/>
    <col customWidth="1" min="2" max="2" width="43.86"/>
    <col customWidth="1" min="3" max="4" width="8.57"/>
    <col customWidth="1" min="5" max="5" width="10.0"/>
    <col customWidth="1" min="6" max="6" width="7.14"/>
    <col customWidth="1" min="7" max="7" width="8.71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min="14" max="15" width="8.57"/>
    <col customWidth="1" hidden="1" min="16" max="16" width="8.14"/>
    <col customWidth="1" min="17" max="17" width="9.0"/>
    <col customWidth="1" min="18" max="18" width="8.71"/>
    <col customWidth="1" min="19" max="19" width="3.14"/>
    <col customWidth="1" min="20" max="20" width="9.57"/>
    <col customWidth="1" min="21" max="21" width="7.57"/>
    <col customWidth="1" min="22" max="22" width="9.0"/>
    <col customWidth="1" min="23" max="23" width="8.71"/>
    <col customWidth="1" min="24" max="24" width="7.57"/>
    <col customWidth="1" min="25" max="25" width="9.14"/>
    <col customWidth="1" min="26" max="26" width="8.71"/>
    <col customWidth="1" min="27" max="28" width="7.57"/>
    <col customWidth="1" min="29" max="29" width="8.71"/>
    <col customWidth="1" min="30" max="30" width="7.57"/>
    <col customWidth="1" min="31" max="34" width="8.71"/>
  </cols>
  <sheetData>
    <row r="1" outlineLevel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6"/>
      <c r="N1" s="7" t="s">
        <v>4</v>
      </c>
      <c r="O1" s="8" t="s">
        <v>5</v>
      </c>
      <c r="P1" s="9"/>
      <c r="Q1" s="10" t="s">
        <v>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11"/>
      <c r="AE1" s="12" t="s">
        <v>7</v>
      </c>
      <c r="AF1" s="12" t="s">
        <v>8</v>
      </c>
      <c r="AG1" s="12" t="s">
        <v>9</v>
      </c>
      <c r="AH1" s="12" t="s">
        <v>10</v>
      </c>
    </row>
    <row r="2" outlineLevel="1">
      <c r="A2" s="13"/>
      <c r="B2" s="13"/>
      <c r="C2" s="14"/>
      <c r="D2" s="15"/>
      <c r="E2" s="1" t="s">
        <v>11</v>
      </c>
      <c r="F2" s="1" t="s">
        <v>12</v>
      </c>
      <c r="G2" s="16" t="s">
        <v>13</v>
      </c>
      <c r="H2" s="16" t="s">
        <v>14</v>
      </c>
      <c r="I2" s="4" t="s">
        <v>15</v>
      </c>
      <c r="J2" s="5"/>
      <c r="K2" s="11"/>
      <c r="L2" s="4" t="s">
        <v>16</v>
      </c>
      <c r="M2" s="6"/>
      <c r="N2" s="13"/>
      <c r="O2" s="17"/>
      <c r="P2" s="18"/>
      <c r="Q2" s="19" t="s">
        <v>17</v>
      </c>
      <c r="R2" s="5"/>
      <c r="S2" s="5"/>
      <c r="T2" s="5"/>
      <c r="U2" s="11"/>
      <c r="V2" s="20" t="s">
        <v>18</v>
      </c>
      <c r="W2" s="5"/>
      <c r="X2" s="11"/>
      <c r="Y2" s="21" t="s">
        <v>19</v>
      </c>
      <c r="Z2" s="5"/>
      <c r="AA2" s="11"/>
      <c r="AB2" s="22" t="s">
        <v>20</v>
      </c>
      <c r="AC2" s="5"/>
      <c r="AD2" s="11"/>
      <c r="AE2" s="23"/>
      <c r="AF2" s="23"/>
      <c r="AG2" s="23"/>
      <c r="AH2" s="23"/>
    </row>
    <row r="3" outlineLevel="1">
      <c r="A3" s="24"/>
      <c r="B3" s="24"/>
      <c r="C3" s="25" t="s">
        <v>21</v>
      </c>
      <c r="D3" s="25" t="s">
        <v>22</v>
      </c>
      <c r="E3" s="24"/>
      <c r="F3" s="24"/>
      <c r="G3" s="24"/>
      <c r="H3" s="24"/>
      <c r="I3" s="25" t="s">
        <v>23</v>
      </c>
      <c r="J3" s="25" t="s">
        <v>24</v>
      </c>
      <c r="K3" s="25" t="s">
        <v>25</v>
      </c>
      <c r="L3" s="25" t="s">
        <v>26</v>
      </c>
      <c r="M3" s="25" t="s">
        <v>24</v>
      </c>
      <c r="N3" s="24"/>
      <c r="O3" s="26"/>
      <c r="P3" s="27" t="s">
        <v>25</v>
      </c>
      <c r="Q3" s="28" t="s">
        <v>27</v>
      </c>
      <c r="R3" s="28" t="s">
        <v>28</v>
      </c>
      <c r="S3" s="28" t="s">
        <v>29</v>
      </c>
      <c r="T3" s="28" t="s">
        <v>30</v>
      </c>
      <c r="U3" s="28" t="s">
        <v>16</v>
      </c>
      <c r="V3" s="29" t="s">
        <v>27</v>
      </c>
      <c r="W3" s="29" t="s">
        <v>28</v>
      </c>
      <c r="X3" s="29" t="s">
        <v>16</v>
      </c>
      <c r="Y3" s="30" t="s">
        <v>27</v>
      </c>
      <c r="Z3" s="30" t="s">
        <v>28</v>
      </c>
      <c r="AA3" s="30" t="s">
        <v>16</v>
      </c>
      <c r="AB3" s="31" t="s">
        <v>27</v>
      </c>
      <c r="AC3" s="31" t="s">
        <v>28</v>
      </c>
      <c r="AD3" s="31" t="s">
        <v>16</v>
      </c>
      <c r="AE3" s="32"/>
      <c r="AF3" s="32"/>
      <c r="AG3" s="32"/>
      <c r="AH3" s="32"/>
    </row>
    <row r="4">
      <c r="A4" s="33" t="s">
        <v>31</v>
      </c>
      <c r="B4" s="34" t="s">
        <v>32</v>
      </c>
      <c r="C4" s="35">
        <v>44656.0</v>
      </c>
      <c r="D4" s="35">
        <v>44670.0</v>
      </c>
      <c r="E4" s="36" t="str">
        <f t="shared" ref="E4:E14" si="3">_xludf.DAYs(D4,C4)+1</f>
        <v>#NAME?</v>
      </c>
      <c r="F4" s="37">
        <f t="shared" ref="F4:G4" si="1">SUM(F5,F7)</f>
        <v>26</v>
      </c>
      <c r="G4" s="38">
        <f t="shared" si="1"/>
        <v>0.02951191827</v>
      </c>
      <c r="H4" s="37"/>
      <c r="I4" s="39" t="str">
        <f>SUM(I5,I7)</f>
        <v>#REF!</v>
      </c>
      <c r="J4" s="39" t="str">
        <f>I4</f>
        <v>#REF!</v>
      </c>
      <c r="K4" s="38" t="str">
        <f t="shared" ref="K4:L4" si="2">SUM(K5,K7)</f>
        <v>#REF!</v>
      </c>
      <c r="L4" s="40" t="str">
        <f t="shared" si="2"/>
        <v>#REF!</v>
      </c>
      <c r="M4" s="40" t="str">
        <f t="shared" ref="M4:M6" si="4">L4</f>
        <v>#REF!</v>
      </c>
      <c r="N4" s="37"/>
      <c r="O4" s="37"/>
      <c r="P4" s="38" t="str">
        <f>M4/$M$93</f>
        <v>#REF!</v>
      </c>
      <c r="Q4" s="37"/>
      <c r="R4" s="37"/>
      <c r="S4" s="37"/>
      <c r="T4" s="37"/>
      <c r="U4" s="37"/>
      <c r="V4" s="37"/>
      <c r="W4" s="37"/>
      <c r="X4" s="37"/>
      <c r="Y4" s="37"/>
      <c r="Z4" s="37"/>
      <c r="AA4" s="41"/>
      <c r="AB4" s="42"/>
      <c r="AC4" s="42"/>
      <c r="AD4" s="42"/>
      <c r="AE4" s="43"/>
      <c r="AF4" s="43"/>
      <c r="AG4" s="43"/>
      <c r="AH4" s="43"/>
    </row>
    <row r="5">
      <c r="A5" s="44" t="s">
        <v>33</v>
      </c>
      <c r="B5" s="45" t="s">
        <v>34</v>
      </c>
      <c r="C5" s="46">
        <v>44656.0</v>
      </c>
      <c r="D5" s="46">
        <v>44656.0</v>
      </c>
      <c r="E5" s="47" t="str">
        <f t="shared" si="3"/>
        <v>#NAME?</v>
      </c>
      <c r="F5" s="48">
        <f>SUM(F6)</f>
        <v>1</v>
      </c>
      <c r="G5" s="49">
        <f>G6</f>
        <v>0.00113507378</v>
      </c>
      <c r="H5" s="48"/>
      <c r="I5" s="50" t="str">
        <f>SUM(I6)</f>
        <v>#REF!</v>
      </c>
      <c r="J5" s="50" t="str">
        <f>J6</f>
        <v>#REF!</v>
      </c>
      <c r="K5" s="49" t="str">
        <f>SUM(J6)</f>
        <v>#REF!</v>
      </c>
      <c r="L5" s="51" t="str">
        <f>L6</f>
        <v>#REF!</v>
      </c>
      <c r="M5" s="51" t="str">
        <f t="shared" si="4"/>
        <v>#REF!</v>
      </c>
      <c r="N5" s="51"/>
      <c r="O5" s="51"/>
      <c r="P5" s="49" t="str">
        <f>SUM(P6)</f>
        <v>#REF!</v>
      </c>
      <c r="Q5" s="52"/>
      <c r="R5" s="53"/>
      <c r="S5" s="48"/>
      <c r="T5" s="48"/>
      <c r="U5" s="53"/>
      <c r="V5" s="52"/>
      <c r="W5" s="50"/>
      <c r="X5" s="48"/>
      <c r="Y5" s="52"/>
      <c r="Z5" s="53"/>
      <c r="AA5" s="54"/>
      <c r="AB5" s="55"/>
      <c r="AC5" s="54"/>
      <c r="AD5" s="54"/>
      <c r="AE5" s="56"/>
      <c r="AF5" s="56"/>
      <c r="AG5" s="56"/>
      <c r="AH5" s="56"/>
    </row>
    <row r="6">
      <c r="A6" s="57" t="s">
        <v>35</v>
      </c>
      <c r="B6" s="58" t="s">
        <v>36</v>
      </c>
      <c r="C6" s="59">
        <v>44656.0</v>
      </c>
      <c r="D6" s="59">
        <v>44656.0</v>
      </c>
      <c r="E6" s="60" t="str">
        <f t="shared" si="3"/>
        <v>#NAME?</v>
      </c>
      <c r="F6" s="61">
        <v>1.0</v>
      </c>
      <c r="G6" s="62">
        <f>F6/F105</f>
        <v>0.00113507378</v>
      </c>
      <c r="H6" s="63">
        <f>G6</f>
        <v>0.00113507378</v>
      </c>
      <c r="I6" s="64" t="str">
        <f>SUM(R6,W6,Z6,AC6)</f>
        <v>#REF!</v>
      </c>
      <c r="J6" s="65" t="str">
        <f>I6</f>
        <v>#REF!</v>
      </c>
      <c r="K6" s="62" t="str">
        <f>J6/$J$104</f>
        <v>#REF!</v>
      </c>
      <c r="L6" s="66" t="str">
        <f>SUM(U6,X6,AA6,AD6)</f>
        <v>#REF!</v>
      </c>
      <c r="M6" s="66" t="str">
        <f t="shared" si="4"/>
        <v>#REF!</v>
      </c>
      <c r="N6" s="62">
        <f>G6*AE6</f>
        <v>0</v>
      </c>
      <c r="O6" s="62">
        <f>N6</f>
        <v>0</v>
      </c>
      <c r="P6" s="62" t="str">
        <f t="shared" ref="P6:P92" si="6">M6/$M$93</f>
        <v>#REF!</v>
      </c>
      <c r="Q6" s="67">
        <f>R6/F6</f>
        <v>1</v>
      </c>
      <c r="R6" s="68">
        <v>1.0</v>
      </c>
      <c r="S6" s="69" t="s">
        <v>37</v>
      </c>
      <c r="T6" s="69">
        <f>IF(S6="L",0.68,IF(S6="JP",0.57,IF(S6="JI",0.57,IF(S6="JD",0.57,IF(S6="P",0.24,IF(S6="I",0.12,IF(S6="D",0.13)))))))</f>
        <v>0.68</v>
      </c>
      <c r="U6" s="68">
        <f>T6*R6</f>
        <v>0.68</v>
      </c>
      <c r="V6" s="70" t="str">
        <f>W6/F6</f>
        <v>#REF!</v>
      </c>
      <c r="W6" s="71" t="str">
        <f>'CD R Documentación'!O7+'CD R Documentación'!T7+'CD R Documentación'!Y7+'CD R Documentación'!AD7+'CD R Documentación'!AI7+'CD R Documentación'!AN7+#REF!</f>
        <v>#REF!</v>
      </c>
      <c r="X6" s="29" t="str">
        <f>'CD R Documentación'!R7+'CD R Documentación'!W7+'CD R Documentación'!AB7+'CD R Documentación'!AG7+'CD R Documentación'!AL7+'CD R Documentación'!AQ7+#REF!</f>
        <v>#REF!</v>
      </c>
      <c r="Y6" s="72">
        <f>Z6/F6</f>
        <v>0</v>
      </c>
      <c r="Z6" s="73">
        <f>'CD R Investigación'!P7+'CD R Investigación'!U7+'CD R Investigación'!Z7+'CD R Investigación'!AE7+'CD R Investigación'!AJ7+'CD R Investigación'!AO7+'CD R Investigación'!AT7+'CD R Investigación'!AY7</f>
        <v>0</v>
      </c>
      <c r="AA6" s="73">
        <f>'CD R Investigación'!S7+'CD R Investigación'!X7+'CD R Investigación'!AC7+'CD R Investigación'!AH7+'CD R Investigación'!AM7+'CD R Investigación'!AR7+'CD R Investigación'!AW7+'CD R Investigación'!BB7</f>
        <v>0</v>
      </c>
      <c r="AB6" s="74" t="str">
        <f>AC6/F6</f>
        <v>#REF!</v>
      </c>
      <c r="AC6" s="75" t="str">
        <f>'CD R Desarrollo'!P7+'CD R Desarrollo'!U7+'CD R Desarrollo'!Z7+'CD R Desarrollo'!AE7+'CD R Desarrollo'!AJ7+'CD R Desarrollo'!AO7+#REF!+#REF!</f>
        <v>#REF!</v>
      </c>
      <c r="AD6" s="75" t="str">
        <f>'CD R Desarrollo'!S7+'CD R Desarrollo'!X7+'CD R Desarrollo'!AC7+'CD R Desarrollo'!AH7+'CD R Desarrollo'!AM7+'CD R Desarrollo'!AR7+#REF!+#REF!</f>
        <v>#REF!</v>
      </c>
      <c r="AE6" s="76">
        <v>0.0</v>
      </c>
      <c r="AF6" s="77">
        <f>'PL Cronograma detallado'!L40*AE6</f>
        <v>0</v>
      </c>
      <c r="AG6" s="78" t="str">
        <f>AF6/'PL Cronograma detallado'!M257</f>
        <v>#DIV/0!</v>
      </c>
      <c r="AH6" s="78" t="str">
        <f>AG6</f>
        <v>#DIV/0!</v>
      </c>
    </row>
    <row r="7">
      <c r="A7" s="44" t="s">
        <v>38</v>
      </c>
      <c r="B7" s="45" t="s">
        <v>39</v>
      </c>
      <c r="C7" s="46">
        <v>44656.0</v>
      </c>
      <c r="D7" s="46">
        <v>44662.0</v>
      </c>
      <c r="E7" s="47" t="str">
        <f t="shared" si="3"/>
        <v>#NAME?</v>
      </c>
      <c r="F7" s="48">
        <f t="shared" ref="F7:G7" si="5">SUM(F8:F19)</f>
        <v>25</v>
      </c>
      <c r="G7" s="49">
        <f t="shared" si="5"/>
        <v>0.02837684449</v>
      </c>
      <c r="H7" s="49">
        <f>SUM(H6,G7)</f>
        <v>0.02951191827</v>
      </c>
      <c r="I7" s="50" t="str">
        <f>SUM(I8:I19)</f>
        <v>#REF!</v>
      </c>
      <c r="J7" s="50" t="str">
        <f t="shared" ref="J7:J8" si="7">SUM(I7,J5)</f>
        <v>#REF!</v>
      </c>
      <c r="K7" s="49" t="str">
        <f>SUM(K8:K16)</f>
        <v>#REF!</v>
      </c>
      <c r="L7" s="51" t="str">
        <f>SUM(L8:L19)</f>
        <v>#REF!</v>
      </c>
      <c r="M7" s="51" t="str">
        <f t="shared" ref="M7:M8" si="8">SUM(L7,M5)</f>
        <v>#REF!</v>
      </c>
      <c r="N7" s="51"/>
      <c r="O7" s="51"/>
      <c r="P7" s="49" t="str">
        <f t="shared" si="6"/>
        <v>#REF!</v>
      </c>
      <c r="Q7" s="52"/>
      <c r="R7" s="53"/>
      <c r="S7" s="48"/>
      <c r="T7" s="48"/>
      <c r="U7" s="53"/>
      <c r="V7" s="52"/>
      <c r="W7" s="50"/>
      <c r="X7" s="48"/>
      <c r="Y7" s="52"/>
      <c r="Z7" s="53"/>
      <c r="AA7" s="53"/>
      <c r="AB7" s="52"/>
      <c r="AC7" s="53"/>
      <c r="AD7" s="53"/>
      <c r="AE7" s="79"/>
      <c r="AF7" s="79"/>
      <c r="AG7" s="79"/>
      <c r="AH7" s="79"/>
    </row>
    <row r="8">
      <c r="A8" s="57" t="s">
        <v>40</v>
      </c>
      <c r="B8" s="58" t="s">
        <v>41</v>
      </c>
      <c r="C8" s="59">
        <v>44657.0</v>
      </c>
      <c r="D8" s="59">
        <v>44657.0</v>
      </c>
      <c r="E8" s="60" t="str">
        <f t="shared" si="3"/>
        <v>#NAME?</v>
      </c>
      <c r="F8" s="61">
        <v>1.0</v>
      </c>
      <c r="G8" s="80">
        <f t="shared" ref="G8:G19" si="9">F8/F$105</f>
        <v>0.00113507378</v>
      </c>
      <c r="H8" s="63">
        <f>SUM(H6,G8)</f>
        <v>0.00227014756</v>
      </c>
      <c r="I8" s="64" t="str">
        <f t="shared" ref="I8:I19" si="10">SUM(R8,W8,Z8,AC8)</f>
        <v>#REF!</v>
      </c>
      <c r="J8" s="65" t="str">
        <f t="shared" si="7"/>
        <v>#REF!</v>
      </c>
      <c r="K8" s="62" t="str">
        <f t="shared" ref="K8:K40" si="11">J8/$J$104</f>
        <v>#REF!</v>
      </c>
      <c r="L8" s="66" t="str">
        <f t="shared" ref="L8:L19" si="12">SUM(U8,X8,AA8,AD8)</f>
        <v>#REF!</v>
      </c>
      <c r="M8" s="66" t="str">
        <f t="shared" si="8"/>
        <v>#REF!</v>
      </c>
      <c r="N8" s="62">
        <f t="shared" ref="N8:N19" si="13">G8*AE8</f>
        <v>0.00113507378</v>
      </c>
      <c r="O8" s="62">
        <f>SUM(N8,O6)</f>
        <v>0.00113507378</v>
      </c>
      <c r="P8" s="62" t="str">
        <f t="shared" si="6"/>
        <v>#REF!</v>
      </c>
      <c r="Q8" s="67">
        <f t="shared" ref="Q8:Q20" si="14">R8/F8</f>
        <v>1</v>
      </c>
      <c r="R8" s="68">
        <v>1.0</v>
      </c>
      <c r="S8" s="69" t="s">
        <v>37</v>
      </c>
      <c r="T8" s="69">
        <f t="shared" ref="T8:T19" si="15">IF(S8="L",0.68,IF(S8="JP",0.57,IF(S8="JI",0.57,IF(S8="JD",0.57,IF(S8="P",0.24,IF(S8="I",0.12,IF(S8="D",0.13)))))))</f>
        <v>0.68</v>
      </c>
      <c r="U8" s="68">
        <f t="shared" ref="U8:U20" si="16">T8*R8</f>
        <v>0.68</v>
      </c>
      <c r="V8" s="70" t="str">
        <f t="shared" ref="V8:V19" si="17">W8/F8</f>
        <v>#REF!</v>
      </c>
      <c r="W8" s="71" t="str">
        <f>'CD R Documentación'!O9+'CD R Documentación'!T9+'CD R Documentación'!Y9+'CD R Documentación'!AD9+'CD R Documentación'!AI9+'CD R Documentación'!AN9+#REF!</f>
        <v>#REF!</v>
      </c>
      <c r="X8" s="29" t="str">
        <f>'CD R Documentación'!R9+'CD R Documentación'!W9+'CD R Documentación'!AB9+'CD R Documentación'!AG9+'CD R Documentación'!AL9+'CD R Documentación'!AQ9+#REF!</f>
        <v>#REF!</v>
      </c>
      <c r="Y8" s="72">
        <f t="shared" ref="Y8:Y19" si="18">Z8/F8</f>
        <v>3</v>
      </c>
      <c r="Z8" s="73">
        <f>'CD R Investigación'!P9+'CD R Investigación'!U9+'CD R Investigación'!Z9+'CD R Investigación'!AE9+'CD R Investigación'!AJ9+'CD R Investigación'!AO9+'CD R Investigación'!AT9+'CD R Investigación'!AY9</f>
        <v>3</v>
      </c>
      <c r="AA8" s="73">
        <f>'CD R Investigación'!S9+'CD R Investigación'!X9+'CD R Investigación'!AC9+'CD R Investigación'!AH9+'CD R Investigación'!AM9+'CD R Investigación'!AR9+'CD R Investigación'!AW9+'CD R Investigación'!BB9</f>
        <v>1.32</v>
      </c>
      <c r="AB8" s="74" t="str">
        <f t="shared" ref="AB8:AB19" si="19">AC8/F8</f>
        <v>#REF!</v>
      </c>
      <c r="AC8" s="75" t="str">
        <f>'CD R Desarrollo'!P9+'CD R Desarrollo'!U9+'CD R Desarrollo'!Z9+'CD R Desarrollo'!AE9+'CD R Desarrollo'!AJ9+'CD R Desarrollo'!AO9+#REF!+#REF!</f>
        <v>#REF!</v>
      </c>
      <c r="AD8" s="75" t="str">
        <f>'CD R Desarrollo'!S9+'CD R Desarrollo'!X9+'CD R Desarrollo'!AC9+'CD R Desarrollo'!AH9+'CD R Desarrollo'!AM9+'CD R Desarrollo'!AR9+#REF!+#REF!</f>
        <v>#REF!</v>
      </c>
      <c r="AE8" s="78">
        <v>1.0</v>
      </c>
      <c r="AF8" s="77">
        <f>'PL Cronograma detallado'!L42*AE8</f>
        <v>9.67</v>
      </c>
      <c r="AG8" s="78" t="str">
        <f>AF8/'PL Cronograma detallado'!M$257</f>
        <v>#DIV/0!</v>
      </c>
      <c r="AH8" s="78" t="str">
        <f>AG8+AH6</f>
        <v>#DIV/0!</v>
      </c>
    </row>
    <row r="9">
      <c r="A9" s="57" t="s">
        <v>42</v>
      </c>
      <c r="B9" s="58" t="s">
        <v>43</v>
      </c>
      <c r="C9" s="59">
        <v>44657.0</v>
      </c>
      <c r="D9" s="59">
        <v>44658.0</v>
      </c>
      <c r="E9" s="60" t="str">
        <f t="shared" si="3"/>
        <v>#NAME?</v>
      </c>
      <c r="F9" s="61">
        <v>2.0</v>
      </c>
      <c r="G9" s="80">
        <f t="shared" si="9"/>
        <v>0.00227014756</v>
      </c>
      <c r="H9" s="63">
        <f t="shared" ref="H9:H19" si="20">SUM(H8,G9)</f>
        <v>0.004540295119</v>
      </c>
      <c r="I9" s="64" t="str">
        <f t="shared" si="10"/>
        <v>#REF!</v>
      </c>
      <c r="J9" s="65" t="str">
        <f t="shared" ref="J9:J19" si="21">SUM(I9,J8)</f>
        <v>#REF!</v>
      </c>
      <c r="K9" s="62" t="str">
        <f t="shared" si="11"/>
        <v>#REF!</v>
      </c>
      <c r="L9" s="66" t="str">
        <f t="shared" si="12"/>
        <v>#REF!</v>
      </c>
      <c r="M9" s="66" t="str">
        <f t="shared" ref="M9:M19" si="22">SUM(L9,M8)</f>
        <v>#REF!</v>
      </c>
      <c r="N9" s="62">
        <f t="shared" si="13"/>
        <v>0.00227014756</v>
      </c>
      <c r="O9" s="62">
        <f t="shared" ref="O9:O19" si="23">SUM(N9,O8)</f>
        <v>0.003405221339</v>
      </c>
      <c r="P9" s="62" t="str">
        <f t="shared" si="6"/>
        <v>#REF!</v>
      </c>
      <c r="Q9" s="67">
        <f t="shared" si="14"/>
        <v>0.5</v>
      </c>
      <c r="R9" s="68">
        <v>1.0</v>
      </c>
      <c r="S9" s="69" t="s">
        <v>37</v>
      </c>
      <c r="T9" s="69">
        <f t="shared" si="15"/>
        <v>0.68</v>
      </c>
      <c r="U9" s="68">
        <f t="shared" si="16"/>
        <v>0.68</v>
      </c>
      <c r="V9" s="70" t="str">
        <f t="shared" si="17"/>
        <v>#REF!</v>
      </c>
      <c r="W9" s="71" t="str">
        <f>'CD R Documentación'!O10+'CD R Documentación'!T10+'CD R Documentación'!Y10+'CD R Documentación'!AD10+'CD R Documentación'!AI10+'CD R Documentación'!AN10+#REF!</f>
        <v>#REF!</v>
      </c>
      <c r="X9" s="29" t="str">
        <f>'CD R Documentación'!R10+'CD R Documentación'!W10+'CD R Documentación'!AB10+'CD R Documentación'!AG10+'CD R Documentación'!AL10+'CD R Documentación'!AQ10+#REF!</f>
        <v>#REF!</v>
      </c>
      <c r="Y9" s="72">
        <f t="shared" si="18"/>
        <v>1</v>
      </c>
      <c r="Z9" s="73">
        <f>'CD R Investigación'!P10+'CD R Investigación'!U10+'CD R Investigación'!Z10+'CD R Investigación'!AE10+'CD R Investigación'!AJ10+'CD R Investigación'!AO10+'CD R Investigación'!AT10+'CD R Investigación'!AY10</f>
        <v>2</v>
      </c>
      <c r="AA9" s="73">
        <f>'CD R Investigación'!S10+'CD R Investigación'!X10+'CD R Investigación'!AC10+'CD R Investigación'!AH10+'CD R Investigación'!AM10+'CD R Investigación'!AR10+'CD R Investigación'!AW10+'CD R Investigación'!BB10</f>
        <v>0.88</v>
      </c>
      <c r="AB9" s="74" t="str">
        <f t="shared" si="19"/>
        <v>#REF!</v>
      </c>
      <c r="AC9" s="75" t="str">
        <f>'CD R Desarrollo'!P10+'CD R Desarrollo'!U10+'CD R Desarrollo'!Z10+'CD R Desarrollo'!AE10+'CD R Desarrollo'!AJ10+'CD R Desarrollo'!AO10+#REF!+#REF!</f>
        <v>#REF!</v>
      </c>
      <c r="AD9" s="75" t="str">
        <f>'CD R Desarrollo'!S10+'CD R Desarrollo'!X10+'CD R Desarrollo'!AC10+'CD R Desarrollo'!AH10+'CD R Desarrollo'!AM10+'CD R Desarrollo'!AR10+#REF!+#REF!</f>
        <v>#REF!</v>
      </c>
      <c r="AE9" s="78">
        <v>1.0</v>
      </c>
      <c r="AF9" s="77">
        <f>'PL Cronograma detallado'!L58*AE9</f>
        <v>12.51</v>
      </c>
      <c r="AG9" s="78" t="str">
        <f>AF9/'PL Cronograma detallado'!M$257</f>
        <v>#DIV/0!</v>
      </c>
      <c r="AH9" s="78" t="str">
        <f t="shared" ref="AH9:AH19" si="24">AG9+AH8</f>
        <v>#DIV/0!</v>
      </c>
    </row>
    <row r="10">
      <c r="A10" s="57" t="s">
        <v>44</v>
      </c>
      <c r="B10" s="58" t="s">
        <v>45</v>
      </c>
      <c r="C10" s="59">
        <v>44657.0</v>
      </c>
      <c r="D10" s="59">
        <v>44658.0</v>
      </c>
      <c r="E10" s="60" t="str">
        <f t="shared" si="3"/>
        <v>#NAME?</v>
      </c>
      <c r="F10" s="61">
        <v>2.0</v>
      </c>
      <c r="G10" s="80">
        <f t="shared" si="9"/>
        <v>0.00227014756</v>
      </c>
      <c r="H10" s="63">
        <f t="shared" si="20"/>
        <v>0.006810442679</v>
      </c>
      <c r="I10" s="64" t="str">
        <f t="shared" si="10"/>
        <v>#REF!</v>
      </c>
      <c r="J10" s="65" t="str">
        <f t="shared" si="21"/>
        <v>#REF!</v>
      </c>
      <c r="K10" s="62" t="str">
        <f t="shared" si="11"/>
        <v>#REF!</v>
      </c>
      <c r="L10" s="66" t="str">
        <f t="shared" si="12"/>
        <v>#REF!</v>
      </c>
      <c r="M10" s="66" t="str">
        <f t="shared" si="22"/>
        <v>#REF!</v>
      </c>
      <c r="N10" s="62">
        <f t="shared" si="13"/>
        <v>0.00227014756</v>
      </c>
      <c r="O10" s="62">
        <f t="shared" si="23"/>
        <v>0.005675368899</v>
      </c>
      <c r="P10" s="62" t="str">
        <f t="shared" si="6"/>
        <v>#REF!</v>
      </c>
      <c r="Q10" s="67">
        <f t="shared" si="14"/>
        <v>0.5</v>
      </c>
      <c r="R10" s="68">
        <v>1.0</v>
      </c>
      <c r="S10" s="69" t="s">
        <v>37</v>
      </c>
      <c r="T10" s="69">
        <f t="shared" si="15"/>
        <v>0.68</v>
      </c>
      <c r="U10" s="68">
        <f t="shared" si="16"/>
        <v>0.68</v>
      </c>
      <c r="V10" s="70" t="str">
        <f t="shared" si="17"/>
        <v>#REF!</v>
      </c>
      <c r="W10" s="71" t="str">
        <f>'CD R Documentación'!O11+'CD R Documentación'!T11+'CD R Documentación'!Y11+'CD R Documentación'!AD11+'CD R Documentación'!AI11+'CD R Documentación'!AN11+#REF!</f>
        <v>#REF!</v>
      </c>
      <c r="X10" s="29" t="str">
        <f>'CD R Documentación'!R11+'CD R Documentación'!W11+'CD R Documentación'!AB11+'CD R Documentación'!AG11+'CD R Documentación'!AL11+'CD R Documentación'!AQ11+#REF!</f>
        <v>#REF!</v>
      </c>
      <c r="Y10" s="72">
        <f t="shared" si="18"/>
        <v>1</v>
      </c>
      <c r="Z10" s="73">
        <f>'CD R Investigación'!P11+'CD R Investigación'!U11+'CD R Investigación'!Z11+'CD R Investigación'!AE11+'CD R Investigación'!AJ11+'CD R Investigación'!AO11+'CD R Investigación'!AT11+'CD R Investigación'!AY11</f>
        <v>2</v>
      </c>
      <c r="AA10" s="73">
        <f>'CD R Investigación'!S11+'CD R Investigación'!X11+'CD R Investigación'!AC11+'CD R Investigación'!AH11+'CD R Investigación'!AM11+'CD R Investigación'!AR11+'CD R Investigación'!AW11+'CD R Investigación'!BB11</f>
        <v>0.88</v>
      </c>
      <c r="AB10" s="74" t="str">
        <f t="shared" si="19"/>
        <v>#REF!</v>
      </c>
      <c r="AC10" s="75" t="str">
        <f>'CD R Desarrollo'!P11+'CD R Desarrollo'!U11+'CD R Desarrollo'!Z11+'CD R Desarrollo'!AE11+'CD R Desarrollo'!AJ11+'CD R Desarrollo'!AO11+#REF!+#REF!</f>
        <v>#REF!</v>
      </c>
      <c r="AD10" s="75" t="str">
        <f>'CD R Desarrollo'!S11+'CD R Desarrollo'!X11+'CD R Desarrollo'!AC11+'CD R Desarrollo'!AH11+'CD R Desarrollo'!AM11+'CD R Desarrollo'!AR11+#REF!+#REF!</f>
        <v>#REF!</v>
      </c>
      <c r="AE10" s="78">
        <v>1.0</v>
      </c>
      <c r="AF10" s="77">
        <f>'PL Cronograma detallado'!L59*AE10</f>
        <v>6.7</v>
      </c>
      <c r="AG10" s="78" t="str">
        <f>AF10/'PL Cronograma detallado'!M$257</f>
        <v>#DIV/0!</v>
      </c>
      <c r="AH10" s="78" t="str">
        <f t="shared" si="24"/>
        <v>#DIV/0!</v>
      </c>
    </row>
    <row r="11">
      <c r="A11" s="57" t="s">
        <v>46</v>
      </c>
      <c r="B11" s="58" t="s">
        <v>47</v>
      </c>
      <c r="C11" s="59">
        <v>44657.0</v>
      </c>
      <c r="D11" s="59">
        <v>44660.0</v>
      </c>
      <c r="E11" s="60" t="str">
        <f t="shared" si="3"/>
        <v>#NAME?</v>
      </c>
      <c r="F11" s="61">
        <v>2.0</v>
      </c>
      <c r="G11" s="80">
        <f t="shared" si="9"/>
        <v>0.00227014756</v>
      </c>
      <c r="H11" s="63">
        <f t="shared" si="20"/>
        <v>0.009080590238</v>
      </c>
      <c r="I11" s="64" t="str">
        <f t="shared" si="10"/>
        <v>#REF!</v>
      </c>
      <c r="J11" s="65" t="str">
        <f t="shared" si="21"/>
        <v>#REF!</v>
      </c>
      <c r="K11" s="62" t="str">
        <f t="shared" si="11"/>
        <v>#REF!</v>
      </c>
      <c r="L11" s="66" t="str">
        <f t="shared" si="12"/>
        <v>#REF!</v>
      </c>
      <c r="M11" s="66" t="str">
        <f t="shared" si="22"/>
        <v>#REF!</v>
      </c>
      <c r="N11" s="62">
        <f t="shared" si="13"/>
        <v>0.00227014756</v>
      </c>
      <c r="O11" s="62">
        <f t="shared" si="23"/>
        <v>0.007945516459</v>
      </c>
      <c r="P11" s="62" t="str">
        <f t="shared" si="6"/>
        <v>#REF!</v>
      </c>
      <c r="Q11" s="67">
        <f t="shared" si="14"/>
        <v>0.5</v>
      </c>
      <c r="R11" s="68">
        <v>1.0</v>
      </c>
      <c r="S11" s="69" t="s">
        <v>37</v>
      </c>
      <c r="T11" s="69">
        <f t="shared" si="15"/>
        <v>0.68</v>
      </c>
      <c r="U11" s="68">
        <f t="shared" si="16"/>
        <v>0.68</v>
      </c>
      <c r="V11" s="70" t="str">
        <f t="shared" si="17"/>
        <v>#REF!</v>
      </c>
      <c r="W11" s="71" t="str">
        <f>'CD R Documentación'!O12+'CD R Documentación'!T12+'CD R Documentación'!Y12+'CD R Documentación'!AD12+'CD R Documentación'!AI12+'CD R Documentación'!AN12+#REF!</f>
        <v>#REF!</v>
      </c>
      <c r="X11" s="29" t="str">
        <f>'CD R Documentación'!R12+'CD R Documentación'!W12+'CD R Documentación'!AB12+'CD R Documentación'!AG12+'CD R Documentación'!AL12+'CD R Documentación'!AQ12+#REF!</f>
        <v>#REF!</v>
      </c>
      <c r="Y11" s="72">
        <f t="shared" si="18"/>
        <v>1</v>
      </c>
      <c r="Z11" s="73">
        <f>'CD R Investigación'!P12+'CD R Investigación'!U12+'CD R Investigación'!Z12+'CD R Investigación'!AE12+'CD R Investigación'!AJ12+'CD R Investigación'!AO12+'CD R Investigación'!AT12+'CD R Investigación'!AY12</f>
        <v>2</v>
      </c>
      <c r="AA11" s="73">
        <f>'CD R Investigación'!S12+'CD R Investigación'!X12+'CD R Investigación'!AC12+'CD R Investigación'!AH12+'CD R Investigación'!AM12+'CD R Investigación'!AR12+'CD R Investigación'!AW12+'CD R Investigación'!BB12</f>
        <v>0.88</v>
      </c>
      <c r="AB11" s="74" t="str">
        <f t="shared" si="19"/>
        <v>#REF!</v>
      </c>
      <c r="AC11" s="75" t="str">
        <f>'CD R Desarrollo'!P12+'CD R Desarrollo'!U12+'CD R Desarrollo'!Z12+'CD R Desarrollo'!AE12+'CD R Desarrollo'!AJ12+'CD R Desarrollo'!AO12+#REF!+#REF!</f>
        <v>#REF!</v>
      </c>
      <c r="AD11" s="75" t="str">
        <f>'CD R Desarrollo'!S12+'CD R Desarrollo'!X12+'CD R Desarrollo'!AC12+'CD R Desarrollo'!AH12+'CD R Desarrollo'!AM12+'CD R Desarrollo'!AR12+#REF!+#REF!</f>
        <v>#REF!</v>
      </c>
      <c r="AE11" s="78">
        <v>1.0</v>
      </c>
      <c r="AF11" s="77">
        <f>'PL Cronograma detallado'!L60*AE11</f>
        <v>5.81</v>
      </c>
      <c r="AG11" s="78" t="str">
        <f>AF11/'PL Cronograma detallado'!M$257</f>
        <v>#DIV/0!</v>
      </c>
      <c r="AH11" s="78" t="str">
        <f t="shared" si="24"/>
        <v>#DIV/0!</v>
      </c>
    </row>
    <row r="12">
      <c r="A12" s="57" t="s">
        <v>48</v>
      </c>
      <c r="B12" s="58" t="s">
        <v>49</v>
      </c>
      <c r="C12" s="59">
        <v>44657.0</v>
      </c>
      <c r="D12" s="59">
        <v>44657.0</v>
      </c>
      <c r="E12" s="60" t="str">
        <f t="shared" si="3"/>
        <v>#NAME?</v>
      </c>
      <c r="F12" s="61">
        <v>1.0</v>
      </c>
      <c r="G12" s="80">
        <f t="shared" si="9"/>
        <v>0.00113507378</v>
      </c>
      <c r="H12" s="63">
        <f t="shared" si="20"/>
        <v>0.01021566402</v>
      </c>
      <c r="I12" s="64" t="str">
        <f t="shared" si="10"/>
        <v>#REF!</v>
      </c>
      <c r="J12" s="65" t="str">
        <f t="shared" si="21"/>
        <v>#REF!</v>
      </c>
      <c r="K12" s="62" t="str">
        <f t="shared" si="11"/>
        <v>#REF!</v>
      </c>
      <c r="L12" s="66" t="str">
        <f t="shared" si="12"/>
        <v>#REF!</v>
      </c>
      <c r="M12" s="66" t="str">
        <f t="shared" si="22"/>
        <v>#REF!</v>
      </c>
      <c r="N12" s="62">
        <f t="shared" si="13"/>
        <v>0.00113507378</v>
      </c>
      <c r="O12" s="62">
        <f t="shared" si="23"/>
        <v>0.009080590238</v>
      </c>
      <c r="P12" s="62" t="str">
        <f t="shared" si="6"/>
        <v>#REF!</v>
      </c>
      <c r="Q12" s="67">
        <f t="shared" si="14"/>
        <v>1</v>
      </c>
      <c r="R12" s="68">
        <v>1.0</v>
      </c>
      <c r="S12" s="69" t="s">
        <v>37</v>
      </c>
      <c r="T12" s="69">
        <f t="shared" si="15"/>
        <v>0.68</v>
      </c>
      <c r="U12" s="68">
        <f t="shared" si="16"/>
        <v>0.68</v>
      </c>
      <c r="V12" s="70" t="str">
        <f t="shared" si="17"/>
        <v>#REF!</v>
      </c>
      <c r="W12" s="71" t="str">
        <f>'CD R Documentación'!O13+'CD R Documentación'!T13+'CD R Documentación'!Y13+'CD R Documentación'!AD13+'CD R Documentación'!AI13+'CD R Documentación'!AN13+#REF!</f>
        <v>#REF!</v>
      </c>
      <c r="X12" s="29" t="str">
        <f>'CD R Documentación'!R13+'CD R Documentación'!W13+'CD R Documentación'!AB13+'CD R Documentación'!AG13+'CD R Documentación'!AL13+'CD R Documentación'!AQ13+#REF!</f>
        <v>#REF!</v>
      </c>
      <c r="Y12" s="72">
        <f t="shared" si="18"/>
        <v>1</v>
      </c>
      <c r="Z12" s="73">
        <f>'CD R Investigación'!P13+'CD R Investigación'!U13+'CD R Investigación'!Z13+'CD R Investigación'!AE13+'CD R Investigación'!AJ13+'CD R Investigación'!AO13+'CD R Investigación'!AT13+'CD R Investigación'!AY13</f>
        <v>1</v>
      </c>
      <c r="AA12" s="73">
        <f>'CD R Investigación'!S13+'CD R Investigación'!X13+'CD R Investigación'!AC13+'CD R Investigación'!AH13+'CD R Investigación'!AM13+'CD R Investigación'!AR13+'CD R Investigación'!AW13+'CD R Investigación'!BB13</f>
        <v>0.44</v>
      </c>
      <c r="AB12" s="74" t="str">
        <f t="shared" si="19"/>
        <v>#REF!</v>
      </c>
      <c r="AC12" s="75" t="str">
        <f>'CD R Desarrollo'!P13+'CD R Desarrollo'!U13+'CD R Desarrollo'!Z13+'CD R Desarrollo'!AE13+'CD R Desarrollo'!AJ13+'CD R Desarrollo'!AO13+#REF!+#REF!</f>
        <v>#REF!</v>
      </c>
      <c r="AD12" s="75" t="str">
        <f>'CD R Desarrollo'!S13+'CD R Desarrollo'!X13+'CD R Desarrollo'!AC13+'CD R Desarrollo'!AH13+'CD R Desarrollo'!AM13+'CD R Desarrollo'!AR13+#REF!+#REF!</f>
        <v>#REF!</v>
      </c>
      <c r="AE12" s="78">
        <v>1.0</v>
      </c>
      <c r="AF12" s="77">
        <f>'PL Cronograma detallado'!L62*AE12</f>
        <v>19.67</v>
      </c>
      <c r="AG12" s="78" t="str">
        <f>AF12/'PL Cronograma detallado'!M$257</f>
        <v>#DIV/0!</v>
      </c>
      <c r="AH12" s="78" t="str">
        <f t="shared" si="24"/>
        <v>#DIV/0!</v>
      </c>
    </row>
    <row r="13">
      <c r="A13" s="57" t="s">
        <v>50</v>
      </c>
      <c r="B13" s="58" t="s">
        <v>51</v>
      </c>
      <c r="C13" s="59">
        <v>44657.0</v>
      </c>
      <c r="D13" s="59">
        <v>44660.0</v>
      </c>
      <c r="E13" s="60" t="str">
        <f t="shared" si="3"/>
        <v>#NAME?</v>
      </c>
      <c r="F13" s="61">
        <v>5.0</v>
      </c>
      <c r="G13" s="80">
        <f t="shared" si="9"/>
        <v>0.005675368899</v>
      </c>
      <c r="H13" s="63">
        <f t="shared" si="20"/>
        <v>0.01589103292</v>
      </c>
      <c r="I13" s="64" t="str">
        <f t="shared" si="10"/>
        <v>#REF!</v>
      </c>
      <c r="J13" s="65" t="str">
        <f t="shared" si="21"/>
        <v>#REF!</v>
      </c>
      <c r="K13" s="62" t="str">
        <f t="shared" si="11"/>
        <v>#REF!</v>
      </c>
      <c r="L13" s="66" t="str">
        <f t="shared" si="12"/>
        <v>#REF!</v>
      </c>
      <c r="M13" s="66" t="str">
        <f t="shared" si="22"/>
        <v>#REF!</v>
      </c>
      <c r="N13" s="62">
        <f t="shared" si="13"/>
        <v>0.005675368899</v>
      </c>
      <c r="O13" s="62">
        <f t="shared" si="23"/>
        <v>0.01475595914</v>
      </c>
      <c r="P13" s="62" t="str">
        <f t="shared" si="6"/>
        <v>#REF!</v>
      </c>
      <c r="Q13" s="67">
        <f t="shared" si="14"/>
        <v>0.2</v>
      </c>
      <c r="R13" s="68">
        <v>1.0</v>
      </c>
      <c r="S13" s="69" t="s">
        <v>37</v>
      </c>
      <c r="T13" s="69">
        <f t="shared" si="15"/>
        <v>0.68</v>
      </c>
      <c r="U13" s="68">
        <f t="shared" si="16"/>
        <v>0.68</v>
      </c>
      <c r="V13" s="70" t="str">
        <f t="shared" si="17"/>
        <v>#REF!</v>
      </c>
      <c r="W13" s="71" t="str">
        <f>'CD R Documentación'!O14+'CD R Documentación'!T14+'CD R Documentación'!Y14+'CD R Documentación'!AD14+'CD R Documentación'!AI14+'CD R Documentación'!AN14+#REF!</f>
        <v>#REF!</v>
      </c>
      <c r="X13" s="29" t="str">
        <f>'CD R Documentación'!R14+'CD R Documentación'!W14+'CD R Documentación'!AB14+'CD R Documentación'!AG14+'CD R Documentación'!AL14+'CD R Documentación'!AQ14+#REF!</f>
        <v>#REF!</v>
      </c>
      <c r="Y13" s="72">
        <f t="shared" si="18"/>
        <v>0.8</v>
      </c>
      <c r="Z13" s="73">
        <f>'CD R Investigación'!P14+'CD R Investigación'!U14+'CD R Investigación'!Z14+'CD R Investigación'!AE14+'CD R Investigación'!AJ14+'CD R Investigación'!AO14+'CD R Investigación'!AT14+'CD R Investigación'!AY14</f>
        <v>4</v>
      </c>
      <c r="AA13" s="73">
        <f>'CD R Investigación'!S14+'CD R Investigación'!X14+'CD R Investigación'!AC14+'CD R Investigación'!AH14+'CD R Investigación'!AM14+'CD R Investigación'!AR14+'CD R Investigación'!AW14+'CD R Investigación'!BB14</f>
        <v>1.76</v>
      </c>
      <c r="AB13" s="74" t="str">
        <f t="shared" si="19"/>
        <v>#REF!</v>
      </c>
      <c r="AC13" s="75" t="str">
        <f>'CD R Desarrollo'!P14+'CD R Desarrollo'!U14+'CD R Desarrollo'!Z14+'CD R Desarrollo'!AE14+'CD R Desarrollo'!AJ14+'CD R Desarrollo'!AO14+#REF!+#REF!</f>
        <v>#REF!</v>
      </c>
      <c r="AD13" s="75" t="str">
        <f>'CD R Desarrollo'!S14+'CD R Desarrollo'!X14+'CD R Desarrollo'!AC14+'CD R Desarrollo'!AH14+'CD R Desarrollo'!AM14+'CD R Desarrollo'!AR14+#REF!+#REF!</f>
        <v>#REF!</v>
      </c>
      <c r="AE13" s="78">
        <v>1.0</v>
      </c>
      <c r="AF13" s="77">
        <f>'PL Cronograma detallado'!L63*AE13</f>
        <v>7.65</v>
      </c>
      <c r="AG13" s="78" t="str">
        <f>AF13/'PL Cronograma detallado'!M$257</f>
        <v>#DIV/0!</v>
      </c>
      <c r="AH13" s="78" t="str">
        <f t="shared" si="24"/>
        <v>#DIV/0!</v>
      </c>
    </row>
    <row r="14">
      <c r="A14" s="57" t="s">
        <v>52</v>
      </c>
      <c r="B14" s="58" t="s">
        <v>53</v>
      </c>
      <c r="C14" s="59">
        <v>44658.0</v>
      </c>
      <c r="D14" s="59">
        <v>44659.0</v>
      </c>
      <c r="E14" s="60" t="str">
        <f t="shared" si="3"/>
        <v>#NAME?</v>
      </c>
      <c r="F14" s="61">
        <v>4.0</v>
      </c>
      <c r="G14" s="80">
        <f t="shared" si="9"/>
        <v>0.004540295119</v>
      </c>
      <c r="H14" s="63">
        <f t="shared" si="20"/>
        <v>0.02043132804</v>
      </c>
      <c r="I14" s="64" t="str">
        <f t="shared" si="10"/>
        <v>#REF!</v>
      </c>
      <c r="J14" s="65" t="str">
        <f t="shared" si="21"/>
        <v>#REF!</v>
      </c>
      <c r="K14" s="62" t="str">
        <f t="shared" si="11"/>
        <v>#REF!</v>
      </c>
      <c r="L14" s="66" t="str">
        <f t="shared" si="12"/>
        <v>#REF!</v>
      </c>
      <c r="M14" s="66" t="str">
        <f t="shared" si="22"/>
        <v>#REF!</v>
      </c>
      <c r="N14" s="62">
        <f t="shared" si="13"/>
        <v>0.004540295119</v>
      </c>
      <c r="O14" s="62">
        <f t="shared" si="23"/>
        <v>0.01929625426</v>
      </c>
      <c r="P14" s="62" t="str">
        <f t="shared" si="6"/>
        <v>#REF!</v>
      </c>
      <c r="Q14" s="67">
        <f t="shared" si="14"/>
        <v>0.25</v>
      </c>
      <c r="R14" s="68">
        <v>1.0</v>
      </c>
      <c r="S14" s="69" t="s">
        <v>37</v>
      </c>
      <c r="T14" s="69">
        <f t="shared" si="15"/>
        <v>0.68</v>
      </c>
      <c r="U14" s="68">
        <f t="shared" si="16"/>
        <v>0.68</v>
      </c>
      <c r="V14" s="70" t="str">
        <f t="shared" si="17"/>
        <v>#REF!</v>
      </c>
      <c r="W14" s="71" t="str">
        <f>'CD R Documentación'!O15+'CD R Documentación'!T15+'CD R Documentación'!Y15+'CD R Documentación'!AD15+'CD R Documentación'!AI15+'CD R Documentación'!AN15+#REF!</f>
        <v>#REF!</v>
      </c>
      <c r="X14" s="29" t="str">
        <f>'CD R Documentación'!R15+'CD R Documentación'!W15+'CD R Documentación'!AB15+'CD R Documentación'!AG15+'CD R Documentación'!AL15+'CD R Documentación'!AQ15+#REF!</f>
        <v>#REF!</v>
      </c>
      <c r="Y14" s="72">
        <f t="shared" si="18"/>
        <v>1</v>
      </c>
      <c r="Z14" s="73">
        <f>'CD R Investigación'!P15+'CD R Investigación'!U15+'CD R Investigación'!Z15+'CD R Investigación'!AE15+'CD R Investigación'!AJ15+'CD R Investigación'!AO15+'CD R Investigación'!AT15+'CD R Investigación'!AY15</f>
        <v>4</v>
      </c>
      <c r="AA14" s="73">
        <f>'CD R Investigación'!S15+'CD R Investigación'!X15+'CD R Investigación'!AC15+'CD R Investigación'!AH15+'CD R Investigación'!AM15+'CD R Investigación'!AR15+'CD R Investigación'!AW15+'CD R Investigación'!BB15</f>
        <v>1.76</v>
      </c>
      <c r="AB14" s="74" t="str">
        <f t="shared" si="19"/>
        <v>#REF!</v>
      </c>
      <c r="AC14" s="75" t="str">
        <f>'CD R Desarrollo'!P15+'CD R Desarrollo'!U15+'CD R Desarrollo'!Z15+'CD R Desarrollo'!AE15+'CD R Desarrollo'!AJ15+'CD R Desarrollo'!AO15+#REF!+#REF!</f>
        <v>#REF!</v>
      </c>
      <c r="AD14" s="75" t="str">
        <f>'CD R Desarrollo'!S15+'CD R Desarrollo'!X15+'CD R Desarrollo'!AC15+'CD R Desarrollo'!AH15+'CD R Desarrollo'!AM15+'CD R Desarrollo'!AR15+#REF!+#REF!</f>
        <v>#REF!</v>
      </c>
      <c r="AE14" s="78">
        <v>1.0</v>
      </c>
      <c r="AF14" s="77">
        <f>'PL Cronograma detallado'!L64*AE14</f>
        <v>7.65</v>
      </c>
      <c r="AG14" s="78" t="str">
        <f>AF14/'PL Cronograma detallado'!M$257</f>
        <v>#DIV/0!</v>
      </c>
      <c r="AH14" s="78" t="str">
        <f t="shared" si="24"/>
        <v>#DIV/0!</v>
      </c>
    </row>
    <row r="15">
      <c r="A15" s="57" t="s">
        <v>54</v>
      </c>
      <c r="B15" s="58" t="s">
        <v>55</v>
      </c>
      <c r="C15" s="59">
        <v>44658.0</v>
      </c>
      <c r="D15" s="59">
        <v>44659.0</v>
      </c>
      <c r="E15" s="60">
        <v>1.0</v>
      </c>
      <c r="F15" s="61">
        <v>1.0</v>
      </c>
      <c r="G15" s="80">
        <f t="shared" si="9"/>
        <v>0.00113507378</v>
      </c>
      <c r="H15" s="63">
        <f t="shared" si="20"/>
        <v>0.02156640182</v>
      </c>
      <c r="I15" s="64" t="str">
        <f t="shared" si="10"/>
        <v>#REF!</v>
      </c>
      <c r="J15" s="65" t="str">
        <f t="shared" si="21"/>
        <v>#REF!</v>
      </c>
      <c r="K15" s="62" t="str">
        <f t="shared" si="11"/>
        <v>#REF!</v>
      </c>
      <c r="L15" s="66" t="str">
        <f t="shared" si="12"/>
        <v>#REF!</v>
      </c>
      <c r="M15" s="66" t="str">
        <f t="shared" si="22"/>
        <v>#REF!</v>
      </c>
      <c r="N15" s="62">
        <f t="shared" si="13"/>
        <v>0.00113507378</v>
      </c>
      <c r="O15" s="62">
        <f t="shared" si="23"/>
        <v>0.02043132804</v>
      </c>
      <c r="P15" s="62" t="str">
        <f t="shared" si="6"/>
        <v>#REF!</v>
      </c>
      <c r="Q15" s="67">
        <f t="shared" si="14"/>
        <v>1</v>
      </c>
      <c r="R15" s="68">
        <v>1.0</v>
      </c>
      <c r="S15" s="69" t="s">
        <v>37</v>
      </c>
      <c r="T15" s="69">
        <f t="shared" si="15"/>
        <v>0.68</v>
      </c>
      <c r="U15" s="68">
        <f t="shared" si="16"/>
        <v>0.68</v>
      </c>
      <c r="V15" s="70" t="str">
        <f t="shared" si="17"/>
        <v>#REF!</v>
      </c>
      <c r="W15" s="71" t="str">
        <f>'CD R Documentación'!O16+'CD R Documentación'!T16+'CD R Documentación'!Y16+'CD R Documentación'!AD16+'CD R Documentación'!AI16+'CD R Documentación'!AN16+#REF!</f>
        <v>#REF!</v>
      </c>
      <c r="X15" s="29" t="str">
        <f>'CD R Documentación'!R16+'CD R Documentación'!W16+'CD R Documentación'!AB16+'CD R Documentación'!AG16+'CD R Documentación'!AL16+'CD R Documentación'!AQ16+#REF!</f>
        <v>#REF!</v>
      </c>
      <c r="Y15" s="72">
        <f t="shared" si="18"/>
        <v>4</v>
      </c>
      <c r="Z15" s="73">
        <f>'CD R Investigación'!P16+'CD R Investigación'!U16+'CD R Investigación'!Z16+'CD R Investigación'!AE16+'CD R Investigación'!AJ16+'CD R Investigación'!AO16+'CD R Investigación'!AT16+'CD R Investigación'!AY16</f>
        <v>4</v>
      </c>
      <c r="AA15" s="73">
        <f>'CD R Investigación'!S16+'CD R Investigación'!X16+'CD R Investigación'!AC16+'CD R Investigación'!AH16+'CD R Investigación'!AM16+'CD R Investigación'!AR16+'CD R Investigación'!AW16+'CD R Investigación'!BB16</f>
        <v>1.76</v>
      </c>
      <c r="AB15" s="74" t="str">
        <f t="shared" si="19"/>
        <v>#REF!</v>
      </c>
      <c r="AC15" s="75" t="str">
        <f>'CD R Desarrollo'!P16+'CD R Desarrollo'!U16+'CD R Desarrollo'!Z16+'CD R Desarrollo'!AE16+'CD R Desarrollo'!AJ16+'CD R Desarrollo'!AO16+#REF!+#REF!</f>
        <v>#REF!</v>
      </c>
      <c r="AD15" s="75" t="str">
        <f>'CD R Desarrollo'!S16+'CD R Desarrollo'!X16+'CD R Desarrollo'!AC16+'CD R Desarrollo'!AH16+'CD R Desarrollo'!AM16+'CD R Desarrollo'!AR16+#REF!+#REF!</f>
        <v>#REF!</v>
      </c>
      <c r="AE15" s="78">
        <v>1.0</v>
      </c>
      <c r="AF15" s="77">
        <f>'PL Cronograma detallado'!L65*AE15</f>
        <v>4.37</v>
      </c>
      <c r="AG15" s="78" t="str">
        <f>AF15/'PL Cronograma detallado'!M$257</f>
        <v>#DIV/0!</v>
      </c>
      <c r="AH15" s="78" t="str">
        <f t="shared" si="24"/>
        <v>#DIV/0!</v>
      </c>
    </row>
    <row r="16">
      <c r="A16" s="57" t="s">
        <v>56</v>
      </c>
      <c r="B16" s="58" t="s">
        <v>57</v>
      </c>
      <c r="C16" s="59">
        <v>44659.0</v>
      </c>
      <c r="D16" s="59">
        <v>44659.0</v>
      </c>
      <c r="E16" s="60" t="str">
        <f t="shared" ref="E16:E104" si="25">_xludf.DAYs(D16,C16)+1</f>
        <v>#NAME?</v>
      </c>
      <c r="F16" s="61">
        <v>1.0</v>
      </c>
      <c r="G16" s="80">
        <f t="shared" si="9"/>
        <v>0.00113507378</v>
      </c>
      <c r="H16" s="63">
        <f t="shared" si="20"/>
        <v>0.0227014756</v>
      </c>
      <c r="I16" s="64" t="str">
        <f t="shared" si="10"/>
        <v>#REF!</v>
      </c>
      <c r="J16" s="65" t="str">
        <f t="shared" si="21"/>
        <v>#REF!</v>
      </c>
      <c r="K16" s="62" t="str">
        <f t="shared" si="11"/>
        <v>#REF!</v>
      </c>
      <c r="L16" s="66" t="str">
        <f t="shared" si="12"/>
        <v>#REF!</v>
      </c>
      <c r="M16" s="66" t="str">
        <f t="shared" si="22"/>
        <v>#REF!</v>
      </c>
      <c r="N16" s="62">
        <f t="shared" si="13"/>
        <v>0.00113507378</v>
      </c>
      <c r="O16" s="62">
        <f t="shared" si="23"/>
        <v>0.02156640182</v>
      </c>
      <c r="P16" s="62" t="str">
        <f t="shared" si="6"/>
        <v>#REF!</v>
      </c>
      <c r="Q16" s="67">
        <f t="shared" si="14"/>
        <v>1</v>
      </c>
      <c r="R16" s="68">
        <v>1.0</v>
      </c>
      <c r="S16" s="69" t="s">
        <v>37</v>
      </c>
      <c r="T16" s="69">
        <f t="shared" si="15"/>
        <v>0.68</v>
      </c>
      <c r="U16" s="68">
        <f t="shared" si="16"/>
        <v>0.68</v>
      </c>
      <c r="V16" s="70" t="str">
        <f t="shared" si="17"/>
        <v>#REF!</v>
      </c>
      <c r="W16" s="71" t="str">
        <f>'CD R Documentación'!O17+'CD R Documentación'!T17+'CD R Documentación'!Y17+'CD R Documentación'!AD17+'CD R Documentación'!AI17+'CD R Documentación'!AN17+#REF!</f>
        <v>#REF!</v>
      </c>
      <c r="X16" s="29" t="str">
        <f>'CD R Documentación'!R17+'CD R Documentación'!W17+'CD R Documentación'!AB17+'CD R Documentación'!AG17+'CD R Documentación'!AL17+'CD R Documentación'!AQ17+#REF!</f>
        <v>#REF!</v>
      </c>
      <c r="Y16" s="72">
        <f t="shared" si="18"/>
        <v>3</v>
      </c>
      <c r="Z16" s="73">
        <f>'CD R Investigación'!P17+'CD R Investigación'!U17+'CD R Investigación'!Z17+'CD R Investigación'!AE17+'CD R Investigación'!AJ17+'CD R Investigación'!AO17+'CD R Investigación'!AT17+'CD R Investigación'!AY17</f>
        <v>3</v>
      </c>
      <c r="AA16" s="73">
        <f>'CD R Investigación'!S17+'CD R Investigación'!X17+'CD R Investigación'!AC17+'CD R Investigación'!AH17+'CD R Investigación'!AM17+'CD R Investigación'!AR17+'CD R Investigación'!AW17+'CD R Investigación'!BB17</f>
        <v>1.32</v>
      </c>
      <c r="AB16" s="74" t="str">
        <f t="shared" si="19"/>
        <v>#REF!</v>
      </c>
      <c r="AC16" s="75" t="str">
        <f>'CD R Desarrollo'!P17+'CD R Desarrollo'!U17+'CD R Desarrollo'!Z17+'CD R Desarrollo'!AE17+'CD R Desarrollo'!AJ17+'CD R Desarrollo'!AO17+#REF!+#REF!</f>
        <v>#REF!</v>
      </c>
      <c r="AD16" s="75" t="str">
        <f>'CD R Desarrollo'!S17+'CD R Desarrollo'!X17+'CD R Desarrollo'!AC17+'CD R Desarrollo'!AH17+'CD R Desarrollo'!AM17+'CD R Desarrollo'!AR17+#REF!+#REF!</f>
        <v>#REF!</v>
      </c>
      <c r="AE16" s="78">
        <v>1.0</v>
      </c>
      <c r="AF16" s="77">
        <f>'PL Cronograma detallado'!L29*AE16</f>
        <v>0</v>
      </c>
      <c r="AG16" s="78" t="str">
        <f>AF16/'PL Cronograma detallado'!M$257</f>
        <v>#DIV/0!</v>
      </c>
      <c r="AH16" s="78" t="str">
        <f t="shared" si="24"/>
        <v>#DIV/0!</v>
      </c>
    </row>
    <row r="17">
      <c r="A17" s="81" t="s">
        <v>58</v>
      </c>
      <c r="B17" s="82" t="s">
        <v>59</v>
      </c>
      <c r="C17" s="83">
        <v>44656.0</v>
      </c>
      <c r="D17" s="83">
        <v>44661.0</v>
      </c>
      <c r="E17" s="84" t="str">
        <f t="shared" si="25"/>
        <v>#NAME?</v>
      </c>
      <c r="F17" s="85">
        <v>4.0</v>
      </c>
      <c r="G17" s="86">
        <f t="shared" si="9"/>
        <v>0.004540295119</v>
      </c>
      <c r="H17" s="87">
        <f t="shared" si="20"/>
        <v>0.02724177072</v>
      </c>
      <c r="I17" s="88" t="str">
        <f t="shared" si="10"/>
        <v>#REF!</v>
      </c>
      <c r="J17" s="89" t="str">
        <f t="shared" si="21"/>
        <v>#REF!</v>
      </c>
      <c r="K17" s="87" t="str">
        <f t="shared" si="11"/>
        <v>#REF!</v>
      </c>
      <c r="L17" s="90" t="str">
        <f t="shared" si="12"/>
        <v>#REF!</v>
      </c>
      <c r="M17" s="90" t="str">
        <f t="shared" si="22"/>
        <v>#REF!</v>
      </c>
      <c r="N17" s="87">
        <f t="shared" si="13"/>
        <v>0.004540295119</v>
      </c>
      <c r="O17" s="87">
        <f t="shared" si="23"/>
        <v>0.02610669694</v>
      </c>
      <c r="P17" s="87" t="str">
        <f t="shared" si="6"/>
        <v>#REF!</v>
      </c>
      <c r="Q17" s="91">
        <f t="shared" si="14"/>
        <v>0.375</v>
      </c>
      <c r="R17" s="89">
        <v>1.5</v>
      </c>
      <c r="S17" s="85" t="s">
        <v>37</v>
      </c>
      <c r="T17" s="85">
        <f t="shared" si="15"/>
        <v>0.68</v>
      </c>
      <c r="U17" s="89">
        <f t="shared" si="16"/>
        <v>1.02</v>
      </c>
      <c r="V17" s="91" t="str">
        <f t="shared" si="17"/>
        <v>#REF!</v>
      </c>
      <c r="W17" s="88" t="str">
        <f>'CD R Documentación'!O18+'CD R Documentación'!T18+'CD R Documentación'!Y18+'CD R Documentación'!AD18+'CD R Documentación'!AI18+'CD R Documentación'!AN18+#REF!</f>
        <v>#REF!</v>
      </c>
      <c r="X17" s="85" t="str">
        <f>'CD R Documentación'!R18+'CD R Documentación'!W18+'CD R Documentación'!AB18+'CD R Documentación'!AG18+'CD R Documentación'!AL18+'CD R Documentación'!AQ18+#REF!</f>
        <v>#REF!</v>
      </c>
      <c r="Y17" s="91">
        <f t="shared" si="18"/>
        <v>0.5</v>
      </c>
      <c r="Z17" s="89">
        <f>'CD R Investigación'!P18+'CD R Investigación'!U18+'CD R Investigación'!Z18+'CD R Investigación'!AE18+'CD R Investigación'!AJ18+'CD R Investigación'!AO18+'CD R Investigación'!AT18+'CD R Investigación'!AY18</f>
        <v>2</v>
      </c>
      <c r="AA17" s="89">
        <f>'CD R Investigación'!S18+'CD R Investigación'!X18+'CD R Investigación'!AC18+'CD R Investigación'!AH18+'CD R Investigación'!AM18+'CD R Investigación'!AR18+'CD R Investigación'!AW18+'CD R Investigación'!BB18</f>
        <v>0.88</v>
      </c>
      <c r="AB17" s="91" t="str">
        <f t="shared" si="19"/>
        <v>#REF!</v>
      </c>
      <c r="AC17" s="89" t="str">
        <f>'CD R Desarrollo'!P18+'CD R Desarrollo'!U18+'CD R Desarrollo'!Z18+'CD R Desarrollo'!AE18+'CD R Desarrollo'!AJ18+'CD R Desarrollo'!AO18+#REF!+#REF!</f>
        <v>#REF!</v>
      </c>
      <c r="AD17" s="89" t="str">
        <f>'CD R Desarrollo'!S18+'CD R Desarrollo'!X18+'CD R Desarrollo'!AC18+'CD R Desarrollo'!AH18+'CD R Desarrollo'!AM18+'CD R Desarrollo'!AR18+#REF!+#REF!</f>
        <v>#REF!</v>
      </c>
      <c r="AE17" s="92">
        <v>1.0</v>
      </c>
      <c r="AF17" s="93" t="str">
        <f>#REF!*AE17</f>
        <v>#REF!</v>
      </c>
      <c r="AG17" s="92" t="str">
        <f>AF17/'PL Cronograma detallado'!M$257</f>
        <v>#REF!</v>
      </c>
      <c r="AH17" s="92" t="str">
        <f t="shared" si="24"/>
        <v>#REF!</v>
      </c>
    </row>
    <row r="18">
      <c r="A18" s="57" t="s">
        <v>60</v>
      </c>
      <c r="B18" s="58" t="s">
        <v>61</v>
      </c>
      <c r="C18" s="59">
        <v>44659.0</v>
      </c>
      <c r="D18" s="59">
        <v>44659.0</v>
      </c>
      <c r="E18" s="60" t="str">
        <f t="shared" si="25"/>
        <v>#NAME?</v>
      </c>
      <c r="F18" s="61">
        <v>1.0</v>
      </c>
      <c r="G18" s="80">
        <f t="shared" si="9"/>
        <v>0.00113507378</v>
      </c>
      <c r="H18" s="63">
        <f t="shared" si="20"/>
        <v>0.02837684449</v>
      </c>
      <c r="I18" s="64" t="str">
        <f t="shared" si="10"/>
        <v>#REF!</v>
      </c>
      <c r="J18" s="94" t="str">
        <f t="shared" si="21"/>
        <v>#REF!</v>
      </c>
      <c r="K18" s="95" t="str">
        <f t="shared" si="11"/>
        <v>#REF!</v>
      </c>
      <c r="L18" s="66" t="str">
        <f t="shared" si="12"/>
        <v>#REF!</v>
      </c>
      <c r="M18" s="96" t="str">
        <f t="shared" si="22"/>
        <v>#REF!</v>
      </c>
      <c r="N18" s="62">
        <f t="shared" si="13"/>
        <v>0.00113507378</v>
      </c>
      <c r="O18" s="62">
        <f t="shared" si="23"/>
        <v>0.02724177072</v>
      </c>
      <c r="P18" s="62" t="str">
        <f t="shared" si="6"/>
        <v>#REF!</v>
      </c>
      <c r="Q18" s="67">
        <f t="shared" si="14"/>
        <v>1</v>
      </c>
      <c r="R18" s="68">
        <v>1.0</v>
      </c>
      <c r="S18" s="69" t="s">
        <v>37</v>
      </c>
      <c r="T18" s="69">
        <f t="shared" si="15"/>
        <v>0.68</v>
      </c>
      <c r="U18" s="68">
        <f t="shared" si="16"/>
        <v>0.68</v>
      </c>
      <c r="V18" s="70" t="str">
        <f t="shared" si="17"/>
        <v>#REF!</v>
      </c>
      <c r="W18" s="71" t="str">
        <f>'CD R Documentación'!O19+'CD R Documentación'!T19+'CD R Documentación'!Y19+'CD R Documentación'!AD19+'CD R Documentación'!AI19+'CD R Documentación'!AN19+#REF!</f>
        <v>#REF!</v>
      </c>
      <c r="X18" s="29" t="str">
        <f>'CD R Documentación'!R19+'CD R Documentación'!W19+'CD R Documentación'!AB19+'CD R Documentación'!AG19+'CD R Documentación'!AL19+'CD R Documentación'!AQ19+#REF!</f>
        <v>#REF!</v>
      </c>
      <c r="Y18" s="72">
        <f t="shared" si="18"/>
        <v>0</v>
      </c>
      <c r="Z18" s="73">
        <f>'CD R Investigación'!P19+'CD R Investigación'!U19+'CD R Investigación'!Z19+'CD R Investigación'!AE19+'CD R Investigación'!AJ19+'CD R Investigación'!AO19+'CD R Investigación'!AT19+'CD R Investigación'!AY19</f>
        <v>0</v>
      </c>
      <c r="AA18" s="73">
        <f>'CD R Investigación'!S19+'CD R Investigación'!X19+'CD R Investigación'!AC19+'CD R Investigación'!AH19+'CD R Investigación'!AM19+'CD R Investigación'!AR19+'CD R Investigación'!AW19+'CD R Investigación'!BB19</f>
        <v>0</v>
      </c>
      <c r="AB18" s="74" t="str">
        <f t="shared" si="19"/>
        <v>#REF!</v>
      </c>
      <c r="AC18" s="75" t="str">
        <f>'CD R Desarrollo'!P19+'CD R Desarrollo'!U19+'CD R Desarrollo'!Z19+'CD R Desarrollo'!AE19+'CD R Desarrollo'!AJ19+'CD R Desarrollo'!AO19+#REF!+#REF!</f>
        <v>#REF!</v>
      </c>
      <c r="AD18" s="75" t="str">
        <f>'CD R Desarrollo'!S19+'CD R Desarrollo'!X19+'CD R Desarrollo'!AC19+'CD R Desarrollo'!AH19+'CD R Desarrollo'!AM19+'CD R Desarrollo'!AR19+#REF!+#REF!</f>
        <v>#REF!</v>
      </c>
      <c r="AE18" s="78">
        <v>1.0</v>
      </c>
      <c r="AF18" s="77">
        <f>'PL Cronograma detallado'!L66*AE18</f>
        <v>8.35</v>
      </c>
      <c r="AG18" s="78" t="str">
        <f>AF18/'PL Cronograma detallado'!M$257</f>
        <v>#DIV/0!</v>
      </c>
      <c r="AH18" s="78" t="str">
        <f t="shared" si="24"/>
        <v>#DIV/0!</v>
      </c>
    </row>
    <row r="19">
      <c r="A19" s="81" t="s">
        <v>62</v>
      </c>
      <c r="B19" s="97" t="s">
        <v>63</v>
      </c>
      <c r="C19" s="83">
        <v>44662.0</v>
      </c>
      <c r="D19" s="83">
        <v>44662.0</v>
      </c>
      <c r="E19" s="84" t="str">
        <f t="shared" si="25"/>
        <v>#NAME?</v>
      </c>
      <c r="F19" s="85">
        <v>1.0</v>
      </c>
      <c r="G19" s="86">
        <f t="shared" si="9"/>
        <v>0.00113507378</v>
      </c>
      <c r="H19" s="87">
        <f t="shared" si="20"/>
        <v>0.02951191827</v>
      </c>
      <c r="I19" s="88" t="str">
        <f t="shared" si="10"/>
        <v>#REF!</v>
      </c>
      <c r="J19" s="88" t="str">
        <f t="shared" si="21"/>
        <v>#REF!</v>
      </c>
      <c r="K19" s="87" t="str">
        <f t="shared" si="11"/>
        <v>#REF!</v>
      </c>
      <c r="L19" s="90" t="str">
        <f t="shared" si="12"/>
        <v>#REF!</v>
      </c>
      <c r="M19" s="90" t="str">
        <f t="shared" si="22"/>
        <v>#REF!</v>
      </c>
      <c r="N19" s="87">
        <f t="shared" si="13"/>
        <v>0.00113507378</v>
      </c>
      <c r="O19" s="87">
        <f t="shared" si="23"/>
        <v>0.02837684449</v>
      </c>
      <c r="P19" s="87" t="str">
        <f t="shared" si="6"/>
        <v>#REF!</v>
      </c>
      <c r="Q19" s="91">
        <f t="shared" si="14"/>
        <v>1</v>
      </c>
      <c r="R19" s="89">
        <v>1.0</v>
      </c>
      <c r="S19" s="85" t="s">
        <v>37</v>
      </c>
      <c r="T19" s="85">
        <f t="shared" si="15"/>
        <v>0.68</v>
      </c>
      <c r="U19" s="89">
        <f t="shared" si="16"/>
        <v>0.68</v>
      </c>
      <c r="V19" s="91" t="str">
        <f t="shared" si="17"/>
        <v>#REF!</v>
      </c>
      <c r="W19" s="88" t="str">
        <f>'CD R Documentación'!O20+'CD R Documentación'!T20+'CD R Documentación'!Y20+'CD R Documentación'!AD20+'CD R Documentación'!AI20+'CD R Documentación'!AN20+#REF!</f>
        <v>#REF!</v>
      </c>
      <c r="X19" s="85" t="str">
        <f>'CD R Documentación'!R20+'CD R Documentación'!W20+'CD R Documentación'!AB20+'CD R Documentación'!AG20+'CD R Documentación'!AL20+'CD R Documentación'!AQ20+#REF!</f>
        <v>#REF!</v>
      </c>
      <c r="Y19" s="91">
        <f t="shared" si="18"/>
        <v>0</v>
      </c>
      <c r="Z19" s="89">
        <f>'CD R Investigación'!P20+'CD R Investigación'!U20+'CD R Investigación'!Z20+'CD R Investigación'!AE20+'CD R Investigación'!AJ20+'CD R Investigación'!AO20+'CD R Investigación'!AT20+'CD R Investigación'!AY20</f>
        <v>0</v>
      </c>
      <c r="AA19" s="89">
        <f>'CD R Investigación'!S20+'CD R Investigación'!X20+'CD R Investigación'!AC20+'CD R Investigación'!AH20+'CD R Investigación'!AM20+'CD R Investigación'!AR20+'CD R Investigación'!AW20+'CD R Investigación'!BB20</f>
        <v>0</v>
      </c>
      <c r="AB19" s="91" t="str">
        <f t="shared" si="19"/>
        <v>#REF!</v>
      </c>
      <c r="AC19" s="89" t="str">
        <f>'CD R Desarrollo'!P20+'CD R Desarrollo'!U20+'CD R Desarrollo'!Z20+'CD R Desarrollo'!AE20+'CD R Desarrollo'!AJ20+'CD R Desarrollo'!AO20+#REF!+#REF!</f>
        <v>#REF!</v>
      </c>
      <c r="AD19" s="89" t="str">
        <f>'CD R Desarrollo'!S20+'CD R Desarrollo'!X20+'CD R Desarrollo'!AC20+'CD R Desarrollo'!AH20+'CD R Desarrollo'!AM20+'CD R Desarrollo'!AR20+#REF!+#REF!</f>
        <v>#REF!</v>
      </c>
      <c r="AE19" s="92">
        <v>1.0</v>
      </c>
      <c r="AF19" s="93">
        <f>'PL Cronograma detallado'!L67*AE19</f>
        <v>3.57</v>
      </c>
      <c r="AG19" s="92" t="str">
        <f>AF19/'PL Cronograma detallado'!M$257</f>
        <v>#DIV/0!</v>
      </c>
      <c r="AH19" s="92" t="str">
        <f t="shared" si="24"/>
        <v>#DIV/0!</v>
      </c>
    </row>
    <row r="20">
      <c r="A20" s="33" t="s">
        <v>64</v>
      </c>
      <c r="B20" s="34" t="s">
        <v>65</v>
      </c>
      <c r="C20" s="35">
        <v>44656.0</v>
      </c>
      <c r="D20" s="35">
        <v>44695.0</v>
      </c>
      <c r="E20" s="36" t="str">
        <f t="shared" si="25"/>
        <v>#NAME?</v>
      </c>
      <c r="F20" s="37">
        <f t="shared" ref="F20:G20" si="26">SUM(F21,F26,F37)</f>
        <v>253</v>
      </c>
      <c r="G20" s="38">
        <f t="shared" si="26"/>
        <v>0.2871736663</v>
      </c>
      <c r="H20" s="37"/>
      <c r="I20" s="39" t="str">
        <f>SUM(I21,I26,I37)</f>
        <v>#REF!</v>
      </c>
      <c r="J20" s="39" t="str">
        <f>SUM(I20,J4)</f>
        <v>#REF!</v>
      </c>
      <c r="K20" s="38" t="str">
        <f t="shared" si="11"/>
        <v>#REF!</v>
      </c>
      <c r="L20" s="40" t="str">
        <f>SUM(L21,L26,L37)</f>
        <v>#REF!</v>
      </c>
      <c r="M20" s="40" t="str">
        <f>SUM(L20,M4)</f>
        <v>#REF!</v>
      </c>
      <c r="N20" s="40"/>
      <c r="O20" s="40"/>
      <c r="P20" s="38" t="str">
        <f t="shared" si="6"/>
        <v>#REF!</v>
      </c>
      <c r="Q20" s="98">
        <f t="shared" si="14"/>
        <v>0</v>
      </c>
      <c r="R20" s="98"/>
      <c r="S20" s="98"/>
      <c r="T20" s="37"/>
      <c r="U20" s="99">
        <f t="shared" si="16"/>
        <v>0</v>
      </c>
      <c r="V20" s="98"/>
      <c r="W20" s="39"/>
      <c r="X20" s="37" t="str">
        <f>'CD R Documentación'!R21+'CD R Documentación'!W21+'CD R Documentación'!AB21+'CD R Documentación'!AG21+'CD R Documentación'!AL21+'CD R Documentación'!AQ21+#REF!</f>
        <v>#REF!</v>
      </c>
      <c r="Y20" s="98"/>
      <c r="Z20" s="99">
        <f>'CD R Investigación'!P21+'CD R Investigación'!U21+'CD R Investigación'!Z21+'CD R Investigación'!AE21+'CD R Investigación'!AJ21+'CD R Investigación'!AO21+'CD R Investigación'!AT21+'CD R Investigación'!AY21</f>
        <v>0</v>
      </c>
      <c r="AA20" s="99">
        <f>'CD R Investigación'!S21+'CD R Investigación'!X21+'CD R Investigación'!AC21+'CD R Investigación'!AH21+'CD R Investigación'!AM21+'CD R Investigación'!AR21+'CD R Investigación'!AW21+'CD R Investigación'!BB21</f>
        <v>0</v>
      </c>
      <c r="AB20" s="98"/>
      <c r="AC20" s="99" t="str">
        <f>'CD R Desarrollo'!P21+'CD R Desarrollo'!U21+'CD R Desarrollo'!Z21+'CD R Desarrollo'!AE21+'CD R Desarrollo'!AJ21+'CD R Desarrollo'!AO21+#REF!+#REF!</f>
        <v>#REF!</v>
      </c>
      <c r="AD20" s="99" t="str">
        <f>'CD R Desarrollo'!S21+'CD R Desarrollo'!X21+'CD R Desarrollo'!AC21+'CD R Desarrollo'!AH21+'CD R Desarrollo'!AM21+'CD R Desarrollo'!AR21+#REF!+#REF!</f>
        <v>#REF!</v>
      </c>
      <c r="AE20" s="100"/>
      <c r="AF20" s="100"/>
      <c r="AG20" s="100"/>
      <c r="AH20" s="100"/>
    </row>
    <row r="21" ht="15.75" customHeight="1">
      <c r="A21" s="44" t="s">
        <v>66</v>
      </c>
      <c r="B21" s="45" t="s">
        <v>67</v>
      </c>
      <c r="C21" s="46">
        <v>44656.0</v>
      </c>
      <c r="D21" s="46">
        <v>44667.0</v>
      </c>
      <c r="E21" s="47" t="str">
        <f t="shared" si="25"/>
        <v>#NAME?</v>
      </c>
      <c r="F21" s="48">
        <f t="shared" ref="F21:G21" si="27">SUM(F22:F25)</f>
        <v>11</v>
      </c>
      <c r="G21" s="49">
        <f t="shared" si="27"/>
        <v>0.01248581158</v>
      </c>
      <c r="H21" s="49">
        <f>SUM(G21,H19)</f>
        <v>0.04199772985</v>
      </c>
      <c r="I21" s="50" t="str">
        <f>SUM(I22:I25)</f>
        <v>#REF!</v>
      </c>
      <c r="J21" s="50" t="str">
        <f>SUM(I21,J7)</f>
        <v>#REF!</v>
      </c>
      <c r="K21" s="49" t="str">
        <f t="shared" si="11"/>
        <v>#REF!</v>
      </c>
      <c r="L21" s="51" t="str">
        <f>SUM(L22:L25)</f>
        <v>#REF!</v>
      </c>
      <c r="M21" s="51" t="str">
        <f>SUM(L21,M7)</f>
        <v>#REF!</v>
      </c>
      <c r="N21" s="51"/>
      <c r="O21" s="51"/>
      <c r="P21" s="49" t="str">
        <f t="shared" si="6"/>
        <v>#REF!</v>
      </c>
      <c r="Q21" s="52"/>
      <c r="R21" s="53"/>
      <c r="S21" s="48"/>
      <c r="T21" s="48"/>
      <c r="U21" s="53"/>
      <c r="V21" s="52"/>
      <c r="W21" s="50"/>
      <c r="X21" s="48" t="str">
        <f>'CD R Documentación'!R22+'CD R Documentación'!W22+'CD R Documentación'!AB22+'CD R Documentación'!AG22+'CD R Documentación'!AL22+'CD R Documentación'!AQ22+#REF!</f>
        <v>#REF!</v>
      </c>
      <c r="Y21" s="52"/>
      <c r="Z21" s="53">
        <f>'CD R Investigación'!P22+'CD R Investigación'!U22+'CD R Investigación'!Z22+'CD R Investigación'!AE22+'CD R Investigación'!AJ22+'CD R Investigación'!AO22+'CD R Investigación'!AT22+'CD R Investigación'!AY22</f>
        <v>0</v>
      </c>
      <c r="AA21" s="53">
        <f>'CD R Investigación'!S22+'CD R Investigación'!X22+'CD R Investigación'!AC22+'CD R Investigación'!AH22+'CD R Investigación'!AM22+'CD R Investigación'!AR22+'CD R Investigación'!AW22+'CD R Investigación'!BB22</f>
        <v>0</v>
      </c>
      <c r="AB21" s="52"/>
      <c r="AC21" s="53" t="str">
        <f>'CD R Desarrollo'!P22+'CD R Desarrollo'!U22+'CD R Desarrollo'!Z22+'CD R Desarrollo'!AE22+'CD R Desarrollo'!AJ22+'CD R Desarrollo'!AO22+#REF!+#REF!</f>
        <v>#REF!</v>
      </c>
      <c r="AD21" s="53" t="str">
        <f>'CD R Desarrollo'!S22+'CD R Desarrollo'!X22+'CD R Desarrollo'!AC22+'CD R Desarrollo'!AH22+'CD R Desarrollo'!AM22+'CD R Desarrollo'!AR22+#REF!+#REF!</f>
        <v>#REF!</v>
      </c>
      <c r="AE21" s="79"/>
      <c r="AF21" s="79"/>
      <c r="AG21" s="79"/>
      <c r="AH21" s="79"/>
    </row>
    <row r="22" ht="15.75" customHeight="1">
      <c r="A22" s="57" t="s">
        <v>68</v>
      </c>
      <c r="B22" s="58" t="s">
        <v>69</v>
      </c>
      <c r="C22" s="59">
        <v>44657.0</v>
      </c>
      <c r="D22" s="59">
        <v>44657.0</v>
      </c>
      <c r="E22" s="60" t="str">
        <f t="shared" si="25"/>
        <v>#NAME?</v>
      </c>
      <c r="F22" s="61">
        <v>1.0</v>
      </c>
      <c r="G22" s="62">
        <f t="shared" ref="G22:G25" si="28">F22/F$105</f>
        <v>0.00113507378</v>
      </c>
      <c r="H22" s="63">
        <f>SUM(H19,G22)</f>
        <v>0.03064699205</v>
      </c>
      <c r="I22" s="64" t="str">
        <f t="shared" ref="I22:I25" si="29">SUM(R22,W22,Z22,AC22)</f>
        <v>#REF!</v>
      </c>
      <c r="J22" s="64" t="str">
        <f>SUM(I22,J19)</f>
        <v>#REF!</v>
      </c>
      <c r="K22" s="95" t="str">
        <f t="shared" si="11"/>
        <v>#REF!</v>
      </c>
      <c r="L22" s="66" t="str">
        <f t="shared" ref="L22:L25" si="30">SUM(U22,X22,AA22,AD22)</f>
        <v>#REF!</v>
      </c>
      <c r="M22" s="96" t="str">
        <f>SUM(L22,M19)</f>
        <v>#REF!</v>
      </c>
      <c r="N22" s="63">
        <f t="shared" ref="N22:N25" si="31">G22*AE22</f>
        <v>0.00113507378</v>
      </c>
      <c r="O22" s="63">
        <f>SUM(N22,O19)</f>
        <v>0.02951191827</v>
      </c>
      <c r="P22" s="62" t="str">
        <f t="shared" si="6"/>
        <v>#REF!</v>
      </c>
      <c r="Q22" s="67">
        <f t="shared" ref="Q22:Q25" si="32">R22/F22</f>
        <v>0.5</v>
      </c>
      <c r="R22" s="68">
        <v>0.5</v>
      </c>
      <c r="S22" s="69" t="s">
        <v>37</v>
      </c>
      <c r="T22" s="69">
        <f t="shared" ref="T22:T25" si="33">IF(S22="L",0.68,IF(S22="JP",0.57,IF(S22="JI",0.57,IF(S22="JD",0.57,IF(S22="P",0.24,IF(S22="I",0.12,IF(S22="D",0.13)))))))</f>
        <v>0.68</v>
      </c>
      <c r="U22" s="68">
        <f t="shared" ref="U22:U25" si="34">T22*R22</f>
        <v>0.34</v>
      </c>
      <c r="V22" s="70" t="str">
        <f t="shared" ref="V22:V25" si="35">W22/F22</f>
        <v>#REF!</v>
      </c>
      <c r="W22" s="71" t="str">
        <f>'CD R Documentación'!O23+'CD R Documentación'!T23+'CD R Documentación'!Y23+'CD R Documentación'!AD23+'CD R Documentación'!AI23+'CD R Documentación'!AN23+#REF!</f>
        <v>#REF!</v>
      </c>
      <c r="X22" s="29" t="str">
        <f>'CD R Documentación'!R23+'CD R Documentación'!W23+'CD R Documentación'!AB23+'CD R Documentación'!AG23+'CD R Documentación'!AL23+'CD R Documentación'!AQ23+#REF!</f>
        <v>#REF!</v>
      </c>
      <c r="Y22" s="72">
        <f t="shared" ref="Y22:Y25" si="36">Z22/F22</f>
        <v>0</v>
      </c>
      <c r="Z22" s="73">
        <f>'CD R Investigación'!P23+'CD R Investigación'!U23+'CD R Investigación'!Z23+'CD R Investigación'!AE23+'CD R Investigación'!AJ23+'CD R Investigación'!AO23+'CD R Investigación'!AT23+'CD R Investigación'!AY23</f>
        <v>0</v>
      </c>
      <c r="AA22" s="73">
        <f>'CD R Investigación'!S23+'CD R Investigación'!X23+'CD R Investigación'!AC23+'CD R Investigación'!AH23+'CD R Investigación'!AM23+'CD R Investigación'!AR23+'CD R Investigación'!AW23+'CD R Investigación'!BB23</f>
        <v>0</v>
      </c>
      <c r="AB22" s="74" t="str">
        <f t="shared" ref="AB22:AB25" si="37">AC22/F22</f>
        <v>#REF!</v>
      </c>
      <c r="AC22" s="75" t="str">
        <f>'CD R Desarrollo'!P23+'CD R Desarrollo'!U23+'CD R Desarrollo'!Z23+'CD R Desarrollo'!AE23+'CD R Desarrollo'!AJ23+'CD R Desarrollo'!AO23+#REF!+#REF!</f>
        <v>#REF!</v>
      </c>
      <c r="AD22" s="75" t="str">
        <f>'CD R Desarrollo'!S23+'CD R Desarrollo'!X23+'CD R Desarrollo'!AC23+'CD R Desarrollo'!AH23+'CD R Desarrollo'!AM23+'CD R Desarrollo'!AR23+#REF!+#REF!</f>
        <v>#REF!</v>
      </c>
      <c r="AE22" s="78">
        <v>1.0</v>
      </c>
      <c r="AF22" s="77">
        <f>'PL Cronograma detallado'!L70*AE22</f>
        <v>7.02</v>
      </c>
      <c r="AG22" s="78" t="str">
        <f>AF22/'PL Cronograma detallado'!M$257</f>
        <v>#DIV/0!</v>
      </c>
      <c r="AH22" s="78" t="str">
        <f>AG22+AH19</f>
        <v>#DIV/0!</v>
      </c>
    </row>
    <row r="23" ht="15.75" customHeight="1">
      <c r="A23" s="57" t="s">
        <v>70</v>
      </c>
      <c r="B23" s="58" t="s">
        <v>71</v>
      </c>
      <c r="C23" s="59">
        <v>44657.0</v>
      </c>
      <c r="D23" s="59">
        <v>44657.0</v>
      </c>
      <c r="E23" s="60" t="str">
        <f t="shared" si="25"/>
        <v>#NAME?</v>
      </c>
      <c r="F23" s="61">
        <v>1.0</v>
      </c>
      <c r="G23" s="62">
        <f t="shared" si="28"/>
        <v>0.00113507378</v>
      </c>
      <c r="H23" s="63">
        <f t="shared" ref="H23:H26" si="38">SUM(H22,G23)</f>
        <v>0.03178206583</v>
      </c>
      <c r="I23" s="64" t="str">
        <f t="shared" si="29"/>
        <v>#REF!</v>
      </c>
      <c r="J23" s="64" t="str">
        <f t="shared" ref="J23:J25" si="39">SUM(I23,J22)</f>
        <v>#REF!</v>
      </c>
      <c r="K23" s="95" t="str">
        <f t="shared" si="11"/>
        <v>#REF!</v>
      </c>
      <c r="L23" s="66" t="str">
        <f t="shared" si="30"/>
        <v>#REF!</v>
      </c>
      <c r="M23" s="96" t="str">
        <f t="shared" ref="M23:M25" si="40">SUM(L23,M22)</f>
        <v>#REF!</v>
      </c>
      <c r="N23" s="63">
        <f t="shared" si="31"/>
        <v>0.00113507378</v>
      </c>
      <c r="O23" s="63">
        <f t="shared" ref="O23:O25" si="41">SUM(N23,O22)</f>
        <v>0.03064699205</v>
      </c>
      <c r="P23" s="62" t="str">
        <f t="shared" si="6"/>
        <v>#REF!</v>
      </c>
      <c r="Q23" s="67">
        <f t="shared" si="32"/>
        <v>1</v>
      </c>
      <c r="R23" s="68">
        <v>1.0</v>
      </c>
      <c r="S23" s="69" t="s">
        <v>37</v>
      </c>
      <c r="T23" s="69">
        <f t="shared" si="33"/>
        <v>0.68</v>
      </c>
      <c r="U23" s="68">
        <f t="shared" si="34"/>
        <v>0.68</v>
      </c>
      <c r="V23" s="70" t="str">
        <f t="shared" si="35"/>
        <v>#REF!</v>
      </c>
      <c r="W23" s="71" t="str">
        <f>'CD R Documentación'!O24+'CD R Documentación'!T24+'CD R Documentación'!Y24+'CD R Documentación'!AD24+'CD R Documentación'!AI24+'CD R Documentación'!AN24+#REF!</f>
        <v>#REF!</v>
      </c>
      <c r="X23" s="29" t="str">
        <f>'CD R Documentación'!R24+'CD R Documentación'!W24+'CD R Documentación'!AB24+'CD R Documentación'!AG24+'CD R Documentación'!AL24+'CD R Documentación'!AQ24+#REF!</f>
        <v>#REF!</v>
      </c>
      <c r="Y23" s="72">
        <f t="shared" si="36"/>
        <v>0</v>
      </c>
      <c r="Z23" s="73">
        <f>'CD R Investigación'!P24+'CD R Investigación'!U24+'CD R Investigación'!Z24+'CD R Investigación'!AE24+'CD R Investigación'!AJ24+'CD R Investigación'!AO24+'CD R Investigación'!AT24+'CD R Investigación'!AY24</f>
        <v>0</v>
      </c>
      <c r="AA23" s="73">
        <f>'CD R Investigación'!S24+'CD R Investigación'!X24+'CD R Investigación'!AC24+'CD R Investigación'!AH24+'CD R Investigación'!AM24+'CD R Investigación'!AR24+'CD R Investigación'!AW24+'CD R Investigación'!BB24</f>
        <v>0</v>
      </c>
      <c r="AB23" s="74" t="str">
        <f t="shared" si="37"/>
        <v>#REF!</v>
      </c>
      <c r="AC23" s="75" t="str">
        <f>'CD R Desarrollo'!P24+'CD R Desarrollo'!U24+'CD R Desarrollo'!Z24+'CD R Desarrollo'!AE24+'CD R Desarrollo'!AJ24+'CD R Desarrollo'!AO24+#REF!+#REF!</f>
        <v>#REF!</v>
      </c>
      <c r="AD23" s="75" t="str">
        <f>'CD R Desarrollo'!S24+'CD R Desarrollo'!X24+'CD R Desarrollo'!AC24+'CD R Desarrollo'!AH24+'CD R Desarrollo'!AM24+'CD R Desarrollo'!AR24+#REF!+#REF!</f>
        <v>#REF!</v>
      </c>
      <c r="AE23" s="78">
        <v>1.0</v>
      </c>
      <c r="AF23" s="77">
        <f>'PL Cronograma detallado'!L71*AE23</f>
        <v>2.82</v>
      </c>
      <c r="AG23" s="78" t="str">
        <f>AF23/'PL Cronograma detallado'!M$257</f>
        <v>#DIV/0!</v>
      </c>
      <c r="AH23" s="78" t="str">
        <f t="shared" ref="AH23:AH25" si="42">AG23+AH22</f>
        <v>#DIV/0!</v>
      </c>
    </row>
    <row r="24" ht="15.75" customHeight="1">
      <c r="A24" s="57" t="s">
        <v>72</v>
      </c>
      <c r="B24" s="58" t="s">
        <v>73</v>
      </c>
      <c r="C24" s="59">
        <v>44658.0</v>
      </c>
      <c r="D24" s="59">
        <v>44667.0</v>
      </c>
      <c r="E24" s="60" t="str">
        <f t="shared" si="25"/>
        <v>#NAME?</v>
      </c>
      <c r="F24" s="61">
        <v>8.0</v>
      </c>
      <c r="G24" s="62">
        <f t="shared" si="28"/>
        <v>0.009080590238</v>
      </c>
      <c r="H24" s="63">
        <f t="shared" si="38"/>
        <v>0.04086265607</v>
      </c>
      <c r="I24" s="64" t="str">
        <f t="shared" si="29"/>
        <v>#REF!</v>
      </c>
      <c r="J24" s="64" t="str">
        <f t="shared" si="39"/>
        <v>#REF!</v>
      </c>
      <c r="K24" s="95" t="str">
        <f t="shared" si="11"/>
        <v>#REF!</v>
      </c>
      <c r="L24" s="66" t="str">
        <f t="shared" si="30"/>
        <v>#REF!</v>
      </c>
      <c r="M24" s="96" t="str">
        <f t="shared" si="40"/>
        <v>#REF!</v>
      </c>
      <c r="N24" s="63">
        <f t="shared" si="31"/>
        <v>0.009080590238</v>
      </c>
      <c r="O24" s="63">
        <f t="shared" si="41"/>
        <v>0.03972758229</v>
      </c>
      <c r="P24" s="62" t="str">
        <f t="shared" si="6"/>
        <v>#REF!</v>
      </c>
      <c r="Q24" s="67">
        <f t="shared" si="32"/>
        <v>0.0625</v>
      </c>
      <c r="R24" s="68">
        <v>0.5</v>
      </c>
      <c r="S24" s="69" t="s">
        <v>37</v>
      </c>
      <c r="T24" s="69">
        <f t="shared" si="33"/>
        <v>0.68</v>
      </c>
      <c r="U24" s="68">
        <f t="shared" si="34"/>
        <v>0.34</v>
      </c>
      <c r="V24" s="70" t="str">
        <f t="shared" si="35"/>
        <v>#REF!</v>
      </c>
      <c r="W24" s="71" t="str">
        <f>'CD R Documentación'!O25+'CD R Documentación'!T25+'CD R Documentación'!Y25+'CD R Documentación'!AD25+'CD R Documentación'!AI25+'CD R Documentación'!AN25+#REF!</f>
        <v>#REF!</v>
      </c>
      <c r="X24" s="29" t="str">
        <f>'CD R Documentación'!R25+'CD R Documentación'!W25+'CD R Documentación'!AB25+'CD R Documentación'!AG25+'CD R Documentación'!AL25+'CD R Documentación'!AQ25+#REF!</f>
        <v>#REF!</v>
      </c>
      <c r="Y24" s="72">
        <f t="shared" si="36"/>
        <v>3.875</v>
      </c>
      <c r="Z24" s="73">
        <f>'CD R Investigación'!P25+'CD R Investigación'!U25+'CD R Investigación'!Z25+'CD R Investigación'!AE25+'CD R Investigación'!AJ25+'CD R Investigación'!AO25+'CD R Investigación'!AT25+'CD R Investigación'!AY25</f>
        <v>31</v>
      </c>
      <c r="AA24" s="73">
        <f>'CD R Investigación'!S25+'CD R Investigación'!X25+'CD R Investigación'!AC25+'CD R Investigación'!AH25+'CD R Investigación'!AM25+'CD R Investigación'!AR25+'CD R Investigación'!AW25+'CD R Investigación'!BB25</f>
        <v>4.68</v>
      </c>
      <c r="AB24" s="74" t="str">
        <f t="shared" si="37"/>
        <v>#REF!</v>
      </c>
      <c r="AC24" s="75" t="str">
        <f>'CD R Desarrollo'!P25+'CD R Desarrollo'!U25+'CD R Desarrollo'!Z25+'CD R Desarrollo'!AE25+'CD R Desarrollo'!AJ25+'CD R Desarrollo'!AO25+#REF!+#REF!</f>
        <v>#REF!</v>
      </c>
      <c r="AD24" s="75" t="str">
        <f>'CD R Desarrollo'!S25+'CD R Desarrollo'!X25+'CD R Desarrollo'!AC25+'CD R Desarrollo'!AH25+'CD R Desarrollo'!AM25+'CD R Desarrollo'!AR25+#REF!+#REF!</f>
        <v>#REF!</v>
      </c>
      <c r="AE24" s="78">
        <v>1.0</v>
      </c>
      <c r="AF24" s="77">
        <f>'PL Cronograma detallado'!L72*AE24</f>
        <v>2.52</v>
      </c>
      <c r="AG24" s="78" t="str">
        <f>AF24/'PL Cronograma detallado'!M$257</f>
        <v>#DIV/0!</v>
      </c>
      <c r="AH24" s="78" t="str">
        <f t="shared" si="42"/>
        <v>#DIV/0!</v>
      </c>
    </row>
    <row r="25" ht="15.75" customHeight="1">
      <c r="A25" s="57" t="s">
        <v>74</v>
      </c>
      <c r="B25" s="58" t="s">
        <v>75</v>
      </c>
      <c r="C25" s="59">
        <v>44666.0</v>
      </c>
      <c r="D25" s="59">
        <v>44666.0</v>
      </c>
      <c r="E25" s="60" t="str">
        <f t="shared" si="25"/>
        <v>#NAME?</v>
      </c>
      <c r="F25" s="61">
        <v>1.0</v>
      </c>
      <c r="G25" s="62">
        <f t="shared" si="28"/>
        <v>0.00113507378</v>
      </c>
      <c r="H25" s="63">
        <f t="shared" si="38"/>
        <v>0.04199772985</v>
      </c>
      <c r="I25" s="64" t="str">
        <f t="shared" si="29"/>
        <v>#REF!</v>
      </c>
      <c r="J25" s="94" t="str">
        <f t="shared" si="39"/>
        <v>#REF!</v>
      </c>
      <c r="K25" s="95" t="str">
        <f t="shared" si="11"/>
        <v>#REF!</v>
      </c>
      <c r="L25" s="66" t="str">
        <f t="shared" si="30"/>
        <v>#REF!</v>
      </c>
      <c r="M25" s="96" t="str">
        <f t="shared" si="40"/>
        <v>#REF!</v>
      </c>
      <c r="N25" s="63">
        <f t="shared" si="31"/>
        <v>0.00113507378</v>
      </c>
      <c r="O25" s="63">
        <f t="shared" si="41"/>
        <v>0.04086265607</v>
      </c>
      <c r="P25" s="62" t="str">
        <f t="shared" si="6"/>
        <v>#REF!</v>
      </c>
      <c r="Q25" s="67">
        <f t="shared" si="32"/>
        <v>1</v>
      </c>
      <c r="R25" s="68">
        <v>1.0</v>
      </c>
      <c r="S25" s="69" t="s">
        <v>37</v>
      </c>
      <c r="T25" s="69">
        <f t="shared" si="33"/>
        <v>0.68</v>
      </c>
      <c r="U25" s="68">
        <f t="shared" si="34"/>
        <v>0.68</v>
      </c>
      <c r="V25" s="70" t="str">
        <f t="shared" si="35"/>
        <v>#REF!</v>
      </c>
      <c r="W25" s="71" t="str">
        <f>'CD R Documentación'!O26+'CD R Documentación'!T26+'CD R Documentación'!Y26+'CD R Documentación'!AD26+'CD R Documentación'!AI26+'CD R Documentación'!AN26+#REF!</f>
        <v>#REF!</v>
      </c>
      <c r="X25" s="29" t="str">
        <f>'CD R Documentación'!R26+'CD R Documentación'!W26+'CD R Documentación'!AB26+'CD R Documentación'!AG26+'CD R Documentación'!AL26+'CD R Documentación'!AQ26+#REF!</f>
        <v>#REF!</v>
      </c>
      <c r="Y25" s="72">
        <f t="shared" si="36"/>
        <v>13.5</v>
      </c>
      <c r="Z25" s="73">
        <f>'CD R Investigación'!P26+'CD R Investigación'!U26+'CD R Investigación'!Z26+'CD R Investigación'!AE26+'CD R Investigación'!AJ26+'CD R Investigación'!AO26+'CD R Investigación'!AT26+'CD R Investigación'!AY26</f>
        <v>13.5</v>
      </c>
      <c r="AA25" s="73">
        <f>'CD R Investigación'!S26+'CD R Investigación'!X26+'CD R Investigación'!AC26+'CD R Investigación'!AH26+'CD R Investigación'!AM26+'CD R Investigación'!AR26+'CD R Investigación'!AW26+'CD R Investigación'!BB26</f>
        <v>2.58</v>
      </c>
      <c r="AB25" s="74" t="str">
        <f t="shared" si="37"/>
        <v>#REF!</v>
      </c>
      <c r="AC25" s="75" t="str">
        <f>'CD R Desarrollo'!P26+'CD R Desarrollo'!U26+'CD R Desarrollo'!Z26+'CD R Desarrollo'!AE26+'CD R Desarrollo'!AJ26+'CD R Desarrollo'!AO26+#REF!+#REF!</f>
        <v>#REF!</v>
      </c>
      <c r="AD25" s="75" t="str">
        <f>'CD R Desarrollo'!S26+'CD R Desarrollo'!X26+'CD R Desarrollo'!AC26+'CD R Desarrollo'!AH26+'CD R Desarrollo'!AM26+'CD R Desarrollo'!AR26+#REF!+#REF!</f>
        <v>#REF!</v>
      </c>
      <c r="AE25" s="78">
        <v>1.0</v>
      </c>
      <c r="AF25" s="77">
        <f>'PL Cronograma detallado'!L73*AE25</f>
        <v>1.68</v>
      </c>
      <c r="AG25" s="78" t="str">
        <f>AF25/'PL Cronograma detallado'!M$257</f>
        <v>#DIV/0!</v>
      </c>
      <c r="AH25" s="78" t="str">
        <f t="shared" si="42"/>
        <v>#DIV/0!</v>
      </c>
    </row>
    <row r="26" ht="15.75" customHeight="1">
      <c r="A26" s="44" t="s">
        <v>76</v>
      </c>
      <c r="B26" s="45" t="s">
        <v>77</v>
      </c>
      <c r="C26" s="46">
        <v>44669.0</v>
      </c>
      <c r="D26" s="46">
        <v>44688.0</v>
      </c>
      <c r="E26" s="47" t="str">
        <f t="shared" si="25"/>
        <v>#NAME?</v>
      </c>
      <c r="F26" s="48">
        <f t="shared" ref="F26:G26" si="43">SUM(F27:F36)</f>
        <v>62</v>
      </c>
      <c r="G26" s="49">
        <f t="shared" si="43"/>
        <v>0.07037457435</v>
      </c>
      <c r="H26" s="49">
        <f t="shared" si="38"/>
        <v>0.1123723042</v>
      </c>
      <c r="I26" s="50" t="str">
        <f>SUM(I27:I36)</f>
        <v>#REF!</v>
      </c>
      <c r="J26" s="53" t="str">
        <f>SUM(I26,J21)</f>
        <v>#REF!</v>
      </c>
      <c r="K26" s="49" t="str">
        <f t="shared" si="11"/>
        <v>#REF!</v>
      </c>
      <c r="L26" s="51" t="str">
        <f>SUM(L27:L36)</f>
        <v>#REF!</v>
      </c>
      <c r="M26" s="51" t="str">
        <f>SUM(L26,M21)</f>
        <v>#REF!</v>
      </c>
      <c r="N26" s="51"/>
      <c r="O26" s="51"/>
      <c r="P26" s="49" t="str">
        <f t="shared" si="6"/>
        <v>#REF!</v>
      </c>
      <c r="Q26" s="52"/>
      <c r="R26" s="53"/>
      <c r="S26" s="48"/>
      <c r="T26" s="48"/>
      <c r="U26" s="53"/>
      <c r="V26" s="52"/>
      <c r="W26" s="50" t="str">
        <f>'CD R Documentación'!O27+'CD R Documentación'!T27+'CD R Documentación'!Y27+'CD R Documentación'!AD27+'CD R Documentación'!AI27+'CD R Documentación'!AN27+#REF!</f>
        <v>#REF!</v>
      </c>
      <c r="X26" s="48" t="str">
        <f>'CD R Documentación'!R27+'CD R Documentación'!W27+'CD R Documentación'!AB27+'CD R Documentación'!AG27+'CD R Documentación'!AL27+'CD R Documentación'!AQ27+#REF!</f>
        <v>#REF!</v>
      </c>
      <c r="Y26" s="52"/>
      <c r="Z26" s="53">
        <f>'CD R Investigación'!P27+'CD R Investigación'!U27+'CD R Investigación'!Z27+'CD R Investigación'!AE27+'CD R Investigación'!AJ27+'CD R Investigación'!AO27+'CD R Investigación'!AT27+'CD R Investigación'!AY27</f>
        <v>24</v>
      </c>
      <c r="AA26" s="53">
        <f>'CD R Investigación'!S27+'CD R Investigación'!X27+'CD R Investigación'!AC27+'CD R Investigación'!AH27+'CD R Investigación'!AM27+'CD R Investigación'!AR27+'CD R Investigación'!AW27+'CD R Investigación'!BB27</f>
        <v>3.84</v>
      </c>
      <c r="AB26" s="52"/>
      <c r="AC26" s="53" t="str">
        <f>'CD R Desarrollo'!P27+'CD R Desarrollo'!U27+'CD R Desarrollo'!Z27+'CD R Desarrollo'!AE27+'CD R Desarrollo'!AJ27+'CD R Desarrollo'!AO27+#REF!+#REF!</f>
        <v>#REF!</v>
      </c>
      <c r="AD26" s="53" t="str">
        <f>'CD R Desarrollo'!S27+'CD R Desarrollo'!X27+'CD R Desarrollo'!AC27+'CD R Desarrollo'!AH27+'CD R Desarrollo'!AM27+'CD R Desarrollo'!AR27+#REF!+#REF!</f>
        <v>#REF!</v>
      </c>
      <c r="AE26" s="79"/>
      <c r="AF26" s="79"/>
      <c r="AG26" s="79"/>
      <c r="AH26" s="79"/>
    </row>
    <row r="27" ht="15.75" customHeight="1">
      <c r="A27" s="101" t="s">
        <v>78</v>
      </c>
      <c r="B27" s="102" t="s">
        <v>79</v>
      </c>
      <c r="C27" s="103">
        <v>44670.0</v>
      </c>
      <c r="D27" s="103">
        <v>44670.0</v>
      </c>
      <c r="E27" s="104" t="str">
        <f t="shared" si="25"/>
        <v>#NAME?</v>
      </c>
      <c r="F27" s="105">
        <v>1.0</v>
      </c>
      <c r="G27" s="106">
        <f>(F27/F$105)</f>
        <v>0.00113507378</v>
      </c>
      <c r="H27" s="106">
        <f>SUM(H25,G27)</f>
        <v>0.04313280363</v>
      </c>
      <c r="I27" s="107" t="str">
        <f t="shared" ref="I27:I36" si="44">SUM(R27,W27,Z27,AC27)</f>
        <v>#REF!</v>
      </c>
      <c r="J27" s="108" t="str">
        <f>SUM(I27,J25)</f>
        <v>#REF!</v>
      </c>
      <c r="K27" s="106" t="str">
        <f t="shared" si="11"/>
        <v>#REF!</v>
      </c>
      <c r="L27" s="109" t="str">
        <f t="shared" ref="L27:L36" si="45">SUM(U27,X27,AA27,AD27)</f>
        <v>#REF!</v>
      </c>
      <c r="M27" s="109" t="str">
        <f>SUM(L27,M25)</f>
        <v>#REF!</v>
      </c>
      <c r="N27" s="106">
        <f t="shared" ref="N27:N36" si="46">G27*AE27</f>
        <v>0.00113507378</v>
      </c>
      <c r="O27" s="106">
        <f>SUM(N27,O25)</f>
        <v>0.04199772985</v>
      </c>
      <c r="P27" s="106" t="str">
        <f t="shared" si="6"/>
        <v>#REF!</v>
      </c>
      <c r="Q27" s="110">
        <f t="shared" ref="Q27:Q36" si="47">R27/F27</f>
        <v>1</v>
      </c>
      <c r="R27" s="108">
        <v>1.0</v>
      </c>
      <c r="S27" s="105" t="s">
        <v>37</v>
      </c>
      <c r="T27" s="105">
        <f t="shared" ref="T27:T36" si="48">IF(S27="L",0.68,IF(S27="JP",0.57,IF(S27="JI",0.57,IF(S27="JD",0.57,IF(S27="P",0.24,IF(S27="I",0.12,IF(S27="D",0.13)))))))</f>
        <v>0.68</v>
      </c>
      <c r="U27" s="108">
        <f t="shared" ref="U27:U36" si="49">T27*R27</f>
        <v>0.68</v>
      </c>
      <c r="V27" s="110" t="str">
        <f t="shared" ref="V27:V36" si="50">W27/F27</f>
        <v>#REF!</v>
      </c>
      <c r="W27" s="107" t="str">
        <f>'CD R Documentación'!O28+'CD R Documentación'!T28+'CD R Documentación'!Y28+'CD R Documentación'!AD28+'CD R Documentación'!AI28+'CD R Documentación'!AN28+#REF!</f>
        <v>#REF!</v>
      </c>
      <c r="X27" s="105" t="str">
        <f>'CD R Documentación'!R28+'CD R Documentación'!W28+'CD R Documentación'!AB28+'CD R Documentación'!AG28+'CD R Documentación'!AL28+'CD R Documentación'!AQ28+#REF!</f>
        <v>#REF!</v>
      </c>
      <c r="Y27" s="110">
        <f t="shared" ref="Y27:Y36" si="51">Z27/F27</f>
        <v>1</v>
      </c>
      <c r="Z27" s="108">
        <f>'CD R Investigación'!P28+'CD R Investigación'!U28+'CD R Investigación'!Z28+'CD R Investigación'!AE28+'CD R Investigación'!AJ28+'CD R Investigación'!AO28+'CD R Investigación'!AT28+'CD R Investigación'!AY28</f>
        <v>1</v>
      </c>
      <c r="AA27" s="108">
        <f>'CD R Investigación'!S28+'CD R Investigación'!X28+'CD R Investigación'!AC28+'CD R Investigación'!AH28+'CD R Investigación'!AM28+'CD R Investigación'!AR28+'CD R Investigación'!AW28+'CD R Investigación'!BB28</f>
        <v>0.44</v>
      </c>
      <c r="AB27" s="110" t="str">
        <f t="shared" ref="AB27:AB36" si="52">AC27/F27</f>
        <v>#REF!</v>
      </c>
      <c r="AC27" s="108" t="str">
        <f>'CD R Desarrollo'!P28+'CD R Desarrollo'!U28+'CD R Desarrollo'!Z28+'CD R Desarrollo'!AE28+'CD R Desarrollo'!AJ28+'CD R Desarrollo'!AO28+#REF!+#REF!</f>
        <v>#REF!</v>
      </c>
      <c r="AD27" s="108" t="str">
        <f>'CD R Desarrollo'!S28+'CD R Desarrollo'!X28+'CD R Desarrollo'!AC28+'CD R Desarrollo'!AH28+'CD R Desarrollo'!AM28+'CD R Desarrollo'!AR28+#REF!+#REF!</f>
        <v>#REF!</v>
      </c>
      <c r="AE27" s="111">
        <v>1.0</v>
      </c>
      <c r="AF27" s="112">
        <f>'PL Cronograma detallado'!L76*AE27</f>
        <v>7.12</v>
      </c>
      <c r="AG27" s="111" t="str">
        <f>AF27/'PL Cronograma detallado'!M$257</f>
        <v>#DIV/0!</v>
      </c>
      <c r="AH27" s="111" t="str">
        <f>AG27+AH25</f>
        <v>#DIV/0!</v>
      </c>
    </row>
    <row r="28" ht="15.75" customHeight="1">
      <c r="A28" s="57" t="s">
        <v>80</v>
      </c>
      <c r="B28" s="58" t="s">
        <v>81</v>
      </c>
      <c r="C28" s="59">
        <v>44670.0</v>
      </c>
      <c r="D28" s="59">
        <v>44671.0</v>
      </c>
      <c r="E28" s="60" t="str">
        <f t="shared" si="25"/>
        <v>#NAME?</v>
      </c>
      <c r="F28" s="61">
        <v>2.0</v>
      </c>
      <c r="G28" s="62">
        <f t="shared" ref="G28:G36" si="53">F28/F$105</f>
        <v>0.00227014756</v>
      </c>
      <c r="H28" s="63">
        <f t="shared" ref="H28:H37" si="54">SUM(H27,G28)</f>
        <v>0.04540295119</v>
      </c>
      <c r="I28" s="64" t="str">
        <f t="shared" si="44"/>
        <v>#REF!</v>
      </c>
      <c r="J28" s="113" t="str">
        <f t="shared" ref="J28:J36" si="55">SUM(I28,J27)</f>
        <v>#REF!</v>
      </c>
      <c r="K28" s="114" t="str">
        <f t="shared" si="11"/>
        <v>#REF!</v>
      </c>
      <c r="L28" s="66" t="str">
        <f t="shared" si="45"/>
        <v>#REF!</v>
      </c>
      <c r="M28" s="66" t="str">
        <f t="shared" ref="M28:M36" si="56">SUM(L28,M27)</f>
        <v>#REF!</v>
      </c>
      <c r="N28" s="62">
        <f t="shared" si="46"/>
        <v>0.00227014756</v>
      </c>
      <c r="O28" s="62">
        <f t="shared" ref="O28:O36" si="57">SUM(N28,O27)</f>
        <v>0.04426787741</v>
      </c>
      <c r="P28" s="62" t="str">
        <f t="shared" si="6"/>
        <v>#REF!</v>
      </c>
      <c r="Q28" s="67">
        <f t="shared" si="47"/>
        <v>0</v>
      </c>
      <c r="R28" s="68">
        <v>0.0</v>
      </c>
      <c r="S28" s="69" t="s">
        <v>37</v>
      </c>
      <c r="T28" s="69">
        <f t="shared" si="48"/>
        <v>0.68</v>
      </c>
      <c r="U28" s="68">
        <f t="shared" si="49"/>
        <v>0</v>
      </c>
      <c r="V28" s="70" t="str">
        <f t="shared" si="50"/>
        <v>#REF!</v>
      </c>
      <c r="W28" s="71" t="str">
        <f>'CD R Documentación'!O29+'CD R Documentación'!T29+'CD R Documentación'!Y29+'CD R Documentación'!AD29+'CD R Documentación'!AI29+'CD R Documentación'!AN29+#REF!</f>
        <v>#REF!</v>
      </c>
      <c r="X28" s="29" t="str">
        <f>'CD R Documentación'!R29+'CD R Documentación'!W29+'CD R Documentación'!AB29+'CD R Documentación'!AG29+'CD R Documentación'!AL29+'CD R Documentación'!AQ29+#REF!</f>
        <v>#REF!</v>
      </c>
      <c r="Y28" s="72">
        <f t="shared" si="51"/>
        <v>0</v>
      </c>
      <c r="Z28" s="73">
        <f>'CD R Investigación'!P29+'CD R Investigación'!U29+'CD R Investigación'!Z29+'CD R Investigación'!AE29+'CD R Investigación'!AJ29+'CD R Investigación'!AO29+'CD R Investigación'!AT29+'CD R Investigación'!AY29</f>
        <v>0</v>
      </c>
      <c r="AA28" s="73">
        <f>'CD R Investigación'!S29+'CD R Investigación'!X29+'CD R Investigación'!AC29+'CD R Investigación'!AH29+'CD R Investigación'!AM29+'CD R Investigación'!AR29+'CD R Investigación'!AW29+'CD R Investigación'!BB29</f>
        <v>0</v>
      </c>
      <c r="AB28" s="74" t="str">
        <f t="shared" si="52"/>
        <v>#REF!</v>
      </c>
      <c r="AC28" s="75" t="str">
        <f>'CD R Desarrollo'!P29+'CD R Desarrollo'!U29+'CD R Desarrollo'!Z29+'CD R Desarrollo'!AE29+'CD R Desarrollo'!AJ29+'CD R Desarrollo'!AO29+#REF!+#REF!</f>
        <v>#REF!</v>
      </c>
      <c r="AD28" s="75" t="str">
        <f>'CD R Desarrollo'!S29+'CD R Desarrollo'!X29+'CD R Desarrollo'!AC29+'CD R Desarrollo'!AH29+'CD R Desarrollo'!AM29+'CD R Desarrollo'!AR29+#REF!+#REF!</f>
        <v>#REF!</v>
      </c>
      <c r="AE28" s="78">
        <v>1.0</v>
      </c>
      <c r="AF28" s="77">
        <f>'PL Cronograma detallado'!L78*AE28</f>
        <v>6.23</v>
      </c>
      <c r="AG28" s="78" t="str">
        <f>AF28/'PL Cronograma detallado'!M$257</f>
        <v>#DIV/0!</v>
      </c>
      <c r="AH28" s="78" t="str">
        <f t="shared" ref="AH28:AH36" si="58">AG28+AH27</f>
        <v>#DIV/0!</v>
      </c>
    </row>
    <row r="29" ht="15.75" customHeight="1">
      <c r="A29" s="57" t="s">
        <v>82</v>
      </c>
      <c r="B29" s="58" t="s">
        <v>83</v>
      </c>
      <c r="C29" s="59">
        <v>44670.0</v>
      </c>
      <c r="D29" s="59">
        <v>44671.0</v>
      </c>
      <c r="E29" s="60" t="str">
        <f t="shared" si="25"/>
        <v>#NAME?</v>
      </c>
      <c r="F29" s="61">
        <v>2.0</v>
      </c>
      <c r="G29" s="62">
        <f t="shared" si="53"/>
        <v>0.00227014756</v>
      </c>
      <c r="H29" s="63">
        <f t="shared" si="54"/>
        <v>0.04767309875</v>
      </c>
      <c r="I29" s="64" t="str">
        <f t="shared" si="44"/>
        <v>#REF!</v>
      </c>
      <c r="J29" s="113" t="str">
        <f t="shared" si="55"/>
        <v>#REF!</v>
      </c>
      <c r="K29" s="114" t="str">
        <f t="shared" si="11"/>
        <v>#REF!</v>
      </c>
      <c r="L29" s="66" t="str">
        <f t="shared" si="45"/>
        <v>#REF!</v>
      </c>
      <c r="M29" s="66" t="str">
        <f t="shared" si="56"/>
        <v>#REF!</v>
      </c>
      <c r="N29" s="62">
        <f t="shared" si="46"/>
        <v>0.00227014756</v>
      </c>
      <c r="O29" s="62">
        <f t="shared" si="57"/>
        <v>0.04653802497</v>
      </c>
      <c r="P29" s="62" t="str">
        <f t="shared" si="6"/>
        <v>#REF!</v>
      </c>
      <c r="Q29" s="67">
        <f t="shared" si="47"/>
        <v>0</v>
      </c>
      <c r="R29" s="68">
        <v>0.0</v>
      </c>
      <c r="S29" s="69" t="s">
        <v>37</v>
      </c>
      <c r="T29" s="69">
        <f t="shared" si="48"/>
        <v>0.68</v>
      </c>
      <c r="U29" s="68">
        <f t="shared" si="49"/>
        <v>0</v>
      </c>
      <c r="V29" s="70" t="str">
        <f t="shared" si="50"/>
        <v>#REF!</v>
      </c>
      <c r="W29" s="71" t="str">
        <f>'CD R Documentación'!O30+'CD R Documentación'!T30+'CD R Documentación'!Y30+'CD R Documentación'!AD30+'CD R Documentación'!AI30+'CD R Documentación'!AN30+#REF!</f>
        <v>#REF!</v>
      </c>
      <c r="X29" s="29" t="str">
        <f>'CD R Documentación'!R30+'CD R Documentación'!W30+'CD R Documentación'!AB30+'CD R Documentación'!AG30+'CD R Documentación'!AL30+'CD R Documentación'!AQ30+#REF!</f>
        <v>#REF!</v>
      </c>
      <c r="Y29" s="72">
        <f t="shared" si="51"/>
        <v>8</v>
      </c>
      <c r="Z29" s="73">
        <f>'CD R Investigación'!P30+'CD R Investigación'!U30+'CD R Investigación'!Z30+'CD R Investigación'!AE30+'CD R Investigación'!AJ30+'CD R Investigación'!AO30+'CD R Investigación'!AT30+'CD R Investigación'!AY30</f>
        <v>16</v>
      </c>
      <c r="AA29" s="73">
        <f>'CD R Investigación'!S30+'CD R Investigación'!X30+'CD R Investigación'!AC30+'CD R Investigación'!AH30+'CD R Investigación'!AM30+'CD R Investigación'!AR30+'CD R Investigación'!AW30+'CD R Investigación'!BB30</f>
        <v>2.56</v>
      </c>
      <c r="AB29" s="74" t="str">
        <f t="shared" si="52"/>
        <v>#REF!</v>
      </c>
      <c r="AC29" s="75" t="str">
        <f>'CD R Desarrollo'!P30+'CD R Desarrollo'!U30+'CD R Desarrollo'!Z30+'CD R Desarrollo'!AE30+'CD R Desarrollo'!AJ30+'CD R Desarrollo'!AO30+#REF!+#REF!</f>
        <v>#REF!</v>
      </c>
      <c r="AD29" s="75" t="str">
        <f>'CD R Desarrollo'!S30+'CD R Desarrollo'!X30+'CD R Desarrollo'!AC30+'CD R Desarrollo'!AH30+'CD R Desarrollo'!AM30+'CD R Desarrollo'!AR30+#REF!+#REF!</f>
        <v>#REF!</v>
      </c>
      <c r="AE29" s="78">
        <v>1.0</v>
      </c>
      <c r="AF29" s="77">
        <f>'PL Cronograma detallado'!L79*AE29</f>
        <v>0</v>
      </c>
      <c r="AG29" s="78" t="str">
        <f>AF29/'PL Cronograma detallado'!M$257</f>
        <v>#DIV/0!</v>
      </c>
      <c r="AH29" s="78" t="str">
        <f t="shared" si="58"/>
        <v>#DIV/0!</v>
      </c>
    </row>
    <row r="30" ht="15.75" customHeight="1">
      <c r="A30" s="57" t="s">
        <v>84</v>
      </c>
      <c r="B30" s="58" t="s">
        <v>85</v>
      </c>
      <c r="C30" s="59">
        <v>44671.0</v>
      </c>
      <c r="D30" s="59">
        <v>44677.0</v>
      </c>
      <c r="E30" s="60" t="str">
        <f t="shared" si="25"/>
        <v>#NAME?</v>
      </c>
      <c r="F30" s="61">
        <v>14.0</v>
      </c>
      <c r="G30" s="62">
        <f t="shared" si="53"/>
        <v>0.01589103292</v>
      </c>
      <c r="H30" s="63">
        <f t="shared" si="54"/>
        <v>0.06356413167</v>
      </c>
      <c r="I30" s="64" t="str">
        <f t="shared" si="44"/>
        <v>#REF!</v>
      </c>
      <c r="J30" s="113" t="str">
        <f t="shared" si="55"/>
        <v>#REF!</v>
      </c>
      <c r="K30" s="114" t="str">
        <f t="shared" si="11"/>
        <v>#REF!</v>
      </c>
      <c r="L30" s="66" t="str">
        <f t="shared" si="45"/>
        <v>#REF!</v>
      </c>
      <c r="M30" s="66" t="str">
        <f t="shared" si="56"/>
        <v>#REF!</v>
      </c>
      <c r="N30" s="62">
        <f t="shared" si="46"/>
        <v>0.01589103292</v>
      </c>
      <c r="O30" s="62">
        <f t="shared" si="57"/>
        <v>0.06242905789</v>
      </c>
      <c r="P30" s="62" t="str">
        <f t="shared" si="6"/>
        <v>#REF!</v>
      </c>
      <c r="Q30" s="67">
        <f t="shared" si="47"/>
        <v>0</v>
      </c>
      <c r="R30" s="68">
        <v>0.0</v>
      </c>
      <c r="S30" s="69" t="s">
        <v>37</v>
      </c>
      <c r="T30" s="69">
        <f t="shared" si="48"/>
        <v>0.68</v>
      </c>
      <c r="U30" s="68">
        <f t="shared" si="49"/>
        <v>0</v>
      </c>
      <c r="V30" s="70" t="str">
        <f t="shared" si="50"/>
        <v>#REF!</v>
      </c>
      <c r="W30" s="71" t="str">
        <f>'CD R Documentación'!O31+'CD R Documentación'!T31+'CD R Documentación'!Y31+'CD R Documentación'!AD31+'CD R Documentación'!AI31+'CD R Documentación'!AN31+#REF!</f>
        <v>#REF!</v>
      </c>
      <c r="X30" s="29" t="str">
        <f>'CD R Documentación'!R31+'CD R Documentación'!W31+'CD R Documentación'!AB31+'CD R Documentación'!AG31+'CD R Documentación'!AL31+'CD R Documentación'!AQ31+#REF!</f>
        <v>#REF!</v>
      </c>
      <c r="Y30" s="72">
        <f t="shared" si="51"/>
        <v>1.142857143</v>
      </c>
      <c r="Z30" s="73">
        <f>'CD R Investigación'!P31+'CD R Investigación'!U31+'CD R Investigación'!Z31+'CD R Investigación'!AE31+'CD R Investigación'!AJ31+'CD R Investigación'!AO31+'CD R Investigación'!AT31+'CD R Investigación'!AY31</f>
        <v>16</v>
      </c>
      <c r="AA30" s="73">
        <f>'CD R Investigación'!S31+'CD R Investigación'!X31+'CD R Investigación'!AC31+'CD R Investigación'!AH31+'CD R Investigación'!AM31+'CD R Investigación'!AR31+'CD R Investigación'!AW31+'CD R Investigación'!BB31</f>
        <v>2.56</v>
      </c>
      <c r="AB30" s="74" t="str">
        <f t="shared" si="52"/>
        <v>#REF!</v>
      </c>
      <c r="AC30" s="75" t="str">
        <f>'CD R Desarrollo'!P31+'CD R Desarrollo'!U31+'CD R Desarrollo'!Z31+'CD R Desarrollo'!AE31+'CD R Desarrollo'!AJ31+'CD R Desarrollo'!AO31+#REF!+#REF!</f>
        <v>#REF!</v>
      </c>
      <c r="AD30" s="75" t="str">
        <f>'CD R Desarrollo'!S31+'CD R Desarrollo'!X31+'CD R Desarrollo'!AC31+'CD R Desarrollo'!AH31+'CD R Desarrollo'!AM31+'CD R Desarrollo'!AR31+#REF!+#REF!</f>
        <v>#REF!</v>
      </c>
      <c r="AE30" s="78">
        <v>1.0</v>
      </c>
      <c r="AF30" s="77">
        <f>'PL Cronograma detallado'!L80*AE30</f>
        <v>31.37</v>
      </c>
      <c r="AG30" s="78" t="str">
        <f>AF30/'PL Cronograma detallado'!M$257</f>
        <v>#DIV/0!</v>
      </c>
      <c r="AH30" s="78" t="str">
        <f t="shared" si="58"/>
        <v>#DIV/0!</v>
      </c>
    </row>
    <row r="31" ht="15.75" customHeight="1">
      <c r="A31" s="57" t="s">
        <v>86</v>
      </c>
      <c r="B31" s="58" t="s">
        <v>87</v>
      </c>
      <c r="C31" s="59">
        <v>44673.0</v>
      </c>
      <c r="D31" s="59">
        <v>44673.0</v>
      </c>
      <c r="E31" s="60" t="str">
        <f t="shared" si="25"/>
        <v>#NAME?</v>
      </c>
      <c r="F31" s="61">
        <v>1.0</v>
      </c>
      <c r="G31" s="62">
        <f t="shared" si="53"/>
        <v>0.00113507378</v>
      </c>
      <c r="H31" s="63">
        <f t="shared" si="54"/>
        <v>0.06469920545</v>
      </c>
      <c r="I31" s="64" t="str">
        <f t="shared" si="44"/>
        <v>#REF!</v>
      </c>
      <c r="J31" s="115" t="str">
        <f t="shared" si="55"/>
        <v>#REF!</v>
      </c>
      <c r="K31" s="114" t="str">
        <f t="shared" si="11"/>
        <v>#REF!</v>
      </c>
      <c r="L31" s="66" t="str">
        <f t="shared" si="45"/>
        <v>#REF!</v>
      </c>
      <c r="M31" s="66" t="str">
        <f t="shared" si="56"/>
        <v>#REF!</v>
      </c>
      <c r="N31" s="62">
        <f t="shared" si="46"/>
        <v>0.00113507378</v>
      </c>
      <c r="O31" s="62">
        <f t="shared" si="57"/>
        <v>0.06356413167</v>
      </c>
      <c r="P31" s="62" t="str">
        <f t="shared" si="6"/>
        <v>#REF!</v>
      </c>
      <c r="Q31" s="67">
        <f t="shared" si="47"/>
        <v>1</v>
      </c>
      <c r="R31" s="68">
        <v>1.0</v>
      </c>
      <c r="S31" s="69" t="s">
        <v>37</v>
      </c>
      <c r="T31" s="69">
        <f t="shared" si="48"/>
        <v>0.68</v>
      </c>
      <c r="U31" s="68">
        <f t="shared" si="49"/>
        <v>0.68</v>
      </c>
      <c r="V31" s="70">
        <f t="shared" si="50"/>
        <v>1</v>
      </c>
      <c r="W31" s="71">
        <v>1.0</v>
      </c>
      <c r="X31" s="29" t="str">
        <f>'CD R Documentación'!R32+'CD R Documentación'!W32+'CD R Documentación'!AB32+'CD R Documentación'!AG32+'CD R Documentación'!AL32+'CD R Documentación'!AQ32+#REF!</f>
        <v>#REF!</v>
      </c>
      <c r="Y31" s="72">
        <f t="shared" si="51"/>
        <v>1</v>
      </c>
      <c r="Z31" s="73">
        <v>1.0</v>
      </c>
      <c r="AA31" s="73">
        <f>'CD R Investigación'!S32+'CD R Investigación'!X32+'CD R Investigación'!AC32+'CD R Investigación'!AH32+'CD R Investigación'!AM32+'CD R Investigación'!AR32+'CD R Investigación'!AW32+'CD R Investigación'!BB32</f>
        <v>0</v>
      </c>
      <c r="AB31" s="74" t="str">
        <f t="shared" si="52"/>
        <v>#REF!</v>
      </c>
      <c r="AC31" s="75" t="str">
        <f>'CD R Desarrollo'!P32+'CD R Desarrollo'!U32+'CD R Desarrollo'!Z32+'CD R Desarrollo'!AE32+'CD R Desarrollo'!AJ32+'CD R Desarrollo'!AO32+#REF!+#REF!</f>
        <v>#REF!</v>
      </c>
      <c r="AD31" s="75" t="str">
        <f>'CD R Desarrollo'!S32+'CD R Desarrollo'!X32+'CD R Desarrollo'!AC32+'CD R Desarrollo'!AH32+'CD R Desarrollo'!AM32+'CD R Desarrollo'!AR32+#REF!+#REF!</f>
        <v>#REF!</v>
      </c>
      <c r="AE31" s="78">
        <v>1.0</v>
      </c>
      <c r="AF31" s="77">
        <f>'PL Cronograma detallado'!L127*AE31</f>
        <v>7.86</v>
      </c>
      <c r="AG31" s="78" t="str">
        <f>AF31/'PL Cronograma detallado'!M$257</f>
        <v>#DIV/0!</v>
      </c>
      <c r="AH31" s="78" t="str">
        <f t="shared" si="58"/>
        <v>#DIV/0!</v>
      </c>
    </row>
    <row r="32" ht="15.75" customHeight="1">
      <c r="A32" s="57" t="s">
        <v>88</v>
      </c>
      <c r="B32" s="58" t="s">
        <v>89</v>
      </c>
      <c r="C32" s="59">
        <v>44674.0</v>
      </c>
      <c r="D32" s="59">
        <v>44674.0</v>
      </c>
      <c r="E32" s="60" t="str">
        <f t="shared" si="25"/>
        <v>#NAME?</v>
      </c>
      <c r="F32" s="61">
        <v>2.0</v>
      </c>
      <c r="G32" s="62">
        <f t="shared" si="53"/>
        <v>0.00227014756</v>
      </c>
      <c r="H32" s="63">
        <f t="shared" si="54"/>
        <v>0.06696935301</v>
      </c>
      <c r="I32" s="64" t="str">
        <f t="shared" si="44"/>
        <v>#REF!</v>
      </c>
      <c r="J32" s="113" t="str">
        <f t="shared" si="55"/>
        <v>#REF!</v>
      </c>
      <c r="K32" s="114" t="str">
        <f t="shared" si="11"/>
        <v>#REF!</v>
      </c>
      <c r="L32" s="66" t="str">
        <f t="shared" si="45"/>
        <v>#REF!</v>
      </c>
      <c r="M32" s="66" t="str">
        <f t="shared" si="56"/>
        <v>#REF!</v>
      </c>
      <c r="N32" s="62">
        <f t="shared" si="46"/>
        <v>0.00227014756</v>
      </c>
      <c r="O32" s="62">
        <f t="shared" si="57"/>
        <v>0.06583427923</v>
      </c>
      <c r="P32" s="62" t="str">
        <f t="shared" si="6"/>
        <v>#REF!</v>
      </c>
      <c r="Q32" s="67">
        <f t="shared" si="47"/>
        <v>0</v>
      </c>
      <c r="R32" s="68">
        <v>0.0</v>
      </c>
      <c r="S32" s="69" t="s">
        <v>37</v>
      </c>
      <c r="T32" s="69">
        <f t="shared" si="48"/>
        <v>0.68</v>
      </c>
      <c r="U32" s="68">
        <f t="shared" si="49"/>
        <v>0</v>
      </c>
      <c r="V32" s="70" t="str">
        <f t="shared" si="50"/>
        <v>#REF!</v>
      </c>
      <c r="W32" s="71" t="str">
        <f>'CD R Documentación'!O33+'CD R Documentación'!T33+'CD R Documentación'!Y33+'CD R Documentación'!AD33+'CD R Documentación'!AI33+'CD R Documentación'!AN33+#REF!</f>
        <v>#REF!</v>
      </c>
      <c r="X32" s="29" t="str">
        <f>'CD R Documentación'!R33+'CD R Documentación'!W33+'CD R Documentación'!AB33+'CD R Documentación'!AG33+'CD R Documentación'!AL33+'CD R Documentación'!AQ33+#REF!</f>
        <v>#REF!</v>
      </c>
      <c r="Y32" s="72">
        <f t="shared" si="51"/>
        <v>4.5</v>
      </c>
      <c r="Z32" s="73">
        <f>'CD R Investigación'!P33+'CD R Investigación'!U33+'CD R Investigación'!Z33+'CD R Investigación'!AE33+'CD R Investigación'!AJ33+'CD R Investigación'!AO33+'CD R Investigación'!AT33+'CD R Investigación'!AY33</f>
        <v>9</v>
      </c>
      <c r="AA32" s="73">
        <f>'CD R Investigación'!S33+'CD R Investigación'!X33+'CD R Investigación'!AC33+'CD R Investigación'!AH33+'CD R Investigación'!AM33+'CD R Investigación'!AR33+'CD R Investigación'!AW33+'CD R Investigación'!BB33</f>
        <v>1.72</v>
      </c>
      <c r="AB32" s="74" t="str">
        <f t="shared" si="52"/>
        <v>#REF!</v>
      </c>
      <c r="AC32" s="75" t="str">
        <f>'CD R Desarrollo'!P33+'CD R Desarrollo'!U33+'CD R Desarrollo'!Z33+'CD R Desarrollo'!AE33+'CD R Desarrollo'!AJ33+'CD R Desarrollo'!AO33+#REF!+#REF!</f>
        <v>#REF!</v>
      </c>
      <c r="AD32" s="75" t="str">
        <f>'CD R Desarrollo'!S33+'CD R Desarrollo'!X33+'CD R Desarrollo'!AC33+'CD R Desarrollo'!AH33+'CD R Desarrollo'!AM33+'CD R Desarrollo'!AR33+#REF!+#REF!</f>
        <v>#REF!</v>
      </c>
      <c r="AE32" s="78">
        <v>1.0</v>
      </c>
      <c r="AF32" s="77">
        <f>'PL Cronograma detallado'!L128*AE32</f>
        <v>3.93</v>
      </c>
      <c r="AG32" s="78" t="str">
        <f>AF32/'PL Cronograma detallado'!M$257</f>
        <v>#DIV/0!</v>
      </c>
      <c r="AH32" s="78" t="str">
        <f t="shared" si="58"/>
        <v>#DIV/0!</v>
      </c>
    </row>
    <row r="33" ht="15.75" customHeight="1">
      <c r="A33" s="57" t="s">
        <v>90</v>
      </c>
      <c r="B33" s="116" t="s">
        <v>91</v>
      </c>
      <c r="C33" s="59">
        <v>44676.0</v>
      </c>
      <c r="D33" s="59">
        <v>44688.0</v>
      </c>
      <c r="E33" s="60" t="str">
        <f t="shared" si="25"/>
        <v>#NAME?</v>
      </c>
      <c r="F33" s="61">
        <v>10.0</v>
      </c>
      <c r="G33" s="62">
        <f t="shared" si="53"/>
        <v>0.0113507378</v>
      </c>
      <c r="H33" s="63">
        <f t="shared" si="54"/>
        <v>0.07832009081</v>
      </c>
      <c r="I33" s="64" t="str">
        <f t="shared" si="44"/>
        <v>#REF!</v>
      </c>
      <c r="J33" s="113" t="str">
        <f t="shared" si="55"/>
        <v>#REF!</v>
      </c>
      <c r="K33" s="114" t="str">
        <f t="shared" si="11"/>
        <v>#REF!</v>
      </c>
      <c r="L33" s="66" t="str">
        <f t="shared" si="45"/>
        <v>#REF!</v>
      </c>
      <c r="M33" s="66" t="str">
        <f t="shared" si="56"/>
        <v>#REF!</v>
      </c>
      <c r="N33" s="62">
        <f t="shared" si="46"/>
        <v>0.0113507378</v>
      </c>
      <c r="O33" s="62">
        <f t="shared" si="57"/>
        <v>0.07718501703</v>
      </c>
      <c r="P33" s="62" t="str">
        <f t="shared" si="6"/>
        <v>#REF!</v>
      </c>
      <c r="Q33" s="67">
        <f t="shared" si="47"/>
        <v>0</v>
      </c>
      <c r="R33" s="68">
        <v>0.0</v>
      </c>
      <c r="S33" s="69" t="s">
        <v>37</v>
      </c>
      <c r="T33" s="69">
        <f t="shared" si="48"/>
        <v>0.68</v>
      </c>
      <c r="U33" s="68">
        <f t="shared" si="49"/>
        <v>0</v>
      </c>
      <c r="V33" s="70" t="str">
        <f t="shared" si="50"/>
        <v>#REF!</v>
      </c>
      <c r="W33" s="71" t="str">
        <f>'CD R Documentación'!O34+'CD R Documentación'!T34+'CD R Documentación'!Y34+'CD R Documentación'!AD34+'CD R Documentación'!AI34+'CD R Documentación'!AN34+#REF!</f>
        <v>#REF!</v>
      </c>
      <c r="X33" s="29" t="str">
        <f>'CD R Documentación'!R34+'CD R Documentación'!W34+'CD R Documentación'!AB34+'CD R Documentación'!AG34+'CD R Documentación'!AL34+'CD R Documentación'!AQ34+#REF!</f>
        <v>#REF!</v>
      </c>
      <c r="Y33" s="72">
        <f t="shared" si="51"/>
        <v>0.9</v>
      </c>
      <c r="Z33" s="73">
        <f>'CD R Investigación'!P34+'CD R Investigación'!U34+'CD R Investigación'!Z34+'CD R Investigación'!AE34+'CD R Investigación'!AJ34+'CD R Investigación'!AO34+'CD R Investigación'!AT34+'CD R Investigación'!AY34</f>
        <v>9</v>
      </c>
      <c r="AA33" s="73">
        <f>'CD R Investigación'!S34+'CD R Investigación'!X34+'CD R Investigación'!AC34+'CD R Investigación'!AH34+'CD R Investigación'!AM34+'CD R Investigación'!AR34+'CD R Investigación'!AW34+'CD R Investigación'!BB34</f>
        <v>1.72</v>
      </c>
      <c r="AB33" s="74" t="str">
        <f t="shared" si="52"/>
        <v>#REF!</v>
      </c>
      <c r="AC33" s="75" t="str">
        <f>'CD R Desarrollo'!P34+'CD R Desarrollo'!U34+'CD R Desarrollo'!Z34+'CD R Desarrollo'!AE34+'CD R Desarrollo'!AJ34+'CD R Desarrollo'!AO34+#REF!+#REF!</f>
        <v>#REF!</v>
      </c>
      <c r="AD33" s="75" t="str">
        <f>'CD R Desarrollo'!S34+'CD R Desarrollo'!X34+'CD R Desarrollo'!AC34+'CD R Desarrollo'!AH34+'CD R Desarrollo'!AM34+'CD R Desarrollo'!AR34+#REF!+#REF!</f>
        <v>#REF!</v>
      </c>
      <c r="AE33" s="78">
        <v>1.0</v>
      </c>
      <c r="AF33" s="77">
        <f>'PL Cronograma detallado'!L129*AE33</f>
        <v>3.93</v>
      </c>
      <c r="AG33" s="78" t="str">
        <f>AF33/'PL Cronograma detallado'!M$257</f>
        <v>#DIV/0!</v>
      </c>
      <c r="AH33" s="78" t="str">
        <f t="shared" si="58"/>
        <v>#DIV/0!</v>
      </c>
    </row>
    <row r="34" ht="15.75" customHeight="1">
      <c r="A34" s="57" t="s">
        <v>92</v>
      </c>
      <c r="B34" s="116" t="s">
        <v>93</v>
      </c>
      <c r="C34" s="59">
        <v>44676.0</v>
      </c>
      <c r="D34" s="59">
        <v>44695.0</v>
      </c>
      <c r="E34" s="60" t="str">
        <f t="shared" si="25"/>
        <v>#NAME?</v>
      </c>
      <c r="F34" s="61">
        <v>10.0</v>
      </c>
      <c r="G34" s="62">
        <f t="shared" si="53"/>
        <v>0.0113507378</v>
      </c>
      <c r="H34" s="63">
        <f t="shared" si="54"/>
        <v>0.0896708286</v>
      </c>
      <c r="I34" s="64" t="str">
        <f t="shared" si="44"/>
        <v>#REF!</v>
      </c>
      <c r="J34" s="113" t="str">
        <f t="shared" si="55"/>
        <v>#REF!</v>
      </c>
      <c r="K34" s="114" t="str">
        <f t="shared" si="11"/>
        <v>#REF!</v>
      </c>
      <c r="L34" s="66" t="str">
        <f t="shared" si="45"/>
        <v>#REF!</v>
      </c>
      <c r="M34" s="66" t="str">
        <f t="shared" si="56"/>
        <v>#REF!</v>
      </c>
      <c r="N34" s="62">
        <f t="shared" si="46"/>
        <v>0.0113507378</v>
      </c>
      <c r="O34" s="62">
        <f t="shared" si="57"/>
        <v>0.08853575482</v>
      </c>
      <c r="P34" s="62" t="str">
        <f t="shared" si="6"/>
        <v>#REF!</v>
      </c>
      <c r="Q34" s="67">
        <f t="shared" si="47"/>
        <v>0</v>
      </c>
      <c r="R34" s="68">
        <v>0.0</v>
      </c>
      <c r="S34" s="69" t="s">
        <v>37</v>
      </c>
      <c r="T34" s="69">
        <f t="shared" si="48"/>
        <v>0.68</v>
      </c>
      <c r="U34" s="68">
        <f t="shared" si="49"/>
        <v>0</v>
      </c>
      <c r="V34" s="70" t="str">
        <f t="shared" si="50"/>
        <v>#REF!</v>
      </c>
      <c r="W34" s="71" t="str">
        <f>'CD R Documentación'!O35+'CD R Documentación'!T35+'CD R Documentación'!Y35+'CD R Documentación'!AD35+'CD R Documentación'!AI35+'CD R Documentación'!AN35+#REF!</f>
        <v>#REF!</v>
      </c>
      <c r="X34" s="29" t="str">
        <f>'CD R Documentación'!R35+'CD R Documentación'!W35+'CD R Documentación'!AB35+'CD R Documentación'!AG35+'CD R Documentación'!AL35+'CD R Documentación'!AQ35+#REF!</f>
        <v>#REF!</v>
      </c>
      <c r="Y34" s="72">
        <f t="shared" si="51"/>
        <v>0.3</v>
      </c>
      <c r="Z34" s="73">
        <f>'CD R Investigación'!P35+'CD R Investigación'!U35+'CD R Investigación'!Z35+'CD R Investigación'!AE35+'CD R Investigación'!AJ35+'CD R Investigación'!AO35+'CD R Investigación'!AT35+'CD R Investigación'!AY35</f>
        <v>3</v>
      </c>
      <c r="AA34" s="73">
        <f>'CD R Investigación'!S35+'CD R Investigación'!X35+'CD R Investigación'!AC35+'CD R Investigación'!AH35+'CD R Investigación'!AM35+'CD R Investigación'!AR35+'CD R Investigación'!AW35+'CD R Investigación'!BB35</f>
        <v>1.32</v>
      </c>
      <c r="AB34" s="74" t="str">
        <f t="shared" si="52"/>
        <v>#REF!</v>
      </c>
      <c r="AC34" s="75" t="str">
        <f>'CD R Desarrollo'!P35+'CD R Desarrollo'!U35+'CD R Desarrollo'!Z35+'CD R Desarrollo'!AE35+'CD R Desarrollo'!AJ35+'CD R Desarrollo'!AO35+#REF!+#REF!</f>
        <v>#REF!</v>
      </c>
      <c r="AD34" s="75" t="str">
        <f>'CD R Desarrollo'!S35+'CD R Desarrollo'!X35+'CD R Desarrollo'!AC35+'CD R Desarrollo'!AH35+'CD R Desarrollo'!AM35+'CD R Desarrollo'!AR35+#REF!+#REF!</f>
        <v>#REF!</v>
      </c>
      <c r="AE34" s="78">
        <v>1.0</v>
      </c>
      <c r="AF34" s="77">
        <f>'PL Cronograma detallado'!L131*AE34</f>
        <v>10.83</v>
      </c>
      <c r="AG34" s="78" t="str">
        <f>AF34/'PL Cronograma detallado'!M$257</f>
        <v>#DIV/0!</v>
      </c>
      <c r="AH34" s="78" t="str">
        <f t="shared" si="58"/>
        <v>#DIV/0!</v>
      </c>
    </row>
    <row r="35" ht="15.75" customHeight="1">
      <c r="A35" s="57" t="s">
        <v>94</v>
      </c>
      <c r="B35" s="116" t="s">
        <v>95</v>
      </c>
      <c r="C35" s="59">
        <v>44676.0</v>
      </c>
      <c r="D35" s="59">
        <v>44695.0</v>
      </c>
      <c r="E35" s="60" t="str">
        <f t="shared" si="25"/>
        <v>#NAME?</v>
      </c>
      <c r="F35" s="61">
        <v>10.0</v>
      </c>
      <c r="G35" s="62">
        <f t="shared" si="53"/>
        <v>0.0113507378</v>
      </c>
      <c r="H35" s="63">
        <f t="shared" si="54"/>
        <v>0.1010215664</v>
      </c>
      <c r="I35" s="64" t="str">
        <f t="shared" si="44"/>
        <v>#REF!</v>
      </c>
      <c r="J35" s="113" t="str">
        <f t="shared" si="55"/>
        <v>#REF!</v>
      </c>
      <c r="K35" s="114" t="str">
        <f t="shared" si="11"/>
        <v>#REF!</v>
      </c>
      <c r="L35" s="66" t="str">
        <f t="shared" si="45"/>
        <v>#REF!</v>
      </c>
      <c r="M35" s="66" t="str">
        <f t="shared" si="56"/>
        <v>#REF!</v>
      </c>
      <c r="N35" s="62">
        <f t="shared" si="46"/>
        <v>0.0113507378</v>
      </c>
      <c r="O35" s="62">
        <f t="shared" si="57"/>
        <v>0.09988649262</v>
      </c>
      <c r="P35" s="62" t="str">
        <f t="shared" si="6"/>
        <v>#REF!</v>
      </c>
      <c r="Q35" s="67">
        <f t="shared" si="47"/>
        <v>0</v>
      </c>
      <c r="R35" s="68">
        <v>0.0</v>
      </c>
      <c r="S35" s="69" t="s">
        <v>37</v>
      </c>
      <c r="T35" s="69">
        <f t="shared" si="48"/>
        <v>0.68</v>
      </c>
      <c r="U35" s="68">
        <f t="shared" si="49"/>
        <v>0</v>
      </c>
      <c r="V35" s="70" t="str">
        <f t="shared" si="50"/>
        <v>#REF!</v>
      </c>
      <c r="W35" s="71" t="str">
        <f>'CD R Documentación'!O36+'CD R Documentación'!T36+'CD R Documentación'!Y36+'CD R Documentación'!AD36+'CD R Documentación'!AI36+'CD R Documentación'!AN36+#REF!</f>
        <v>#REF!</v>
      </c>
      <c r="X35" s="29" t="str">
        <f>'CD R Documentación'!R36+'CD R Documentación'!W36+'CD R Documentación'!AB36+'CD R Documentación'!AG36+'CD R Documentación'!AL36+'CD R Documentación'!AQ36+#REF!</f>
        <v>#REF!</v>
      </c>
      <c r="Y35" s="72">
        <f t="shared" si="51"/>
        <v>0</v>
      </c>
      <c r="Z35" s="73">
        <f>'CD R Investigación'!P36+'CD R Investigación'!U36+'CD R Investigación'!Z36+'CD R Investigación'!AE36+'CD R Investigación'!AJ36+'CD R Investigación'!AO36+'CD R Investigación'!AT36+'CD R Investigación'!AY36</f>
        <v>0</v>
      </c>
      <c r="AA35" s="73">
        <f>'CD R Investigación'!S36+'CD R Investigación'!X36+'CD R Investigación'!AC36+'CD R Investigación'!AH36+'CD R Investigación'!AM36+'CD R Investigación'!AR36+'CD R Investigación'!AW36+'CD R Investigación'!BB36</f>
        <v>0</v>
      </c>
      <c r="AB35" s="74" t="str">
        <f t="shared" si="52"/>
        <v>#REF!</v>
      </c>
      <c r="AC35" s="75" t="str">
        <f>'CD R Desarrollo'!P36+'CD R Desarrollo'!U36+'CD R Desarrollo'!Z36+'CD R Desarrollo'!AE36+'CD R Desarrollo'!AJ36+'CD R Desarrollo'!AO36+#REF!+#REF!</f>
        <v>#REF!</v>
      </c>
      <c r="AD35" s="75" t="str">
        <f>'CD R Desarrollo'!S36+'CD R Desarrollo'!X36+'CD R Desarrollo'!AC36+'CD R Desarrollo'!AH36+'CD R Desarrollo'!AM36+'CD R Desarrollo'!AR36+#REF!+#REF!</f>
        <v>#REF!</v>
      </c>
      <c r="AE35" s="78">
        <v>1.0</v>
      </c>
      <c r="AF35" s="77">
        <f>'PL Cronograma detallado'!L133*AE35</f>
        <v>4.4</v>
      </c>
      <c r="AG35" s="78" t="str">
        <f>AF35/'PL Cronograma detallado'!M$257</f>
        <v>#DIV/0!</v>
      </c>
      <c r="AH35" s="78" t="str">
        <f t="shared" si="58"/>
        <v>#DIV/0!</v>
      </c>
    </row>
    <row r="36" ht="15.75" customHeight="1">
      <c r="A36" s="57" t="s">
        <v>96</v>
      </c>
      <c r="B36" s="116" t="s">
        <v>97</v>
      </c>
      <c r="C36" s="59">
        <v>44676.0</v>
      </c>
      <c r="D36" s="59">
        <v>44695.0</v>
      </c>
      <c r="E36" s="60" t="str">
        <f t="shared" si="25"/>
        <v>#NAME?</v>
      </c>
      <c r="F36" s="61">
        <v>10.0</v>
      </c>
      <c r="G36" s="62">
        <f t="shared" si="53"/>
        <v>0.0113507378</v>
      </c>
      <c r="H36" s="63">
        <f t="shared" si="54"/>
        <v>0.1123723042</v>
      </c>
      <c r="I36" s="64" t="str">
        <f t="shared" si="44"/>
        <v>#REF!</v>
      </c>
      <c r="J36" s="113" t="str">
        <f t="shared" si="55"/>
        <v>#REF!</v>
      </c>
      <c r="K36" s="114" t="str">
        <f t="shared" si="11"/>
        <v>#REF!</v>
      </c>
      <c r="L36" s="66" t="str">
        <f t="shared" si="45"/>
        <v>#REF!</v>
      </c>
      <c r="M36" s="66" t="str">
        <f t="shared" si="56"/>
        <v>#REF!</v>
      </c>
      <c r="N36" s="62">
        <f t="shared" si="46"/>
        <v>0.0113507378</v>
      </c>
      <c r="O36" s="62">
        <f t="shared" si="57"/>
        <v>0.1112372304</v>
      </c>
      <c r="P36" s="62" t="str">
        <f t="shared" si="6"/>
        <v>#REF!</v>
      </c>
      <c r="Q36" s="67">
        <f t="shared" si="47"/>
        <v>0</v>
      </c>
      <c r="R36" s="68">
        <v>0.0</v>
      </c>
      <c r="S36" s="69" t="s">
        <v>37</v>
      </c>
      <c r="T36" s="69">
        <f t="shared" si="48"/>
        <v>0.68</v>
      </c>
      <c r="U36" s="68">
        <f t="shared" si="49"/>
        <v>0</v>
      </c>
      <c r="V36" s="70" t="str">
        <f t="shared" si="50"/>
        <v>#REF!</v>
      </c>
      <c r="W36" s="71" t="str">
        <f>'CD R Documentación'!O37+'CD R Documentación'!T37+'CD R Documentación'!Y37+'CD R Documentación'!AD37+'CD R Documentación'!AI37+'CD R Documentación'!AN37+#REF!</f>
        <v>#REF!</v>
      </c>
      <c r="X36" s="29" t="str">
        <f>'CD R Documentación'!R37+'CD R Documentación'!W37+'CD R Documentación'!AB37+'CD R Documentación'!AG37+'CD R Documentación'!AL37+'CD R Documentación'!AQ37+#REF!</f>
        <v>#REF!</v>
      </c>
      <c r="Y36" s="72">
        <f t="shared" si="51"/>
        <v>0.1</v>
      </c>
      <c r="Z36" s="73">
        <f>'CD R Investigación'!P37+'CD R Investigación'!U37+'CD R Investigación'!Z37+'CD R Investigación'!AE37+'CD R Investigación'!AJ37+'CD R Investigación'!AO37+'CD R Investigación'!AT37+'CD R Investigación'!AY37</f>
        <v>1</v>
      </c>
      <c r="AA36" s="73">
        <f>'CD R Investigación'!S37+'CD R Investigación'!X37+'CD R Investigación'!AC37+'CD R Investigación'!AH37+'CD R Investigación'!AM37+'CD R Investigación'!AR37+'CD R Investigación'!AW37+'CD R Investigación'!BB37</f>
        <v>0.44</v>
      </c>
      <c r="AB36" s="74" t="str">
        <f t="shared" si="52"/>
        <v>#REF!</v>
      </c>
      <c r="AC36" s="75" t="str">
        <f>'CD R Desarrollo'!P37+'CD R Desarrollo'!U37+'CD R Desarrollo'!Z37+'CD R Desarrollo'!AE37+'CD R Desarrollo'!AJ37+'CD R Desarrollo'!AO37+#REF!+#REF!</f>
        <v>#REF!</v>
      </c>
      <c r="AD36" s="75" t="str">
        <f>'CD R Desarrollo'!S37+'CD R Desarrollo'!X37+'CD R Desarrollo'!AC37+'CD R Desarrollo'!AH37+'CD R Desarrollo'!AM37+'CD R Desarrollo'!AR37+#REF!+#REF!</f>
        <v>#REF!</v>
      </c>
      <c r="AE36" s="78">
        <v>1.0</v>
      </c>
      <c r="AF36" s="77">
        <f>'PL Cronograma detallado'!L134*AE36</f>
        <v>4.5</v>
      </c>
      <c r="AG36" s="78" t="str">
        <f>AF36/'PL Cronograma detallado'!M$257</f>
        <v>#DIV/0!</v>
      </c>
      <c r="AH36" s="78" t="str">
        <f t="shared" si="58"/>
        <v>#DIV/0!</v>
      </c>
    </row>
    <row r="37" ht="15.75" customHeight="1">
      <c r="A37" s="44" t="s">
        <v>98</v>
      </c>
      <c r="B37" s="45" t="s">
        <v>99</v>
      </c>
      <c r="C37" s="46">
        <v>44676.0</v>
      </c>
      <c r="D37" s="46">
        <v>44695.0</v>
      </c>
      <c r="E37" s="47" t="str">
        <f t="shared" si="25"/>
        <v>#NAME?</v>
      </c>
      <c r="F37" s="48">
        <f t="shared" ref="F37:G37" si="59">SUM(F38:F49)</f>
        <v>180</v>
      </c>
      <c r="G37" s="49">
        <f t="shared" si="59"/>
        <v>0.2043132804</v>
      </c>
      <c r="H37" s="49">
        <f t="shared" si="54"/>
        <v>0.3166855846</v>
      </c>
      <c r="I37" s="50" t="str">
        <f>SUM(I38:I49)</f>
        <v>#REF!</v>
      </c>
      <c r="J37" s="50" t="str">
        <f>SUM(I37,J26)</f>
        <v>#REF!</v>
      </c>
      <c r="K37" s="49" t="str">
        <f t="shared" si="11"/>
        <v>#REF!</v>
      </c>
      <c r="L37" s="51" t="str">
        <f>SUM(L38:L49)</f>
        <v>#REF!</v>
      </c>
      <c r="M37" s="51" t="str">
        <f>SUM(L37,M26)</f>
        <v>#REF!</v>
      </c>
      <c r="N37" s="49"/>
      <c r="O37" s="49" t="str">
        <f>AH37</f>
        <v/>
      </c>
      <c r="P37" s="49" t="str">
        <f t="shared" si="6"/>
        <v>#REF!</v>
      </c>
      <c r="Q37" s="52"/>
      <c r="R37" s="53"/>
      <c r="S37" s="48"/>
      <c r="T37" s="48"/>
      <c r="U37" s="53"/>
      <c r="V37" s="52"/>
      <c r="W37" s="50" t="str">
        <f>'CD R Documentación'!O38+'CD R Documentación'!T38+'CD R Documentación'!Y38+'CD R Documentación'!AD38+'CD R Documentación'!AI38+'CD R Documentación'!AN38+#REF!</f>
        <v>#REF!</v>
      </c>
      <c r="X37" s="48" t="str">
        <f>'CD R Documentación'!R38+'CD R Documentación'!W38+'CD R Documentación'!AB38+'CD R Documentación'!AG38+'CD R Documentación'!AL38+'CD R Documentación'!AQ38+#REF!</f>
        <v>#REF!</v>
      </c>
      <c r="Y37" s="52"/>
      <c r="Z37" s="53">
        <f>'CD R Investigación'!P38+'CD R Investigación'!U38+'CD R Investigación'!Z38+'CD R Investigación'!AE38+'CD R Investigación'!AJ38+'CD R Investigación'!AO38+'CD R Investigación'!AT38+'CD R Investigación'!AY38</f>
        <v>0</v>
      </c>
      <c r="AA37" s="53">
        <f>'CD R Investigación'!S38+'CD R Investigación'!X38+'CD R Investigación'!AC38+'CD R Investigación'!AH38+'CD R Investigación'!AM38+'CD R Investigación'!AR38+'CD R Investigación'!AW38+'CD R Investigación'!BB38</f>
        <v>0</v>
      </c>
      <c r="AB37" s="52"/>
      <c r="AC37" s="53" t="str">
        <f>'CD R Desarrollo'!P38+'CD R Desarrollo'!U38+'CD R Desarrollo'!Z38+'CD R Desarrollo'!AE38+'CD R Desarrollo'!AJ38+'CD R Desarrollo'!AO38+#REF!+#REF!</f>
        <v>#REF!</v>
      </c>
      <c r="AD37" s="53" t="str">
        <f>'CD R Desarrollo'!S38+'CD R Desarrollo'!X38+'CD R Desarrollo'!AC38+'CD R Desarrollo'!AH38+'CD R Desarrollo'!AM38+'CD R Desarrollo'!AR38+#REF!+#REF!</f>
        <v>#REF!</v>
      </c>
      <c r="AE37" s="117"/>
      <c r="AF37" s="79"/>
      <c r="AG37" s="79"/>
      <c r="AH37" s="79"/>
    </row>
    <row r="38" ht="15.75" customHeight="1">
      <c r="A38" s="57" t="s">
        <v>100</v>
      </c>
      <c r="B38" s="118" t="s">
        <v>101</v>
      </c>
      <c r="C38" s="59">
        <v>44676.0</v>
      </c>
      <c r="D38" s="59">
        <v>44681.0</v>
      </c>
      <c r="E38" s="60" t="str">
        <f t="shared" si="25"/>
        <v>#NAME?</v>
      </c>
      <c r="F38" s="61">
        <v>7.0</v>
      </c>
      <c r="G38" s="62">
        <f t="shared" ref="G38:G40" si="60">F38/F$105</f>
        <v>0.007945516459</v>
      </c>
      <c r="H38" s="63">
        <f>SUM(H36,G38)</f>
        <v>0.1203178207</v>
      </c>
      <c r="I38" s="64" t="str">
        <f t="shared" ref="I38:I49" si="61">SUM(R38,W38,Z38,AC38)</f>
        <v>#REF!</v>
      </c>
      <c r="J38" s="113" t="str">
        <f>SUM(I38,J36)</f>
        <v>#REF!</v>
      </c>
      <c r="K38" s="114" t="str">
        <f t="shared" si="11"/>
        <v>#REF!</v>
      </c>
      <c r="L38" s="66" t="str">
        <f t="shared" ref="L38:L49" si="62">SUM(U38,X38,AA38,AD38)</f>
        <v>#REF!</v>
      </c>
      <c r="M38" s="66" t="str">
        <f>SUM(L38,M36)</f>
        <v>#REF!</v>
      </c>
      <c r="N38" s="62">
        <f t="shared" ref="N38:N49" si="63">G38*AE38</f>
        <v>0.007945516459</v>
      </c>
      <c r="O38" s="62">
        <f>SUM(N38,O36)</f>
        <v>0.1191827469</v>
      </c>
      <c r="P38" s="62" t="str">
        <f t="shared" si="6"/>
        <v>#REF!</v>
      </c>
      <c r="Q38" s="67">
        <f t="shared" ref="Q38:Q104" si="64">R38/F38</f>
        <v>0</v>
      </c>
      <c r="R38" s="68">
        <v>0.0</v>
      </c>
      <c r="S38" s="69" t="s">
        <v>37</v>
      </c>
      <c r="T38" s="69">
        <f t="shared" ref="T38:T104" si="65">IF(S38="L",0.68,IF(S38="JP",0.57,IF(S38="JI",0.57,IF(S38="JD",0.57,IF(S38="P",0.24,IF(S38="I",0.12,IF(S38="D",0.13)))))))</f>
        <v>0.68</v>
      </c>
      <c r="U38" s="68">
        <f t="shared" ref="U38:U104" si="66">T38*R38</f>
        <v>0</v>
      </c>
      <c r="V38" s="70" t="str">
        <f t="shared" ref="V38:V104" si="67">W38/F38</f>
        <v>#REF!</v>
      </c>
      <c r="W38" s="71" t="str">
        <f>'CD R Documentación'!O39+'CD R Documentación'!T39+'CD R Documentación'!Y39+'CD R Documentación'!AD39+'CD R Documentación'!AI39+'CD R Documentación'!AN39+#REF!</f>
        <v>#REF!</v>
      </c>
      <c r="X38" s="29" t="str">
        <f>'CD R Documentación'!R39+'CD R Documentación'!W39+'CD R Documentación'!AB39+'CD R Documentación'!AG39+'CD R Documentación'!AL39+'CD R Documentación'!AQ39+#REF!</f>
        <v>#REF!</v>
      </c>
      <c r="Y38" s="72">
        <f t="shared" ref="Y38:Y44" si="68">Z38/F38</f>
        <v>0</v>
      </c>
      <c r="Z38" s="73">
        <f>'CD R Investigación'!P39+'CD R Investigación'!U39+'CD R Investigación'!Z39+'CD R Investigación'!AE39+'CD R Investigación'!AJ39+'CD R Investigación'!AO39+'CD R Investigación'!AT39+'CD R Investigación'!AY39</f>
        <v>0</v>
      </c>
      <c r="AA38" s="73">
        <f>'CD R Investigación'!S39+'CD R Investigación'!X39+'CD R Investigación'!AC39+'CD R Investigación'!AH39+'CD R Investigación'!AM39+'CD R Investigación'!AR39+'CD R Investigación'!AW39+'CD R Investigación'!BB39</f>
        <v>0</v>
      </c>
      <c r="AB38" s="74" t="str">
        <f t="shared" ref="AB38:AB104" si="69">AC38/F38</f>
        <v>#REF!</v>
      </c>
      <c r="AC38" s="75" t="str">
        <f>'CD R Desarrollo'!P39+'CD R Desarrollo'!U39+'CD R Desarrollo'!Z39+'CD R Desarrollo'!AE39+'CD R Desarrollo'!AJ39+'CD R Desarrollo'!AO39+#REF!+#REF!</f>
        <v>#REF!</v>
      </c>
      <c r="AD38" s="75" t="str">
        <f>'CD R Desarrollo'!S39+'CD R Desarrollo'!X39+'CD R Desarrollo'!AC39+'CD R Desarrollo'!AH39+'CD R Desarrollo'!AM39+'CD R Desarrollo'!AR39+#REF!+#REF!</f>
        <v>#REF!</v>
      </c>
      <c r="AE38" s="78">
        <v>1.0</v>
      </c>
      <c r="AF38" s="77">
        <f>'PL Cronograma detallado'!L136*AE38</f>
        <v>1.88</v>
      </c>
      <c r="AG38" s="78" t="str">
        <f>AF38/'PL Cronograma detallado'!M$257</f>
        <v>#DIV/0!</v>
      </c>
      <c r="AH38" s="78" t="str">
        <f>AG38+AH36</f>
        <v>#DIV/0!</v>
      </c>
    </row>
    <row r="39" ht="15.75" customHeight="1">
      <c r="A39" s="57" t="s">
        <v>102</v>
      </c>
      <c r="B39" s="58" t="s">
        <v>103</v>
      </c>
      <c r="C39" s="59">
        <v>44676.0</v>
      </c>
      <c r="D39" s="59">
        <v>44681.0</v>
      </c>
      <c r="E39" s="60" t="str">
        <f t="shared" si="25"/>
        <v>#NAME?</v>
      </c>
      <c r="F39" s="61">
        <v>6.0</v>
      </c>
      <c r="G39" s="62">
        <f t="shared" si="60"/>
        <v>0.006810442679</v>
      </c>
      <c r="H39" s="63">
        <f t="shared" ref="H39:H49" si="70">SUM(H38,G39)</f>
        <v>0.1271282633</v>
      </c>
      <c r="I39" s="64" t="str">
        <f t="shared" si="61"/>
        <v>#REF!</v>
      </c>
      <c r="J39" s="113" t="str">
        <f t="shared" ref="J39:J40" si="71">SUM(I39,J38)</f>
        <v>#REF!</v>
      </c>
      <c r="K39" s="114" t="str">
        <f t="shared" si="11"/>
        <v>#REF!</v>
      </c>
      <c r="L39" s="66" t="str">
        <f t="shared" si="62"/>
        <v>#REF!</v>
      </c>
      <c r="M39" s="66" t="str">
        <f t="shared" ref="M39:M50" si="72">SUM(L39,M38)</f>
        <v>#REF!</v>
      </c>
      <c r="N39" s="62">
        <f t="shared" si="63"/>
        <v>0.006810442679</v>
      </c>
      <c r="O39" s="62">
        <f t="shared" ref="O39:O49" si="73">SUM(N39,O38)</f>
        <v>0.1259931896</v>
      </c>
      <c r="P39" s="62" t="str">
        <f t="shared" si="6"/>
        <v>#REF!</v>
      </c>
      <c r="Q39" s="67">
        <f t="shared" si="64"/>
        <v>0</v>
      </c>
      <c r="R39" s="68">
        <v>0.0</v>
      </c>
      <c r="S39" s="69" t="s">
        <v>37</v>
      </c>
      <c r="T39" s="69">
        <f t="shared" si="65"/>
        <v>0.68</v>
      </c>
      <c r="U39" s="68">
        <f t="shared" si="66"/>
        <v>0</v>
      </c>
      <c r="V39" s="70" t="str">
        <f t="shared" si="67"/>
        <v>#REF!</v>
      </c>
      <c r="W39" s="71" t="str">
        <f>'CD R Documentación'!O40+'CD R Documentación'!T40+'CD R Documentación'!Y40+'CD R Documentación'!AD40+'CD R Documentación'!AI40+'CD R Documentación'!AN40+#REF!</f>
        <v>#REF!</v>
      </c>
      <c r="X39" s="29" t="str">
        <f>'CD R Documentación'!R40+'CD R Documentación'!W40+'CD R Documentación'!AB40+'CD R Documentación'!AG40+'CD R Documentación'!AL40+'CD R Documentación'!AQ40+#REF!</f>
        <v>#REF!</v>
      </c>
      <c r="Y39" s="72">
        <f t="shared" si="68"/>
        <v>0</v>
      </c>
      <c r="Z39" s="73">
        <f>'CD R Investigación'!P40+'CD R Investigación'!U40+'CD R Investigación'!Z40+'CD R Investigación'!AE40+'CD R Investigación'!AJ40+'CD R Investigación'!AO40+'CD R Investigación'!AT40+'CD R Investigación'!AY40</f>
        <v>0</v>
      </c>
      <c r="AA39" s="73">
        <f>'CD R Investigación'!S40+'CD R Investigación'!X40+'CD R Investigación'!AC40+'CD R Investigación'!AH40+'CD R Investigación'!AM40+'CD R Investigación'!AR40+'CD R Investigación'!AW40+'CD R Investigación'!BB40</f>
        <v>0</v>
      </c>
      <c r="AB39" s="74" t="str">
        <f t="shared" si="69"/>
        <v>#REF!</v>
      </c>
      <c r="AC39" s="75" t="str">
        <f>'CD R Desarrollo'!P40+'CD R Desarrollo'!U40+'CD R Desarrollo'!Z40+'CD R Desarrollo'!AE40+'CD R Desarrollo'!AJ40+'CD R Desarrollo'!AO40+#REF!+#REF!</f>
        <v>#REF!</v>
      </c>
      <c r="AD39" s="75" t="str">
        <f>'CD R Desarrollo'!S40+'CD R Desarrollo'!X40+'CD R Desarrollo'!AC40+'CD R Desarrollo'!AH40+'CD R Desarrollo'!AM40+'CD R Desarrollo'!AR40+#REF!+#REF!</f>
        <v>#REF!</v>
      </c>
      <c r="AE39" s="78">
        <v>1.0</v>
      </c>
      <c r="AF39" s="77">
        <f>'PL Cronograma detallado'!L138*AE39</f>
        <v>2.82</v>
      </c>
      <c r="AG39" s="78" t="str">
        <f>AF39/'PL Cronograma detallado'!M$257</f>
        <v>#DIV/0!</v>
      </c>
      <c r="AH39" s="78" t="str">
        <f t="shared" ref="AH39:AH49" si="74">AG39+AH38</f>
        <v>#DIV/0!</v>
      </c>
    </row>
    <row r="40" ht="15.75" customHeight="1">
      <c r="A40" s="57" t="s">
        <v>104</v>
      </c>
      <c r="B40" s="58" t="s">
        <v>105</v>
      </c>
      <c r="C40" s="59">
        <v>44676.0</v>
      </c>
      <c r="D40" s="59">
        <v>44681.0</v>
      </c>
      <c r="E40" s="60" t="str">
        <f t="shared" si="25"/>
        <v>#NAME?</v>
      </c>
      <c r="F40" s="61">
        <v>6.0</v>
      </c>
      <c r="G40" s="62">
        <f t="shared" si="60"/>
        <v>0.006810442679</v>
      </c>
      <c r="H40" s="63">
        <f t="shared" si="70"/>
        <v>0.133938706</v>
      </c>
      <c r="I40" s="64" t="str">
        <f t="shared" si="61"/>
        <v>#REF!</v>
      </c>
      <c r="J40" s="113" t="str">
        <f t="shared" si="71"/>
        <v>#REF!</v>
      </c>
      <c r="K40" s="114" t="str">
        <f t="shared" si="11"/>
        <v>#REF!</v>
      </c>
      <c r="L40" s="66" t="str">
        <f t="shared" si="62"/>
        <v>#REF!</v>
      </c>
      <c r="M40" s="66" t="str">
        <f t="shared" si="72"/>
        <v>#REF!</v>
      </c>
      <c r="N40" s="62">
        <f t="shared" si="63"/>
        <v>0.006810442679</v>
      </c>
      <c r="O40" s="62">
        <f t="shared" si="73"/>
        <v>0.1328036322</v>
      </c>
      <c r="P40" s="62" t="str">
        <f t="shared" si="6"/>
        <v>#REF!</v>
      </c>
      <c r="Q40" s="67">
        <f t="shared" si="64"/>
        <v>0</v>
      </c>
      <c r="R40" s="68">
        <v>0.0</v>
      </c>
      <c r="S40" s="69" t="s">
        <v>37</v>
      </c>
      <c r="T40" s="69">
        <f t="shared" si="65"/>
        <v>0.68</v>
      </c>
      <c r="U40" s="68">
        <f t="shared" si="66"/>
        <v>0</v>
      </c>
      <c r="V40" s="70" t="str">
        <f t="shared" si="67"/>
        <v>#REF!</v>
      </c>
      <c r="W40" s="71" t="str">
        <f>'CD R Documentación'!O41+'CD R Documentación'!T41+'CD R Documentación'!Y41+'CD R Documentación'!AD41+'CD R Documentación'!AI41+'CD R Documentación'!AN41+#REF!</f>
        <v>#REF!</v>
      </c>
      <c r="X40" s="29" t="str">
        <f>'CD R Documentación'!R41+'CD R Documentación'!W41+'CD R Documentación'!AB41+'CD R Documentación'!AG41+'CD R Documentación'!AL41+'CD R Documentación'!AQ41+#REF!</f>
        <v>#REF!</v>
      </c>
      <c r="Y40" s="72">
        <f t="shared" si="68"/>
        <v>0</v>
      </c>
      <c r="Z40" s="73">
        <f>'CD R Investigación'!P41+'CD R Investigación'!U41+'CD R Investigación'!Z41+'CD R Investigación'!AE41+'CD R Investigación'!AJ41+'CD R Investigación'!AO41+'CD R Investigación'!AT41+'CD R Investigación'!AY41</f>
        <v>0</v>
      </c>
      <c r="AA40" s="73">
        <f>'CD R Investigación'!S41+'CD R Investigación'!X41+'CD R Investigación'!AC41+'CD R Investigación'!AH41+'CD R Investigación'!AM41+'CD R Investigación'!AR41+'CD R Investigación'!AW41+'CD R Investigación'!BB41</f>
        <v>0</v>
      </c>
      <c r="AB40" s="74" t="str">
        <f t="shared" si="69"/>
        <v>#REF!</v>
      </c>
      <c r="AC40" s="75" t="str">
        <f>'CD R Desarrollo'!P41+'CD R Desarrollo'!U41+'CD R Desarrollo'!Z41+'CD R Desarrollo'!AE41+'CD R Desarrollo'!AJ41+'CD R Desarrollo'!AO41+#REF!+#REF!</f>
        <v>#REF!</v>
      </c>
      <c r="AD40" s="75" t="str">
        <f>'CD R Desarrollo'!S41+'CD R Desarrollo'!X41+'CD R Desarrollo'!AC41+'CD R Desarrollo'!AH41+'CD R Desarrollo'!AM41+'CD R Desarrollo'!AR41+#REF!+#REF!</f>
        <v>#REF!</v>
      </c>
      <c r="AE40" s="78">
        <v>1.0</v>
      </c>
      <c r="AF40" s="77">
        <f>'PL Cronograma detallado'!L139*AE40</f>
        <v>6.05</v>
      </c>
      <c r="AG40" s="78" t="str">
        <f>AF40/'PL Cronograma detallado'!M$257</f>
        <v>#DIV/0!</v>
      </c>
      <c r="AH40" s="78" t="str">
        <f t="shared" si="74"/>
        <v>#DIV/0!</v>
      </c>
    </row>
    <row r="41" ht="15.75" customHeight="1">
      <c r="A41" s="81" t="s">
        <v>106</v>
      </c>
      <c r="B41" s="82" t="s">
        <v>107</v>
      </c>
      <c r="C41" s="83">
        <v>44669.0</v>
      </c>
      <c r="D41" s="83">
        <v>44676.0</v>
      </c>
      <c r="E41" s="84" t="str">
        <f t="shared" si="25"/>
        <v>#NAME?</v>
      </c>
      <c r="F41" s="85">
        <v>24.0</v>
      </c>
      <c r="G41" s="87">
        <f>(F41/F105)</f>
        <v>0.02724177072</v>
      </c>
      <c r="H41" s="87">
        <f t="shared" si="70"/>
        <v>0.1611804767</v>
      </c>
      <c r="I41" s="88" t="str">
        <f t="shared" si="61"/>
        <v>#REF!</v>
      </c>
      <c r="J41" s="89" t="str">
        <f t="shared" ref="J41:J42" si="75">I41+J40</f>
        <v>#REF!</v>
      </c>
      <c r="K41" s="87"/>
      <c r="L41" s="90" t="str">
        <f t="shared" si="62"/>
        <v>#REF!</v>
      </c>
      <c r="M41" s="90" t="str">
        <f t="shared" si="72"/>
        <v>#REF!</v>
      </c>
      <c r="N41" s="87">
        <f t="shared" si="63"/>
        <v>0.02724177072</v>
      </c>
      <c r="O41" s="87">
        <f t="shared" si="73"/>
        <v>0.160045403</v>
      </c>
      <c r="P41" s="87" t="str">
        <f t="shared" si="6"/>
        <v>#REF!</v>
      </c>
      <c r="Q41" s="91">
        <f t="shared" si="64"/>
        <v>0.125</v>
      </c>
      <c r="R41" s="89">
        <v>3.0</v>
      </c>
      <c r="S41" s="85" t="s">
        <v>37</v>
      </c>
      <c r="T41" s="85">
        <f t="shared" si="65"/>
        <v>0.68</v>
      </c>
      <c r="U41" s="89">
        <f t="shared" si="66"/>
        <v>2.04</v>
      </c>
      <c r="V41" s="91" t="str">
        <f t="shared" si="67"/>
        <v>#REF!</v>
      </c>
      <c r="W41" s="88" t="str">
        <f>'CD R Documentación'!O42+'CD R Documentación'!T42+'CD R Documentación'!Y42+'CD R Documentación'!AD42+'CD R Documentación'!AI42+'CD R Documentación'!AN42+#REF!</f>
        <v>#REF!</v>
      </c>
      <c r="X41" s="85" t="str">
        <f>'CD R Documentación'!R42+'CD R Documentación'!W42+'CD R Documentación'!AB42+'CD R Documentación'!AG42+'CD R Documentación'!AL42+'CD R Documentación'!AQ42+#REF!</f>
        <v>#REF!</v>
      </c>
      <c r="Y41" s="91">
        <f t="shared" si="68"/>
        <v>0</v>
      </c>
      <c r="Z41" s="89">
        <f>'CD R Investigación'!P42+'CD R Investigación'!U42+'CD R Investigación'!Z42+'CD R Investigación'!AE42+'CD R Investigación'!AJ42+'CD R Investigación'!AO42+'CD R Investigación'!AT42+'CD R Investigación'!AY42</f>
        <v>0</v>
      </c>
      <c r="AA41" s="89">
        <f>'CD R Investigación'!S42+'CD R Investigación'!X42+'CD R Investigación'!AC42+'CD R Investigación'!AH42+'CD R Investigación'!AM42+'CD R Investigación'!AR42+'CD R Investigación'!AW42+'CD R Investigación'!BB42</f>
        <v>0</v>
      </c>
      <c r="AB41" s="91" t="str">
        <f t="shared" si="69"/>
        <v>#REF!</v>
      </c>
      <c r="AC41" s="89" t="str">
        <f>'CD R Desarrollo'!P42+'CD R Desarrollo'!U42+'CD R Desarrollo'!Z42+'CD R Desarrollo'!AE42+'CD R Desarrollo'!AJ42+'CD R Desarrollo'!AO42+#REF!+#REF!</f>
        <v>#REF!</v>
      </c>
      <c r="AD41" s="89" t="str">
        <f>'CD R Desarrollo'!S42+'CD R Desarrollo'!X42+'CD R Desarrollo'!AC42+'CD R Desarrollo'!AH42+'CD R Desarrollo'!AM42+'CD R Desarrollo'!AR42+#REF!+#REF!</f>
        <v>#REF!</v>
      </c>
      <c r="AE41" s="92">
        <v>1.0</v>
      </c>
      <c r="AF41" s="93">
        <f>'PL Cronograma detallado'!L140*AE41</f>
        <v>1.88</v>
      </c>
      <c r="AG41" s="92" t="str">
        <f>AF41/'PL Cronograma detallado'!M$257</f>
        <v>#DIV/0!</v>
      </c>
      <c r="AH41" s="92" t="str">
        <f t="shared" si="74"/>
        <v>#DIV/0!</v>
      </c>
    </row>
    <row r="42" ht="15.75" customHeight="1">
      <c r="A42" s="101" t="s">
        <v>108</v>
      </c>
      <c r="B42" s="102" t="s">
        <v>109</v>
      </c>
      <c r="C42" s="103">
        <v>44677.0</v>
      </c>
      <c r="D42" s="103">
        <v>44677.0</v>
      </c>
      <c r="E42" s="104" t="str">
        <f t="shared" si="25"/>
        <v>#NAME?</v>
      </c>
      <c r="F42" s="105">
        <v>1.0</v>
      </c>
      <c r="G42" s="106">
        <f>(F42/F105)</f>
        <v>0.00113507378</v>
      </c>
      <c r="H42" s="106">
        <f t="shared" si="70"/>
        <v>0.1623155505</v>
      </c>
      <c r="I42" s="107" t="str">
        <f t="shared" si="61"/>
        <v>#REF!</v>
      </c>
      <c r="J42" s="108" t="str">
        <f t="shared" si="75"/>
        <v>#REF!</v>
      </c>
      <c r="K42" s="106" t="str">
        <f t="shared" ref="K42:K96" si="76">J42/$J$104</f>
        <v>#REF!</v>
      </c>
      <c r="L42" s="109" t="str">
        <f t="shared" si="62"/>
        <v>#REF!</v>
      </c>
      <c r="M42" s="109" t="str">
        <f t="shared" si="72"/>
        <v>#REF!</v>
      </c>
      <c r="N42" s="106">
        <f t="shared" si="63"/>
        <v>0.00113507378</v>
      </c>
      <c r="O42" s="106">
        <f t="shared" si="73"/>
        <v>0.1611804767</v>
      </c>
      <c r="P42" s="106" t="str">
        <f t="shared" si="6"/>
        <v>#REF!</v>
      </c>
      <c r="Q42" s="110">
        <f t="shared" si="64"/>
        <v>1</v>
      </c>
      <c r="R42" s="108">
        <v>1.0</v>
      </c>
      <c r="S42" s="105" t="s">
        <v>37</v>
      </c>
      <c r="T42" s="105">
        <f t="shared" si="65"/>
        <v>0.68</v>
      </c>
      <c r="U42" s="108">
        <f t="shared" si="66"/>
        <v>0.68</v>
      </c>
      <c r="V42" s="110" t="str">
        <f t="shared" si="67"/>
        <v>#REF!</v>
      </c>
      <c r="W42" s="107" t="str">
        <f>'CD R Documentación'!O43+'CD R Documentación'!T43+'CD R Documentación'!Y43+'CD R Documentación'!AD43+'CD R Documentación'!AI43+'CD R Documentación'!AN43+#REF!</f>
        <v>#REF!</v>
      </c>
      <c r="X42" s="105" t="str">
        <f>'CD R Documentación'!R43+'CD R Documentación'!W43+'CD R Documentación'!AB43+'CD R Documentación'!AG43+'CD R Documentación'!AL43+'CD R Documentación'!AQ43+#REF!</f>
        <v>#REF!</v>
      </c>
      <c r="Y42" s="110">
        <f t="shared" si="68"/>
        <v>0</v>
      </c>
      <c r="Z42" s="108">
        <f>'CD R Investigación'!P43+'CD R Investigación'!U43+'CD R Investigación'!Z43+'CD R Investigación'!AE43+'CD R Investigación'!AJ43+'CD R Investigación'!AO43+'CD R Investigación'!AT43+'CD R Investigación'!AY43</f>
        <v>0</v>
      </c>
      <c r="AA42" s="108">
        <f>'CD R Investigación'!S43+'CD R Investigación'!X43+'CD R Investigación'!AC43+'CD R Investigación'!AH43+'CD R Investigación'!AM43+'CD R Investigación'!AR43+'CD R Investigación'!AW43+'CD R Investigación'!BB43</f>
        <v>0</v>
      </c>
      <c r="AB42" s="110" t="str">
        <f t="shared" si="69"/>
        <v>#REF!</v>
      </c>
      <c r="AC42" s="108" t="str">
        <f>'CD R Desarrollo'!P43+'CD R Desarrollo'!U43+'CD R Desarrollo'!Z43+'CD R Desarrollo'!AE43+'CD R Desarrollo'!AJ43+'CD R Desarrollo'!AO43+#REF!+#REF!</f>
        <v>#REF!</v>
      </c>
      <c r="AD42" s="108" t="str">
        <f>'CD R Desarrollo'!S43+'CD R Desarrollo'!X43+'CD R Desarrollo'!AC43+'CD R Desarrollo'!AH43+'CD R Desarrollo'!AM43+'CD R Desarrollo'!AR43+#REF!+#REF!</f>
        <v>#REF!</v>
      </c>
      <c r="AE42" s="111">
        <v>1.0</v>
      </c>
      <c r="AF42" s="112">
        <f>'PL Cronograma detallado'!L143*AE42</f>
        <v>4.17</v>
      </c>
      <c r="AG42" s="111" t="str">
        <f>AF42/'PL Cronograma detallado'!M$257</f>
        <v>#DIV/0!</v>
      </c>
      <c r="AH42" s="111" t="str">
        <f t="shared" si="74"/>
        <v>#DIV/0!</v>
      </c>
    </row>
    <row r="43" ht="15.75" customHeight="1">
      <c r="A43" s="57" t="s">
        <v>110</v>
      </c>
      <c r="B43" s="58" t="s">
        <v>111</v>
      </c>
      <c r="C43" s="59">
        <v>44677.0</v>
      </c>
      <c r="D43" s="59">
        <v>44703.0</v>
      </c>
      <c r="E43" s="60" t="str">
        <f t="shared" si="25"/>
        <v>#NAME?</v>
      </c>
      <c r="F43" s="61">
        <v>54.0</v>
      </c>
      <c r="G43" s="62">
        <f t="shared" ref="G43:G49" si="77">F43/F$105</f>
        <v>0.06129398411</v>
      </c>
      <c r="H43" s="63">
        <f t="shared" si="70"/>
        <v>0.2236095346</v>
      </c>
      <c r="I43" s="64" t="str">
        <f t="shared" si="61"/>
        <v>#REF!</v>
      </c>
      <c r="J43" s="64" t="str">
        <f t="shared" ref="J43:J49" si="78">SUM(I43,J42)</f>
        <v>#REF!</v>
      </c>
      <c r="K43" s="95" t="str">
        <f t="shared" si="76"/>
        <v>#REF!</v>
      </c>
      <c r="L43" s="66" t="str">
        <f t="shared" si="62"/>
        <v>#REF!</v>
      </c>
      <c r="M43" s="66" t="str">
        <f t="shared" si="72"/>
        <v>#REF!</v>
      </c>
      <c r="N43" s="62">
        <f t="shared" si="63"/>
        <v>0.06129398411</v>
      </c>
      <c r="O43" s="62">
        <f t="shared" si="73"/>
        <v>0.2224744608</v>
      </c>
      <c r="P43" s="62" t="str">
        <f t="shared" si="6"/>
        <v>#REF!</v>
      </c>
      <c r="Q43" s="67">
        <f t="shared" si="64"/>
        <v>0</v>
      </c>
      <c r="R43" s="68">
        <v>0.0</v>
      </c>
      <c r="S43" s="69" t="s">
        <v>37</v>
      </c>
      <c r="T43" s="69">
        <f t="shared" si="65"/>
        <v>0.68</v>
      </c>
      <c r="U43" s="68">
        <f t="shared" si="66"/>
        <v>0</v>
      </c>
      <c r="V43" s="70" t="str">
        <f t="shared" si="67"/>
        <v>#REF!</v>
      </c>
      <c r="W43" s="71" t="str">
        <f>'CD R Documentación'!O44+'CD R Documentación'!T44+'CD R Documentación'!Y44+'CD R Documentación'!AD44+'CD R Documentación'!AI44+'CD R Documentación'!AN44+#REF!</f>
        <v>#REF!</v>
      </c>
      <c r="X43" s="29" t="str">
        <f>'CD R Documentación'!R44+'CD R Documentación'!W44+'CD R Documentación'!AB44+'CD R Documentación'!AG44+'CD R Documentación'!AL44+'CD R Documentación'!AQ44+#REF!</f>
        <v>#REF!</v>
      </c>
      <c r="Y43" s="72">
        <f t="shared" si="68"/>
        <v>0</v>
      </c>
      <c r="Z43" s="73">
        <f>'CD R Investigación'!P44+'CD R Investigación'!U44+'CD R Investigación'!Z44+'CD R Investigación'!AE44+'CD R Investigación'!AJ44+'CD R Investigación'!AO44+'CD R Investigación'!AT44+'CD R Investigación'!AY44</f>
        <v>0</v>
      </c>
      <c r="AA43" s="73">
        <f>'CD R Investigación'!S44+'CD R Investigación'!X44+'CD R Investigación'!AC44+'CD R Investigación'!AH44+'CD R Investigación'!AM44+'CD R Investigación'!AR44+'CD R Investigación'!AW44+'CD R Investigación'!BB44</f>
        <v>0</v>
      </c>
      <c r="AB43" s="74" t="str">
        <f t="shared" si="69"/>
        <v>#REF!</v>
      </c>
      <c r="AC43" s="75" t="str">
        <f>'CD R Desarrollo'!P44+'CD R Desarrollo'!U44+'CD R Desarrollo'!Z44+'CD R Desarrollo'!AE44+'CD R Desarrollo'!AJ44+'CD R Desarrollo'!AO44+#REF!+#REF!</f>
        <v>#REF!</v>
      </c>
      <c r="AD43" s="75" t="str">
        <f>'CD R Desarrollo'!S44+'CD R Desarrollo'!X44+'CD R Desarrollo'!AC44+'CD R Desarrollo'!AH44+'CD R Desarrollo'!AM44+'CD R Desarrollo'!AR44+#REF!+#REF!</f>
        <v>#REF!</v>
      </c>
      <c r="AE43" s="78">
        <v>1.0</v>
      </c>
      <c r="AF43" s="77">
        <f>'PL Cronograma detallado'!L145*AE43</f>
        <v>0</v>
      </c>
      <c r="AG43" s="78" t="str">
        <f>AF43/'PL Cronograma detallado'!M$257</f>
        <v>#DIV/0!</v>
      </c>
      <c r="AH43" s="119" t="str">
        <f t="shared" si="74"/>
        <v>#DIV/0!</v>
      </c>
    </row>
    <row r="44" ht="15.75" customHeight="1">
      <c r="A44" s="57" t="s">
        <v>112</v>
      </c>
      <c r="B44" s="58" t="s">
        <v>113</v>
      </c>
      <c r="C44" s="59">
        <v>44680.0</v>
      </c>
      <c r="D44" s="59">
        <v>44690.0</v>
      </c>
      <c r="E44" s="60" t="str">
        <f t="shared" si="25"/>
        <v>#NAME?</v>
      </c>
      <c r="F44" s="61">
        <v>22.0</v>
      </c>
      <c r="G44" s="62">
        <f t="shared" si="77"/>
        <v>0.02497162316</v>
      </c>
      <c r="H44" s="63">
        <f t="shared" si="70"/>
        <v>0.2485811578</v>
      </c>
      <c r="I44" s="64" t="str">
        <f t="shared" si="61"/>
        <v>#REF!</v>
      </c>
      <c r="J44" s="64" t="str">
        <f t="shared" si="78"/>
        <v>#REF!</v>
      </c>
      <c r="K44" s="95" t="str">
        <f t="shared" si="76"/>
        <v>#REF!</v>
      </c>
      <c r="L44" s="66" t="str">
        <f t="shared" si="62"/>
        <v>#REF!</v>
      </c>
      <c r="M44" s="66" t="str">
        <f t="shared" si="72"/>
        <v>#REF!</v>
      </c>
      <c r="N44" s="62">
        <f t="shared" si="63"/>
        <v>0.02497162316</v>
      </c>
      <c r="O44" s="62">
        <f t="shared" si="73"/>
        <v>0.247446084</v>
      </c>
      <c r="P44" s="62" t="str">
        <f t="shared" si="6"/>
        <v>#REF!</v>
      </c>
      <c r="Q44" s="67">
        <f t="shared" si="64"/>
        <v>0</v>
      </c>
      <c r="R44" s="68">
        <v>0.0</v>
      </c>
      <c r="S44" s="69" t="s">
        <v>37</v>
      </c>
      <c r="T44" s="69">
        <f t="shared" si="65"/>
        <v>0.68</v>
      </c>
      <c r="U44" s="68">
        <f t="shared" si="66"/>
        <v>0</v>
      </c>
      <c r="V44" s="70" t="str">
        <f t="shared" si="67"/>
        <v>#REF!</v>
      </c>
      <c r="W44" s="71" t="str">
        <f>'CD R Documentación'!O45+'CD R Documentación'!T45+'CD R Documentación'!Y45+'CD R Documentación'!AD45+'CD R Documentación'!AI45+'CD R Documentación'!AN45+#REF!</f>
        <v>#REF!</v>
      </c>
      <c r="X44" s="29" t="str">
        <f>'CD R Documentación'!R45+'CD R Documentación'!W45+'CD R Documentación'!AB45+'CD R Documentación'!AG45+'CD R Documentación'!AL45+'CD R Documentación'!AQ45+#REF!</f>
        <v>#REF!</v>
      </c>
      <c r="Y44" s="72">
        <f t="shared" si="68"/>
        <v>1</v>
      </c>
      <c r="Z44" s="73">
        <v>22.0</v>
      </c>
      <c r="AA44" s="73">
        <f>'CD R Investigación'!S45+'CD R Investigación'!X45+'CD R Investigación'!AC45+'CD R Investigación'!AH45+'CD R Investigación'!AM45+'CD R Investigación'!AR45+'CD R Investigación'!AW45+'CD R Investigación'!BB45</f>
        <v>0</v>
      </c>
      <c r="AB44" s="74" t="str">
        <f t="shared" si="69"/>
        <v>#REF!</v>
      </c>
      <c r="AC44" s="75" t="str">
        <f>'CD R Desarrollo'!P45+'CD R Desarrollo'!U45+'CD R Desarrollo'!Z45+'CD R Desarrollo'!AE45+'CD R Desarrollo'!AJ45+'CD R Desarrollo'!AO45+#REF!+#REF!</f>
        <v>#REF!</v>
      </c>
      <c r="AD44" s="75" t="str">
        <f>'CD R Desarrollo'!S45+'CD R Desarrollo'!X45+'CD R Desarrollo'!AC45+'CD R Desarrollo'!AH45+'CD R Desarrollo'!AM45+'CD R Desarrollo'!AR45+#REF!+#REF!</f>
        <v>#REF!</v>
      </c>
      <c r="AE44" s="78">
        <v>1.0</v>
      </c>
      <c r="AF44" s="77">
        <f>'PL Cronograma detallado'!L146*AE44</f>
        <v>36.34</v>
      </c>
      <c r="AG44" s="78" t="str">
        <f>AF44/'PL Cronograma detallado'!M$257</f>
        <v>#DIV/0!</v>
      </c>
      <c r="AH44" s="119" t="str">
        <f t="shared" si="74"/>
        <v>#DIV/0!</v>
      </c>
    </row>
    <row r="45" ht="15.75" customHeight="1">
      <c r="A45" s="57" t="s">
        <v>114</v>
      </c>
      <c r="B45" s="58" t="s">
        <v>115</v>
      </c>
      <c r="C45" s="59">
        <v>44680.0</v>
      </c>
      <c r="D45" s="59">
        <v>44690.0</v>
      </c>
      <c r="E45" s="60" t="str">
        <f t="shared" si="25"/>
        <v>#NAME?</v>
      </c>
      <c r="F45" s="61">
        <v>30.0</v>
      </c>
      <c r="G45" s="62">
        <f t="shared" si="77"/>
        <v>0.03405221339</v>
      </c>
      <c r="H45" s="63">
        <f t="shared" si="70"/>
        <v>0.2826333712</v>
      </c>
      <c r="I45" s="64" t="str">
        <f t="shared" si="61"/>
        <v>#REF!</v>
      </c>
      <c r="J45" s="64" t="str">
        <f t="shared" si="78"/>
        <v>#REF!</v>
      </c>
      <c r="K45" s="95" t="str">
        <f t="shared" si="76"/>
        <v>#REF!</v>
      </c>
      <c r="L45" s="66" t="str">
        <f t="shared" si="62"/>
        <v>#REF!</v>
      </c>
      <c r="M45" s="66" t="str">
        <f t="shared" si="72"/>
        <v>#REF!</v>
      </c>
      <c r="N45" s="62">
        <f t="shared" si="63"/>
        <v>0.03405221339</v>
      </c>
      <c r="O45" s="62">
        <f t="shared" si="73"/>
        <v>0.2814982974</v>
      </c>
      <c r="P45" s="62" t="str">
        <f t="shared" si="6"/>
        <v>#REF!</v>
      </c>
      <c r="Q45" s="67">
        <f t="shared" si="64"/>
        <v>0</v>
      </c>
      <c r="R45" s="68">
        <v>0.0</v>
      </c>
      <c r="S45" s="69" t="s">
        <v>37</v>
      </c>
      <c r="T45" s="69">
        <f t="shared" si="65"/>
        <v>0.68</v>
      </c>
      <c r="U45" s="68">
        <f t="shared" si="66"/>
        <v>0</v>
      </c>
      <c r="V45" s="70" t="str">
        <f t="shared" si="67"/>
        <v>#REF!</v>
      </c>
      <c r="W45" s="71" t="str">
        <f>'CD R Documentación'!O46+'CD R Documentación'!T46+'CD R Documentación'!Y46+'CD R Documentación'!AD46+'CD R Documentación'!AI46+'CD R Documentación'!AN46+#REF!</f>
        <v>#REF!</v>
      </c>
      <c r="X45" s="29" t="str">
        <f>'CD R Documentación'!R46+'CD R Documentación'!W46+'CD R Documentación'!AB46+'CD R Documentación'!AG46+'CD R Documentación'!AL46+'CD R Documentación'!AQ46+#REF!</f>
        <v>#REF!</v>
      </c>
      <c r="Y45" s="72">
        <v>0.3</v>
      </c>
      <c r="Z45" s="73">
        <f>'CD R Investigación'!P46+'CD R Investigación'!U46+'CD R Investigación'!Z46+'CD R Investigación'!AE46+'CD R Investigación'!AJ46+'CD R Investigación'!AO46+'CD R Investigación'!AT46+'CD R Investigación'!AY46</f>
        <v>0</v>
      </c>
      <c r="AA45" s="73">
        <f>'CD R Investigación'!S46+'CD R Investigación'!X46+'CD R Investigación'!AC46+'CD R Investigación'!AH46+'CD R Investigación'!AM46+'CD R Investigación'!AR46+'CD R Investigación'!AW46+'CD R Investigación'!BB46</f>
        <v>0</v>
      </c>
      <c r="AB45" s="74" t="str">
        <f t="shared" si="69"/>
        <v>#REF!</v>
      </c>
      <c r="AC45" s="75" t="str">
        <f>'CD R Desarrollo'!P46+'CD R Desarrollo'!U46+'CD R Desarrollo'!Z46+'CD R Desarrollo'!AE46+'CD R Desarrollo'!AJ46+'CD R Desarrollo'!AO46+#REF!+#REF!</f>
        <v>#REF!</v>
      </c>
      <c r="AD45" s="75" t="str">
        <f>'CD R Desarrollo'!S46+'CD R Desarrollo'!X46+'CD R Desarrollo'!AC46+'CD R Desarrollo'!AH46+'CD R Desarrollo'!AM46+'CD R Desarrollo'!AR46+#REF!+#REF!</f>
        <v>#REF!</v>
      </c>
      <c r="AE45" s="78">
        <v>1.0</v>
      </c>
      <c r="AF45" s="77">
        <f>'PL Cronograma detallado'!L166*AE45</f>
        <v>11.33</v>
      </c>
      <c r="AG45" s="78" t="str">
        <f>AF45/'PL Cronograma detallado'!M$257</f>
        <v>#DIV/0!</v>
      </c>
      <c r="AH45" s="119" t="str">
        <f t="shared" si="74"/>
        <v>#DIV/0!</v>
      </c>
    </row>
    <row r="46" ht="15.75" customHeight="1">
      <c r="A46" s="57" t="s">
        <v>116</v>
      </c>
      <c r="B46" s="58" t="s">
        <v>117</v>
      </c>
      <c r="C46" s="59">
        <v>44682.0</v>
      </c>
      <c r="D46" s="59">
        <v>44682.0</v>
      </c>
      <c r="E46" s="60" t="str">
        <f t="shared" si="25"/>
        <v>#NAME?</v>
      </c>
      <c r="F46" s="61">
        <v>1.0</v>
      </c>
      <c r="G46" s="62">
        <f t="shared" si="77"/>
        <v>0.00113507378</v>
      </c>
      <c r="H46" s="63">
        <f t="shared" si="70"/>
        <v>0.2837684449</v>
      </c>
      <c r="I46" s="64">
        <f t="shared" si="61"/>
        <v>4</v>
      </c>
      <c r="J46" s="94" t="str">
        <f t="shared" si="78"/>
        <v>#REF!</v>
      </c>
      <c r="K46" s="95" t="str">
        <f t="shared" si="76"/>
        <v>#REF!</v>
      </c>
      <c r="L46" s="66" t="str">
        <f t="shared" si="62"/>
        <v>#REF!</v>
      </c>
      <c r="M46" s="66" t="str">
        <f t="shared" si="72"/>
        <v>#REF!</v>
      </c>
      <c r="N46" s="62">
        <f t="shared" si="63"/>
        <v>0.00113507378</v>
      </c>
      <c r="O46" s="62">
        <f t="shared" si="73"/>
        <v>0.2826333712</v>
      </c>
      <c r="P46" s="62" t="str">
        <f t="shared" si="6"/>
        <v>#REF!</v>
      </c>
      <c r="Q46" s="67">
        <f t="shared" si="64"/>
        <v>1</v>
      </c>
      <c r="R46" s="68">
        <v>1.0</v>
      </c>
      <c r="S46" s="69" t="s">
        <v>37</v>
      </c>
      <c r="T46" s="69">
        <f t="shared" si="65"/>
        <v>0.68</v>
      </c>
      <c r="U46" s="68">
        <f t="shared" si="66"/>
        <v>0.68</v>
      </c>
      <c r="V46" s="70">
        <f t="shared" si="67"/>
        <v>1</v>
      </c>
      <c r="W46" s="71">
        <v>1.0</v>
      </c>
      <c r="X46" s="29" t="str">
        <f>'CD R Documentación'!R47+'CD R Documentación'!W47+'CD R Documentación'!AB47+'CD R Documentación'!AG47+'CD R Documentación'!AL47+'CD R Documentación'!AQ47+#REF!</f>
        <v>#REF!</v>
      </c>
      <c r="Y46" s="72">
        <f>Z46/F46</f>
        <v>1</v>
      </c>
      <c r="Z46" s="73">
        <v>1.0</v>
      </c>
      <c r="AA46" s="73">
        <f>'CD R Investigación'!S47+'CD R Investigación'!X47+'CD R Investigación'!AC47+'CD R Investigación'!AH47+'CD R Investigación'!AM47+'CD R Investigación'!AR47+'CD R Investigación'!AW47+'CD R Investigación'!BB47</f>
        <v>0</v>
      </c>
      <c r="AB46" s="74">
        <f t="shared" si="69"/>
        <v>1</v>
      </c>
      <c r="AC46" s="75">
        <v>1.0</v>
      </c>
      <c r="AD46" s="75" t="str">
        <f>'CD R Desarrollo'!S47+'CD R Desarrollo'!X47+'CD R Desarrollo'!AC47+'CD R Desarrollo'!AH47+'CD R Desarrollo'!AM47+'CD R Desarrollo'!AR47+#REF!+#REF!</f>
        <v>#REF!</v>
      </c>
      <c r="AE46" s="78">
        <v>1.0</v>
      </c>
      <c r="AF46" s="77">
        <f>'PL Cronograma detallado'!L167*AE46</f>
        <v>4.7</v>
      </c>
      <c r="AG46" s="78" t="str">
        <f>AF46/'PL Cronograma detallado'!M$257</f>
        <v>#DIV/0!</v>
      </c>
      <c r="AH46" s="119" t="str">
        <f t="shared" si="74"/>
        <v>#DIV/0!</v>
      </c>
    </row>
    <row r="47" ht="15.75" customHeight="1">
      <c r="A47" s="57" t="s">
        <v>118</v>
      </c>
      <c r="B47" s="116" t="s">
        <v>119</v>
      </c>
      <c r="C47" s="59">
        <v>44683.0</v>
      </c>
      <c r="D47" s="59">
        <v>44688.0</v>
      </c>
      <c r="E47" s="60" t="str">
        <f t="shared" si="25"/>
        <v>#NAME?</v>
      </c>
      <c r="F47" s="61">
        <v>12.0</v>
      </c>
      <c r="G47" s="62">
        <f t="shared" si="77"/>
        <v>0.01362088536</v>
      </c>
      <c r="H47" s="63">
        <f t="shared" si="70"/>
        <v>0.2973893303</v>
      </c>
      <c r="I47" s="64" t="str">
        <f t="shared" si="61"/>
        <v>#REF!</v>
      </c>
      <c r="J47" s="113" t="str">
        <f t="shared" si="78"/>
        <v>#REF!</v>
      </c>
      <c r="K47" s="114" t="str">
        <f t="shared" si="76"/>
        <v>#REF!</v>
      </c>
      <c r="L47" s="66" t="str">
        <f t="shared" si="62"/>
        <v>#REF!</v>
      </c>
      <c r="M47" s="66" t="str">
        <f t="shared" si="72"/>
        <v>#REF!</v>
      </c>
      <c r="N47" s="62">
        <f t="shared" si="63"/>
        <v>0.01362088536</v>
      </c>
      <c r="O47" s="62">
        <f t="shared" si="73"/>
        <v>0.2962542565</v>
      </c>
      <c r="P47" s="62" t="str">
        <f t="shared" si="6"/>
        <v>#REF!</v>
      </c>
      <c r="Q47" s="67">
        <f t="shared" si="64"/>
        <v>0</v>
      </c>
      <c r="R47" s="68">
        <v>0.0</v>
      </c>
      <c r="S47" s="69" t="s">
        <v>37</v>
      </c>
      <c r="T47" s="69">
        <f t="shared" si="65"/>
        <v>0.68</v>
      </c>
      <c r="U47" s="68">
        <f t="shared" si="66"/>
        <v>0</v>
      </c>
      <c r="V47" s="70" t="str">
        <f t="shared" si="67"/>
        <v>#REF!</v>
      </c>
      <c r="W47" s="71" t="str">
        <f>'CD R Documentación'!O48+'CD R Documentación'!T48+'CD R Documentación'!Y48+'CD R Documentación'!AD48+'CD R Documentación'!AI48+'CD R Documentación'!AN48+#REF!</f>
        <v>#REF!</v>
      </c>
      <c r="X47" s="29" t="str">
        <f>'CD R Documentación'!R48+'CD R Documentación'!W48+'CD R Documentación'!AB48+'CD R Documentación'!AG48+'CD R Documentación'!AL48+'CD R Documentación'!AQ48+#REF!</f>
        <v>#REF!</v>
      </c>
      <c r="Y47" s="72">
        <v>1.0</v>
      </c>
      <c r="Z47" s="30">
        <v>7.5</v>
      </c>
      <c r="AA47" s="73">
        <f>'CD R Investigación'!S48+'CD R Investigación'!X48+'CD R Investigación'!AC48+'CD R Investigación'!AH48+'CD R Investigación'!AM48+'CD R Investigación'!AR48+'CD R Investigación'!AW48+'CD R Investigación'!BB48</f>
        <v>0</v>
      </c>
      <c r="AB47" s="74" t="str">
        <f t="shared" si="69"/>
        <v>#REF!</v>
      </c>
      <c r="AC47" s="75" t="str">
        <f>'CD R Desarrollo'!P48+'CD R Desarrollo'!U48+'CD R Desarrollo'!Z48+'CD R Desarrollo'!AE48+'CD R Desarrollo'!AJ48+'CD R Desarrollo'!AO48+#REF!+#REF!</f>
        <v>#REF!</v>
      </c>
      <c r="AD47" s="75" t="str">
        <f>'CD R Desarrollo'!S48+'CD R Desarrollo'!X48+'CD R Desarrollo'!AC48+'CD R Desarrollo'!AH48+'CD R Desarrollo'!AM48+'CD R Desarrollo'!AR48+#REF!+#REF!</f>
        <v>#REF!</v>
      </c>
      <c r="AE47" s="78">
        <v>1.0</v>
      </c>
      <c r="AF47" s="77">
        <f>'PL Cronograma detallado'!L169*AE47</f>
        <v>4.7</v>
      </c>
      <c r="AG47" s="78" t="str">
        <f>AF47/'PL Cronograma detallado'!M$257</f>
        <v>#DIV/0!</v>
      </c>
      <c r="AH47" s="119" t="str">
        <f t="shared" si="74"/>
        <v>#DIV/0!</v>
      </c>
    </row>
    <row r="48" ht="15.75" customHeight="1">
      <c r="A48" s="57" t="s">
        <v>120</v>
      </c>
      <c r="B48" s="116" t="s">
        <v>121</v>
      </c>
      <c r="C48" s="59">
        <v>44683.0</v>
      </c>
      <c r="D48" s="59">
        <v>44694.0</v>
      </c>
      <c r="E48" s="60" t="str">
        <f t="shared" si="25"/>
        <v>#NAME?</v>
      </c>
      <c r="F48" s="61">
        <v>16.0</v>
      </c>
      <c r="G48" s="62">
        <f t="shared" si="77"/>
        <v>0.01816118048</v>
      </c>
      <c r="H48" s="63">
        <f t="shared" si="70"/>
        <v>0.3155505108</v>
      </c>
      <c r="I48" s="64" t="str">
        <f t="shared" si="61"/>
        <v>#REF!</v>
      </c>
      <c r="J48" s="113" t="str">
        <f t="shared" si="78"/>
        <v>#REF!</v>
      </c>
      <c r="K48" s="114" t="str">
        <f t="shared" si="76"/>
        <v>#REF!</v>
      </c>
      <c r="L48" s="66" t="str">
        <f t="shared" si="62"/>
        <v>#REF!</v>
      </c>
      <c r="M48" s="66" t="str">
        <f t="shared" si="72"/>
        <v>#REF!</v>
      </c>
      <c r="N48" s="62">
        <f t="shared" si="63"/>
        <v>0.01816118048</v>
      </c>
      <c r="O48" s="62">
        <f t="shared" si="73"/>
        <v>0.314415437</v>
      </c>
      <c r="P48" s="120" t="str">
        <f t="shared" si="6"/>
        <v>#REF!</v>
      </c>
      <c r="Q48" s="67">
        <f t="shared" si="64"/>
        <v>0</v>
      </c>
      <c r="R48" s="68">
        <v>0.0</v>
      </c>
      <c r="S48" s="69" t="s">
        <v>37</v>
      </c>
      <c r="T48" s="69">
        <f t="shared" si="65"/>
        <v>0.68</v>
      </c>
      <c r="U48" s="68">
        <f t="shared" si="66"/>
        <v>0</v>
      </c>
      <c r="V48" s="70" t="str">
        <f t="shared" si="67"/>
        <v>#REF!</v>
      </c>
      <c r="W48" s="71" t="str">
        <f>'CD R Documentación'!O49+'CD R Documentación'!T49+'CD R Documentación'!Y49+'CD R Documentación'!AD49+'CD R Documentación'!AI49+'CD R Documentación'!AN49+#REF!</f>
        <v>#REF!</v>
      </c>
      <c r="X48" s="29" t="str">
        <f>'CD R Documentación'!R49+'CD R Documentación'!W49+'CD R Documentación'!AB49+'CD R Documentación'!AG49+'CD R Documentación'!AL49+'CD R Documentación'!AQ49+#REF!</f>
        <v>#REF!</v>
      </c>
      <c r="Y48" s="72">
        <f t="shared" ref="Y48:Y104" si="79">Z48/F48</f>
        <v>0</v>
      </c>
      <c r="Z48" s="73">
        <f>'CD R Investigación'!P49+'CD R Investigación'!U49+'CD R Investigación'!Z49+'CD R Investigación'!AE49+'CD R Investigación'!AJ49+'CD R Investigación'!AO49+'CD R Investigación'!AT49+'CD R Investigación'!AY49</f>
        <v>0</v>
      </c>
      <c r="AA48" s="73">
        <f>'CD R Investigación'!S49+'CD R Investigación'!X49+'CD R Investigación'!AC49+'CD R Investigación'!AH49+'CD R Investigación'!AM49+'CD R Investigación'!AR49+'CD R Investigación'!AW49+'CD R Investigación'!BB49</f>
        <v>0</v>
      </c>
      <c r="AB48" s="74" t="str">
        <f t="shared" si="69"/>
        <v>#REF!</v>
      </c>
      <c r="AC48" s="75" t="str">
        <f>'CD R Desarrollo'!P49+'CD R Desarrollo'!U49+'CD R Desarrollo'!Z49+'CD R Desarrollo'!AE49+'CD R Desarrollo'!AJ49+'CD R Desarrollo'!AO49+#REF!+#REF!</f>
        <v>#REF!</v>
      </c>
      <c r="AD48" s="75" t="str">
        <f>'CD R Desarrollo'!S49+'CD R Desarrollo'!X49+'CD R Desarrollo'!AC49+'CD R Desarrollo'!AH49+'CD R Desarrollo'!AM49+'CD R Desarrollo'!AR49+#REF!+#REF!</f>
        <v>#REF!</v>
      </c>
      <c r="AE48" s="78">
        <v>1.0</v>
      </c>
      <c r="AF48" s="77">
        <f>'PL Cronograma detallado'!L170*AE48</f>
        <v>10.83</v>
      </c>
      <c r="AG48" s="78" t="str">
        <f>AF48/'PL Cronograma detallado'!M$257</f>
        <v>#DIV/0!</v>
      </c>
      <c r="AH48" s="78" t="str">
        <f t="shared" si="74"/>
        <v>#DIV/0!</v>
      </c>
    </row>
    <row r="49" ht="15.75" customHeight="1">
      <c r="A49" s="57" t="s">
        <v>122</v>
      </c>
      <c r="B49" s="58" t="s">
        <v>123</v>
      </c>
      <c r="C49" s="59">
        <v>44689.0</v>
      </c>
      <c r="D49" s="59">
        <v>44689.0</v>
      </c>
      <c r="E49" s="60" t="str">
        <f t="shared" si="25"/>
        <v>#NAME?</v>
      </c>
      <c r="F49" s="61">
        <v>1.0</v>
      </c>
      <c r="G49" s="62">
        <f t="shared" si="77"/>
        <v>0.00113507378</v>
      </c>
      <c r="H49" s="63">
        <f t="shared" si="70"/>
        <v>0.3166855846</v>
      </c>
      <c r="I49" s="64">
        <f t="shared" si="61"/>
        <v>4</v>
      </c>
      <c r="J49" s="64" t="str">
        <f t="shared" si="78"/>
        <v>#REF!</v>
      </c>
      <c r="K49" s="95" t="str">
        <f t="shared" si="76"/>
        <v>#REF!</v>
      </c>
      <c r="L49" s="66" t="str">
        <f t="shared" si="62"/>
        <v>#REF!</v>
      </c>
      <c r="M49" s="66" t="str">
        <f t="shared" si="72"/>
        <v>#REF!</v>
      </c>
      <c r="N49" s="62">
        <f t="shared" si="63"/>
        <v>0.00113507378</v>
      </c>
      <c r="O49" s="62">
        <f t="shared" si="73"/>
        <v>0.3155505108</v>
      </c>
      <c r="P49" s="121" t="str">
        <f t="shared" si="6"/>
        <v>#REF!</v>
      </c>
      <c r="Q49" s="67">
        <f t="shared" si="64"/>
        <v>1</v>
      </c>
      <c r="R49" s="68">
        <v>1.0</v>
      </c>
      <c r="S49" s="69" t="s">
        <v>37</v>
      </c>
      <c r="T49" s="69">
        <f t="shared" si="65"/>
        <v>0.68</v>
      </c>
      <c r="U49" s="68">
        <f t="shared" si="66"/>
        <v>0.68</v>
      </c>
      <c r="V49" s="70">
        <f t="shared" si="67"/>
        <v>1</v>
      </c>
      <c r="W49" s="71">
        <v>1.0</v>
      </c>
      <c r="X49" s="29" t="str">
        <f>'CD R Documentación'!R50+'CD R Documentación'!W50+'CD R Documentación'!AB50+'CD R Documentación'!AG50+'CD R Documentación'!AL50+'CD R Documentación'!AQ50+#REF!</f>
        <v>#REF!</v>
      </c>
      <c r="Y49" s="72">
        <f t="shared" si="79"/>
        <v>1</v>
      </c>
      <c r="Z49" s="73">
        <v>1.0</v>
      </c>
      <c r="AA49" s="73">
        <f>'CD R Investigación'!S50+'CD R Investigación'!X50+'CD R Investigación'!AC50+'CD R Investigación'!AH50+'CD R Investigación'!AM50+'CD R Investigación'!AR50+'CD R Investigación'!AW50+'CD R Investigación'!BB50</f>
        <v>1.72</v>
      </c>
      <c r="AB49" s="74">
        <f t="shared" si="69"/>
        <v>1</v>
      </c>
      <c r="AC49" s="75">
        <v>1.0</v>
      </c>
      <c r="AD49" s="75" t="str">
        <f>'CD R Desarrollo'!S50+'CD R Desarrollo'!X50+'CD R Desarrollo'!AC50+'CD R Desarrollo'!AH50+'CD R Desarrollo'!AM50+'CD R Desarrollo'!AR50+#REF!+#REF!</f>
        <v>#REF!</v>
      </c>
      <c r="AE49" s="78">
        <v>1.0</v>
      </c>
      <c r="AF49" s="77">
        <f>'PL Cronograma detallado'!L172*AE49</f>
        <v>4.5</v>
      </c>
      <c r="AG49" s="78" t="str">
        <f>AF49/'PL Cronograma detallado'!M$257</f>
        <v>#DIV/0!</v>
      </c>
      <c r="AH49" s="78" t="str">
        <f t="shared" si="74"/>
        <v>#DIV/0!</v>
      </c>
    </row>
    <row r="50" ht="15.75" customHeight="1">
      <c r="A50" s="33" t="s">
        <v>124</v>
      </c>
      <c r="B50" s="34" t="s">
        <v>125</v>
      </c>
      <c r="C50" s="35">
        <v>44695.0</v>
      </c>
      <c r="D50" s="35">
        <v>44751.0</v>
      </c>
      <c r="E50" s="36" t="str">
        <f t="shared" si="25"/>
        <v>#NAME?</v>
      </c>
      <c r="F50" s="37">
        <f t="shared" ref="F50:G50" si="80">SUM(F51,F54,F57,F64,F74)</f>
        <v>409</v>
      </c>
      <c r="G50" s="38">
        <f t="shared" si="80"/>
        <v>0.4642451759</v>
      </c>
      <c r="H50" s="37"/>
      <c r="I50" s="39" t="str">
        <f>SUM(I51,I54,I57,I64,I74)</f>
        <v>#REF!</v>
      </c>
      <c r="J50" s="99" t="str">
        <f>SUM(I50,J20)</f>
        <v>#REF!</v>
      </c>
      <c r="K50" s="38" t="str">
        <f t="shared" si="76"/>
        <v>#REF!</v>
      </c>
      <c r="L50" s="40" t="str">
        <f>SUM(L51,L54,L57,L64,L74)</f>
        <v>#REF!</v>
      </c>
      <c r="M50" s="40" t="str">
        <f t="shared" si="72"/>
        <v>#REF!</v>
      </c>
      <c r="N50" s="38"/>
      <c r="O50" s="38"/>
      <c r="P50" s="38" t="str">
        <f t="shared" si="6"/>
        <v>#REF!</v>
      </c>
      <c r="Q50" s="98">
        <f t="shared" si="64"/>
        <v>0</v>
      </c>
      <c r="R50" s="99">
        <v>0.0</v>
      </c>
      <c r="S50" s="37" t="s">
        <v>37</v>
      </c>
      <c r="T50" s="37">
        <f t="shared" si="65"/>
        <v>0.68</v>
      </c>
      <c r="U50" s="99">
        <f t="shared" si="66"/>
        <v>0</v>
      </c>
      <c r="V50" s="98" t="str">
        <f t="shared" si="67"/>
        <v>#REF!</v>
      </c>
      <c r="W50" s="39" t="str">
        <f>'CD R Documentación'!O51+'CD R Documentación'!T51+'CD R Documentación'!Y51+'CD R Documentación'!AD51+'CD R Documentación'!AI51+'CD R Documentación'!AN51+#REF!</f>
        <v>#REF!</v>
      </c>
      <c r="X50" s="37" t="str">
        <f>'CD R Documentación'!R51+'CD R Documentación'!W51+'CD R Documentación'!AB51+'CD R Documentación'!AG51+'CD R Documentación'!AL51+'CD R Documentación'!AQ51+#REF!</f>
        <v>#REF!</v>
      </c>
      <c r="Y50" s="98">
        <f t="shared" si="79"/>
        <v>0.02200488998</v>
      </c>
      <c r="Z50" s="99">
        <f>'CD R Investigación'!P51+'CD R Investigación'!U51+'CD R Investigación'!Z51+'CD R Investigación'!AE51+'CD R Investigación'!AJ51+'CD R Investigación'!AO51+'CD R Investigación'!AT51+'CD R Investigación'!AY51</f>
        <v>9</v>
      </c>
      <c r="AA50" s="99">
        <f>'CD R Investigación'!S51+'CD R Investigación'!X51+'CD R Investigación'!AC51+'CD R Investigación'!AH51+'CD R Investigación'!AM51+'CD R Investigación'!AR51+'CD R Investigación'!AW51+'CD R Investigación'!BB51</f>
        <v>1.72</v>
      </c>
      <c r="AB50" s="98" t="str">
        <f t="shared" si="69"/>
        <v>#REF!</v>
      </c>
      <c r="AC50" s="99" t="str">
        <f>'CD R Desarrollo'!P51+'CD R Desarrollo'!U51+'CD R Desarrollo'!Z51+'CD R Desarrollo'!AE51+'CD R Desarrollo'!AJ51+'CD R Desarrollo'!AO51+#REF!+#REF!</f>
        <v>#REF!</v>
      </c>
      <c r="AD50" s="99" t="str">
        <f>'CD R Desarrollo'!S51+'CD R Desarrollo'!X51+'CD R Desarrollo'!AC51+'CD R Desarrollo'!AH51+'CD R Desarrollo'!AM51+'CD R Desarrollo'!AR51+#REF!+#REF!</f>
        <v>#REF!</v>
      </c>
      <c r="AE50" s="122"/>
      <c r="AF50" s="122"/>
      <c r="AG50" s="122"/>
      <c r="AH50" s="123"/>
    </row>
    <row r="51" ht="15.75" customHeight="1">
      <c r="A51" s="44" t="s">
        <v>126</v>
      </c>
      <c r="B51" s="45" t="s">
        <v>127</v>
      </c>
      <c r="C51" s="46">
        <v>44695.0</v>
      </c>
      <c r="D51" s="46">
        <v>44701.0</v>
      </c>
      <c r="E51" s="47" t="str">
        <f t="shared" si="25"/>
        <v>#NAME?</v>
      </c>
      <c r="F51" s="48">
        <f t="shared" ref="F51:G51" si="81">SUM(F52:F53)</f>
        <v>11</v>
      </c>
      <c r="G51" s="49">
        <f t="shared" si="81"/>
        <v>0.01248581158</v>
      </c>
      <c r="H51" s="49">
        <f>SUM(G51,H49)</f>
        <v>0.3291713961</v>
      </c>
      <c r="I51" s="50" t="str">
        <f>SUM(I52:I53)</f>
        <v>#REF!</v>
      </c>
      <c r="J51" s="53" t="str">
        <f>SUM(I51,J37)</f>
        <v>#REF!</v>
      </c>
      <c r="K51" s="49" t="str">
        <f t="shared" si="76"/>
        <v>#REF!</v>
      </c>
      <c r="L51" s="51" t="str">
        <f>SUM(L52:L53)</f>
        <v>#REF!</v>
      </c>
      <c r="M51" s="51" t="str">
        <f>SUM(L51,M49)</f>
        <v>#REF!</v>
      </c>
      <c r="N51" s="49"/>
      <c r="O51" s="49"/>
      <c r="P51" s="49" t="str">
        <f t="shared" si="6"/>
        <v>#REF!</v>
      </c>
      <c r="Q51" s="52">
        <f t="shared" si="64"/>
        <v>0</v>
      </c>
      <c r="R51" s="53">
        <v>0.0</v>
      </c>
      <c r="S51" s="48" t="s">
        <v>37</v>
      </c>
      <c r="T51" s="48">
        <f t="shared" si="65"/>
        <v>0.68</v>
      </c>
      <c r="U51" s="53">
        <f t="shared" si="66"/>
        <v>0</v>
      </c>
      <c r="V51" s="52" t="str">
        <f t="shared" si="67"/>
        <v>#REF!</v>
      </c>
      <c r="W51" s="50" t="str">
        <f>'CD R Documentación'!O52+'CD R Documentación'!T52+'CD R Documentación'!Y52+'CD R Documentación'!AD52+'CD R Documentación'!AI52+'CD R Documentación'!AN52+#REF!</f>
        <v>#REF!</v>
      </c>
      <c r="X51" s="48" t="str">
        <f>'CD R Documentación'!R52+'CD R Documentación'!W52+'CD R Documentación'!AB52+'CD R Documentación'!AG52+'CD R Documentación'!AL52+'CD R Documentación'!AQ52+#REF!</f>
        <v>#REF!</v>
      </c>
      <c r="Y51" s="52">
        <f t="shared" si="79"/>
        <v>0</v>
      </c>
      <c r="Z51" s="53">
        <f>'CD R Investigación'!P52+'CD R Investigación'!U52+'CD R Investigación'!Z52+'CD R Investigación'!AE52+'CD R Investigación'!AJ52+'CD R Investigación'!AO52+'CD R Investigación'!AT52+'CD R Investigación'!AY52</f>
        <v>0</v>
      </c>
      <c r="AA51" s="53">
        <f>'CD R Investigación'!S52+'CD R Investigación'!X52+'CD R Investigación'!AC52+'CD R Investigación'!AH52+'CD R Investigación'!AM52+'CD R Investigación'!AR52+'CD R Investigación'!AW52+'CD R Investigación'!BB52</f>
        <v>0</v>
      </c>
      <c r="AB51" s="52" t="str">
        <f t="shared" si="69"/>
        <v>#REF!</v>
      </c>
      <c r="AC51" s="53" t="str">
        <f>'CD R Desarrollo'!P52+'CD R Desarrollo'!U52+'CD R Desarrollo'!Z52+'CD R Desarrollo'!AE52+'CD R Desarrollo'!AJ52+'CD R Desarrollo'!AO52+#REF!+#REF!</f>
        <v>#REF!</v>
      </c>
      <c r="AD51" s="53" t="str">
        <f>'CD R Desarrollo'!S52+'CD R Desarrollo'!X52+'CD R Desarrollo'!AC52+'CD R Desarrollo'!AH52+'CD R Desarrollo'!AM52+'CD R Desarrollo'!AR52+#REF!+#REF!</f>
        <v>#REF!</v>
      </c>
      <c r="AE51" s="56"/>
      <c r="AF51" s="56"/>
      <c r="AG51" s="56"/>
      <c r="AH51" s="117"/>
    </row>
    <row r="52" ht="15.75" customHeight="1">
      <c r="A52" s="57" t="s">
        <v>128</v>
      </c>
      <c r="B52" s="58" t="s">
        <v>129</v>
      </c>
      <c r="C52" s="59">
        <v>44695.0</v>
      </c>
      <c r="D52" s="59">
        <v>44701.0</v>
      </c>
      <c r="E52" s="60" t="str">
        <f t="shared" si="25"/>
        <v>#NAME?</v>
      </c>
      <c r="F52" s="61">
        <v>10.0</v>
      </c>
      <c r="G52" s="62">
        <f t="shared" ref="G52:G53" si="82">F52/F$105</f>
        <v>0.0113507378</v>
      </c>
      <c r="H52" s="63">
        <f>SUM(H49,G52)</f>
        <v>0.3280363224</v>
      </c>
      <c r="I52" s="64" t="str">
        <f t="shared" ref="I52:I53" si="83">SUM(R52,W52,Z52,AC52)</f>
        <v>#REF!</v>
      </c>
      <c r="J52" s="113" t="str">
        <f>SUM(I52,J49)</f>
        <v>#REF!</v>
      </c>
      <c r="K52" s="114" t="str">
        <f t="shared" si="76"/>
        <v>#REF!</v>
      </c>
      <c r="L52" s="66" t="str">
        <f t="shared" ref="L52:L53" si="84">SUM(U52,X52,AA52,AD52)</f>
        <v>#REF!</v>
      </c>
      <c r="M52" s="66" t="str">
        <f>SUM(L52,M49)</f>
        <v>#REF!</v>
      </c>
      <c r="N52" s="95">
        <f t="shared" ref="N52:N53" si="85">G52*AE52</f>
        <v>0.0113507378</v>
      </c>
      <c r="O52" s="95">
        <f>SUM(N52,O49)</f>
        <v>0.3269012486</v>
      </c>
      <c r="P52" s="121" t="str">
        <f t="shared" si="6"/>
        <v>#REF!</v>
      </c>
      <c r="Q52" s="67">
        <f t="shared" si="64"/>
        <v>0</v>
      </c>
      <c r="R52" s="68">
        <v>0.0</v>
      </c>
      <c r="S52" s="69" t="s">
        <v>37</v>
      </c>
      <c r="T52" s="69">
        <f t="shared" si="65"/>
        <v>0.68</v>
      </c>
      <c r="U52" s="68">
        <f t="shared" si="66"/>
        <v>0</v>
      </c>
      <c r="V52" s="70" t="str">
        <f t="shared" si="67"/>
        <v>#REF!</v>
      </c>
      <c r="W52" s="71" t="str">
        <f>'CD R Documentación'!O53+'CD R Documentación'!T53+'CD R Documentación'!Y53+'CD R Documentación'!AD53+'CD R Documentación'!AI53+'CD R Documentación'!AN53+#REF!</f>
        <v>#REF!</v>
      </c>
      <c r="X52" s="29" t="str">
        <f>'CD R Documentación'!R53+'CD R Documentación'!W53+'CD R Documentación'!AB53+'CD R Documentación'!AG53+'CD R Documentación'!AL53+'CD R Documentación'!AQ53+#REF!</f>
        <v>#REF!</v>
      </c>
      <c r="Y52" s="72">
        <f t="shared" si="79"/>
        <v>0.1</v>
      </c>
      <c r="Z52" s="73">
        <f>'CD R Investigación'!P53+'CD R Investigación'!U53+'CD R Investigación'!Z53+'CD R Investigación'!AE53+'CD R Investigación'!AJ53+'CD R Investigación'!AO53+'CD R Investigación'!AT53+'CD R Investigación'!AY53</f>
        <v>1</v>
      </c>
      <c r="AA52" s="73">
        <f>'CD R Investigación'!S53+'CD R Investigación'!X53+'CD R Investigación'!AC53+'CD R Investigación'!AH53+'CD R Investigación'!AM53+'CD R Investigación'!AR53+'CD R Investigación'!AW53+'CD R Investigación'!BB53</f>
        <v>0.44</v>
      </c>
      <c r="AB52" s="74" t="str">
        <f t="shared" si="69"/>
        <v>#REF!</v>
      </c>
      <c r="AC52" s="75" t="str">
        <f>'CD R Desarrollo'!P53+'CD R Desarrollo'!U53+'CD R Desarrollo'!Z53+'CD R Desarrollo'!AE53+'CD R Desarrollo'!AJ53+'CD R Desarrollo'!AO53+#REF!+#REF!</f>
        <v>#REF!</v>
      </c>
      <c r="AD52" s="75" t="str">
        <f>'CD R Desarrollo'!S53+'CD R Desarrollo'!X53+'CD R Desarrollo'!AC53+'CD R Desarrollo'!AH53+'CD R Desarrollo'!AM53+'CD R Desarrollo'!AR53+#REF!+#REF!</f>
        <v>#REF!</v>
      </c>
      <c r="AE52" s="78">
        <v>1.0</v>
      </c>
      <c r="AF52" s="77">
        <f>'PL Cronograma detallado'!L176*AE52</f>
        <v>2.82</v>
      </c>
      <c r="AG52" s="78" t="str">
        <f>AF52/'PL Cronograma detallado'!M$257</f>
        <v>#DIV/0!</v>
      </c>
      <c r="AH52" s="78" t="str">
        <f>SUM(AG52,AH49)</f>
        <v>#DIV/0!</v>
      </c>
    </row>
    <row r="53" ht="15.75" customHeight="1">
      <c r="A53" s="57" t="s">
        <v>130</v>
      </c>
      <c r="B53" s="58" t="s">
        <v>131</v>
      </c>
      <c r="C53" s="59">
        <v>44696.0</v>
      </c>
      <c r="D53" s="59">
        <v>44696.0</v>
      </c>
      <c r="E53" s="60" t="str">
        <f t="shared" si="25"/>
        <v>#NAME?</v>
      </c>
      <c r="F53" s="61">
        <v>1.0</v>
      </c>
      <c r="G53" s="62">
        <f t="shared" si="82"/>
        <v>0.00113507378</v>
      </c>
      <c r="H53" s="63">
        <f>SUM(H52,G53)</f>
        <v>0.3291713961</v>
      </c>
      <c r="I53" s="64" t="str">
        <f t="shared" si="83"/>
        <v>#REF!</v>
      </c>
      <c r="J53" s="115" t="str">
        <f>SUM(I53,J52)</f>
        <v>#REF!</v>
      </c>
      <c r="K53" s="114" t="str">
        <f t="shared" si="76"/>
        <v>#REF!</v>
      </c>
      <c r="L53" s="66" t="str">
        <f t="shared" si="84"/>
        <v>#REF!</v>
      </c>
      <c r="M53" s="66" t="str">
        <f t="shared" ref="M53:M54" si="87">SUM(L53,M52)</f>
        <v>#REF!</v>
      </c>
      <c r="N53" s="95">
        <f t="shared" si="85"/>
        <v>0.00113507378</v>
      </c>
      <c r="O53" s="62">
        <f>SUM(N53,O52)</f>
        <v>0.3280363224</v>
      </c>
      <c r="P53" s="62" t="str">
        <f t="shared" si="6"/>
        <v>#REF!</v>
      </c>
      <c r="Q53" s="67">
        <f t="shared" si="64"/>
        <v>1</v>
      </c>
      <c r="R53" s="68">
        <v>1.0</v>
      </c>
      <c r="S53" s="69" t="s">
        <v>37</v>
      </c>
      <c r="T53" s="69">
        <f t="shared" si="65"/>
        <v>0.68</v>
      </c>
      <c r="U53" s="68">
        <f t="shared" si="66"/>
        <v>0.68</v>
      </c>
      <c r="V53" s="70" t="str">
        <f t="shared" si="67"/>
        <v>#REF!</v>
      </c>
      <c r="W53" s="71" t="str">
        <f>'CD R Documentación'!O54+'CD R Documentación'!T54+'CD R Documentación'!Y54+'CD R Documentación'!AD54+'CD R Documentación'!AI54+'CD R Documentación'!AN54+#REF!</f>
        <v>#REF!</v>
      </c>
      <c r="X53" s="29" t="str">
        <f>'CD R Documentación'!R54+'CD R Documentación'!W54+'CD R Documentación'!AB54+'CD R Documentación'!AG54+'CD R Documentación'!AL54+'CD R Documentación'!AQ54+#REF!</f>
        <v>#REF!</v>
      </c>
      <c r="Y53" s="72">
        <f t="shared" si="79"/>
        <v>0</v>
      </c>
      <c r="Z53" s="73">
        <f>'CD R Investigación'!P54+'CD R Investigación'!U54+'CD R Investigación'!Z54+'CD R Investigación'!AE54+'CD R Investigación'!AJ54+'CD R Investigación'!AO54+'CD R Investigación'!AT54+'CD R Investigación'!AY54</f>
        <v>0</v>
      </c>
      <c r="AA53" s="73">
        <f>'CD R Investigación'!S54+'CD R Investigación'!X54+'CD R Investigación'!AC54+'CD R Investigación'!AH54+'CD R Investigación'!AM54+'CD R Investigación'!AR54+'CD R Investigación'!AW54+'CD R Investigación'!BB54</f>
        <v>0</v>
      </c>
      <c r="AB53" s="74" t="str">
        <f t="shared" si="69"/>
        <v>#REF!</v>
      </c>
      <c r="AC53" s="75" t="str">
        <f>'CD R Desarrollo'!P54+'CD R Desarrollo'!U54+'CD R Desarrollo'!Z54+'CD R Desarrollo'!AE54+'CD R Desarrollo'!AJ54+'CD R Desarrollo'!AO54+#REF!+#REF!</f>
        <v>#REF!</v>
      </c>
      <c r="AD53" s="75" t="str">
        <f>'CD R Desarrollo'!S54+'CD R Desarrollo'!X54+'CD R Desarrollo'!AC54+'CD R Desarrollo'!AH54+'CD R Desarrollo'!AM54+'CD R Desarrollo'!AR54+#REF!+#REF!</f>
        <v>#REF!</v>
      </c>
      <c r="AE53" s="78">
        <v>1.0</v>
      </c>
      <c r="AF53" s="77">
        <f>'PL Cronograma detallado'!L178*AE53</f>
        <v>1.88</v>
      </c>
      <c r="AG53" s="78" t="str">
        <f>AF53/'PL Cronograma detallado'!M$257</f>
        <v>#DIV/0!</v>
      </c>
      <c r="AH53" s="78" t="str">
        <f>SUM(AG53,AH52)</f>
        <v>#DIV/0!</v>
      </c>
    </row>
    <row r="54" ht="15.75" customHeight="1">
      <c r="A54" s="44" t="s">
        <v>132</v>
      </c>
      <c r="B54" s="45" t="s">
        <v>133</v>
      </c>
      <c r="C54" s="46">
        <v>44697.0</v>
      </c>
      <c r="D54" s="46">
        <v>44719.0</v>
      </c>
      <c r="E54" s="47" t="str">
        <f t="shared" si="25"/>
        <v>#NAME?</v>
      </c>
      <c r="F54" s="48">
        <f t="shared" ref="F54:G54" si="86">SUM(F55:F56)</f>
        <v>42</v>
      </c>
      <c r="G54" s="49">
        <f t="shared" si="86"/>
        <v>0.04767309875</v>
      </c>
      <c r="H54" s="49">
        <f>SUM(G54,H53)</f>
        <v>0.3768444949</v>
      </c>
      <c r="I54" s="50" t="str">
        <f>SUM(I55:I56)</f>
        <v>#REF!</v>
      </c>
      <c r="J54" s="50" t="str">
        <f>SUM(I54,J51)</f>
        <v>#REF!</v>
      </c>
      <c r="K54" s="49" t="str">
        <f t="shared" si="76"/>
        <v>#REF!</v>
      </c>
      <c r="L54" s="51" t="str">
        <f>SUM(L55:L56)</f>
        <v>#REF!</v>
      </c>
      <c r="M54" s="51" t="str">
        <f t="shared" si="87"/>
        <v>#REF!</v>
      </c>
      <c r="N54" s="49"/>
      <c r="O54" s="49"/>
      <c r="P54" s="49" t="str">
        <f t="shared" si="6"/>
        <v>#REF!</v>
      </c>
      <c r="Q54" s="52">
        <f t="shared" si="64"/>
        <v>0</v>
      </c>
      <c r="R54" s="53">
        <v>0.0</v>
      </c>
      <c r="S54" s="48" t="s">
        <v>37</v>
      </c>
      <c r="T54" s="48">
        <f t="shared" si="65"/>
        <v>0.68</v>
      </c>
      <c r="U54" s="53">
        <f t="shared" si="66"/>
        <v>0</v>
      </c>
      <c r="V54" s="52" t="str">
        <f t="shared" si="67"/>
        <v>#REF!</v>
      </c>
      <c r="W54" s="50" t="str">
        <f>'CD R Documentación'!O55+'CD R Documentación'!T55+'CD R Documentación'!Y55+'CD R Documentación'!AD55+'CD R Documentación'!AI55+'CD R Documentación'!AN55+#REF!</f>
        <v>#REF!</v>
      </c>
      <c r="X54" s="48" t="str">
        <f>'CD R Documentación'!R55+'CD R Documentación'!W55+'CD R Documentación'!AB55+'CD R Documentación'!AG55+'CD R Documentación'!AL55+'CD R Documentación'!AQ55+#REF!</f>
        <v>#REF!</v>
      </c>
      <c r="Y54" s="52">
        <f t="shared" si="79"/>
        <v>0</v>
      </c>
      <c r="Z54" s="53">
        <f>'CD R Investigación'!P55+'CD R Investigación'!U55+'CD R Investigación'!Z55+'CD R Investigación'!AE55+'CD R Investigación'!AJ55+'CD R Investigación'!AO55+'CD R Investigación'!AT55+'CD R Investigación'!AY55</f>
        <v>0</v>
      </c>
      <c r="AA54" s="53">
        <f>'CD R Investigación'!S55+'CD R Investigación'!X55+'CD R Investigación'!AC55+'CD R Investigación'!AH55+'CD R Investigación'!AM55+'CD R Investigación'!AR55+'CD R Investigación'!AW55+'CD R Investigación'!BB55</f>
        <v>0</v>
      </c>
      <c r="AB54" s="52" t="str">
        <f t="shared" si="69"/>
        <v>#REF!</v>
      </c>
      <c r="AC54" s="53" t="str">
        <f>'CD R Desarrollo'!P55+'CD R Desarrollo'!U55+'CD R Desarrollo'!Z55+'CD R Desarrollo'!AE55+'CD R Desarrollo'!AJ55+'CD R Desarrollo'!AO55+#REF!+#REF!</f>
        <v>#REF!</v>
      </c>
      <c r="AD54" s="53" t="str">
        <f>'CD R Desarrollo'!S55+'CD R Desarrollo'!X55+'CD R Desarrollo'!AC55+'CD R Desarrollo'!AH55+'CD R Desarrollo'!AM55+'CD R Desarrollo'!AR55+#REF!+#REF!</f>
        <v>#REF!</v>
      </c>
      <c r="AE54" s="56"/>
      <c r="AF54" s="56"/>
      <c r="AG54" s="56"/>
      <c r="AH54" s="117"/>
    </row>
    <row r="55" ht="15.75" customHeight="1">
      <c r="A55" s="57" t="s">
        <v>134</v>
      </c>
      <c r="B55" s="58" t="s">
        <v>135</v>
      </c>
      <c r="C55" s="59">
        <v>44696.0</v>
      </c>
      <c r="D55" s="59">
        <v>44709.0</v>
      </c>
      <c r="E55" s="60" t="str">
        <f t="shared" si="25"/>
        <v>#NAME?</v>
      </c>
      <c r="F55" s="61">
        <v>30.0</v>
      </c>
      <c r="G55" s="62">
        <f t="shared" ref="G55:G56" si="88">F55/F$105</f>
        <v>0.03405221339</v>
      </c>
      <c r="H55" s="63">
        <f>SUM(H53,G55)</f>
        <v>0.3632236095</v>
      </c>
      <c r="I55" s="64" t="str">
        <f t="shared" ref="I55:I56" si="89">SUM(R55,W55,Z55,AC55)</f>
        <v>#REF!</v>
      </c>
      <c r="J55" s="113" t="str">
        <f>SUM(I55,J53)</f>
        <v>#REF!</v>
      </c>
      <c r="K55" s="114" t="str">
        <f t="shared" si="76"/>
        <v>#REF!</v>
      </c>
      <c r="L55" s="66" t="str">
        <f t="shared" ref="L55:L56" si="90">SUM(U55,X55,AA55,AD55)</f>
        <v>#REF!</v>
      </c>
      <c r="M55" s="66" t="str">
        <f>SUM(L55,M53)</f>
        <v>#REF!</v>
      </c>
      <c r="N55" s="62">
        <f t="shared" ref="N55:N56" si="91">G55*AE55</f>
        <v>0.03405221339</v>
      </c>
      <c r="O55" s="62">
        <f>SUM(N55,O53)</f>
        <v>0.3620885358</v>
      </c>
      <c r="P55" s="62" t="str">
        <f t="shared" si="6"/>
        <v>#REF!</v>
      </c>
      <c r="Q55" s="67">
        <f t="shared" si="64"/>
        <v>0</v>
      </c>
      <c r="R55" s="68">
        <v>0.0</v>
      </c>
      <c r="S55" s="69" t="s">
        <v>37</v>
      </c>
      <c r="T55" s="69">
        <f t="shared" si="65"/>
        <v>0.68</v>
      </c>
      <c r="U55" s="68">
        <f t="shared" si="66"/>
        <v>0</v>
      </c>
      <c r="V55" s="70" t="str">
        <f t="shared" si="67"/>
        <v>#REF!</v>
      </c>
      <c r="W55" s="71" t="str">
        <f>'CD R Documentación'!O56+'CD R Documentación'!T56+'CD R Documentación'!Y56+'CD R Documentación'!AD56+'CD R Documentación'!AI56+'CD R Documentación'!AN56+#REF!</f>
        <v>#REF!</v>
      </c>
      <c r="X55" s="29" t="str">
        <f>'CD R Documentación'!R56+'CD R Documentación'!W56+'CD R Documentación'!AB56+'CD R Documentación'!AG56+'CD R Documentación'!AL56+'CD R Documentación'!AQ56+#REF!</f>
        <v>#REF!</v>
      </c>
      <c r="Y55" s="72">
        <f t="shared" si="79"/>
        <v>0</v>
      </c>
      <c r="Z55" s="73">
        <f>'CD R Investigación'!P56+'CD R Investigación'!U56+'CD R Investigación'!Z56+'CD R Investigación'!AE56+'CD R Investigación'!AJ56+'CD R Investigación'!AO56+'CD R Investigación'!AT56+'CD R Investigación'!AY56</f>
        <v>0</v>
      </c>
      <c r="AA55" s="73">
        <f>'CD R Investigación'!S56+'CD R Investigación'!X56+'CD R Investigación'!AC56+'CD R Investigación'!AH56+'CD R Investigación'!AM56+'CD R Investigación'!AR56+'CD R Investigación'!AW56+'CD R Investigación'!BB56</f>
        <v>0</v>
      </c>
      <c r="AB55" s="74" t="str">
        <f t="shared" si="69"/>
        <v>#REF!</v>
      </c>
      <c r="AC55" s="75" t="str">
        <f>'CD R Desarrollo'!P56+'CD R Desarrollo'!U56+'CD R Desarrollo'!Z56+'CD R Desarrollo'!AE56+'CD R Desarrollo'!AJ56+'CD R Desarrollo'!AO56+#REF!+#REF!</f>
        <v>#REF!</v>
      </c>
      <c r="AD55" s="75" t="str">
        <f>'CD R Desarrollo'!S56+'CD R Desarrollo'!X56+'CD R Desarrollo'!AC56+'CD R Desarrollo'!AH56+'CD R Desarrollo'!AM56+'CD R Desarrollo'!AR56+#REF!+#REF!</f>
        <v>#REF!</v>
      </c>
      <c r="AE55" s="78">
        <v>1.0</v>
      </c>
      <c r="AF55" s="77">
        <f>'PL Cronograma detallado'!L181*AE55</f>
        <v>5.06</v>
      </c>
      <c r="AG55" s="78" t="str">
        <f>AF55/'PL Cronograma detallado'!M$257</f>
        <v>#DIV/0!</v>
      </c>
      <c r="AH55" s="78" t="str">
        <f>SUM(AG55,AH53)</f>
        <v>#DIV/0!</v>
      </c>
    </row>
    <row r="56" ht="15.75" customHeight="1">
      <c r="A56" s="57" t="s">
        <v>136</v>
      </c>
      <c r="B56" s="58" t="s">
        <v>137</v>
      </c>
      <c r="C56" s="59">
        <v>44709.0</v>
      </c>
      <c r="D56" s="59">
        <v>44711.0</v>
      </c>
      <c r="E56" s="60" t="str">
        <f t="shared" si="25"/>
        <v>#NAME?</v>
      </c>
      <c r="F56" s="61">
        <v>12.0</v>
      </c>
      <c r="G56" s="62">
        <f t="shared" si="88"/>
        <v>0.01362088536</v>
      </c>
      <c r="H56" s="63">
        <f>SUM(H55,G56)</f>
        <v>0.3768444949</v>
      </c>
      <c r="I56" s="64" t="str">
        <f t="shared" si="89"/>
        <v>#REF!</v>
      </c>
      <c r="J56" s="113" t="str">
        <f>SUM(I56,J55)</f>
        <v>#REF!</v>
      </c>
      <c r="K56" s="114" t="str">
        <f t="shared" si="76"/>
        <v>#REF!</v>
      </c>
      <c r="L56" s="66" t="str">
        <f t="shared" si="90"/>
        <v>#REF!</v>
      </c>
      <c r="M56" s="66" t="str">
        <f t="shared" ref="M56:M57" si="93">SUM(L56,M55)</f>
        <v>#REF!</v>
      </c>
      <c r="N56" s="62">
        <f t="shared" si="91"/>
        <v>0.01362088536</v>
      </c>
      <c r="O56" s="62">
        <f>SUM(N56,O55)</f>
        <v>0.3757094211</v>
      </c>
      <c r="P56" s="121" t="str">
        <f t="shared" si="6"/>
        <v>#REF!</v>
      </c>
      <c r="Q56" s="67">
        <f t="shared" si="64"/>
        <v>0.08333333333</v>
      </c>
      <c r="R56" s="68">
        <v>1.0</v>
      </c>
      <c r="S56" s="69" t="s">
        <v>37</v>
      </c>
      <c r="T56" s="69">
        <f t="shared" si="65"/>
        <v>0.68</v>
      </c>
      <c r="U56" s="68">
        <f t="shared" si="66"/>
        <v>0.68</v>
      </c>
      <c r="V56" s="70" t="str">
        <f t="shared" si="67"/>
        <v>#REF!</v>
      </c>
      <c r="W56" s="71" t="str">
        <f>'CD R Documentación'!O57+'CD R Documentación'!T57+'CD R Documentación'!Y57+'CD R Documentación'!AD57+'CD R Documentación'!AI57+'CD R Documentación'!AN57+#REF!</f>
        <v>#REF!</v>
      </c>
      <c r="X56" s="29" t="str">
        <f>'CD R Documentación'!R57+'CD R Documentación'!W57+'CD R Documentación'!AB57+'CD R Documentación'!AG57+'CD R Documentación'!AL57+'CD R Documentación'!AQ57+#REF!</f>
        <v>#REF!</v>
      </c>
      <c r="Y56" s="72">
        <f t="shared" si="79"/>
        <v>0</v>
      </c>
      <c r="Z56" s="73">
        <f>'CD R Investigación'!P57+'CD R Investigación'!U57+'CD R Investigación'!Z57+'CD R Investigación'!AE57+'CD R Investigación'!AJ57+'CD R Investigación'!AO57+'CD R Investigación'!AT57+'CD R Investigación'!AY57</f>
        <v>0</v>
      </c>
      <c r="AA56" s="73">
        <f>'CD R Investigación'!S57+'CD R Investigación'!X57+'CD R Investigación'!AC57+'CD R Investigación'!AH57+'CD R Investigación'!AM57+'CD R Investigación'!AR57+'CD R Investigación'!AW57+'CD R Investigación'!BB57</f>
        <v>0</v>
      </c>
      <c r="AB56" s="74" t="str">
        <f t="shared" si="69"/>
        <v>#REF!</v>
      </c>
      <c r="AC56" s="75" t="str">
        <f>'CD R Desarrollo'!P57+'CD R Desarrollo'!U57+'CD R Desarrollo'!Z57+'CD R Desarrollo'!AE57+'CD R Desarrollo'!AJ57+'CD R Desarrollo'!AO57+#REF!+#REF!</f>
        <v>#REF!</v>
      </c>
      <c r="AD56" s="75" t="str">
        <f>'CD R Desarrollo'!S57+'CD R Desarrollo'!X57+'CD R Desarrollo'!AC57+'CD R Desarrollo'!AH57+'CD R Desarrollo'!AM57+'CD R Desarrollo'!AR57+#REF!+#REF!</f>
        <v>#REF!</v>
      </c>
      <c r="AE56" s="78">
        <v>1.0</v>
      </c>
      <c r="AF56" s="77">
        <f>'PL Cronograma detallado'!L184*AE56</f>
        <v>2.49</v>
      </c>
      <c r="AG56" s="78" t="str">
        <f>AF56/'PL Cronograma detallado'!M$257</f>
        <v>#DIV/0!</v>
      </c>
      <c r="AH56" s="78" t="str">
        <f>SUM(AG56,AH55)</f>
        <v>#DIV/0!</v>
      </c>
    </row>
    <row r="57" ht="15.75" customHeight="1">
      <c r="A57" s="44" t="s">
        <v>138</v>
      </c>
      <c r="B57" s="45" t="s">
        <v>139</v>
      </c>
      <c r="C57" s="46">
        <v>44697.0</v>
      </c>
      <c r="D57" s="46">
        <v>44711.0</v>
      </c>
      <c r="E57" s="47" t="str">
        <f t="shared" si="25"/>
        <v>#NAME?</v>
      </c>
      <c r="F57" s="48">
        <f t="shared" ref="F57:G57" si="92">SUM(F58:F63)</f>
        <v>60</v>
      </c>
      <c r="G57" s="49">
        <f t="shared" si="92"/>
        <v>0.06810442679</v>
      </c>
      <c r="H57" s="49">
        <f>SUM(G57,H56)</f>
        <v>0.4449489217</v>
      </c>
      <c r="I57" s="50" t="str">
        <f>SUM(I58:I63)</f>
        <v>#REF!</v>
      </c>
      <c r="J57" s="50" t="str">
        <f>SUM(I57,J54)</f>
        <v>#REF!</v>
      </c>
      <c r="K57" s="49" t="str">
        <f t="shared" si="76"/>
        <v>#REF!</v>
      </c>
      <c r="L57" s="51" t="str">
        <f>SUM(L58:L63)</f>
        <v>#REF!</v>
      </c>
      <c r="M57" s="51" t="str">
        <f t="shared" si="93"/>
        <v>#REF!</v>
      </c>
      <c r="N57" s="49"/>
      <c r="O57" s="49" t="str">
        <f>AH57</f>
        <v/>
      </c>
      <c r="P57" s="49" t="str">
        <f t="shared" si="6"/>
        <v>#REF!</v>
      </c>
      <c r="Q57" s="52">
        <f t="shared" si="64"/>
        <v>0</v>
      </c>
      <c r="R57" s="53">
        <v>0.0</v>
      </c>
      <c r="S57" s="48" t="s">
        <v>37</v>
      </c>
      <c r="T57" s="48">
        <f t="shared" si="65"/>
        <v>0.68</v>
      </c>
      <c r="U57" s="53">
        <f t="shared" si="66"/>
        <v>0</v>
      </c>
      <c r="V57" s="52" t="str">
        <f t="shared" si="67"/>
        <v>#REF!</v>
      </c>
      <c r="W57" s="50" t="str">
        <f>'CD R Documentación'!O58+'CD R Documentación'!T58+'CD R Documentación'!Y58+'CD R Documentación'!AD58+'CD R Documentación'!AI58+'CD R Documentación'!AN58+#REF!</f>
        <v>#REF!</v>
      </c>
      <c r="X57" s="48" t="str">
        <f>'CD R Documentación'!R58+'CD R Documentación'!W58+'CD R Documentación'!AB58+'CD R Documentación'!AG58+'CD R Documentación'!AL58+'CD R Documentación'!AQ58+#REF!</f>
        <v>#REF!</v>
      </c>
      <c r="Y57" s="52">
        <f t="shared" si="79"/>
        <v>0.01666666667</v>
      </c>
      <c r="Z57" s="53">
        <f>'CD R Investigación'!P58+'CD R Investigación'!U58+'CD R Investigación'!Z58+'CD R Investigación'!AE58+'CD R Investigación'!AJ58+'CD R Investigación'!AO58+'CD R Investigación'!AT58+'CD R Investigación'!AY58</f>
        <v>1</v>
      </c>
      <c r="AA57" s="53">
        <f>'CD R Investigación'!S58+'CD R Investigación'!X58+'CD R Investigación'!AC58+'CD R Investigación'!AH58+'CD R Investigación'!AM58+'CD R Investigación'!AR58+'CD R Investigación'!AW58+'CD R Investigación'!BB58</f>
        <v>0.44</v>
      </c>
      <c r="AB57" s="52" t="str">
        <f t="shared" si="69"/>
        <v>#REF!</v>
      </c>
      <c r="AC57" s="53" t="str">
        <f>'CD R Desarrollo'!P58+'CD R Desarrollo'!U58+'CD R Desarrollo'!Z58+'CD R Desarrollo'!AE58+'CD R Desarrollo'!AJ58+'CD R Desarrollo'!AO58+#REF!+#REF!</f>
        <v>#REF!</v>
      </c>
      <c r="AD57" s="53" t="str">
        <f>'CD R Desarrollo'!S58+'CD R Desarrollo'!X58+'CD R Desarrollo'!AC58+'CD R Desarrollo'!AH58+'CD R Desarrollo'!AM58+'CD R Desarrollo'!AR58+#REF!+#REF!</f>
        <v>#REF!</v>
      </c>
      <c r="AE57" s="79"/>
      <c r="AF57" s="56"/>
      <c r="AG57" s="56"/>
      <c r="AH57" s="117"/>
    </row>
    <row r="58" ht="15.75" customHeight="1">
      <c r="A58" s="57" t="s">
        <v>140</v>
      </c>
      <c r="B58" s="58" t="s">
        <v>141</v>
      </c>
      <c r="C58" s="59">
        <v>44697.0</v>
      </c>
      <c r="D58" s="59">
        <v>44709.0</v>
      </c>
      <c r="E58" s="60" t="str">
        <f t="shared" si="25"/>
        <v>#NAME?</v>
      </c>
      <c r="F58" s="61">
        <v>30.0</v>
      </c>
      <c r="G58" s="62">
        <f t="shared" ref="G58:G61" si="94">F58/F$105</f>
        <v>0.03405221339</v>
      </c>
      <c r="H58" s="63">
        <f>SUM(H56,G58)</f>
        <v>0.4108967083</v>
      </c>
      <c r="I58" s="64" t="str">
        <f t="shared" ref="I58:I63" si="95">SUM(R58,W58,Z58,AC58)</f>
        <v>#REF!</v>
      </c>
      <c r="J58" s="113" t="str">
        <f>SUM(I58,J56)</f>
        <v>#REF!</v>
      </c>
      <c r="K58" s="114" t="str">
        <f t="shared" si="76"/>
        <v>#REF!</v>
      </c>
      <c r="L58" s="66" t="str">
        <f t="shared" ref="L58:L63" si="96">SUM(U58,X58,AA58,AD58)</f>
        <v>#REF!</v>
      </c>
      <c r="M58" s="66" t="str">
        <f>SUM(L58,M56)</f>
        <v>#REF!</v>
      </c>
      <c r="N58" s="62">
        <f t="shared" ref="N58:N63" si="97">G58*AE58</f>
        <v>0.03405221339</v>
      </c>
      <c r="O58" s="62">
        <f>SUM(N58,O56)</f>
        <v>0.4097616345</v>
      </c>
      <c r="P58" s="62" t="str">
        <f t="shared" si="6"/>
        <v>#REF!</v>
      </c>
      <c r="Q58" s="67">
        <f t="shared" si="64"/>
        <v>0</v>
      </c>
      <c r="R58" s="68">
        <v>0.0</v>
      </c>
      <c r="S58" s="69" t="s">
        <v>37</v>
      </c>
      <c r="T58" s="69">
        <f t="shared" si="65"/>
        <v>0.68</v>
      </c>
      <c r="U58" s="68">
        <f t="shared" si="66"/>
        <v>0</v>
      </c>
      <c r="V58" s="70" t="str">
        <f t="shared" si="67"/>
        <v>#REF!</v>
      </c>
      <c r="W58" s="71" t="str">
        <f>'CD R Documentación'!O59+'CD R Documentación'!T59+'CD R Documentación'!Y59+'CD R Documentación'!AD59+'CD R Documentación'!AI59+'CD R Documentación'!AN59+#REF!</f>
        <v>#REF!</v>
      </c>
      <c r="X58" s="29" t="str">
        <f>'CD R Documentación'!R59+'CD R Documentación'!W59+'CD R Documentación'!AB59+'CD R Documentación'!AG59+'CD R Documentación'!AL59+'CD R Documentación'!AQ59+#REF!</f>
        <v>#REF!</v>
      </c>
      <c r="Y58" s="72">
        <f t="shared" si="79"/>
        <v>0</v>
      </c>
      <c r="Z58" s="73">
        <f>'CD R Investigación'!P59+'CD R Investigación'!U59+'CD R Investigación'!Z59+'CD R Investigación'!AE59+'CD R Investigación'!AJ59+'CD R Investigación'!AO59+'CD R Investigación'!AT59+'CD R Investigación'!AY59</f>
        <v>0</v>
      </c>
      <c r="AA58" s="73">
        <f>'CD R Investigación'!S59+'CD R Investigación'!X59+'CD R Investigación'!AC59+'CD R Investigación'!AH59+'CD R Investigación'!AM59+'CD R Investigación'!AR59+'CD R Investigación'!AW59+'CD R Investigación'!BB59</f>
        <v>0</v>
      </c>
      <c r="AB58" s="74" t="str">
        <f t="shared" si="69"/>
        <v>#REF!</v>
      </c>
      <c r="AC58" s="75" t="str">
        <f>'CD R Desarrollo'!P59+'CD R Desarrollo'!U59+'CD R Desarrollo'!Z59+'CD R Desarrollo'!AE59+'CD R Desarrollo'!AJ59+'CD R Desarrollo'!AO59+#REF!+#REF!</f>
        <v>#REF!</v>
      </c>
      <c r="AD58" s="75" t="str">
        <f>'CD R Desarrollo'!S59+'CD R Desarrollo'!X59+'CD R Desarrollo'!AC59+'CD R Desarrollo'!AH59+'CD R Desarrollo'!AM59+'CD R Desarrollo'!AR59+#REF!+#REF!</f>
        <v>#REF!</v>
      </c>
      <c r="AE58" s="78">
        <v>1.0</v>
      </c>
      <c r="AF58" s="77">
        <f>'PL Cronograma detallado'!L186*AE58</f>
        <v>43.76</v>
      </c>
      <c r="AG58" s="78" t="str">
        <f>AF58/'PL Cronograma detallado'!M$257</f>
        <v>#DIV/0!</v>
      </c>
      <c r="AH58" s="78" t="str">
        <f>SUM(AG58,AH56)</f>
        <v>#DIV/0!</v>
      </c>
    </row>
    <row r="59" ht="15.75" customHeight="1">
      <c r="A59" s="57" t="s">
        <v>142</v>
      </c>
      <c r="B59" s="58" t="s">
        <v>143</v>
      </c>
      <c r="C59" s="59">
        <v>44703.0</v>
      </c>
      <c r="D59" s="59">
        <v>44703.0</v>
      </c>
      <c r="E59" s="60" t="str">
        <f t="shared" si="25"/>
        <v>#NAME?</v>
      </c>
      <c r="F59" s="61">
        <v>1.0</v>
      </c>
      <c r="G59" s="62">
        <f t="shared" si="94"/>
        <v>0.00113507378</v>
      </c>
      <c r="H59" s="63">
        <f t="shared" ref="H59:H63" si="98">SUM(H58,G59)</f>
        <v>0.4120317821</v>
      </c>
      <c r="I59" s="64" t="str">
        <f t="shared" si="95"/>
        <v>#REF!</v>
      </c>
      <c r="J59" s="113" t="str">
        <f t="shared" ref="J59:J63" si="99">SUM(I59,J58)</f>
        <v>#REF!</v>
      </c>
      <c r="K59" s="114" t="str">
        <f t="shared" si="76"/>
        <v>#REF!</v>
      </c>
      <c r="L59" s="66" t="str">
        <f t="shared" si="96"/>
        <v>#REF!</v>
      </c>
      <c r="M59" s="66" t="str">
        <f t="shared" ref="M59:M64" si="100">SUM(L59,M58)</f>
        <v>#REF!</v>
      </c>
      <c r="N59" s="62">
        <f t="shared" si="97"/>
        <v>0.00113507378</v>
      </c>
      <c r="O59" s="62">
        <f t="shared" ref="O59:O63" si="101">SUM(N59,O58)</f>
        <v>0.4108967083</v>
      </c>
      <c r="P59" s="62" t="str">
        <f t="shared" si="6"/>
        <v>#REF!</v>
      </c>
      <c r="Q59" s="67">
        <f t="shared" si="64"/>
        <v>1</v>
      </c>
      <c r="R59" s="68">
        <v>1.0</v>
      </c>
      <c r="S59" s="69" t="s">
        <v>37</v>
      </c>
      <c r="T59" s="69">
        <f t="shared" si="65"/>
        <v>0.68</v>
      </c>
      <c r="U59" s="68">
        <f t="shared" si="66"/>
        <v>0.68</v>
      </c>
      <c r="V59" s="70" t="str">
        <f t="shared" si="67"/>
        <v>#REF!</v>
      </c>
      <c r="W59" s="71" t="str">
        <f>'CD R Documentación'!O60+'CD R Documentación'!T60+'CD R Documentación'!Y60+'CD R Documentación'!AD60+'CD R Documentación'!AI60+'CD R Documentación'!AN60+#REF!</f>
        <v>#REF!</v>
      </c>
      <c r="X59" s="29" t="str">
        <f>'CD R Documentación'!R60+'CD R Documentación'!W60+'CD R Documentación'!AB60+'CD R Documentación'!AG60+'CD R Documentación'!AL60+'CD R Documentación'!AQ60+#REF!</f>
        <v>#REF!</v>
      </c>
      <c r="Y59" s="72">
        <f t="shared" si="79"/>
        <v>0</v>
      </c>
      <c r="Z59" s="73">
        <f>'CD R Investigación'!P60+'CD R Investigación'!U60+'CD R Investigación'!Z60+'CD R Investigación'!AE60+'CD R Investigación'!AJ60+'CD R Investigación'!AO60+'CD R Investigación'!AT60+'CD R Investigación'!AY60</f>
        <v>0</v>
      </c>
      <c r="AA59" s="73">
        <f>'CD R Investigación'!S60+'CD R Investigación'!X60+'CD R Investigación'!AC60+'CD R Investigación'!AH60+'CD R Investigación'!AM60+'CD R Investigación'!AR60+'CD R Investigación'!AW60+'CD R Investigación'!BB60</f>
        <v>0</v>
      </c>
      <c r="AB59" s="74" t="str">
        <f t="shared" si="69"/>
        <v>#REF!</v>
      </c>
      <c r="AC59" s="75" t="str">
        <f>'CD R Desarrollo'!P60+'CD R Desarrollo'!U60+'CD R Desarrollo'!Z60+'CD R Desarrollo'!AE60+'CD R Desarrollo'!AJ60+'CD R Desarrollo'!AO60+#REF!+#REF!</f>
        <v>#REF!</v>
      </c>
      <c r="AD59" s="75" t="str">
        <f>'CD R Desarrollo'!S60+'CD R Desarrollo'!X60+'CD R Desarrollo'!AC60+'CD R Desarrollo'!AH60+'CD R Desarrollo'!AM60+'CD R Desarrollo'!AR60+#REF!+#REF!</f>
        <v>#REF!</v>
      </c>
      <c r="AE59" s="78">
        <v>1.0</v>
      </c>
      <c r="AF59" s="77">
        <f>'PL Cronograma detallado'!L194*AE59</f>
        <v>13.21</v>
      </c>
      <c r="AG59" s="78" t="str">
        <f>AF59/'PL Cronograma detallado'!M$257</f>
        <v>#DIV/0!</v>
      </c>
      <c r="AH59" s="78" t="str">
        <f t="shared" ref="AH59:AH63" si="102">SUM(AG59,AH58)</f>
        <v>#DIV/0!</v>
      </c>
    </row>
    <row r="60" ht="15.75" customHeight="1">
      <c r="A60" s="57" t="s">
        <v>144</v>
      </c>
      <c r="B60" s="58" t="s">
        <v>145</v>
      </c>
      <c r="C60" s="59">
        <v>44709.0</v>
      </c>
      <c r="D60" s="59">
        <v>44711.0</v>
      </c>
      <c r="E60" s="60" t="str">
        <f t="shared" si="25"/>
        <v>#NAME?</v>
      </c>
      <c r="F60" s="61">
        <v>12.0</v>
      </c>
      <c r="G60" s="62">
        <f t="shared" si="94"/>
        <v>0.01362088536</v>
      </c>
      <c r="H60" s="63">
        <f t="shared" si="98"/>
        <v>0.4256526674</v>
      </c>
      <c r="I60" s="64" t="str">
        <f t="shared" si="95"/>
        <v>#REF!</v>
      </c>
      <c r="J60" s="113" t="str">
        <f t="shared" si="99"/>
        <v>#REF!</v>
      </c>
      <c r="K60" s="114" t="str">
        <f t="shared" si="76"/>
        <v>#REF!</v>
      </c>
      <c r="L60" s="66" t="str">
        <f t="shared" si="96"/>
        <v>#REF!</v>
      </c>
      <c r="M60" s="66" t="str">
        <f t="shared" si="100"/>
        <v>#REF!</v>
      </c>
      <c r="N60" s="62">
        <f t="shared" si="97"/>
        <v>0.01362088536</v>
      </c>
      <c r="O60" s="62">
        <f t="shared" si="101"/>
        <v>0.4245175936</v>
      </c>
      <c r="P60" s="121" t="str">
        <f t="shared" si="6"/>
        <v>#REF!</v>
      </c>
      <c r="Q60" s="67">
        <f t="shared" si="64"/>
        <v>0</v>
      </c>
      <c r="R60" s="68">
        <v>0.0</v>
      </c>
      <c r="S60" s="69" t="s">
        <v>37</v>
      </c>
      <c r="T60" s="69">
        <f t="shared" si="65"/>
        <v>0.68</v>
      </c>
      <c r="U60" s="68">
        <f t="shared" si="66"/>
        <v>0</v>
      </c>
      <c r="V60" s="70" t="str">
        <f t="shared" si="67"/>
        <v>#REF!</v>
      </c>
      <c r="W60" s="71" t="str">
        <f>'CD R Documentación'!O61+'CD R Documentación'!T61+'CD R Documentación'!Y61+'CD R Documentación'!AD61+'CD R Documentación'!AI61+'CD R Documentación'!AN61+#REF!</f>
        <v>#REF!</v>
      </c>
      <c r="X60" s="29" t="str">
        <f>'CD R Documentación'!R61+'CD R Documentación'!W61+'CD R Documentación'!AB61+'CD R Documentación'!AG61+'CD R Documentación'!AL61+'CD R Documentación'!AQ61+#REF!</f>
        <v>#REF!</v>
      </c>
      <c r="Y60" s="72">
        <f t="shared" si="79"/>
        <v>0</v>
      </c>
      <c r="Z60" s="73">
        <f>'CD R Investigación'!P61+'CD R Investigación'!U61+'CD R Investigación'!Z61+'CD R Investigación'!AE61+'CD R Investigación'!AJ61+'CD R Investigación'!AO61+'CD R Investigación'!AT61+'CD R Investigación'!AY61</f>
        <v>0</v>
      </c>
      <c r="AA60" s="73">
        <f>'CD R Investigación'!S61+'CD R Investigación'!X61+'CD R Investigación'!AC61+'CD R Investigación'!AH61+'CD R Investigación'!AM61+'CD R Investigación'!AR61+'CD R Investigación'!AW61+'CD R Investigación'!BB61</f>
        <v>0</v>
      </c>
      <c r="AB60" s="74" t="str">
        <f t="shared" si="69"/>
        <v>#REF!</v>
      </c>
      <c r="AC60" s="75" t="str">
        <f>'CD R Desarrollo'!P61+'CD R Desarrollo'!U61+'CD R Desarrollo'!Z61+'CD R Desarrollo'!AE61+'CD R Desarrollo'!AJ61+'CD R Desarrollo'!AO61+#REF!+#REF!</f>
        <v>#REF!</v>
      </c>
      <c r="AD60" s="75" t="str">
        <f>'CD R Desarrollo'!S61+'CD R Desarrollo'!X61+'CD R Desarrollo'!AC61+'CD R Desarrollo'!AH61+'CD R Desarrollo'!AM61+'CD R Desarrollo'!AR61+#REF!+#REF!</f>
        <v>#REF!</v>
      </c>
      <c r="AE60" s="78">
        <v>1.0</v>
      </c>
      <c r="AF60" s="77">
        <f>'PL Cronograma detallado'!L195*AE60</f>
        <v>5.64</v>
      </c>
      <c r="AG60" s="78" t="str">
        <f>AF60/'PL Cronograma detallado'!M$257</f>
        <v>#DIV/0!</v>
      </c>
      <c r="AH60" s="78" t="str">
        <f t="shared" si="102"/>
        <v>#DIV/0!</v>
      </c>
    </row>
    <row r="61" ht="15.75" customHeight="1">
      <c r="A61" s="57" t="s">
        <v>146</v>
      </c>
      <c r="B61" s="58" t="s">
        <v>147</v>
      </c>
      <c r="C61" s="59">
        <v>44710.0</v>
      </c>
      <c r="D61" s="59">
        <v>44710.0</v>
      </c>
      <c r="E61" s="60" t="str">
        <f t="shared" si="25"/>
        <v>#NAME?</v>
      </c>
      <c r="F61" s="61">
        <v>1.0</v>
      </c>
      <c r="G61" s="62">
        <f t="shared" si="94"/>
        <v>0.00113507378</v>
      </c>
      <c r="H61" s="63">
        <f t="shared" si="98"/>
        <v>0.4267877412</v>
      </c>
      <c r="I61" s="64" t="str">
        <f t="shared" si="95"/>
        <v>#REF!</v>
      </c>
      <c r="J61" s="115" t="str">
        <f t="shared" si="99"/>
        <v>#REF!</v>
      </c>
      <c r="K61" s="114" t="str">
        <f t="shared" si="76"/>
        <v>#REF!</v>
      </c>
      <c r="L61" s="66" t="str">
        <f t="shared" si="96"/>
        <v>#REF!</v>
      </c>
      <c r="M61" s="66" t="str">
        <f t="shared" si="100"/>
        <v>#REF!</v>
      </c>
      <c r="N61" s="62">
        <f t="shared" si="97"/>
        <v>0.00113507378</v>
      </c>
      <c r="O61" s="62">
        <f t="shared" si="101"/>
        <v>0.4256526674</v>
      </c>
      <c r="P61" s="124" t="str">
        <f t="shared" si="6"/>
        <v>#REF!</v>
      </c>
      <c r="Q61" s="67">
        <f t="shared" si="64"/>
        <v>1</v>
      </c>
      <c r="R61" s="68">
        <v>1.0</v>
      </c>
      <c r="S61" s="69" t="s">
        <v>37</v>
      </c>
      <c r="T61" s="69">
        <f t="shared" si="65"/>
        <v>0.68</v>
      </c>
      <c r="U61" s="68">
        <f t="shared" si="66"/>
        <v>0.68</v>
      </c>
      <c r="V61" s="70" t="str">
        <f t="shared" si="67"/>
        <v>#REF!</v>
      </c>
      <c r="W61" s="71" t="str">
        <f>'CD R Documentación'!O62+'CD R Documentación'!T62+'CD R Documentación'!Y62+'CD R Documentación'!AD62+'CD R Documentación'!AI62+'CD R Documentación'!AN62+#REF!</f>
        <v>#REF!</v>
      </c>
      <c r="X61" s="29" t="str">
        <f>'CD R Documentación'!R62+'CD R Documentación'!W62+'CD R Documentación'!AB62+'CD R Documentación'!AG62+'CD R Documentación'!AL62+'CD R Documentación'!AQ62+#REF!</f>
        <v>#REF!</v>
      </c>
      <c r="Y61" s="72">
        <f t="shared" si="79"/>
        <v>0</v>
      </c>
      <c r="Z61" s="73">
        <f>'CD R Investigación'!P62+'CD R Investigación'!U62+'CD R Investigación'!Z62+'CD R Investigación'!AE62+'CD R Investigación'!AJ62+'CD R Investigación'!AO62+'CD R Investigación'!AT62+'CD R Investigación'!AY62</f>
        <v>0</v>
      </c>
      <c r="AA61" s="73">
        <f>'CD R Investigación'!S62+'CD R Investigación'!X62+'CD R Investigación'!AC62+'CD R Investigación'!AH62+'CD R Investigación'!AM62+'CD R Investigación'!AR62+'CD R Investigación'!AW62+'CD R Investigación'!BB62</f>
        <v>0</v>
      </c>
      <c r="AB61" s="74" t="str">
        <f t="shared" si="69"/>
        <v>#REF!</v>
      </c>
      <c r="AC61" s="75" t="str">
        <f>'CD R Desarrollo'!P62+'CD R Desarrollo'!U62+'CD R Desarrollo'!Z62+'CD R Desarrollo'!AE62+'CD R Desarrollo'!AJ62+'CD R Desarrollo'!AO62+#REF!+#REF!</f>
        <v>#REF!</v>
      </c>
      <c r="AD61" s="75" t="str">
        <f>'CD R Desarrollo'!S62+'CD R Desarrollo'!X62+'CD R Desarrollo'!AC62+'CD R Desarrollo'!AH62+'CD R Desarrollo'!AM62+'CD R Desarrollo'!AR62+#REF!+#REF!</f>
        <v>#REF!</v>
      </c>
      <c r="AE61" s="78">
        <v>1.0</v>
      </c>
      <c r="AF61" s="77">
        <f>'PL Cronograma detallado'!L197*AE61</f>
        <v>5.64</v>
      </c>
      <c r="AG61" s="78" t="str">
        <f>AF61/'PL Cronograma detallado'!M$257</f>
        <v>#DIV/0!</v>
      </c>
      <c r="AH61" s="78" t="str">
        <f t="shared" si="102"/>
        <v>#DIV/0!</v>
      </c>
    </row>
    <row r="62" ht="15.75" customHeight="1">
      <c r="A62" s="81" t="s">
        <v>148</v>
      </c>
      <c r="B62" s="82" t="s">
        <v>149</v>
      </c>
      <c r="C62" s="83">
        <v>44704.0</v>
      </c>
      <c r="D62" s="83">
        <v>44711.0</v>
      </c>
      <c r="E62" s="84" t="str">
        <f t="shared" si="25"/>
        <v>#NAME?</v>
      </c>
      <c r="F62" s="85">
        <v>15.0</v>
      </c>
      <c r="G62" s="87">
        <f>(F62/F105)</f>
        <v>0.0170261067</v>
      </c>
      <c r="H62" s="87">
        <f t="shared" si="98"/>
        <v>0.4438138479</v>
      </c>
      <c r="I62" s="88" t="str">
        <f t="shared" si="95"/>
        <v>#REF!</v>
      </c>
      <c r="J62" s="88" t="str">
        <f t="shared" si="99"/>
        <v>#REF!</v>
      </c>
      <c r="K62" s="87" t="str">
        <f t="shared" si="76"/>
        <v>#REF!</v>
      </c>
      <c r="L62" s="90" t="str">
        <f t="shared" si="96"/>
        <v>#REF!</v>
      </c>
      <c r="M62" s="90" t="str">
        <f t="shared" si="100"/>
        <v>#REF!</v>
      </c>
      <c r="N62" s="87">
        <f t="shared" si="97"/>
        <v>0.0170261067</v>
      </c>
      <c r="O62" s="87">
        <f t="shared" si="101"/>
        <v>0.4426787741</v>
      </c>
      <c r="P62" s="87" t="str">
        <f t="shared" si="6"/>
        <v>#REF!</v>
      </c>
      <c r="Q62" s="91">
        <f t="shared" si="64"/>
        <v>0.2666666667</v>
      </c>
      <c r="R62" s="89">
        <v>4.0</v>
      </c>
      <c r="S62" s="85" t="s">
        <v>37</v>
      </c>
      <c r="T62" s="85">
        <f t="shared" si="65"/>
        <v>0.68</v>
      </c>
      <c r="U62" s="89">
        <f t="shared" si="66"/>
        <v>2.72</v>
      </c>
      <c r="V62" s="91" t="str">
        <f t="shared" si="67"/>
        <v>#REF!</v>
      </c>
      <c r="W62" s="88" t="str">
        <f>'CD R Documentación'!O63+'CD R Documentación'!T63+'CD R Documentación'!Y63+'CD R Documentación'!AD63+'CD R Documentación'!AI63+'CD R Documentación'!AN63+#REF!</f>
        <v>#REF!</v>
      </c>
      <c r="X62" s="85" t="str">
        <f>'CD R Documentación'!R63+'CD R Documentación'!W63+'CD R Documentación'!AB63+'CD R Documentación'!AG63+'CD R Documentación'!AL63+'CD R Documentación'!AQ63+#REF!</f>
        <v>#REF!</v>
      </c>
      <c r="Y62" s="91">
        <f t="shared" si="79"/>
        <v>0</v>
      </c>
      <c r="Z62" s="89">
        <f>'CD R Investigación'!P63+'CD R Investigación'!U63+'CD R Investigación'!Z63+'CD R Investigación'!AE63+'CD R Investigación'!AJ63+'CD R Investigación'!AO63+'CD R Investigación'!AT63+'CD R Investigación'!AY63</f>
        <v>0</v>
      </c>
      <c r="AA62" s="89">
        <f>'CD R Investigación'!S63+'CD R Investigación'!X63+'CD R Investigación'!AC63+'CD R Investigación'!AH63+'CD R Investigación'!AM63+'CD R Investigación'!AR63+'CD R Investigación'!AW63+'CD R Investigación'!BB63</f>
        <v>0</v>
      </c>
      <c r="AB62" s="91" t="str">
        <f t="shared" si="69"/>
        <v>#REF!</v>
      </c>
      <c r="AC62" s="89" t="str">
        <f>'CD R Desarrollo'!P63+'CD R Desarrollo'!U63+'CD R Desarrollo'!Z63+'CD R Desarrollo'!AE63+'CD R Desarrollo'!AJ63+'CD R Desarrollo'!AO63+#REF!+#REF!</f>
        <v>#REF!</v>
      </c>
      <c r="AD62" s="89" t="str">
        <f>'CD R Desarrollo'!S63+'CD R Desarrollo'!X63+'CD R Desarrollo'!AC63+'CD R Desarrollo'!AH63+'CD R Desarrollo'!AM63+'CD R Desarrollo'!AR63+#REF!+#REF!</f>
        <v>#REF!</v>
      </c>
      <c r="AE62" s="92">
        <v>1.0</v>
      </c>
      <c r="AF62" s="93">
        <f>'PL Cronograma detallado'!L198*AE62</f>
        <v>13.21</v>
      </c>
      <c r="AG62" s="92" t="str">
        <f>AF62/'PL Cronograma detallado'!M$257</f>
        <v>#DIV/0!</v>
      </c>
      <c r="AH62" s="92" t="str">
        <f t="shared" si="102"/>
        <v>#DIV/0!</v>
      </c>
    </row>
    <row r="63" ht="15.75" customHeight="1">
      <c r="A63" s="101" t="s">
        <v>150</v>
      </c>
      <c r="B63" s="102" t="s">
        <v>151</v>
      </c>
      <c r="C63" s="103">
        <v>44712.0</v>
      </c>
      <c r="D63" s="103">
        <v>44712.0</v>
      </c>
      <c r="E63" s="104" t="str">
        <f t="shared" si="25"/>
        <v>#NAME?</v>
      </c>
      <c r="F63" s="105">
        <v>1.0</v>
      </c>
      <c r="G63" s="106">
        <f>(F63/F105)</f>
        <v>0.00113507378</v>
      </c>
      <c r="H63" s="106">
        <f t="shared" si="98"/>
        <v>0.4449489217</v>
      </c>
      <c r="I63" s="107" t="str">
        <f t="shared" si="95"/>
        <v>#REF!</v>
      </c>
      <c r="J63" s="107" t="str">
        <f t="shared" si="99"/>
        <v>#REF!</v>
      </c>
      <c r="K63" s="106" t="str">
        <f t="shared" si="76"/>
        <v>#REF!</v>
      </c>
      <c r="L63" s="109" t="str">
        <f t="shared" si="96"/>
        <v>#REF!</v>
      </c>
      <c r="M63" s="109" t="str">
        <f t="shared" si="100"/>
        <v>#REF!</v>
      </c>
      <c r="N63" s="106">
        <f t="shared" si="97"/>
        <v>0.00113507378</v>
      </c>
      <c r="O63" s="106">
        <f t="shared" si="101"/>
        <v>0.4438138479</v>
      </c>
      <c r="P63" s="106" t="str">
        <f t="shared" si="6"/>
        <v>#REF!</v>
      </c>
      <c r="Q63" s="110">
        <f t="shared" si="64"/>
        <v>1</v>
      </c>
      <c r="R63" s="108">
        <v>1.0</v>
      </c>
      <c r="S63" s="105" t="s">
        <v>37</v>
      </c>
      <c r="T63" s="105">
        <f t="shared" si="65"/>
        <v>0.68</v>
      </c>
      <c r="U63" s="108">
        <f t="shared" si="66"/>
        <v>0.68</v>
      </c>
      <c r="V63" s="110" t="str">
        <f t="shared" si="67"/>
        <v>#REF!</v>
      </c>
      <c r="W63" s="107" t="str">
        <f>'CD R Documentación'!O64+'CD R Documentación'!T64+'CD R Documentación'!Y64+'CD R Documentación'!AD64+'CD R Documentación'!AI64+'CD R Documentación'!AN64+#REF!</f>
        <v>#REF!</v>
      </c>
      <c r="X63" s="105" t="str">
        <f>'CD R Documentación'!R64+'CD R Documentación'!W64+'CD R Documentación'!AB64+'CD R Documentación'!AG64+'CD R Documentación'!AL64+'CD R Documentación'!AQ64+#REF!</f>
        <v>#REF!</v>
      </c>
      <c r="Y63" s="110">
        <f t="shared" si="79"/>
        <v>0</v>
      </c>
      <c r="Z63" s="108">
        <f>'CD R Investigación'!P64+'CD R Investigación'!U64+'CD R Investigación'!Z64+'CD R Investigación'!AE64+'CD R Investigación'!AJ64+'CD R Investigación'!AO64+'CD R Investigación'!AT64+'CD R Investigación'!AY64</f>
        <v>0</v>
      </c>
      <c r="AA63" s="108">
        <f>'CD R Investigación'!S64+'CD R Investigación'!X64+'CD R Investigación'!AC64+'CD R Investigación'!AH64+'CD R Investigación'!AM64+'CD R Investigación'!AR64+'CD R Investigación'!AW64+'CD R Investigación'!BB64</f>
        <v>0</v>
      </c>
      <c r="AB63" s="110" t="str">
        <f t="shared" si="69"/>
        <v>#REF!</v>
      </c>
      <c r="AC63" s="108" t="str">
        <f>'CD R Desarrollo'!P64+'CD R Desarrollo'!U64+'CD R Desarrollo'!Z64+'CD R Desarrollo'!AE64+'CD R Desarrollo'!AJ64+'CD R Desarrollo'!AO64+#REF!+#REF!</f>
        <v>#REF!</v>
      </c>
      <c r="AD63" s="108" t="str">
        <f>'CD R Desarrollo'!S64+'CD R Desarrollo'!X64+'CD R Desarrollo'!AC64+'CD R Desarrollo'!AH64+'CD R Desarrollo'!AM64+'CD R Desarrollo'!AR64+#REF!+#REF!</f>
        <v>#REF!</v>
      </c>
      <c r="AE63" s="111">
        <v>1.0</v>
      </c>
      <c r="AF63" s="112">
        <f>'PL Cronograma detallado'!L200*AE63</f>
        <v>5.64</v>
      </c>
      <c r="AG63" s="111" t="str">
        <f>AF63/'PL Cronograma detallado'!M$257</f>
        <v>#DIV/0!</v>
      </c>
      <c r="AH63" s="111" t="str">
        <f t="shared" si="102"/>
        <v>#DIV/0!</v>
      </c>
    </row>
    <row r="64" ht="15.75" customHeight="1">
      <c r="A64" s="44" t="s">
        <v>152</v>
      </c>
      <c r="B64" s="45" t="s">
        <v>153</v>
      </c>
      <c r="C64" s="46">
        <v>44713.0</v>
      </c>
      <c r="D64" s="46">
        <v>44725.0</v>
      </c>
      <c r="E64" s="47" t="str">
        <f t="shared" si="25"/>
        <v>#NAME?</v>
      </c>
      <c r="F64" s="48">
        <f t="shared" ref="F64:G64" si="103">SUM(F65:F73)</f>
        <v>124</v>
      </c>
      <c r="G64" s="49">
        <f t="shared" si="103"/>
        <v>0.1407491487</v>
      </c>
      <c r="H64" s="49">
        <f>SUM(G64,H63)</f>
        <v>0.5856980704</v>
      </c>
      <c r="I64" s="50" t="str">
        <f>SUM(I65:I73)</f>
        <v>#REF!</v>
      </c>
      <c r="J64" s="50" t="str">
        <f>SUM(I64,J57)</f>
        <v>#REF!</v>
      </c>
      <c r="K64" s="49" t="str">
        <f t="shared" si="76"/>
        <v>#REF!</v>
      </c>
      <c r="L64" s="51" t="str">
        <f>SUM(L65:L73)</f>
        <v>#REF!</v>
      </c>
      <c r="M64" s="51" t="str">
        <f t="shared" si="100"/>
        <v>#REF!</v>
      </c>
      <c r="N64" s="49"/>
      <c r="O64" s="49" t="str">
        <f>AH64</f>
        <v/>
      </c>
      <c r="P64" s="49" t="str">
        <f t="shared" si="6"/>
        <v>#REF!</v>
      </c>
      <c r="Q64" s="52">
        <f t="shared" si="64"/>
        <v>0</v>
      </c>
      <c r="R64" s="53">
        <v>0.0</v>
      </c>
      <c r="S64" s="48" t="s">
        <v>37</v>
      </c>
      <c r="T64" s="48">
        <f t="shared" si="65"/>
        <v>0.68</v>
      </c>
      <c r="U64" s="53">
        <f t="shared" si="66"/>
        <v>0</v>
      </c>
      <c r="V64" s="52" t="str">
        <f t="shared" si="67"/>
        <v>#REF!</v>
      </c>
      <c r="W64" s="50" t="str">
        <f>'CD R Documentación'!O65+'CD R Documentación'!T65+'CD R Documentación'!Y65+'CD R Documentación'!AD65+'CD R Documentación'!AI65+'CD R Documentación'!AN65+#REF!</f>
        <v>#REF!</v>
      </c>
      <c r="X64" s="48" t="str">
        <f>'CD R Documentación'!R65+'CD R Documentación'!W65+'CD R Documentación'!AB65+'CD R Documentación'!AG65+'CD R Documentación'!AL65+'CD R Documentación'!AQ65+#REF!</f>
        <v>#REF!</v>
      </c>
      <c r="Y64" s="52">
        <f t="shared" si="79"/>
        <v>0</v>
      </c>
      <c r="Z64" s="53">
        <f>'CD R Investigación'!P65+'CD R Investigación'!U65+'CD R Investigación'!Z65+'CD R Investigación'!AE65+'CD R Investigación'!AJ65+'CD R Investigación'!AO65+'CD R Investigación'!AT65+'CD R Investigación'!AY65</f>
        <v>0</v>
      </c>
      <c r="AA64" s="53">
        <f>'CD R Investigación'!S65+'CD R Investigación'!X65+'CD R Investigación'!AC65+'CD R Investigación'!AH65+'CD R Investigación'!AM65+'CD R Investigación'!AR65+'CD R Investigación'!AW65+'CD R Investigación'!BB65</f>
        <v>0</v>
      </c>
      <c r="AB64" s="52" t="str">
        <f t="shared" si="69"/>
        <v>#REF!</v>
      </c>
      <c r="AC64" s="53" t="str">
        <f>'CD R Desarrollo'!P65+'CD R Desarrollo'!U65+'CD R Desarrollo'!Z65+'CD R Desarrollo'!AE65+'CD R Desarrollo'!AJ65+'CD R Desarrollo'!AO65+#REF!+#REF!</f>
        <v>#REF!</v>
      </c>
      <c r="AD64" s="53" t="str">
        <f>'CD R Desarrollo'!S65+'CD R Desarrollo'!X65+'CD R Desarrollo'!AC65+'CD R Desarrollo'!AH65+'CD R Desarrollo'!AM65+'CD R Desarrollo'!AR65+#REF!+#REF!</f>
        <v>#REF!</v>
      </c>
      <c r="AE64" s="56"/>
      <c r="AF64" s="56"/>
      <c r="AG64" s="56"/>
      <c r="AH64" s="117"/>
    </row>
    <row r="65" ht="15.75" customHeight="1">
      <c r="A65" s="125" t="s">
        <v>154</v>
      </c>
      <c r="B65" s="126" t="s">
        <v>155</v>
      </c>
      <c r="C65" s="127">
        <v>44713.0</v>
      </c>
      <c r="D65" s="127">
        <v>44716.0</v>
      </c>
      <c r="E65" s="60" t="str">
        <f t="shared" si="25"/>
        <v>#NAME?</v>
      </c>
      <c r="F65" s="128">
        <v>12.0</v>
      </c>
      <c r="G65" s="80">
        <f t="shared" ref="G65:G72" si="104">F65/F$105</f>
        <v>0.01362088536</v>
      </c>
      <c r="H65" s="63">
        <f>SUM(H63,G65)</f>
        <v>0.458569807</v>
      </c>
      <c r="I65" s="64" t="str">
        <f t="shared" ref="I65:I73" si="105">SUM(R65,W65,Z65,AC65)</f>
        <v>#REF!</v>
      </c>
      <c r="J65" s="113" t="str">
        <f>SUM(I65,J63)</f>
        <v>#REF!</v>
      </c>
      <c r="K65" s="114" t="str">
        <f t="shared" si="76"/>
        <v>#REF!</v>
      </c>
      <c r="L65" s="66" t="str">
        <f t="shared" ref="L65:L73" si="106">SUM(U65,X65,AA65,AD65)</f>
        <v>#REF!</v>
      </c>
      <c r="M65" s="66" t="str">
        <f>SUM(L65,M63)</f>
        <v>#REF!</v>
      </c>
      <c r="N65" s="62">
        <f t="shared" ref="N65:N73" si="107">G65*AE65</f>
        <v>0.01362088536</v>
      </c>
      <c r="O65" s="62">
        <f>SUM(N65,O63)</f>
        <v>0.4574347333</v>
      </c>
      <c r="P65" s="62" t="str">
        <f t="shared" si="6"/>
        <v>#REF!</v>
      </c>
      <c r="Q65" s="67">
        <f t="shared" si="64"/>
        <v>0</v>
      </c>
      <c r="R65" s="68">
        <v>0.0</v>
      </c>
      <c r="S65" s="69" t="s">
        <v>37</v>
      </c>
      <c r="T65" s="69">
        <f t="shared" si="65"/>
        <v>0.68</v>
      </c>
      <c r="U65" s="68">
        <f t="shared" si="66"/>
        <v>0</v>
      </c>
      <c r="V65" s="70" t="str">
        <f t="shared" si="67"/>
        <v>#REF!</v>
      </c>
      <c r="W65" s="71" t="str">
        <f>'CD R Documentación'!O66+'CD R Documentación'!T66+'CD R Documentación'!Y66+'CD R Documentación'!AD66+'CD R Documentación'!AI66+'CD R Documentación'!AN66+#REF!</f>
        <v>#REF!</v>
      </c>
      <c r="X65" s="29" t="str">
        <f>'CD R Documentación'!R66+'CD R Documentación'!W66+'CD R Documentación'!AB66+'CD R Documentación'!AG66+'CD R Documentación'!AL66+'CD R Documentación'!AQ66+#REF!</f>
        <v>#REF!</v>
      </c>
      <c r="Y65" s="72">
        <f t="shared" si="79"/>
        <v>0</v>
      </c>
      <c r="Z65" s="73">
        <f>'CD R Investigación'!P66+'CD R Investigación'!U66+'CD R Investigación'!Z66+'CD R Investigación'!AE66+'CD R Investigación'!AJ66+'CD R Investigación'!AO66+'CD R Investigación'!AT66+'CD R Investigación'!AY66</f>
        <v>0</v>
      </c>
      <c r="AA65" s="73">
        <f>'CD R Investigación'!S66+'CD R Investigación'!X66+'CD R Investigación'!AC66+'CD R Investigación'!AH66+'CD R Investigación'!AM66+'CD R Investigación'!AR66+'CD R Investigación'!AW66+'CD R Investigación'!BB66</f>
        <v>0</v>
      </c>
      <c r="AB65" s="74" t="str">
        <f t="shared" si="69"/>
        <v>#REF!</v>
      </c>
      <c r="AC65" s="75" t="str">
        <f>'CD R Desarrollo'!P66+'CD R Desarrollo'!U66+'CD R Desarrollo'!Z66+'CD R Desarrollo'!AE66+'CD R Desarrollo'!AJ66+'CD R Desarrollo'!AO66+#REF!+#REF!</f>
        <v>#REF!</v>
      </c>
      <c r="AD65" s="75" t="str">
        <f>'CD R Desarrollo'!S66+'CD R Desarrollo'!X66+'CD R Desarrollo'!AC66+'CD R Desarrollo'!AH66+'CD R Desarrollo'!AM66+'CD R Desarrollo'!AR66+#REF!+#REF!</f>
        <v>#REF!</v>
      </c>
      <c r="AE65" s="78">
        <v>1.0</v>
      </c>
      <c r="AF65" s="77">
        <f>'PL Cronograma detallado'!L202*AE65</f>
        <v>7.57</v>
      </c>
      <c r="AG65" s="78" t="str">
        <f>AF65/'PL Cronograma detallado'!M$257</f>
        <v>#DIV/0!</v>
      </c>
      <c r="AH65" s="78" t="str">
        <f>SUM(AG65,AH63)</f>
        <v>#DIV/0!</v>
      </c>
    </row>
    <row r="66" ht="15.75" customHeight="1">
      <c r="A66" s="125" t="s">
        <v>156</v>
      </c>
      <c r="B66" s="126" t="s">
        <v>157</v>
      </c>
      <c r="C66" s="127">
        <v>44713.0</v>
      </c>
      <c r="D66" s="127">
        <v>44719.0</v>
      </c>
      <c r="E66" s="60" t="str">
        <f t="shared" si="25"/>
        <v>#NAME?</v>
      </c>
      <c r="F66" s="128">
        <v>14.0</v>
      </c>
      <c r="G66" s="80">
        <f t="shared" si="104"/>
        <v>0.01589103292</v>
      </c>
      <c r="H66" s="63">
        <f t="shared" ref="H66:H73" si="108">SUM(H65,G66)</f>
        <v>0.47446084</v>
      </c>
      <c r="I66" s="64" t="str">
        <f t="shared" si="105"/>
        <v>#REF!</v>
      </c>
      <c r="J66" s="115" t="str">
        <f t="shared" ref="J66:J73" si="109">SUM(I66,J65)</f>
        <v>#REF!</v>
      </c>
      <c r="K66" s="114" t="str">
        <f t="shared" si="76"/>
        <v>#REF!</v>
      </c>
      <c r="L66" s="66" t="str">
        <f t="shared" si="106"/>
        <v>#REF!</v>
      </c>
      <c r="M66" s="66" t="str">
        <f t="shared" ref="M66:M74" si="110">SUM(L66,M65)</f>
        <v>#REF!</v>
      </c>
      <c r="N66" s="62">
        <f t="shared" si="107"/>
        <v>0.01589103292</v>
      </c>
      <c r="O66" s="62">
        <f t="shared" ref="O66:O73" si="111">SUM(N66,O65)</f>
        <v>0.4733257662</v>
      </c>
      <c r="P66" s="62" t="str">
        <f t="shared" si="6"/>
        <v>#REF!</v>
      </c>
      <c r="Q66" s="67">
        <f t="shared" si="64"/>
        <v>0.1428571429</v>
      </c>
      <c r="R66" s="68">
        <v>2.0</v>
      </c>
      <c r="S66" s="69" t="s">
        <v>37</v>
      </c>
      <c r="T66" s="69">
        <f t="shared" si="65"/>
        <v>0.68</v>
      </c>
      <c r="U66" s="68">
        <f t="shared" si="66"/>
        <v>1.36</v>
      </c>
      <c r="V66" s="70" t="str">
        <f t="shared" si="67"/>
        <v>#REF!</v>
      </c>
      <c r="W66" s="71" t="str">
        <f>'CD R Documentación'!O67+'CD R Documentación'!T67+'CD R Documentación'!Y67+'CD R Documentación'!AD67+'CD R Documentación'!AI67+'CD R Documentación'!AN67+#REF!</f>
        <v>#REF!</v>
      </c>
      <c r="X66" s="29" t="str">
        <f>'CD R Documentación'!R67+'CD R Documentación'!W67+'CD R Documentación'!AB67+'CD R Documentación'!AG67+'CD R Documentación'!AL67+'CD R Documentación'!AQ67+#REF!</f>
        <v>#REF!</v>
      </c>
      <c r="Y66" s="72">
        <f t="shared" si="79"/>
        <v>0.07142857143</v>
      </c>
      <c r="Z66" s="73">
        <f>'CD R Investigación'!P67+'CD R Investigación'!U67+'CD R Investigación'!Z67+'CD R Investigación'!AE67+'CD R Investigación'!AJ67+'CD R Investigación'!AO67+'CD R Investigación'!AT67+'CD R Investigación'!AY67</f>
        <v>1</v>
      </c>
      <c r="AA66" s="73">
        <f>'CD R Investigación'!S67+'CD R Investigación'!X67+'CD R Investigación'!AC67+'CD R Investigación'!AH67+'CD R Investigación'!AM67+'CD R Investigación'!AR67+'CD R Investigación'!AW67+'CD R Investigación'!BB67</f>
        <v>0.44</v>
      </c>
      <c r="AB66" s="74" t="str">
        <f t="shared" si="69"/>
        <v>#REF!</v>
      </c>
      <c r="AC66" s="75" t="str">
        <f>'CD R Desarrollo'!P67+'CD R Desarrollo'!U67+'CD R Desarrollo'!Z67+'CD R Desarrollo'!AE67+'CD R Desarrollo'!AJ67+'CD R Desarrollo'!AO67+#REF!+#REF!</f>
        <v>#REF!</v>
      </c>
      <c r="AD66" s="75" t="str">
        <f>'CD R Desarrollo'!S67+'CD R Desarrollo'!X67+'CD R Desarrollo'!AC67+'CD R Desarrollo'!AH67+'CD R Desarrollo'!AM67+'CD R Desarrollo'!AR67+#REF!+#REF!</f>
        <v>#REF!</v>
      </c>
      <c r="AE66" s="78">
        <v>1.0</v>
      </c>
      <c r="AF66" s="77">
        <f>'PL Cronograma detallado'!L204*AE66</f>
        <v>3.76</v>
      </c>
      <c r="AG66" s="78" t="str">
        <f>AF66/'PL Cronograma detallado'!M$257</f>
        <v>#DIV/0!</v>
      </c>
      <c r="AH66" s="78" t="str">
        <f t="shared" ref="AH66:AH67" si="112">SUM(AG66,AH65)</f>
        <v>#DIV/0!</v>
      </c>
    </row>
    <row r="67" ht="15.75" customHeight="1">
      <c r="A67" s="125" t="s">
        <v>158</v>
      </c>
      <c r="B67" s="58" t="s">
        <v>159</v>
      </c>
      <c r="C67" s="127">
        <v>44713.0</v>
      </c>
      <c r="D67" s="127">
        <v>44719.0</v>
      </c>
      <c r="E67" s="60" t="str">
        <f t="shared" si="25"/>
        <v>#NAME?</v>
      </c>
      <c r="F67" s="128">
        <v>21.0</v>
      </c>
      <c r="G67" s="80">
        <f t="shared" si="104"/>
        <v>0.02383654938</v>
      </c>
      <c r="H67" s="63">
        <f t="shared" si="108"/>
        <v>0.4982973893</v>
      </c>
      <c r="I67" s="64" t="str">
        <f t="shared" si="105"/>
        <v>#REF!</v>
      </c>
      <c r="J67" s="115" t="str">
        <f t="shared" si="109"/>
        <v>#REF!</v>
      </c>
      <c r="K67" s="114" t="str">
        <f t="shared" si="76"/>
        <v>#REF!</v>
      </c>
      <c r="L67" s="66" t="str">
        <f t="shared" si="106"/>
        <v>#REF!</v>
      </c>
      <c r="M67" s="66" t="str">
        <f t="shared" si="110"/>
        <v>#REF!</v>
      </c>
      <c r="N67" s="62">
        <f t="shared" si="107"/>
        <v>0.02383654938</v>
      </c>
      <c r="O67" s="62">
        <f t="shared" si="111"/>
        <v>0.4971623156</v>
      </c>
      <c r="P67" s="124" t="str">
        <f t="shared" si="6"/>
        <v>#REF!</v>
      </c>
      <c r="Q67" s="67">
        <f t="shared" si="64"/>
        <v>0</v>
      </c>
      <c r="R67" s="68">
        <v>0.0</v>
      </c>
      <c r="S67" s="69" t="s">
        <v>37</v>
      </c>
      <c r="T67" s="69">
        <f t="shared" si="65"/>
        <v>0.68</v>
      </c>
      <c r="U67" s="68">
        <f t="shared" si="66"/>
        <v>0</v>
      </c>
      <c r="V67" s="70" t="str">
        <f t="shared" si="67"/>
        <v>#REF!</v>
      </c>
      <c r="W67" s="71" t="str">
        <f>'CD R Documentación'!O68+'CD R Documentación'!T68+'CD R Documentación'!Y68+'CD R Documentación'!AD68+'CD R Documentación'!AI68+'CD R Documentación'!AN68+#REF!</f>
        <v>#REF!</v>
      </c>
      <c r="X67" s="29" t="str">
        <f>'CD R Documentación'!R68+'CD R Documentación'!W68+'CD R Documentación'!AB68+'CD R Documentación'!AG68+'CD R Documentación'!AL68+'CD R Documentación'!AQ68+#REF!</f>
        <v>#REF!</v>
      </c>
      <c r="Y67" s="72">
        <f t="shared" si="79"/>
        <v>0</v>
      </c>
      <c r="Z67" s="73">
        <f>'CD R Investigación'!P68+'CD R Investigación'!U68+'CD R Investigación'!Z68+'CD R Investigación'!AE68+'CD R Investigación'!AJ68+'CD R Investigación'!AO68+'CD R Investigación'!AT68+'CD R Investigación'!AY68</f>
        <v>0</v>
      </c>
      <c r="AA67" s="73">
        <f>'CD R Investigación'!S68+'CD R Investigación'!X68+'CD R Investigación'!AC68+'CD R Investigación'!AH68+'CD R Investigación'!AM68+'CD R Investigación'!AR68+'CD R Investigación'!AW68+'CD R Investigación'!BB68</f>
        <v>0</v>
      </c>
      <c r="AB67" s="74" t="str">
        <f t="shared" si="69"/>
        <v>#REF!</v>
      </c>
      <c r="AC67" s="75" t="str">
        <f>'CD R Desarrollo'!P68+'CD R Desarrollo'!U68+'CD R Desarrollo'!Z68+'CD R Desarrollo'!AE68+'CD R Desarrollo'!AJ68+'CD R Desarrollo'!AO68+#REF!+#REF!</f>
        <v>#REF!</v>
      </c>
      <c r="AD67" s="75" t="str">
        <f>'CD R Desarrollo'!S68+'CD R Desarrollo'!X68+'CD R Desarrollo'!AC68+'CD R Desarrollo'!AH68+'CD R Desarrollo'!AM68+'CD R Desarrollo'!AR68+#REF!+#REF!</f>
        <v>#REF!</v>
      </c>
      <c r="AE67" s="78">
        <v>1.0</v>
      </c>
      <c r="AF67" s="77">
        <f>'PL Cronograma detallado'!L205*AE67</f>
        <v>1.88</v>
      </c>
      <c r="AG67" s="78" t="str">
        <f>AF67/'PL Cronograma detallado'!M$257</f>
        <v>#DIV/0!</v>
      </c>
      <c r="AH67" s="78" t="str">
        <f t="shared" si="112"/>
        <v>#DIV/0!</v>
      </c>
    </row>
    <row r="68" ht="15.75" customHeight="1">
      <c r="A68" s="125" t="s">
        <v>160</v>
      </c>
      <c r="B68" s="126" t="s">
        <v>161</v>
      </c>
      <c r="C68" s="127">
        <v>44715.0</v>
      </c>
      <c r="D68" s="127">
        <v>44725.0</v>
      </c>
      <c r="E68" s="60" t="str">
        <f t="shared" si="25"/>
        <v>#NAME?</v>
      </c>
      <c r="F68" s="128">
        <v>40.0</v>
      </c>
      <c r="G68" s="80">
        <f t="shared" si="104"/>
        <v>0.04540295119</v>
      </c>
      <c r="H68" s="63">
        <f t="shared" si="108"/>
        <v>0.5437003405</v>
      </c>
      <c r="I68" s="64" t="str">
        <f t="shared" si="105"/>
        <v>#REF!</v>
      </c>
      <c r="J68" s="115" t="str">
        <f t="shared" si="109"/>
        <v>#REF!</v>
      </c>
      <c r="K68" s="114" t="str">
        <f t="shared" si="76"/>
        <v>#REF!</v>
      </c>
      <c r="L68" s="66" t="str">
        <f t="shared" si="106"/>
        <v>#REF!</v>
      </c>
      <c r="M68" s="66" t="str">
        <f t="shared" si="110"/>
        <v>#REF!</v>
      </c>
      <c r="N68" s="62">
        <f t="shared" si="107"/>
        <v>0.04540295119</v>
      </c>
      <c r="O68" s="62">
        <f t="shared" si="111"/>
        <v>0.5425652667</v>
      </c>
      <c r="P68" s="62" t="str">
        <f t="shared" si="6"/>
        <v>#REF!</v>
      </c>
      <c r="Q68" s="67">
        <f t="shared" si="64"/>
        <v>0</v>
      </c>
      <c r="R68" s="68">
        <v>0.0</v>
      </c>
      <c r="S68" s="69" t="s">
        <v>37</v>
      </c>
      <c r="T68" s="69">
        <f t="shared" si="65"/>
        <v>0.68</v>
      </c>
      <c r="U68" s="68">
        <f t="shared" si="66"/>
        <v>0</v>
      </c>
      <c r="V68" s="70" t="str">
        <f t="shared" si="67"/>
        <v>#REF!</v>
      </c>
      <c r="W68" s="71" t="str">
        <f>'CD R Documentación'!O70+'CD R Documentación'!T70+'CD R Documentación'!Y70+'CD R Documentación'!AD70+'CD R Documentación'!AI70+'CD R Documentación'!AN70+#REF!</f>
        <v>#REF!</v>
      </c>
      <c r="X68" s="29" t="str">
        <f>'CD R Documentación'!R70+'CD R Documentación'!W70+'CD R Documentación'!AB70+'CD R Documentación'!AG70+'CD R Documentación'!AL70+'CD R Documentación'!AQ70+#REF!</f>
        <v>#REF!</v>
      </c>
      <c r="Y68" s="72">
        <f t="shared" si="79"/>
        <v>0.025</v>
      </c>
      <c r="Z68" s="73">
        <f>'CD R Investigación'!P70+'CD R Investigación'!U70+'CD R Investigación'!Z70+'CD R Investigación'!AE70+'CD R Investigación'!AJ70+'CD R Investigación'!AO70+'CD R Investigación'!AT70+'CD R Investigación'!AY70</f>
        <v>1</v>
      </c>
      <c r="AA68" s="73">
        <f>'CD R Investigación'!S70+'CD R Investigación'!X70+'CD R Investigación'!AC70+'CD R Investigación'!AH70+'CD R Investigación'!AM70+'CD R Investigación'!AR70+'CD R Investigación'!AW70+'CD R Investigación'!BB70</f>
        <v>0.44</v>
      </c>
      <c r="AB68" s="74" t="str">
        <f t="shared" si="69"/>
        <v>#REF!</v>
      </c>
      <c r="AC68" s="75" t="str">
        <f>'CD R Desarrollo'!P69+'CD R Desarrollo'!U69+'CD R Desarrollo'!Z69+'CD R Desarrollo'!AE69+'CD R Desarrollo'!AJ69+'CD R Desarrollo'!AO69+#REF!+#REF!</f>
        <v>#REF!</v>
      </c>
      <c r="AD68" s="75" t="str">
        <f>'CD R Desarrollo'!S69+'CD R Desarrollo'!X69+'CD R Desarrollo'!AC69+'CD R Desarrollo'!AH69+'CD R Desarrollo'!AM69+'CD R Desarrollo'!AR69+#REF!+#REF!</f>
        <v>#REF!</v>
      </c>
      <c r="AE68" s="78">
        <v>1.0</v>
      </c>
      <c r="AF68" s="77">
        <f>'PL Cronograma detallado'!L206*AE68</f>
        <v>9.77</v>
      </c>
      <c r="AG68" s="78" t="str">
        <f>AF68/'PL Cronograma detallado'!M$257</f>
        <v>#DIV/0!</v>
      </c>
      <c r="AH68" s="78" t="str">
        <f>SUM(AG68,AH69)</f>
        <v>#DIV/0!</v>
      </c>
    </row>
    <row r="69" ht="15.75" customHeight="1">
      <c r="A69" s="125" t="s">
        <v>162</v>
      </c>
      <c r="B69" s="126" t="s">
        <v>163</v>
      </c>
      <c r="C69" s="127">
        <v>44717.0</v>
      </c>
      <c r="D69" s="127">
        <v>44717.0</v>
      </c>
      <c r="E69" s="60" t="str">
        <f t="shared" si="25"/>
        <v>#NAME?</v>
      </c>
      <c r="F69" s="128">
        <v>1.0</v>
      </c>
      <c r="G69" s="80">
        <f t="shared" si="104"/>
        <v>0.00113507378</v>
      </c>
      <c r="H69" s="63">
        <f t="shared" si="108"/>
        <v>0.5448354143</v>
      </c>
      <c r="I69" s="64" t="str">
        <f t="shared" si="105"/>
        <v>#REF!</v>
      </c>
      <c r="J69" s="115" t="str">
        <f t="shared" si="109"/>
        <v>#REF!</v>
      </c>
      <c r="K69" s="114" t="str">
        <f t="shared" si="76"/>
        <v>#REF!</v>
      </c>
      <c r="L69" s="66" t="str">
        <f t="shared" si="106"/>
        <v>#REF!</v>
      </c>
      <c r="M69" s="66" t="str">
        <f t="shared" si="110"/>
        <v>#REF!</v>
      </c>
      <c r="N69" s="62">
        <f t="shared" si="107"/>
        <v>0.00113507378</v>
      </c>
      <c r="O69" s="62">
        <f t="shared" si="111"/>
        <v>0.5437003405</v>
      </c>
      <c r="P69" s="62" t="str">
        <f t="shared" si="6"/>
        <v>#REF!</v>
      </c>
      <c r="Q69" s="67">
        <f t="shared" si="64"/>
        <v>1</v>
      </c>
      <c r="R69" s="68">
        <v>1.0</v>
      </c>
      <c r="S69" s="69" t="s">
        <v>37</v>
      </c>
      <c r="T69" s="69">
        <f t="shared" si="65"/>
        <v>0.68</v>
      </c>
      <c r="U69" s="68">
        <f t="shared" si="66"/>
        <v>0.68</v>
      </c>
      <c r="V69" s="70" t="str">
        <f t="shared" si="67"/>
        <v>#REF!</v>
      </c>
      <c r="W69" s="71" t="str">
        <f>'CD R Documentación'!O69+'CD R Documentación'!T69+'CD R Documentación'!Y69+'CD R Documentación'!AD69+'CD R Documentación'!AI69+'CD R Documentación'!AN69+#REF!</f>
        <v>#REF!</v>
      </c>
      <c r="X69" s="29" t="str">
        <f>'CD R Documentación'!R69+'CD R Documentación'!W69+'CD R Documentación'!AB69+'CD R Documentación'!AG69+'CD R Documentación'!AL69+'CD R Documentación'!AQ69+#REF!</f>
        <v>#REF!</v>
      </c>
      <c r="Y69" s="72">
        <f t="shared" si="79"/>
        <v>0</v>
      </c>
      <c r="Z69" s="73">
        <f>'CD R Investigación'!P69+'CD R Investigación'!U69+'CD R Investigación'!Z69+'CD R Investigación'!AE69+'CD R Investigación'!AJ69+'CD R Investigación'!AO69+'CD R Investigación'!AT69+'CD R Investigación'!AY69</f>
        <v>0</v>
      </c>
      <c r="AA69" s="73">
        <f>'CD R Investigación'!S69+'CD R Investigación'!X69+'CD R Investigación'!AC69+'CD R Investigación'!AH69+'CD R Investigación'!AM69+'CD R Investigación'!AR69+'CD R Investigación'!AW69+'CD R Investigación'!BB69</f>
        <v>0</v>
      </c>
      <c r="AB69" s="74" t="str">
        <f t="shared" si="69"/>
        <v>#REF!</v>
      </c>
      <c r="AC69" s="75" t="str">
        <f>'CD R Desarrollo'!P70+'CD R Desarrollo'!U70+'CD R Desarrollo'!Z70+'CD R Desarrollo'!AE70+'CD R Desarrollo'!AJ70+'CD R Desarrollo'!AO70+#REF!+#REF!</f>
        <v>#REF!</v>
      </c>
      <c r="AD69" s="75" t="str">
        <f>'CD R Desarrollo'!S69+'CD R Desarrollo'!X69+'CD R Desarrollo'!AC69+'CD R Desarrollo'!AH69+'CD R Desarrollo'!AM69+'CD R Desarrollo'!AR69+#REF!+#REF!</f>
        <v>#REF!</v>
      </c>
      <c r="AE69" s="78">
        <v>1.0</v>
      </c>
      <c r="AF69" s="77">
        <f>'PL Cronograma detallado'!L207*AE69</f>
        <v>2.49</v>
      </c>
      <c r="AG69" s="78" t="str">
        <f>AF69/'PL Cronograma detallado'!M$257</f>
        <v>#DIV/0!</v>
      </c>
      <c r="AH69" s="78" t="str">
        <f t="shared" ref="AH69:AH70" si="113">SUM(AG69,AH67)</f>
        <v>#DIV/0!</v>
      </c>
    </row>
    <row r="70" ht="15.75" customHeight="1">
      <c r="A70" s="125" t="s">
        <v>164</v>
      </c>
      <c r="B70" s="126" t="s">
        <v>165</v>
      </c>
      <c r="C70" s="127">
        <v>44721.0</v>
      </c>
      <c r="D70" s="127">
        <v>44722.0</v>
      </c>
      <c r="E70" s="60" t="str">
        <f t="shared" si="25"/>
        <v>#NAME?</v>
      </c>
      <c r="F70" s="128">
        <v>10.0</v>
      </c>
      <c r="G70" s="80">
        <f t="shared" si="104"/>
        <v>0.0113507378</v>
      </c>
      <c r="H70" s="63">
        <f t="shared" si="108"/>
        <v>0.5561861521</v>
      </c>
      <c r="I70" s="64" t="str">
        <f t="shared" si="105"/>
        <v>#REF!</v>
      </c>
      <c r="J70" s="115" t="str">
        <f t="shared" si="109"/>
        <v>#REF!</v>
      </c>
      <c r="K70" s="114" t="str">
        <f t="shared" si="76"/>
        <v>#REF!</v>
      </c>
      <c r="L70" s="66" t="str">
        <f t="shared" si="106"/>
        <v>#REF!</v>
      </c>
      <c r="M70" s="66" t="str">
        <f t="shared" si="110"/>
        <v>#REF!</v>
      </c>
      <c r="N70" s="62">
        <f t="shared" si="107"/>
        <v>0.0113507378</v>
      </c>
      <c r="O70" s="62">
        <f t="shared" si="111"/>
        <v>0.5550510783</v>
      </c>
      <c r="P70" s="62" t="str">
        <f t="shared" si="6"/>
        <v>#REF!</v>
      </c>
      <c r="Q70" s="67">
        <f t="shared" si="64"/>
        <v>0</v>
      </c>
      <c r="R70" s="68">
        <v>0.0</v>
      </c>
      <c r="S70" s="69" t="s">
        <v>37</v>
      </c>
      <c r="T70" s="69">
        <f t="shared" si="65"/>
        <v>0.68</v>
      </c>
      <c r="U70" s="68">
        <f t="shared" si="66"/>
        <v>0</v>
      </c>
      <c r="V70" s="70" t="str">
        <f t="shared" si="67"/>
        <v>#REF!</v>
      </c>
      <c r="W70" s="71" t="str">
        <f>'CD R Documentación'!O71+'CD R Documentación'!T71+'CD R Documentación'!Y71+'CD R Documentación'!AD71+'CD R Documentación'!AI71+'CD R Documentación'!AN71+#REF!</f>
        <v>#REF!</v>
      </c>
      <c r="X70" s="29" t="str">
        <f>'CD R Documentación'!R71+'CD R Documentación'!W71+'CD R Documentación'!AB71+'CD R Documentación'!AG71+'CD R Documentación'!AL71+'CD R Documentación'!AQ71+#REF!</f>
        <v>#REF!</v>
      </c>
      <c r="Y70" s="72">
        <f t="shared" si="79"/>
        <v>0</v>
      </c>
      <c r="Z70" s="73">
        <f>'CD R Investigación'!P71+'CD R Investigación'!U71+'CD R Investigación'!Z71+'CD R Investigación'!AE71+'CD R Investigación'!AJ71+'CD R Investigación'!AO71+'CD R Investigación'!AT71+'CD R Investigación'!AY71</f>
        <v>0</v>
      </c>
      <c r="AA70" s="73">
        <f>'CD R Investigación'!S71+'CD R Investigación'!X71+'CD R Investigación'!AC71+'CD R Investigación'!AH71+'CD R Investigación'!AM71+'CD R Investigación'!AR71+'CD R Investigación'!AW71+'CD R Investigación'!BB71</f>
        <v>0</v>
      </c>
      <c r="AB70" s="74" t="str">
        <f t="shared" si="69"/>
        <v>#REF!</v>
      </c>
      <c r="AC70" s="75" t="str">
        <f>'CD R Desarrollo'!P71+'CD R Desarrollo'!U71+'CD R Desarrollo'!Z71+'CD R Desarrollo'!AE71+'CD R Desarrollo'!AJ71+'CD R Desarrollo'!AO71+#REF!+#REF!</f>
        <v>#REF!</v>
      </c>
      <c r="AD70" s="75" t="str">
        <f>'CD R Desarrollo'!S71+'CD R Desarrollo'!X71+'CD R Desarrollo'!AC71+'CD R Desarrollo'!AH71+'CD R Desarrollo'!AM71+'CD R Desarrollo'!AR71+#REF!+#REF!</f>
        <v>#REF!</v>
      </c>
      <c r="AE70" s="78">
        <v>1.0</v>
      </c>
      <c r="AF70" s="77">
        <f>'PL Cronograma detallado'!L210*AE70</f>
        <v>7.28</v>
      </c>
      <c r="AG70" s="78" t="str">
        <f>AF70/'PL Cronograma detallado'!M$257</f>
        <v>#DIV/0!</v>
      </c>
      <c r="AH70" s="78" t="str">
        <f t="shared" si="113"/>
        <v>#DIV/0!</v>
      </c>
    </row>
    <row r="71" ht="15.75" customHeight="1">
      <c r="A71" s="125" t="s">
        <v>166</v>
      </c>
      <c r="B71" s="126" t="s">
        <v>167</v>
      </c>
      <c r="C71" s="127">
        <v>44724.0</v>
      </c>
      <c r="D71" s="127">
        <v>44724.0</v>
      </c>
      <c r="E71" s="60" t="str">
        <f t="shared" si="25"/>
        <v>#NAME?</v>
      </c>
      <c r="F71" s="128">
        <v>1.0</v>
      </c>
      <c r="G71" s="80">
        <f t="shared" si="104"/>
        <v>0.00113507378</v>
      </c>
      <c r="H71" s="63">
        <f t="shared" si="108"/>
        <v>0.5573212259</v>
      </c>
      <c r="I71" s="64" t="str">
        <f t="shared" si="105"/>
        <v>#REF!</v>
      </c>
      <c r="J71" s="115" t="str">
        <f t="shared" si="109"/>
        <v>#REF!</v>
      </c>
      <c r="K71" s="114" t="str">
        <f t="shared" si="76"/>
        <v>#REF!</v>
      </c>
      <c r="L71" s="66" t="str">
        <f t="shared" si="106"/>
        <v>#REF!</v>
      </c>
      <c r="M71" s="66" t="str">
        <f t="shared" si="110"/>
        <v>#REF!</v>
      </c>
      <c r="N71" s="62">
        <f t="shared" si="107"/>
        <v>0.00113507378</v>
      </c>
      <c r="O71" s="62">
        <f t="shared" si="111"/>
        <v>0.5561861521</v>
      </c>
      <c r="P71" s="62" t="str">
        <f t="shared" si="6"/>
        <v>#REF!</v>
      </c>
      <c r="Q71" s="67">
        <f t="shared" si="64"/>
        <v>1</v>
      </c>
      <c r="R71" s="68">
        <v>1.0</v>
      </c>
      <c r="S71" s="69" t="s">
        <v>37</v>
      </c>
      <c r="T71" s="69">
        <f t="shared" si="65"/>
        <v>0.68</v>
      </c>
      <c r="U71" s="68">
        <f t="shared" si="66"/>
        <v>0.68</v>
      </c>
      <c r="V71" s="70" t="str">
        <f t="shared" si="67"/>
        <v>#REF!</v>
      </c>
      <c r="W71" s="71" t="str">
        <f>'CD R Documentación'!O72+'CD R Documentación'!T72+'CD R Documentación'!Y72+'CD R Documentación'!AD72+'CD R Documentación'!AI72+'CD R Documentación'!AN72+#REF!</f>
        <v>#REF!</v>
      </c>
      <c r="X71" s="29" t="str">
        <f>'CD R Documentación'!R72+'CD R Documentación'!W72+'CD R Documentación'!AB72+'CD R Documentación'!AG72+'CD R Documentación'!AL72+'CD R Documentación'!AQ72+#REF!</f>
        <v>#REF!</v>
      </c>
      <c r="Y71" s="72">
        <f t="shared" si="79"/>
        <v>0</v>
      </c>
      <c r="Z71" s="73">
        <f>'CD R Investigación'!P72+'CD R Investigación'!U72+'CD R Investigación'!Z72+'CD R Investigación'!AE72+'CD R Investigación'!AJ72+'CD R Investigación'!AO72+'CD R Investigación'!AT72+'CD R Investigación'!AY72</f>
        <v>0</v>
      </c>
      <c r="AA71" s="73">
        <f>'CD R Investigación'!S72+'CD R Investigación'!X72+'CD R Investigación'!AC72+'CD R Investigación'!AH72+'CD R Investigación'!AM72+'CD R Investigación'!AR72+'CD R Investigación'!AW72+'CD R Investigación'!BB72</f>
        <v>0</v>
      </c>
      <c r="AB71" s="74" t="str">
        <f t="shared" si="69"/>
        <v>#REF!</v>
      </c>
      <c r="AC71" s="75" t="str">
        <f>'CD R Desarrollo'!P72+'CD R Desarrollo'!U72+'CD R Desarrollo'!Z72+'CD R Desarrollo'!AE72+'CD R Desarrollo'!AJ72+'CD R Desarrollo'!AO72+#REF!+#REF!</f>
        <v>#REF!</v>
      </c>
      <c r="AD71" s="75" t="str">
        <f>'CD R Desarrollo'!S72+'CD R Desarrollo'!X72+'CD R Desarrollo'!AC72+'CD R Desarrollo'!AH72+'CD R Desarrollo'!AM72+'CD R Desarrollo'!AR72+#REF!+#REF!</f>
        <v>#REF!</v>
      </c>
      <c r="AE71" s="78">
        <v>1.0</v>
      </c>
      <c r="AF71" s="77">
        <f>'PL Cronograma detallado'!L212*AE71</f>
        <v>0</v>
      </c>
      <c r="AG71" s="78" t="str">
        <f>AF71/'PL Cronograma detallado'!M$257</f>
        <v>#DIV/0!</v>
      </c>
      <c r="AH71" s="78" t="str">
        <f t="shared" ref="AH71:AH73" si="114">SUM(AG71,AH70)</f>
        <v>#DIV/0!</v>
      </c>
    </row>
    <row r="72" ht="15.75" customHeight="1">
      <c r="A72" s="81" t="s">
        <v>168</v>
      </c>
      <c r="B72" s="82" t="s">
        <v>169</v>
      </c>
      <c r="C72" s="83">
        <v>44718.0</v>
      </c>
      <c r="D72" s="83">
        <v>44725.0</v>
      </c>
      <c r="E72" s="84" t="str">
        <f t="shared" si="25"/>
        <v>#NAME?</v>
      </c>
      <c r="F72" s="85">
        <v>24.0</v>
      </c>
      <c r="G72" s="86">
        <f t="shared" si="104"/>
        <v>0.02724177072</v>
      </c>
      <c r="H72" s="87">
        <f t="shared" si="108"/>
        <v>0.5845629966</v>
      </c>
      <c r="I72" s="88" t="str">
        <f t="shared" si="105"/>
        <v>#REF!</v>
      </c>
      <c r="J72" s="89" t="str">
        <f t="shared" si="109"/>
        <v>#REF!</v>
      </c>
      <c r="K72" s="87" t="str">
        <f t="shared" si="76"/>
        <v>#REF!</v>
      </c>
      <c r="L72" s="90" t="str">
        <f t="shared" si="106"/>
        <v>#REF!</v>
      </c>
      <c r="M72" s="90" t="str">
        <f t="shared" si="110"/>
        <v>#REF!</v>
      </c>
      <c r="N72" s="87">
        <f t="shared" si="107"/>
        <v>0.02724177072</v>
      </c>
      <c r="O72" s="87">
        <f t="shared" si="111"/>
        <v>0.5834279228</v>
      </c>
      <c r="P72" s="87" t="str">
        <f t="shared" si="6"/>
        <v>#REF!</v>
      </c>
      <c r="Q72" s="91">
        <f t="shared" si="64"/>
        <v>0.1666666667</v>
      </c>
      <c r="R72" s="89">
        <v>4.0</v>
      </c>
      <c r="S72" s="85" t="s">
        <v>37</v>
      </c>
      <c r="T72" s="85">
        <f t="shared" si="65"/>
        <v>0.68</v>
      </c>
      <c r="U72" s="89">
        <f t="shared" si="66"/>
        <v>2.72</v>
      </c>
      <c r="V72" s="91" t="str">
        <f t="shared" si="67"/>
        <v>#REF!</v>
      </c>
      <c r="W72" s="88" t="str">
        <f>'CD R Documentación'!O73+'CD R Documentación'!T73+'CD R Documentación'!Y73+'CD R Documentación'!AD73+'CD R Documentación'!AI73+'CD R Documentación'!AN73+#REF!</f>
        <v>#REF!</v>
      </c>
      <c r="X72" s="85" t="str">
        <f>'CD R Documentación'!R73+'CD R Documentación'!W73+'CD R Documentación'!AB73+'CD R Documentación'!AG73+'CD R Documentación'!AL73+'CD R Documentación'!AQ73+#REF!</f>
        <v>#REF!</v>
      </c>
      <c r="Y72" s="91">
        <f t="shared" si="79"/>
        <v>0</v>
      </c>
      <c r="Z72" s="89">
        <f>'CD R Investigación'!P73+'CD R Investigación'!U73+'CD R Investigación'!Z73+'CD R Investigación'!AE73+'CD R Investigación'!AJ73+'CD R Investigación'!AO73+'CD R Investigación'!AT73+'CD R Investigación'!AY73</f>
        <v>0</v>
      </c>
      <c r="AA72" s="89">
        <f>'CD R Investigación'!S73+'CD R Investigación'!X73+'CD R Investigación'!AC73+'CD R Investigación'!AH73+'CD R Investigación'!AM73+'CD R Investigación'!AR73+'CD R Investigación'!AW73+'CD R Investigación'!BB73</f>
        <v>0</v>
      </c>
      <c r="AB72" s="91" t="str">
        <f t="shared" si="69"/>
        <v>#REF!</v>
      </c>
      <c r="AC72" s="89" t="str">
        <f>'CD R Desarrollo'!P73+'CD R Desarrollo'!U73+'CD R Desarrollo'!Z73+'CD R Desarrollo'!AE73+'CD R Desarrollo'!AJ73+'CD R Desarrollo'!AO73+#REF!+#REF!</f>
        <v>#REF!</v>
      </c>
      <c r="AD72" s="89" t="str">
        <f>'CD R Desarrollo'!S73+'CD R Desarrollo'!X73+'CD R Desarrollo'!AC73+'CD R Desarrollo'!AH73+'CD R Desarrollo'!AM73+'CD R Desarrollo'!AR73+#REF!+#REF!</f>
        <v>#REF!</v>
      </c>
      <c r="AE72" s="92">
        <v>1.0</v>
      </c>
      <c r="AF72" s="93">
        <f>'PL Cronograma detallado'!L213*AE72</f>
        <v>20.12</v>
      </c>
      <c r="AG72" s="92" t="str">
        <f>AF72/'PL Cronograma detallado'!M$257</f>
        <v>#DIV/0!</v>
      </c>
      <c r="AH72" s="92" t="str">
        <f t="shared" si="114"/>
        <v>#DIV/0!</v>
      </c>
    </row>
    <row r="73" ht="15.75" customHeight="1">
      <c r="A73" s="101" t="s">
        <v>170</v>
      </c>
      <c r="B73" s="102" t="s">
        <v>171</v>
      </c>
      <c r="C73" s="103">
        <v>44726.0</v>
      </c>
      <c r="D73" s="103">
        <v>44726.0</v>
      </c>
      <c r="E73" s="104" t="str">
        <f t="shared" si="25"/>
        <v>#NAME?</v>
      </c>
      <c r="F73" s="105">
        <v>1.0</v>
      </c>
      <c r="G73" s="106">
        <f>(F73/F$105)</f>
        <v>0.00113507378</v>
      </c>
      <c r="H73" s="106">
        <f t="shared" si="108"/>
        <v>0.5856980704</v>
      </c>
      <c r="I73" s="107" t="str">
        <f t="shared" si="105"/>
        <v>#REF!</v>
      </c>
      <c r="J73" s="107" t="str">
        <f t="shared" si="109"/>
        <v>#REF!</v>
      </c>
      <c r="K73" s="106" t="str">
        <f t="shared" si="76"/>
        <v>#REF!</v>
      </c>
      <c r="L73" s="109" t="str">
        <f t="shared" si="106"/>
        <v>#REF!</v>
      </c>
      <c r="M73" s="109" t="str">
        <f t="shared" si="110"/>
        <v>#REF!</v>
      </c>
      <c r="N73" s="106">
        <f t="shared" si="107"/>
        <v>0.00113507378</v>
      </c>
      <c r="O73" s="106">
        <f t="shared" si="111"/>
        <v>0.5845629966</v>
      </c>
      <c r="P73" s="106" t="str">
        <f t="shared" si="6"/>
        <v>#REF!</v>
      </c>
      <c r="Q73" s="110">
        <f t="shared" si="64"/>
        <v>1</v>
      </c>
      <c r="R73" s="108">
        <v>1.0</v>
      </c>
      <c r="S73" s="105" t="s">
        <v>37</v>
      </c>
      <c r="T73" s="105">
        <f t="shared" si="65"/>
        <v>0.68</v>
      </c>
      <c r="U73" s="108">
        <f t="shared" si="66"/>
        <v>0.68</v>
      </c>
      <c r="V73" s="110" t="str">
        <f t="shared" si="67"/>
        <v>#REF!</v>
      </c>
      <c r="W73" s="107" t="str">
        <f>'CD R Documentación'!O74+'CD R Documentación'!T74+'CD R Documentación'!Y74+'CD R Documentación'!AD74+'CD R Documentación'!AI74+'CD R Documentación'!AN74+#REF!</f>
        <v>#REF!</v>
      </c>
      <c r="X73" s="105" t="str">
        <f>'CD R Documentación'!R74+'CD R Documentación'!W74+'CD R Documentación'!AB74+'CD R Documentación'!AG74+'CD R Documentación'!AL74+'CD R Documentación'!AQ74+#REF!</f>
        <v>#REF!</v>
      </c>
      <c r="Y73" s="110">
        <f t="shared" si="79"/>
        <v>1</v>
      </c>
      <c r="Z73" s="108">
        <f>'CD R Investigación'!P74+'CD R Investigación'!U74+'CD R Investigación'!Z74+'CD R Investigación'!AE74+'CD R Investigación'!AJ74+'CD R Investigación'!AO74+'CD R Investigación'!AT74+'CD R Investigación'!AY74</f>
        <v>1</v>
      </c>
      <c r="AA73" s="108">
        <f>'CD R Investigación'!S74+'CD R Investigación'!X74+'CD R Investigación'!AC74+'CD R Investigación'!AH74+'CD R Investigación'!AM74+'CD R Investigación'!AR74+'CD R Investigación'!AW74+'CD R Investigación'!BB74</f>
        <v>0.44</v>
      </c>
      <c r="AB73" s="110" t="str">
        <f t="shared" si="69"/>
        <v>#REF!</v>
      </c>
      <c r="AC73" s="108" t="str">
        <f>'CD R Desarrollo'!P74+'CD R Desarrollo'!U74+'CD R Desarrollo'!Z74+'CD R Desarrollo'!AE74+'CD R Desarrollo'!AJ74+'CD R Desarrollo'!AO74+#REF!+#REF!</f>
        <v>#REF!</v>
      </c>
      <c r="AD73" s="108" t="str">
        <f>'CD R Desarrollo'!S74+'CD R Desarrollo'!X74+'CD R Desarrollo'!AC74+'CD R Desarrollo'!AH74+'CD R Desarrollo'!AM74+'CD R Desarrollo'!AR74+#REF!+#REF!</f>
        <v>#REF!</v>
      </c>
      <c r="AE73" s="111">
        <v>1.0</v>
      </c>
      <c r="AF73" s="112">
        <f>'PL Cronograma detallado'!L214*AE73</f>
        <v>4.75</v>
      </c>
      <c r="AG73" s="111" t="str">
        <f>AF73/'PL Cronograma detallado'!M$257</f>
        <v>#DIV/0!</v>
      </c>
      <c r="AH73" s="111" t="str">
        <f t="shared" si="114"/>
        <v>#DIV/0!</v>
      </c>
    </row>
    <row r="74" ht="15.75" customHeight="1">
      <c r="A74" s="44" t="s">
        <v>172</v>
      </c>
      <c r="B74" s="45" t="s">
        <v>173</v>
      </c>
      <c r="C74" s="46">
        <v>44726.0</v>
      </c>
      <c r="D74" s="46">
        <v>44749.0</v>
      </c>
      <c r="E74" s="47" t="str">
        <f t="shared" si="25"/>
        <v>#NAME?</v>
      </c>
      <c r="F74" s="48">
        <f t="shared" ref="F74:G74" si="115">SUM(F75:F83)</f>
        <v>172</v>
      </c>
      <c r="G74" s="49">
        <f t="shared" si="115"/>
        <v>0.1952326901</v>
      </c>
      <c r="H74" s="49">
        <f>SUM(G74,H73)</f>
        <v>0.7809307605</v>
      </c>
      <c r="I74" s="50" t="str">
        <f>SUM(I75:I83)</f>
        <v>#REF!</v>
      </c>
      <c r="J74" s="50" t="str">
        <f>SUM(I74,J64)</f>
        <v>#REF!</v>
      </c>
      <c r="K74" s="49" t="str">
        <f t="shared" si="76"/>
        <v>#REF!</v>
      </c>
      <c r="L74" s="51" t="str">
        <f>SUM(L75:L83)</f>
        <v>#REF!</v>
      </c>
      <c r="M74" s="51" t="str">
        <f t="shared" si="110"/>
        <v>#REF!</v>
      </c>
      <c r="N74" s="49"/>
      <c r="O74" s="49" t="str">
        <f>AH74</f>
        <v/>
      </c>
      <c r="P74" s="49" t="str">
        <f t="shared" si="6"/>
        <v>#REF!</v>
      </c>
      <c r="Q74" s="52">
        <f t="shared" si="64"/>
        <v>0</v>
      </c>
      <c r="R74" s="53">
        <v>0.0</v>
      </c>
      <c r="S74" s="48" t="s">
        <v>37</v>
      </c>
      <c r="T74" s="48">
        <f t="shared" si="65"/>
        <v>0.68</v>
      </c>
      <c r="U74" s="53">
        <f t="shared" si="66"/>
        <v>0</v>
      </c>
      <c r="V74" s="52" t="str">
        <f t="shared" si="67"/>
        <v>#REF!</v>
      </c>
      <c r="W74" s="50" t="str">
        <f>'CD R Documentación'!O75+'CD R Documentación'!T75+'CD R Documentación'!Y75+'CD R Documentación'!AD75+'CD R Documentación'!AI75+'CD R Documentación'!AN75+#REF!</f>
        <v>#REF!</v>
      </c>
      <c r="X74" s="48" t="str">
        <f>'CD R Documentación'!R75+'CD R Documentación'!W75+'CD R Documentación'!AB75+'CD R Documentación'!AG75+'CD R Documentación'!AL75+'CD R Documentación'!AQ75+#REF!</f>
        <v>#REF!</v>
      </c>
      <c r="Y74" s="52">
        <f t="shared" si="79"/>
        <v>0</v>
      </c>
      <c r="Z74" s="53">
        <f>'CD R Investigación'!P75+'CD R Investigación'!U75+'CD R Investigación'!Z75+'CD R Investigación'!AE75+'CD R Investigación'!AJ75+'CD R Investigación'!AO75+'CD R Investigación'!AT75+'CD R Investigación'!AY75</f>
        <v>0</v>
      </c>
      <c r="AA74" s="53">
        <f>'CD R Investigación'!S75+'CD R Investigación'!X75+'CD R Investigación'!AC75+'CD R Investigación'!AH75+'CD R Investigación'!AM75+'CD R Investigación'!AR75+'CD R Investigación'!AW75+'CD R Investigación'!BB75</f>
        <v>0</v>
      </c>
      <c r="AB74" s="52" t="str">
        <f t="shared" si="69"/>
        <v>#REF!</v>
      </c>
      <c r="AC74" s="53" t="str">
        <f>'CD R Desarrollo'!P75+'CD R Desarrollo'!U75+'CD R Desarrollo'!Z75+'CD R Desarrollo'!AE75+'CD R Desarrollo'!AJ75+'CD R Desarrollo'!AO75+#REF!+#REF!</f>
        <v>#REF!</v>
      </c>
      <c r="AD74" s="53" t="str">
        <f>'CD R Desarrollo'!S75+'CD R Desarrollo'!X75+'CD R Desarrollo'!AC75+'CD R Desarrollo'!AH75+'CD R Desarrollo'!AM75+'CD R Desarrollo'!AR75+#REF!+#REF!</f>
        <v>#REF!</v>
      </c>
      <c r="AE74" s="56"/>
      <c r="AF74" s="56"/>
      <c r="AG74" s="56"/>
      <c r="AH74" s="117"/>
    </row>
    <row r="75" ht="15.75" customHeight="1">
      <c r="A75" s="125" t="s">
        <v>174</v>
      </c>
      <c r="B75" s="126" t="s">
        <v>175</v>
      </c>
      <c r="C75" s="127">
        <v>44726.0</v>
      </c>
      <c r="D75" s="127">
        <v>44742.0</v>
      </c>
      <c r="E75" s="60" t="str">
        <f t="shared" si="25"/>
        <v>#NAME?</v>
      </c>
      <c r="F75" s="128">
        <v>70.0</v>
      </c>
      <c r="G75" s="62">
        <f t="shared" ref="G75:G82" si="116">F75/F$105</f>
        <v>0.07945516459</v>
      </c>
      <c r="H75" s="63">
        <f>SUM(H73,G75)</f>
        <v>0.665153235</v>
      </c>
      <c r="I75" s="64" t="str">
        <f t="shared" ref="I75:I83" si="117">SUM(R75,W75,Z75,AC75)</f>
        <v>#REF!</v>
      </c>
      <c r="J75" s="115" t="str">
        <f>SUM(I75,J73)</f>
        <v>#REF!</v>
      </c>
      <c r="K75" s="114" t="str">
        <f t="shared" si="76"/>
        <v>#REF!</v>
      </c>
      <c r="L75" s="66" t="str">
        <f t="shared" ref="L75:L83" si="118">SUM(U75,X75,AA75,AD75)</f>
        <v>#REF!</v>
      </c>
      <c r="M75" s="66" t="str">
        <f>SUM(L75,M73)</f>
        <v>#REF!</v>
      </c>
      <c r="N75" s="62">
        <f t="shared" ref="N75:N83" si="119">G75*AE75</f>
        <v>0.07945516459</v>
      </c>
      <c r="O75" s="62">
        <f>SUM(N75,O73)</f>
        <v>0.6640181612</v>
      </c>
      <c r="P75" s="121" t="str">
        <f t="shared" si="6"/>
        <v>#REF!</v>
      </c>
      <c r="Q75" s="67">
        <f t="shared" si="64"/>
        <v>0</v>
      </c>
      <c r="R75" s="68">
        <v>0.0</v>
      </c>
      <c r="S75" s="69" t="s">
        <v>37</v>
      </c>
      <c r="T75" s="69">
        <f t="shared" si="65"/>
        <v>0.68</v>
      </c>
      <c r="U75" s="68">
        <f t="shared" si="66"/>
        <v>0</v>
      </c>
      <c r="V75" s="70" t="str">
        <f t="shared" si="67"/>
        <v>#REF!</v>
      </c>
      <c r="W75" s="71" t="str">
        <f>'CD R Documentación'!O76+'CD R Documentación'!T76+'CD R Documentación'!Y76+'CD R Documentación'!AD76+'CD R Documentación'!AI76+'CD R Documentación'!AN76+#REF!</f>
        <v>#REF!</v>
      </c>
      <c r="X75" s="29" t="str">
        <f>'CD R Documentación'!R76+'CD R Documentación'!W76+'CD R Documentación'!AB76+'CD R Documentación'!AG76+'CD R Documentación'!AL76+'CD R Documentación'!AQ76+#REF!</f>
        <v>#REF!</v>
      </c>
      <c r="Y75" s="72">
        <f t="shared" si="79"/>
        <v>0</v>
      </c>
      <c r="Z75" s="73">
        <f>'CD R Investigación'!P76+'CD R Investigación'!U76+'CD R Investigación'!Z76+'CD R Investigación'!AE76+'CD R Investigación'!AJ76+'CD R Investigación'!AO76+'CD R Investigación'!AT76+'CD R Investigación'!AY76</f>
        <v>0</v>
      </c>
      <c r="AA75" s="73">
        <f>'CD R Investigación'!S76+'CD R Investigación'!X76+'CD R Investigación'!AC76+'CD R Investigación'!AH76+'CD R Investigación'!AM76+'CD R Investigación'!AR76+'CD R Investigación'!AW76+'CD R Investigación'!BB76</f>
        <v>0</v>
      </c>
      <c r="AB75" s="74" t="str">
        <f t="shared" si="69"/>
        <v>#REF!</v>
      </c>
      <c r="AC75" s="75" t="str">
        <f>'CD R Desarrollo'!P76+'CD R Desarrollo'!U76+'CD R Desarrollo'!Z76+'CD R Desarrollo'!AE76+'CD R Desarrollo'!AJ76+'CD R Desarrollo'!AO76+#REF!+#REF!</f>
        <v>#REF!</v>
      </c>
      <c r="AD75" s="75" t="str">
        <f>'CD R Desarrollo'!S76+'CD R Desarrollo'!X76+'CD R Desarrollo'!AC76+'CD R Desarrollo'!AH76+'CD R Desarrollo'!AM76+'CD R Desarrollo'!AR76+#REF!+#REF!</f>
        <v>#REF!</v>
      </c>
      <c r="AE75" s="78">
        <v>1.0</v>
      </c>
      <c r="AF75" s="77">
        <f>'PL Cronograma detallado'!L217*AE75</f>
        <v>2.82</v>
      </c>
      <c r="AG75" s="78" t="str">
        <f>AF75/'PL Cronograma detallado'!M$257</f>
        <v>#DIV/0!</v>
      </c>
      <c r="AH75" s="78" t="str">
        <f>SUM(AG75,AH73)</f>
        <v>#DIV/0!</v>
      </c>
    </row>
    <row r="76" ht="15.75" customHeight="1">
      <c r="A76" s="125" t="s">
        <v>176</v>
      </c>
      <c r="B76" s="129" t="s">
        <v>177</v>
      </c>
      <c r="C76" s="127">
        <v>44727.0</v>
      </c>
      <c r="D76" s="127">
        <v>44730.0</v>
      </c>
      <c r="E76" s="60" t="str">
        <f t="shared" si="25"/>
        <v>#NAME?</v>
      </c>
      <c r="F76" s="128">
        <v>10.0</v>
      </c>
      <c r="G76" s="62">
        <f t="shared" si="116"/>
        <v>0.0113507378</v>
      </c>
      <c r="H76" s="63">
        <f t="shared" ref="H76:H83" si="120">SUM(H75,G76)</f>
        <v>0.6765039728</v>
      </c>
      <c r="I76" s="64" t="str">
        <f t="shared" si="117"/>
        <v>#REF!</v>
      </c>
      <c r="J76" s="115" t="str">
        <f t="shared" ref="J76:J83" si="121">SUM(I76,J75)</f>
        <v>#REF!</v>
      </c>
      <c r="K76" s="114" t="str">
        <f t="shared" si="76"/>
        <v>#REF!</v>
      </c>
      <c r="L76" s="66" t="str">
        <f t="shared" si="118"/>
        <v>#REF!</v>
      </c>
      <c r="M76" s="66" t="str">
        <f t="shared" ref="M76:M78" si="122">SUM(L76,M75)</f>
        <v>#REF!</v>
      </c>
      <c r="N76" s="62">
        <f t="shared" si="119"/>
        <v>0.0113507378</v>
      </c>
      <c r="O76" s="62">
        <f t="shared" ref="O76:O83" si="123">SUM(N76,O75)</f>
        <v>0.675368899</v>
      </c>
      <c r="P76" s="62" t="str">
        <f t="shared" si="6"/>
        <v>#REF!</v>
      </c>
      <c r="Q76" s="67">
        <f t="shared" si="64"/>
        <v>0</v>
      </c>
      <c r="R76" s="68">
        <v>0.0</v>
      </c>
      <c r="S76" s="69" t="s">
        <v>37</v>
      </c>
      <c r="T76" s="69">
        <f t="shared" si="65"/>
        <v>0.68</v>
      </c>
      <c r="U76" s="68">
        <f t="shared" si="66"/>
        <v>0</v>
      </c>
      <c r="V76" s="70" t="str">
        <f t="shared" si="67"/>
        <v>#REF!</v>
      </c>
      <c r="W76" s="71" t="str">
        <f>'CD R Documentación'!O77+'CD R Documentación'!T77+'CD R Documentación'!Y77+'CD R Documentación'!AD77+'CD R Documentación'!AI77+'CD R Documentación'!AN77+#REF!</f>
        <v>#REF!</v>
      </c>
      <c r="X76" s="29" t="str">
        <f>'CD R Documentación'!R77+'CD R Documentación'!W77+'CD R Documentación'!AB77+'CD R Documentación'!AG77+'CD R Documentación'!AL77+'CD R Documentación'!AQ77+#REF!</f>
        <v>#REF!</v>
      </c>
      <c r="Y76" s="72">
        <f t="shared" si="79"/>
        <v>0</v>
      </c>
      <c r="Z76" s="73">
        <f>'CD R Investigación'!P77+'CD R Investigación'!U77+'CD R Investigación'!Z77+'CD R Investigación'!AE77+'CD R Investigación'!AJ77+'CD R Investigación'!AO77+'CD R Investigación'!AT77+'CD R Investigación'!AY77</f>
        <v>0</v>
      </c>
      <c r="AA76" s="73">
        <f>'CD R Investigación'!S77+'CD R Investigación'!X77+'CD R Investigación'!AC77+'CD R Investigación'!AH77+'CD R Investigación'!AM77+'CD R Investigación'!AR77+'CD R Investigación'!AW77+'CD R Investigación'!BB77</f>
        <v>0</v>
      </c>
      <c r="AB76" s="74" t="str">
        <f t="shared" si="69"/>
        <v>#REF!</v>
      </c>
      <c r="AC76" s="75" t="str">
        <f>'CD R Desarrollo'!P77+'CD R Desarrollo'!U77+'CD R Desarrollo'!Z77+'CD R Desarrollo'!AE77+'CD R Desarrollo'!AJ77+'CD R Desarrollo'!AO77+#REF!+#REF!</f>
        <v>#REF!</v>
      </c>
      <c r="AD76" s="75" t="str">
        <f>'CD R Desarrollo'!S77+'CD R Desarrollo'!X77+'CD R Desarrollo'!AC77+'CD R Desarrollo'!AH77+'CD R Desarrollo'!AM77+'CD R Desarrollo'!AR77+#REF!+#REF!</f>
        <v>#REF!</v>
      </c>
      <c r="AE76" s="78">
        <v>1.0</v>
      </c>
      <c r="AF76" s="77">
        <f>'PL Cronograma detallado'!L218*AE76</f>
        <v>1.49</v>
      </c>
      <c r="AG76" s="78" t="str">
        <f>AF76/'PL Cronograma detallado'!M$257</f>
        <v>#DIV/0!</v>
      </c>
      <c r="AH76" s="78" t="str">
        <f t="shared" ref="AH76:AH78" si="124">SUM(AG76,AH75)</f>
        <v>#DIV/0!</v>
      </c>
    </row>
    <row r="77" ht="15.75" customHeight="1">
      <c r="A77" s="125" t="s">
        <v>178</v>
      </c>
      <c r="B77" s="126" t="s">
        <v>179</v>
      </c>
      <c r="C77" s="127">
        <v>44731.0</v>
      </c>
      <c r="D77" s="127">
        <v>44731.0</v>
      </c>
      <c r="E77" s="60" t="str">
        <f t="shared" si="25"/>
        <v>#NAME?</v>
      </c>
      <c r="F77" s="128">
        <v>1.0</v>
      </c>
      <c r="G77" s="62">
        <f t="shared" si="116"/>
        <v>0.00113507378</v>
      </c>
      <c r="H77" s="63">
        <f t="shared" si="120"/>
        <v>0.6776390465</v>
      </c>
      <c r="I77" s="64" t="str">
        <f t="shared" si="117"/>
        <v>#REF!</v>
      </c>
      <c r="J77" s="113" t="str">
        <f t="shared" si="121"/>
        <v>#REF!</v>
      </c>
      <c r="K77" s="114" t="str">
        <f t="shared" si="76"/>
        <v>#REF!</v>
      </c>
      <c r="L77" s="66" t="str">
        <f t="shared" si="118"/>
        <v>#REF!</v>
      </c>
      <c r="M77" s="66" t="str">
        <f t="shared" si="122"/>
        <v>#REF!</v>
      </c>
      <c r="N77" s="62">
        <f t="shared" si="119"/>
        <v>0.00113507378</v>
      </c>
      <c r="O77" s="62">
        <f t="shared" si="123"/>
        <v>0.6765039728</v>
      </c>
      <c r="P77" s="62" t="str">
        <f t="shared" si="6"/>
        <v>#REF!</v>
      </c>
      <c r="Q77" s="67">
        <f t="shared" si="64"/>
        <v>1</v>
      </c>
      <c r="R77" s="68">
        <v>1.0</v>
      </c>
      <c r="S77" s="69" t="s">
        <v>37</v>
      </c>
      <c r="T77" s="69">
        <f t="shared" si="65"/>
        <v>0.68</v>
      </c>
      <c r="U77" s="68">
        <f t="shared" si="66"/>
        <v>0.68</v>
      </c>
      <c r="V77" s="70" t="str">
        <f t="shared" si="67"/>
        <v>#REF!</v>
      </c>
      <c r="W77" s="71" t="str">
        <f>'CD R Documentación'!O78+'CD R Documentación'!T78+'CD R Documentación'!Y78+'CD R Documentación'!AD78+'CD R Documentación'!AI78+'CD R Documentación'!AN78+#REF!</f>
        <v>#REF!</v>
      </c>
      <c r="X77" s="29" t="str">
        <f>'CD R Documentación'!R78+'CD R Documentación'!W78+'CD R Documentación'!AB78+'CD R Documentación'!AG78+'CD R Documentación'!AL78+'CD R Documentación'!AQ78+#REF!</f>
        <v>#REF!</v>
      </c>
      <c r="Y77" s="72">
        <f t="shared" si="79"/>
        <v>0</v>
      </c>
      <c r="Z77" s="73">
        <f>'CD R Investigación'!P78+'CD R Investigación'!U78+'CD R Investigación'!Z78+'CD R Investigación'!AE78+'CD R Investigación'!AJ78+'CD R Investigación'!AO78+'CD R Investigación'!AT78+'CD R Investigación'!AY78</f>
        <v>0</v>
      </c>
      <c r="AA77" s="73">
        <f>'CD R Investigación'!S78+'CD R Investigación'!X78+'CD R Investigación'!AC78+'CD R Investigación'!AH78+'CD R Investigación'!AM78+'CD R Investigación'!AR78+'CD R Investigación'!AW78+'CD R Investigación'!BB78</f>
        <v>0</v>
      </c>
      <c r="AB77" s="74" t="str">
        <f t="shared" si="69"/>
        <v>#REF!</v>
      </c>
      <c r="AC77" s="75" t="str">
        <f>'CD R Desarrollo'!P78+'CD R Desarrollo'!U78+'CD R Desarrollo'!Z78+'CD R Desarrollo'!AE78+'CD R Desarrollo'!AJ78+'CD R Desarrollo'!AO78+#REF!+#REF!</f>
        <v>#REF!</v>
      </c>
      <c r="AD77" s="75" t="str">
        <f>'CD R Desarrollo'!S78+'CD R Desarrollo'!X78+'CD R Desarrollo'!AC78+'CD R Desarrollo'!AH78+'CD R Desarrollo'!AM78+'CD R Desarrollo'!AR78+#REF!+#REF!</f>
        <v>#REF!</v>
      </c>
      <c r="AE77" s="78">
        <v>1.0</v>
      </c>
      <c r="AF77" s="77">
        <f>'PL Cronograma detallado'!L219*AE77</f>
        <v>0</v>
      </c>
      <c r="AG77" s="78" t="str">
        <f>AF77/'PL Cronograma detallado'!M$257</f>
        <v>#DIV/0!</v>
      </c>
      <c r="AH77" s="78" t="str">
        <f t="shared" si="124"/>
        <v>#DIV/0!</v>
      </c>
    </row>
    <row r="78" ht="15.75" customHeight="1">
      <c r="A78" s="125" t="s">
        <v>180</v>
      </c>
      <c r="B78" s="126" t="s">
        <v>181</v>
      </c>
      <c r="C78" s="127">
        <v>44732.0</v>
      </c>
      <c r="D78" s="127">
        <v>44744.0</v>
      </c>
      <c r="E78" s="60" t="str">
        <f t="shared" si="25"/>
        <v>#NAME?</v>
      </c>
      <c r="F78" s="128">
        <v>25.0</v>
      </c>
      <c r="G78" s="62">
        <f t="shared" si="116"/>
        <v>0.02837684449</v>
      </c>
      <c r="H78" s="63">
        <f t="shared" si="120"/>
        <v>0.706015891</v>
      </c>
      <c r="I78" s="64" t="str">
        <f t="shared" si="117"/>
        <v>#REF!</v>
      </c>
      <c r="J78" s="113" t="str">
        <f t="shared" si="121"/>
        <v>#REF!</v>
      </c>
      <c r="K78" s="114" t="str">
        <f t="shared" si="76"/>
        <v>#REF!</v>
      </c>
      <c r="L78" s="66" t="str">
        <f t="shared" si="118"/>
        <v>#REF!</v>
      </c>
      <c r="M78" s="66" t="str">
        <f t="shared" si="122"/>
        <v>#REF!</v>
      </c>
      <c r="N78" s="62">
        <f t="shared" si="119"/>
        <v>0.02837684449</v>
      </c>
      <c r="O78" s="62">
        <f t="shared" si="123"/>
        <v>0.7048808173</v>
      </c>
      <c r="P78" s="62" t="str">
        <f t="shared" si="6"/>
        <v>#REF!</v>
      </c>
      <c r="Q78" s="67">
        <f t="shared" si="64"/>
        <v>0</v>
      </c>
      <c r="R78" s="68">
        <v>0.0</v>
      </c>
      <c r="S78" s="69" t="s">
        <v>37</v>
      </c>
      <c r="T78" s="69">
        <f t="shared" si="65"/>
        <v>0.68</v>
      </c>
      <c r="U78" s="68">
        <f t="shared" si="66"/>
        <v>0</v>
      </c>
      <c r="V78" s="70" t="str">
        <f t="shared" si="67"/>
        <v>#REF!</v>
      </c>
      <c r="W78" s="71" t="str">
        <f>'CD R Documentación'!O79+'CD R Documentación'!T79+'CD R Documentación'!Y79+'CD R Documentación'!AD79+'CD R Documentación'!AI79+'CD R Documentación'!AN79+#REF!</f>
        <v>#REF!</v>
      </c>
      <c r="X78" s="29" t="str">
        <f>'CD R Documentación'!R79+'CD R Documentación'!W79+'CD R Documentación'!AB79+'CD R Documentación'!AG79+'CD R Documentación'!AL79+'CD R Documentación'!AQ79+#REF!</f>
        <v>#REF!</v>
      </c>
      <c r="Y78" s="72">
        <f t="shared" si="79"/>
        <v>0</v>
      </c>
      <c r="Z78" s="73">
        <f>'CD R Investigación'!P79+'CD R Investigación'!U79+'CD R Investigación'!Z79+'CD R Investigación'!AE79+'CD R Investigación'!AJ79+'CD R Investigación'!AO79+'CD R Investigación'!AT79+'CD R Investigación'!AY79</f>
        <v>0</v>
      </c>
      <c r="AA78" s="73">
        <f>'CD R Investigación'!S79+'CD R Investigación'!X79+'CD R Investigación'!AC79+'CD R Investigación'!AH79+'CD R Investigación'!AM79+'CD R Investigación'!AR79+'CD R Investigación'!AW79+'CD R Investigación'!BB79</f>
        <v>0</v>
      </c>
      <c r="AB78" s="74" t="str">
        <f t="shared" si="69"/>
        <v>#REF!</v>
      </c>
      <c r="AC78" s="75" t="str">
        <f>'CD R Desarrollo'!P79+'CD R Desarrollo'!U79+'CD R Desarrollo'!Z79+'CD R Desarrollo'!AE79+'CD R Desarrollo'!AJ79+'CD R Desarrollo'!AO79+#REF!+#REF!</f>
        <v>#REF!</v>
      </c>
      <c r="AD78" s="75" t="str">
        <f>'CD R Desarrollo'!S79+'CD R Desarrollo'!X79+'CD R Desarrollo'!AC79+'CD R Desarrollo'!AH79+'CD R Desarrollo'!AM79+'CD R Desarrollo'!AR79+#REF!+#REF!</f>
        <v>#REF!</v>
      </c>
      <c r="AE78" s="78">
        <v>1.0</v>
      </c>
      <c r="AF78" s="77">
        <f>'PL Cronograma detallado'!L222*AE78</f>
        <v>0</v>
      </c>
      <c r="AG78" s="78" t="str">
        <f>AF78/'PL Cronograma detallado'!M$257</f>
        <v>#DIV/0!</v>
      </c>
      <c r="AH78" s="78" t="str">
        <f t="shared" si="124"/>
        <v>#DIV/0!</v>
      </c>
    </row>
    <row r="79" ht="15.75" customHeight="1">
      <c r="A79" s="125" t="s">
        <v>182</v>
      </c>
      <c r="B79" s="126" t="s">
        <v>183</v>
      </c>
      <c r="C79" s="127">
        <v>44738.0</v>
      </c>
      <c r="D79" s="127">
        <v>44738.0</v>
      </c>
      <c r="E79" s="60" t="str">
        <f t="shared" si="25"/>
        <v>#NAME?</v>
      </c>
      <c r="F79" s="128">
        <v>1.0</v>
      </c>
      <c r="G79" s="62">
        <f t="shared" si="116"/>
        <v>0.00113507378</v>
      </c>
      <c r="H79" s="63">
        <f t="shared" si="120"/>
        <v>0.7071509648</v>
      </c>
      <c r="I79" s="64" t="str">
        <f t="shared" si="117"/>
        <v>#REF!</v>
      </c>
      <c r="J79" s="113" t="str">
        <f t="shared" si="121"/>
        <v>#REF!</v>
      </c>
      <c r="K79" s="114" t="str">
        <f t="shared" si="76"/>
        <v>#REF!</v>
      </c>
      <c r="L79" s="66" t="str">
        <f t="shared" si="118"/>
        <v>#REF!</v>
      </c>
      <c r="M79" s="66" t="str">
        <f>SUM(L79,M80)</f>
        <v>#REF!</v>
      </c>
      <c r="N79" s="62">
        <f t="shared" si="119"/>
        <v>0.00113507378</v>
      </c>
      <c r="O79" s="62">
        <f t="shared" si="123"/>
        <v>0.706015891</v>
      </c>
      <c r="P79" s="62" t="str">
        <f t="shared" si="6"/>
        <v>#REF!</v>
      </c>
      <c r="Q79" s="67">
        <f t="shared" si="64"/>
        <v>1</v>
      </c>
      <c r="R79" s="68">
        <v>1.0</v>
      </c>
      <c r="S79" s="69" t="s">
        <v>37</v>
      </c>
      <c r="T79" s="69">
        <f t="shared" si="65"/>
        <v>0.68</v>
      </c>
      <c r="U79" s="68">
        <f t="shared" si="66"/>
        <v>0.68</v>
      </c>
      <c r="V79" s="70" t="str">
        <f t="shared" si="67"/>
        <v>#REF!</v>
      </c>
      <c r="W79" s="71" t="str">
        <f>'CD R Documentación'!O80+'CD R Documentación'!T80+'CD R Documentación'!Y80+'CD R Documentación'!AD80+'CD R Documentación'!AI80+'CD R Documentación'!AN80+#REF!</f>
        <v>#REF!</v>
      </c>
      <c r="X79" s="29" t="str">
        <f>'CD R Documentación'!R80+'CD R Documentación'!W80+'CD R Documentación'!AB80+'CD R Documentación'!AG80+'CD R Documentación'!AL80+'CD R Documentación'!AQ80+#REF!</f>
        <v>#REF!</v>
      </c>
      <c r="Y79" s="72">
        <f t="shared" si="79"/>
        <v>0</v>
      </c>
      <c r="Z79" s="73">
        <f>'CD R Investigación'!P80+'CD R Investigación'!U80+'CD R Investigación'!Z80+'CD R Investigación'!AE80+'CD R Investigación'!AJ80+'CD R Investigación'!AO80+'CD R Investigación'!AT80+'CD R Investigación'!AY80</f>
        <v>0</v>
      </c>
      <c r="AA79" s="73">
        <f>'CD R Investigación'!S80+'CD R Investigación'!X80+'CD R Investigación'!AC80+'CD R Investigación'!AH80+'CD R Investigación'!AM80+'CD R Investigación'!AR80+'CD R Investigación'!AW80+'CD R Investigación'!BB80</f>
        <v>0</v>
      </c>
      <c r="AB79" s="74" t="str">
        <f t="shared" si="69"/>
        <v>#REF!</v>
      </c>
      <c r="AC79" s="75" t="str">
        <f>'CD R Desarrollo'!P80+'CD R Desarrollo'!U80+'CD R Desarrollo'!Z80+'CD R Desarrollo'!AE80+'CD R Desarrollo'!AJ80+'CD R Desarrollo'!AO80+#REF!+#REF!</f>
        <v>#REF!</v>
      </c>
      <c r="AD79" s="75" t="str">
        <f>'CD R Desarrollo'!S80+'CD R Desarrollo'!X80+'CD R Desarrollo'!AC80+'CD R Desarrollo'!AH80+'CD R Desarrollo'!AM80+'CD R Desarrollo'!AR80+#REF!+#REF!</f>
        <v>#REF!</v>
      </c>
      <c r="AE79" s="78">
        <v>1.0</v>
      </c>
      <c r="AF79" s="77">
        <f>'PL Cronograma detallado'!L229*AE79</f>
        <v>3.1</v>
      </c>
      <c r="AG79" s="78" t="str">
        <f>AF79/'PL Cronograma detallado'!M$257</f>
        <v>#DIV/0!</v>
      </c>
      <c r="AH79" s="78" t="str">
        <f>SUM(AG79,AH80)</f>
        <v>#DIV/0!</v>
      </c>
    </row>
    <row r="80" ht="15.75" customHeight="1">
      <c r="A80" s="125" t="s">
        <v>184</v>
      </c>
      <c r="B80" s="126" t="s">
        <v>185</v>
      </c>
      <c r="C80" s="127">
        <v>44739.0</v>
      </c>
      <c r="D80" s="127">
        <v>44744.0</v>
      </c>
      <c r="E80" s="60" t="str">
        <f t="shared" si="25"/>
        <v>#NAME?</v>
      </c>
      <c r="F80" s="128">
        <v>30.0</v>
      </c>
      <c r="G80" s="62">
        <f t="shared" si="116"/>
        <v>0.03405221339</v>
      </c>
      <c r="H80" s="63">
        <f t="shared" si="120"/>
        <v>0.7412031782</v>
      </c>
      <c r="I80" s="64" t="str">
        <f t="shared" si="117"/>
        <v>#REF!</v>
      </c>
      <c r="J80" s="113" t="str">
        <f t="shared" si="121"/>
        <v>#REF!</v>
      </c>
      <c r="K80" s="114" t="str">
        <f t="shared" si="76"/>
        <v>#REF!</v>
      </c>
      <c r="L80" s="66" t="str">
        <f t="shared" si="118"/>
        <v>#REF!</v>
      </c>
      <c r="M80" s="66" t="str">
        <f t="shared" ref="M80:M81" si="125">SUM(L80,M78)</f>
        <v>#REF!</v>
      </c>
      <c r="N80" s="62">
        <f t="shared" si="119"/>
        <v>0.03405221339</v>
      </c>
      <c r="O80" s="62">
        <f t="shared" si="123"/>
        <v>0.7400681044</v>
      </c>
      <c r="P80" s="62" t="str">
        <f t="shared" si="6"/>
        <v>#REF!</v>
      </c>
      <c r="Q80" s="67">
        <f t="shared" si="64"/>
        <v>0</v>
      </c>
      <c r="R80" s="68">
        <v>0.0</v>
      </c>
      <c r="S80" s="69" t="s">
        <v>37</v>
      </c>
      <c r="T80" s="69">
        <f t="shared" si="65"/>
        <v>0.68</v>
      </c>
      <c r="U80" s="68">
        <f t="shared" si="66"/>
        <v>0</v>
      </c>
      <c r="V80" s="70" t="str">
        <f t="shared" si="67"/>
        <v>#REF!</v>
      </c>
      <c r="W80" s="71" t="str">
        <f>'CD R Documentación'!O81+'CD R Documentación'!T81+'CD R Documentación'!Y81+'CD R Documentación'!AD81+'CD R Documentación'!AI81+'CD R Documentación'!AN81+#REF!</f>
        <v>#REF!</v>
      </c>
      <c r="X80" s="29" t="str">
        <f>'CD R Documentación'!R81+'CD R Documentación'!W81+'CD R Documentación'!AB81+'CD R Documentación'!AG81+'CD R Documentación'!AL81+'CD R Documentación'!AQ81+#REF!</f>
        <v>#REF!</v>
      </c>
      <c r="Y80" s="72">
        <f t="shared" si="79"/>
        <v>0</v>
      </c>
      <c r="Z80" s="73">
        <f>'CD R Investigación'!P81+'CD R Investigación'!U81+'CD R Investigación'!Z81+'CD R Investigación'!AE81+'CD R Investigación'!AJ81+'CD R Investigación'!AO81+'CD R Investigación'!AT81+'CD R Investigación'!AY81</f>
        <v>0</v>
      </c>
      <c r="AA80" s="73">
        <f>'CD R Investigación'!S81+'CD R Investigación'!X81+'CD R Investigación'!AC81+'CD R Investigación'!AH81+'CD R Investigación'!AM81+'CD R Investigación'!AR81+'CD R Investigación'!AW81+'CD R Investigación'!BB81</f>
        <v>0</v>
      </c>
      <c r="AB80" s="74" t="str">
        <f t="shared" si="69"/>
        <v>#REF!</v>
      </c>
      <c r="AC80" s="75" t="str">
        <f>'CD R Desarrollo'!P81+'CD R Desarrollo'!U81+'CD R Desarrollo'!Z81+'CD R Desarrollo'!AE81+'CD R Desarrollo'!AJ81+'CD R Desarrollo'!AO81+#REF!+#REF!</f>
        <v>#REF!</v>
      </c>
      <c r="AD80" s="75" t="str">
        <f>'CD R Desarrollo'!S81+'CD R Desarrollo'!X81+'CD R Desarrollo'!AC81+'CD R Desarrollo'!AH81+'CD R Desarrollo'!AM81+'CD R Desarrollo'!AR81+#REF!+#REF!</f>
        <v>#REF!</v>
      </c>
      <c r="AE80" s="78">
        <v>1.0</v>
      </c>
      <c r="AF80" s="77">
        <f>'PL Cronograma detallado'!L230*AE80</f>
        <v>0.61</v>
      </c>
      <c r="AG80" s="78" t="str">
        <f>AF80/'PL Cronograma detallado'!M$257</f>
        <v>#DIV/0!</v>
      </c>
      <c r="AH80" s="78" t="str">
        <f t="shared" ref="AH80:AH81" si="126">SUM(AG80,AH78)</f>
        <v>#DIV/0!</v>
      </c>
    </row>
    <row r="81" ht="15.75" customHeight="1">
      <c r="A81" s="125" t="s">
        <v>186</v>
      </c>
      <c r="B81" s="126" t="s">
        <v>187</v>
      </c>
      <c r="C81" s="127">
        <v>44739.0</v>
      </c>
      <c r="D81" s="130">
        <v>44744.0</v>
      </c>
      <c r="E81" s="60" t="str">
        <f t="shared" si="25"/>
        <v>#NAME?</v>
      </c>
      <c r="F81" s="128">
        <v>10.0</v>
      </c>
      <c r="G81" s="62">
        <f t="shared" si="116"/>
        <v>0.0113507378</v>
      </c>
      <c r="H81" s="63">
        <f t="shared" si="120"/>
        <v>0.752553916</v>
      </c>
      <c r="I81" s="64" t="str">
        <f t="shared" si="117"/>
        <v>#REF!</v>
      </c>
      <c r="J81" s="113" t="str">
        <f t="shared" si="121"/>
        <v>#REF!</v>
      </c>
      <c r="K81" s="114" t="str">
        <f t="shared" si="76"/>
        <v>#REF!</v>
      </c>
      <c r="L81" s="66" t="str">
        <f t="shared" si="118"/>
        <v>#REF!</v>
      </c>
      <c r="M81" s="66" t="str">
        <f t="shared" si="125"/>
        <v>#REF!</v>
      </c>
      <c r="N81" s="62">
        <f t="shared" si="119"/>
        <v>0.0113507378</v>
      </c>
      <c r="O81" s="62">
        <f t="shared" si="123"/>
        <v>0.7514188422</v>
      </c>
      <c r="P81" s="62" t="str">
        <f t="shared" si="6"/>
        <v>#REF!</v>
      </c>
      <c r="Q81" s="67">
        <f t="shared" si="64"/>
        <v>0</v>
      </c>
      <c r="R81" s="68">
        <v>0.0</v>
      </c>
      <c r="S81" s="69" t="s">
        <v>37</v>
      </c>
      <c r="T81" s="69">
        <f t="shared" si="65"/>
        <v>0.68</v>
      </c>
      <c r="U81" s="68">
        <f t="shared" si="66"/>
        <v>0</v>
      </c>
      <c r="V81" s="70" t="str">
        <f t="shared" si="67"/>
        <v>#REF!</v>
      </c>
      <c r="W81" s="71" t="str">
        <f>'CD R Documentación'!O82+'CD R Documentación'!T82+'CD R Documentación'!Y82+'CD R Documentación'!AD82+'CD R Documentación'!AI82+'CD R Documentación'!AN82+#REF!</f>
        <v>#REF!</v>
      </c>
      <c r="X81" s="29" t="str">
        <f>'CD R Documentación'!R82+'CD R Documentación'!W82+'CD R Documentación'!AB82+'CD R Documentación'!AG82+'CD R Documentación'!AL82+'CD R Documentación'!AQ82+#REF!</f>
        <v>#REF!</v>
      </c>
      <c r="Y81" s="72">
        <f t="shared" si="79"/>
        <v>0</v>
      </c>
      <c r="Z81" s="73">
        <f>'CD R Investigación'!P82+'CD R Investigación'!U82+'CD R Investigación'!Z82+'CD R Investigación'!AE82+'CD R Investigación'!AJ82+'CD R Investigación'!AO82+'CD R Investigación'!AT82+'CD R Investigación'!AY82</f>
        <v>0</v>
      </c>
      <c r="AA81" s="73">
        <f>'CD R Investigación'!S82+'CD R Investigación'!X82+'CD R Investigación'!AC82+'CD R Investigación'!AH82+'CD R Investigación'!AM82+'CD R Investigación'!AR82+'CD R Investigación'!AW82+'CD R Investigación'!BB82</f>
        <v>0</v>
      </c>
      <c r="AB81" s="74" t="str">
        <f t="shared" si="69"/>
        <v>#REF!</v>
      </c>
      <c r="AC81" s="75" t="str">
        <f>'CD R Desarrollo'!P82+'CD R Desarrollo'!U82+'CD R Desarrollo'!Z82+'CD R Desarrollo'!AE82+'CD R Desarrollo'!AJ82+'CD R Desarrollo'!AO82+#REF!+#REF!</f>
        <v>#REF!</v>
      </c>
      <c r="AD81" s="75" t="str">
        <f>'CD R Desarrollo'!S82+'CD R Desarrollo'!X82+'CD R Desarrollo'!AC82+'CD R Desarrollo'!AH82+'CD R Desarrollo'!AM82+'CD R Desarrollo'!AR82+#REF!+#REF!</f>
        <v>#REF!</v>
      </c>
      <c r="AE81" s="78">
        <v>1.0</v>
      </c>
      <c r="AF81" s="77">
        <f>'PL Cronograma detallado'!L231*AE81</f>
        <v>2.49</v>
      </c>
      <c r="AG81" s="78" t="str">
        <f>AF81/'PL Cronograma detallado'!M$257</f>
        <v>#DIV/0!</v>
      </c>
      <c r="AH81" s="78" t="str">
        <f t="shared" si="126"/>
        <v>#DIV/0!</v>
      </c>
    </row>
    <row r="82" ht="15.75" customHeight="1">
      <c r="A82" s="81" t="s">
        <v>188</v>
      </c>
      <c r="B82" s="82" t="s">
        <v>189</v>
      </c>
      <c r="C82" s="83">
        <v>44732.0</v>
      </c>
      <c r="D82" s="83">
        <v>44740.0</v>
      </c>
      <c r="E82" s="84" t="str">
        <f t="shared" si="25"/>
        <v>#NAME?</v>
      </c>
      <c r="F82" s="85">
        <v>24.0</v>
      </c>
      <c r="G82" s="86">
        <f t="shared" si="116"/>
        <v>0.02724177072</v>
      </c>
      <c r="H82" s="87">
        <f t="shared" si="120"/>
        <v>0.7797956867</v>
      </c>
      <c r="I82" s="88" t="str">
        <f t="shared" si="117"/>
        <v>#REF!</v>
      </c>
      <c r="J82" s="89" t="str">
        <f t="shared" si="121"/>
        <v>#REF!</v>
      </c>
      <c r="K82" s="87" t="str">
        <f t="shared" si="76"/>
        <v>#REF!</v>
      </c>
      <c r="L82" s="90" t="str">
        <f t="shared" si="118"/>
        <v>#REF!</v>
      </c>
      <c r="M82" s="90" t="str">
        <f t="shared" ref="M82:M83" si="127">SUM(L82,M81)</f>
        <v>#REF!</v>
      </c>
      <c r="N82" s="87">
        <f t="shared" si="119"/>
        <v>0.02724177072</v>
      </c>
      <c r="O82" s="87">
        <f t="shared" si="123"/>
        <v>0.7786606129</v>
      </c>
      <c r="P82" s="87" t="str">
        <f t="shared" si="6"/>
        <v>#REF!</v>
      </c>
      <c r="Q82" s="91">
        <f t="shared" si="64"/>
        <v>0.125</v>
      </c>
      <c r="R82" s="89">
        <v>3.0</v>
      </c>
      <c r="S82" s="85" t="s">
        <v>37</v>
      </c>
      <c r="T82" s="85">
        <f t="shared" si="65"/>
        <v>0.68</v>
      </c>
      <c r="U82" s="89">
        <f t="shared" si="66"/>
        <v>2.04</v>
      </c>
      <c r="V82" s="91" t="str">
        <f t="shared" si="67"/>
        <v>#REF!</v>
      </c>
      <c r="W82" s="88" t="str">
        <f>'CD R Documentación'!O83+'CD R Documentación'!T83+'CD R Documentación'!Y83+'CD R Documentación'!AD83+'CD R Documentación'!AI83+'CD R Documentación'!AN83+#REF!</f>
        <v>#REF!</v>
      </c>
      <c r="X82" s="85" t="str">
        <f>'CD R Documentación'!R83+'CD R Documentación'!W83+'CD R Documentación'!AB83+'CD R Documentación'!AG83+'CD R Documentación'!AL83+'CD R Documentación'!AQ83+#REF!</f>
        <v>#REF!</v>
      </c>
      <c r="Y82" s="91">
        <f t="shared" si="79"/>
        <v>0</v>
      </c>
      <c r="Z82" s="89">
        <f>'CD R Investigación'!P83+'CD R Investigación'!U83+'CD R Investigación'!Z83+'CD R Investigación'!AE83+'CD R Investigación'!AJ83+'CD R Investigación'!AO83+'CD R Investigación'!AT83+'CD R Investigación'!AY83</f>
        <v>0</v>
      </c>
      <c r="AA82" s="89">
        <f>'CD R Investigación'!S83+'CD R Investigación'!X83+'CD R Investigación'!AC83+'CD R Investigación'!AH83+'CD R Investigación'!AM83+'CD R Investigación'!AR83+'CD R Investigación'!AW83+'CD R Investigación'!BB83</f>
        <v>0</v>
      </c>
      <c r="AB82" s="91" t="str">
        <f t="shared" si="69"/>
        <v>#REF!</v>
      </c>
      <c r="AC82" s="89" t="str">
        <f>'CD R Desarrollo'!P83+'CD R Desarrollo'!U83+'CD R Desarrollo'!Z83+'CD R Desarrollo'!AE83+'CD R Desarrollo'!AJ83+'CD R Desarrollo'!AO83+#REF!+#REF!</f>
        <v>#REF!</v>
      </c>
      <c r="AD82" s="89" t="str">
        <f>'CD R Desarrollo'!S83+'CD R Desarrollo'!X83+'CD R Desarrollo'!AC83+'CD R Desarrollo'!AH83+'CD R Desarrollo'!AM83+'CD R Desarrollo'!AR83+#REF!+#REF!</f>
        <v>#REF!</v>
      </c>
      <c r="AE82" s="92">
        <v>1.0</v>
      </c>
      <c r="AF82" s="93">
        <f>'PL Cronograma detallado'!L232*AE82</f>
        <v>10.78</v>
      </c>
      <c r="AG82" s="92" t="str">
        <f>AF82/'PL Cronograma detallado'!M$257</f>
        <v>#DIV/0!</v>
      </c>
      <c r="AH82" s="92" t="str">
        <f t="shared" ref="AH82:AH83" si="128">SUM(AG82,AH81)</f>
        <v>#DIV/0!</v>
      </c>
    </row>
    <row r="83" ht="15.75" customHeight="1">
      <c r="A83" s="101" t="s">
        <v>190</v>
      </c>
      <c r="B83" s="102" t="s">
        <v>191</v>
      </c>
      <c r="C83" s="103">
        <v>44740.0</v>
      </c>
      <c r="D83" s="103">
        <v>44740.0</v>
      </c>
      <c r="E83" s="104" t="str">
        <f t="shared" si="25"/>
        <v>#NAME?</v>
      </c>
      <c r="F83" s="105">
        <v>1.0</v>
      </c>
      <c r="G83" s="106">
        <f>(F83/F$105)</f>
        <v>0.00113507378</v>
      </c>
      <c r="H83" s="106">
        <f t="shared" si="120"/>
        <v>0.7809307605</v>
      </c>
      <c r="I83" s="107" t="str">
        <f t="shared" si="117"/>
        <v>#REF!</v>
      </c>
      <c r="J83" s="107" t="str">
        <f t="shared" si="121"/>
        <v>#REF!</v>
      </c>
      <c r="K83" s="106" t="str">
        <f t="shared" si="76"/>
        <v>#REF!</v>
      </c>
      <c r="L83" s="109" t="str">
        <f t="shared" si="118"/>
        <v>#REF!</v>
      </c>
      <c r="M83" s="109" t="str">
        <f t="shared" si="127"/>
        <v>#REF!</v>
      </c>
      <c r="N83" s="106">
        <f t="shared" si="119"/>
        <v>0.00113507378</v>
      </c>
      <c r="O83" s="106">
        <f t="shared" si="123"/>
        <v>0.7797956867</v>
      </c>
      <c r="P83" s="106" t="str">
        <f t="shared" si="6"/>
        <v>#REF!</v>
      </c>
      <c r="Q83" s="110">
        <f t="shared" si="64"/>
        <v>1</v>
      </c>
      <c r="R83" s="108">
        <v>1.0</v>
      </c>
      <c r="S83" s="105" t="s">
        <v>37</v>
      </c>
      <c r="T83" s="105">
        <f t="shared" si="65"/>
        <v>0.68</v>
      </c>
      <c r="U83" s="108">
        <f t="shared" si="66"/>
        <v>0.68</v>
      </c>
      <c r="V83" s="110" t="str">
        <f t="shared" si="67"/>
        <v>#REF!</v>
      </c>
      <c r="W83" s="107" t="str">
        <f>'CD R Documentación'!O84+'CD R Documentación'!T84+'CD R Documentación'!Y84+'CD R Documentación'!AD84+'CD R Documentación'!AI84+'CD R Documentación'!AN84+#REF!</f>
        <v>#REF!</v>
      </c>
      <c r="X83" s="105" t="str">
        <f>'CD R Documentación'!R84+'CD R Documentación'!W84+'CD R Documentación'!AB84+'CD R Documentación'!AG84+'CD R Documentación'!AL84+'CD R Documentación'!AQ84+#REF!</f>
        <v>#REF!</v>
      </c>
      <c r="Y83" s="110">
        <f t="shared" si="79"/>
        <v>1</v>
      </c>
      <c r="Z83" s="108">
        <f>'CD R Investigación'!P84+'CD R Investigación'!U84+'CD R Investigación'!Z84+'CD R Investigación'!AE84+'CD R Investigación'!AJ84+'CD R Investigación'!AO84+'CD R Investigación'!AT84+'CD R Investigación'!AY84</f>
        <v>1</v>
      </c>
      <c r="AA83" s="108">
        <f>'CD R Investigación'!S84+'CD R Investigación'!X84+'CD R Investigación'!AC84+'CD R Investigación'!AH84+'CD R Investigación'!AM84+'CD R Investigación'!AR84+'CD R Investigación'!AW84+'CD R Investigación'!BB84</f>
        <v>0.44</v>
      </c>
      <c r="AB83" s="110" t="str">
        <f t="shared" si="69"/>
        <v>#REF!</v>
      </c>
      <c r="AC83" s="108" t="str">
        <f>'CD R Desarrollo'!P84+'CD R Desarrollo'!U84+'CD R Desarrollo'!Z84+'CD R Desarrollo'!AE84+'CD R Desarrollo'!AJ84+'CD R Desarrollo'!AO84+#REF!+#REF!</f>
        <v>#REF!</v>
      </c>
      <c r="AD83" s="108" t="str">
        <f>'CD R Desarrollo'!S84+'CD R Desarrollo'!X84+'CD R Desarrollo'!AC84+'CD R Desarrollo'!AH84+'CD R Desarrollo'!AM84+'CD R Desarrollo'!AR84+#REF!+#REF!</f>
        <v>#REF!</v>
      </c>
      <c r="AE83" s="111">
        <v>1.0</v>
      </c>
      <c r="AF83" s="112">
        <f>'PL Cronograma detallado'!L234*AE83</f>
        <v>5.06</v>
      </c>
      <c r="AG83" s="111" t="str">
        <f>AF83/'PL Cronograma detallado'!M$257</f>
        <v>#DIV/0!</v>
      </c>
      <c r="AH83" s="111" t="str">
        <f t="shared" si="128"/>
        <v>#DIV/0!</v>
      </c>
    </row>
    <row r="84" ht="15.75" customHeight="1">
      <c r="A84" s="33" t="s">
        <v>192</v>
      </c>
      <c r="B84" s="34" t="s">
        <v>193</v>
      </c>
      <c r="C84" s="35">
        <v>44744.0</v>
      </c>
      <c r="D84" s="35">
        <v>44754.0</v>
      </c>
      <c r="E84" s="36" t="str">
        <f t="shared" si="25"/>
        <v>#NAME?</v>
      </c>
      <c r="F84" s="37">
        <f>F85</f>
        <v>52</v>
      </c>
      <c r="G84" s="38">
        <f>SUM(G85)</f>
        <v>0.05902383655</v>
      </c>
      <c r="H84" s="37"/>
      <c r="I84" s="39" t="str">
        <f>SUM(I85)</f>
        <v>#REF!</v>
      </c>
      <c r="J84" s="39" t="str">
        <f>SUM(I84,J50)</f>
        <v>#REF!</v>
      </c>
      <c r="K84" s="38" t="str">
        <f t="shared" si="76"/>
        <v>#REF!</v>
      </c>
      <c r="L84" s="40" t="str">
        <f>SUM(L85)</f>
        <v>#REF!</v>
      </c>
      <c r="M84" s="40" t="str">
        <f>SUM(L84,M81)</f>
        <v>#REF!</v>
      </c>
      <c r="N84" s="38"/>
      <c r="O84" s="38" t="str">
        <f t="shared" ref="O84:O85" si="130">AH84</f>
        <v/>
      </c>
      <c r="P84" s="38" t="str">
        <f t="shared" si="6"/>
        <v>#REF!</v>
      </c>
      <c r="Q84" s="98">
        <f t="shared" si="64"/>
        <v>0</v>
      </c>
      <c r="R84" s="99">
        <v>0.0</v>
      </c>
      <c r="S84" s="37" t="s">
        <v>37</v>
      </c>
      <c r="T84" s="37">
        <f t="shared" si="65"/>
        <v>0.68</v>
      </c>
      <c r="U84" s="99">
        <f t="shared" si="66"/>
        <v>0</v>
      </c>
      <c r="V84" s="98" t="str">
        <f t="shared" si="67"/>
        <v>#REF!</v>
      </c>
      <c r="W84" s="39" t="str">
        <f>'CD R Documentación'!O85+'CD R Documentación'!T85+'CD R Documentación'!Y85+'CD R Documentación'!AD85+'CD R Documentación'!AI85+'CD R Documentación'!AN85+#REF!</f>
        <v>#REF!</v>
      </c>
      <c r="X84" s="37" t="str">
        <f>'CD R Documentación'!R85+'CD R Documentación'!W85+'CD R Documentación'!AB85+'CD R Documentación'!AG85+'CD R Documentación'!AL85+'CD R Documentación'!AQ85+#REF!</f>
        <v>#REF!</v>
      </c>
      <c r="Y84" s="98">
        <f t="shared" si="79"/>
        <v>0</v>
      </c>
      <c r="Z84" s="99">
        <f>'CD R Investigación'!P85+'CD R Investigación'!U85+'CD R Investigación'!Z85+'CD R Investigación'!AE85+'CD R Investigación'!AJ85+'CD R Investigación'!AO85+'CD R Investigación'!AT85+'CD R Investigación'!AY85</f>
        <v>0</v>
      </c>
      <c r="AA84" s="99">
        <f>'CD R Investigación'!S85+'CD R Investigación'!X85+'CD R Investigación'!AC85+'CD R Investigación'!AH85+'CD R Investigación'!AM85+'CD R Investigación'!AR85+'CD R Investigación'!AW85+'CD R Investigación'!BB85</f>
        <v>0</v>
      </c>
      <c r="AB84" s="98" t="str">
        <f t="shared" si="69"/>
        <v>#REF!</v>
      </c>
      <c r="AC84" s="99" t="str">
        <f>'CD R Desarrollo'!P85+'CD R Desarrollo'!U85+'CD R Desarrollo'!Z85+'CD R Desarrollo'!AE85+'CD R Desarrollo'!AJ85+'CD R Desarrollo'!AO85+#REF!+#REF!</f>
        <v>#REF!</v>
      </c>
      <c r="AD84" s="99" t="str">
        <f>'CD R Desarrollo'!S85+'CD R Desarrollo'!X85+'CD R Desarrollo'!AC85+'CD R Desarrollo'!AH85+'CD R Desarrollo'!AM85+'CD R Desarrollo'!AR85+#REF!+#REF!</f>
        <v>#REF!</v>
      </c>
      <c r="AE84" s="122"/>
      <c r="AF84" s="122"/>
      <c r="AG84" s="122"/>
      <c r="AH84" s="123"/>
    </row>
    <row r="85" ht="15.75" customHeight="1">
      <c r="A85" s="44" t="s">
        <v>194</v>
      </c>
      <c r="B85" s="45" t="s">
        <v>195</v>
      </c>
      <c r="C85" s="46">
        <v>44744.0</v>
      </c>
      <c r="D85" s="46">
        <v>44754.0</v>
      </c>
      <c r="E85" s="47" t="str">
        <f t="shared" si="25"/>
        <v>#NAME?</v>
      </c>
      <c r="F85" s="48">
        <f t="shared" ref="F85:G85" si="129">SUM(F86:F91)</f>
        <v>52</v>
      </c>
      <c r="G85" s="49">
        <f t="shared" si="129"/>
        <v>0.05902383655</v>
      </c>
      <c r="H85" s="49">
        <f>SUM(G85,H83)</f>
        <v>0.839954597</v>
      </c>
      <c r="I85" s="50" t="str">
        <f>SUM(I86:I91)</f>
        <v>#REF!</v>
      </c>
      <c r="J85" s="50" t="str">
        <f>SUM(I85,J74)</f>
        <v>#REF!</v>
      </c>
      <c r="K85" s="49" t="str">
        <f t="shared" si="76"/>
        <v>#REF!</v>
      </c>
      <c r="L85" s="51" t="str">
        <f>SUM(L86:L91)</f>
        <v>#REF!</v>
      </c>
      <c r="M85" s="51" t="str">
        <f>SUM(L85,M84)</f>
        <v>#REF!</v>
      </c>
      <c r="N85" s="49"/>
      <c r="O85" s="49" t="str">
        <f t="shared" si="130"/>
        <v/>
      </c>
      <c r="P85" s="49" t="str">
        <f t="shared" si="6"/>
        <v>#REF!</v>
      </c>
      <c r="Q85" s="52">
        <f t="shared" si="64"/>
        <v>0</v>
      </c>
      <c r="R85" s="53">
        <v>0.0</v>
      </c>
      <c r="S85" s="48" t="s">
        <v>37</v>
      </c>
      <c r="T85" s="48">
        <f t="shared" si="65"/>
        <v>0.68</v>
      </c>
      <c r="U85" s="53">
        <f t="shared" si="66"/>
        <v>0</v>
      </c>
      <c r="V85" s="52" t="str">
        <f t="shared" si="67"/>
        <v>#REF!</v>
      </c>
      <c r="W85" s="50" t="str">
        <f>'CD R Documentación'!O86+'CD R Documentación'!T86+'CD R Documentación'!Y86+'CD R Documentación'!AD86+'CD R Documentación'!AI86+'CD R Documentación'!AN86+#REF!</f>
        <v>#REF!</v>
      </c>
      <c r="X85" s="48" t="str">
        <f>'CD R Documentación'!R86+'CD R Documentación'!W86+'CD R Documentación'!AB86+'CD R Documentación'!AG86+'CD R Documentación'!AL86+'CD R Documentación'!AQ86+#REF!</f>
        <v>#REF!</v>
      </c>
      <c r="Y85" s="52">
        <f t="shared" si="79"/>
        <v>0</v>
      </c>
      <c r="Z85" s="53">
        <f>'CD R Investigación'!P86+'CD R Investigación'!U86+'CD R Investigación'!Z86+'CD R Investigación'!AE86+'CD R Investigación'!AJ86+'CD R Investigación'!AO86+'CD R Investigación'!AT86+'CD R Investigación'!AY86</f>
        <v>0</v>
      </c>
      <c r="AA85" s="53">
        <f>'CD R Investigación'!S86+'CD R Investigación'!X86+'CD R Investigación'!AC86+'CD R Investigación'!AH86+'CD R Investigación'!AM86+'CD R Investigación'!AR86+'CD R Investigación'!AW86+'CD R Investigación'!BB86</f>
        <v>0</v>
      </c>
      <c r="AB85" s="52" t="str">
        <f t="shared" si="69"/>
        <v>#REF!</v>
      </c>
      <c r="AC85" s="53" t="str">
        <f>'CD R Desarrollo'!P86+'CD R Desarrollo'!U86+'CD R Desarrollo'!Z86+'CD R Desarrollo'!AE86+'CD R Desarrollo'!AJ86+'CD R Desarrollo'!AO86+#REF!+#REF!</f>
        <v>#REF!</v>
      </c>
      <c r="AD85" s="53" t="str">
        <f>'CD R Desarrollo'!S86+'CD R Desarrollo'!X86+'CD R Desarrollo'!AC86+'CD R Desarrollo'!AH86+'CD R Desarrollo'!AM86+'CD R Desarrollo'!AR86+#REF!+#REF!</f>
        <v>#REF!</v>
      </c>
      <c r="AE85" s="56"/>
      <c r="AF85" s="56"/>
      <c r="AG85" s="56"/>
      <c r="AH85" s="117"/>
    </row>
    <row r="86" ht="15.75" customHeight="1">
      <c r="A86" s="57" t="s">
        <v>196</v>
      </c>
      <c r="B86" s="58" t="s">
        <v>197</v>
      </c>
      <c r="C86" s="59">
        <v>44744.0</v>
      </c>
      <c r="D86" s="127">
        <v>44751.0</v>
      </c>
      <c r="E86" s="60" t="str">
        <f t="shared" si="25"/>
        <v>#NAME?</v>
      </c>
      <c r="F86" s="61">
        <v>20.0</v>
      </c>
      <c r="G86" s="62">
        <f t="shared" ref="G86:G91" si="131">F86/F$105</f>
        <v>0.0227014756</v>
      </c>
      <c r="H86" s="63">
        <f>SUM(H83,G86)</f>
        <v>0.8036322361</v>
      </c>
      <c r="I86" s="64" t="str">
        <f t="shared" ref="I86:I91" si="132">SUM(R86,W86,Z86,AC86)</f>
        <v>#REF!</v>
      </c>
      <c r="J86" s="113" t="str">
        <f>SUM(I86,J83)</f>
        <v>#REF!</v>
      </c>
      <c r="K86" s="114" t="str">
        <f t="shared" si="76"/>
        <v>#REF!</v>
      </c>
      <c r="L86" s="66" t="str">
        <f t="shared" ref="L86:L91" si="133">SUM(U86,X86,AA86,AD86)</f>
        <v>#REF!</v>
      </c>
      <c r="M86" s="66" t="str">
        <f>SUM(L86,M83)</f>
        <v>#REF!</v>
      </c>
      <c r="N86" s="62">
        <f t="shared" ref="N86:N91" si="134">G86*AE86</f>
        <v>0.0227014756</v>
      </c>
      <c r="O86" s="63">
        <f>SUM(N86,O83)</f>
        <v>0.8024971623</v>
      </c>
      <c r="P86" s="62" t="str">
        <f t="shared" si="6"/>
        <v>#REF!</v>
      </c>
      <c r="Q86" s="67">
        <f t="shared" si="64"/>
        <v>0</v>
      </c>
      <c r="R86" s="68">
        <v>0.0</v>
      </c>
      <c r="S86" s="69" t="s">
        <v>37</v>
      </c>
      <c r="T86" s="69">
        <f t="shared" si="65"/>
        <v>0.68</v>
      </c>
      <c r="U86" s="68">
        <f t="shared" si="66"/>
        <v>0</v>
      </c>
      <c r="V86" s="70" t="str">
        <f t="shared" si="67"/>
        <v>#REF!</v>
      </c>
      <c r="W86" s="71" t="str">
        <f>'CD R Documentación'!O87+'CD R Documentación'!T87+'CD R Documentación'!Y87+'CD R Documentación'!AD87+'CD R Documentación'!AI87+'CD R Documentación'!AN87+#REF!</f>
        <v>#REF!</v>
      </c>
      <c r="X86" s="29" t="str">
        <f>'CD R Documentación'!R87+'CD R Documentación'!W87+'CD R Documentación'!AB87+'CD R Documentación'!AG87+'CD R Documentación'!AL87+'CD R Documentación'!AQ87+#REF!</f>
        <v>#REF!</v>
      </c>
      <c r="Y86" s="72">
        <f t="shared" si="79"/>
        <v>0.05</v>
      </c>
      <c r="Z86" s="73">
        <f>'CD R Investigación'!P87+'CD R Investigación'!U87+'CD R Investigación'!Z87+'CD R Investigación'!AE87+'CD R Investigación'!AJ87+'CD R Investigación'!AO87+'CD R Investigación'!AT87+'CD R Investigación'!AY87</f>
        <v>1</v>
      </c>
      <c r="AA86" s="73">
        <f>'CD R Investigación'!S87+'CD R Investigación'!X87+'CD R Investigación'!AC87+'CD R Investigación'!AH87+'CD R Investigación'!AM87+'CD R Investigación'!AR87+'CD R Investigación'!AW87+'CD R Investigación'!BB87</f>
        <v>0.44</v>
      </c>
      <c r="AB86" s="74" t="str">
        <f t="shared" si="69"/>
        <v>#REF!</v>
      </c>
      <c r="AC86" s="75" t="str">
        <f>'CD R Desarrollo'!P87+'CD R Desarrollo'!U87+'CD R Desarrollo'!Z87+'CD R Desarrollo'!AE87+'CD R Desarrollo'!AJ87+'CD R Desarrollo'!AO87+#REF!+#REF!</f>
        <v>#REF!</v>
      </c>
      <c r="AD86" s="75" t="str">
        <f>'CD R Desarrollo'!S87+'CD R Desarrollo'!X87+'CD R Desarrollo'!AC87+'CD R Desarrollo'!AH87+'CD R Desarrollo'!AM87+'CD R Desarrollo'!AR87+#REF!+#REF!</f>
        <v>#REF!</v>
      </c>
      <c r="AE86" s="78">
        <v>1.0</v>
      </c>
      <c r="AF86" s="77">
        <f>'PL Cronograma detallado'!L239*AE86</f>
        <v>260.81</v>
      </c>
      <c r="AG86" s="78" t="str">
        <f>AF86/'PL Cronograma detallado'!M$257</f>
        <v>#DIV/0!</v>
      </c>
      <c r="AH86" s="78" t="str">
        <f>SUM(AG86,AH81)</f>
        <v>#DIV/0!</v>
      </c>
    </row>
    <row r="87" ht="15.75" customHeight="1">
      <c r="A87" s="57" t="s">
        <v>198</v>
      </c>
      <c r="B87" s="58" t="s">
        <v>199</v>
      </c>
      <c r="C87" s="59">
        <v>44745.0</v>
      </c>
      <c r="D87" s="59">
        <v>44745.0</v>
      </c>
      <c r="E87" s="60" t="str">
        <f t="shared" si="25"/>
        <v>#NAME?</v>
      </c>
      <c r="F87" s="61">
        <v>1.0</v>
      </c>
      <c r="G87" s="62">
        <f t="shared" si="131"/>
        <v>0.00113507378</v>
      </c>
      <c r="H87" s="63">
        <f t="shared" ref="H87:H91" si="138">SUM(H86,G87)</f>
        <v>0.8047673099</v>
      </c>
      <c r="I87" s="64" t="str">
        <f t="shared" si="132"/>
        <v>#REF!</v>
      </c>
      <c r="J87" s="115" t="str">
        <f t="shared" ref="J87:J91" si="139">SUM(I87,J86)</f>
        <v>#REF!</v>
      </c>
      <c r="K87" s="114" t="str">
        <f t="shared" si="76"/>
        <v>#REF!</v>
      </c>
      <c r="L87" s="66" t="str">
        <f t="shared" si="133"/>
        <v>#REF!</v>
      </c>
      <c r="M87" s="66" t="str">
        <f t="shared" ref="M87:M92" si="140">SUM(L87,M86)</f>
        <v>#REF!</v>
      </c>
      <c r="N87" s="62">
        <f t="shared" si="134"/>
        <v>0.00113507378</v>
      </c>
      <c r="O87" s="62">
        <f t="shared" ref="O87:O91" si="141">SUM(N87,O86)</f>
        <v>0.8036322361</v>
      </c>
      <c r="P87" s="62" t="str">
        <f t="shared" si="6"/>
        <v>#REF!</v>
      </c>
      <c r="Q87" s="67">
        <f t="shared" si="64"/>
        <v>1</v>
      </c>
      <c r="R87" s="68">
        <v>1.0</v>
      </c>
      <c r="S87" s="69" t="s">
        <v>37</v>
      </c>
      <c r="T87" s="69">
        <f t="shared" si="65"/>
        <v>0.68</v>
      </c>
      <c r="U87" s="68">
        <f t="shared" si="66"/>
        <v>0.68</v>
      </c>
      <c r="V87" s="70" t="str">
        <f t="shared" si="67"/>
        <v>#REF!</v>
      </c>
      <c r="W87" s="71" t="str">
        <f t="shared" ref="W87:X87" si="135">#REF!+#REF!+#REF!+#REF!+#REF!+#REF!+#REF!</f>
        <v>#REF!</v>
      </c>
      <c r="X87" s="29" t="str">
        <f t="shared" si="135"/>
        <v>#REF!</v>
      </c>
      <c r="Y87" s="72" t="str">
        <f t="shared" si="79"/>
        <v>#REF!</v>
      </c>
      <c r="Z87" s="73" t="str">
        <f t="shared" ref="Z87:AA87" si="136">#REF!+#REF!+#REF!+#REF!+#REF!+#REF!+#REF!+#REF!</f>
        <v>#REF!</v>
      </c>
      <c r="AA87" s="73" t="str">
        <f t="shared" si="136"/>
        <v>#REF!</v>
      </c>
      <c r="AB87" s="74" t="str">
        <f t="shared" si="69"/>
        <v>#REF!</v>
      </c>
      <c r="AC87" s="75" t="str">
        <f t="shared" ref="AC87:AD87" si="137">#REF!+#REF!+#REF!+#REF!+#REF!+#REF!+#REF!+#REF!</f>
        <v>#REF!</v>
      </c>
      <c r="AD87" s="75" t="str">
        <f t="shared" si="137"/>
        <v>#REF!</v>
      </c>
      <c r="AE87" s="78">
        <v>1.0</v>
      </c>
      <c r="AF87" s="77">
        <f>'PL Cronograma detallado'!L240*AE87</f>
        <v>0</v>
      </c>
      <c r="AG87" s="78" t="str">
        <f>AF87/'PL Cronograma detallado'!M$257</f>
        <v>#DIV/0!</v>
      </c>
      <c r="AH87" s="78" t="str">
        <f t="shared" ref="AH87:AH91" si="145">SUM(AG87,AH86)</f>
        <v>#DIV/0!</v>
      </c>
    </row>
    <row r="88" ht="15.75" customHeight="1">
      <c r="A88" s="57" t="s">
        <v>200</v>
      </c>
      <c r="B88" s="58" t="s">
        <v>201</v>
      </c>
      <c r="C88" s="59">
        <v>44746.0</v>
      </c>
      <c r="D88" s="59">
        <v>44751.0</v>
      </c>
      <c r="E88" s="60" t="str">
        <f t="shared" si="25"/>
        <v>#NAME?</v>
      </c>
      <c r="F88" s="61">
        <v>12.0</v>
      </c>
      <c r="G88" s="62">
        <f t="shared" si="131"/>
        <v>0.01362088536</v>
      </c>
      <c r="H88" s="63">
        <f t="shared" si="138"/>
        <v>0.8183881952</v>
      </c>
      <c r="I88" s="64" t="str">
        <f t="shared" si="132"/>
        <v>#REF!</v>
      </c>
      <c r="J88" s="115" t="str">
        <f t="shared" si="139"/>
        <v>#REF!</v>
      </c>
      <c r="K88" s="114" t="str">
        <f t="shared" si="76"/>
        <v>#REF!</v>
      </c>
      <c r="L88" s="66" t="str">
        <f t="shared" si="133"/>
        <v>#REF!</v>
      </c>
      <c r="M88" s="66" t="str">
        <f t="shared" si="140"/>
        <v>#REF!</v>
      </c>
      <c r="N88" s="62">
        <f t="shared" si="134"/>
        <v>0.01362088536</v>
      </c>
      <c r="O88" s="62">
        <f t="shared" si="141"/>
        <v>0.8172531215</v>
      </c>
      <c r="P88" s="62" t="str">
        <f t="shared" si="6"/>
        <v>#REF!</v>
      </c>
      <c r="Q88" s="67">
        <f t="shared" si="64"/>
        <v>0</v>
      </c>
      <c r="R88" s="68">
        <v>0.0</v>
      </c>
      <c r="S88" s="69" t="s">
        <v>37</v>
      </c>
      <c r="T88" s="69">
        <f t="shared" si="65"/>
        <v>0.68</v>
      </c>
      <c r="U88" s="68">
        <f t="shared" si="66"/>
        <v>0</v>
      </c>
      <c r="V88" s="70" t="str">
        <f t="shared" si="67"/>
        <v>#REF!</v>
      </c>
      <c r="W88" s="71" t="str">
        <f t="shared" ref="W88:X88" si="142">#REF!+#REF!+#REF!+#REF!+#REF!+#REF!+#REF!</f>
        <v>#REF!</v>
      </c>
      <c r="X88" s="29" t="str">
        <f t="shared" si="142"/>
        <v>#REF!</v>
      </c>
      <c r="Y88" s="72" t="str">
        <f t="shared" si="79"/>
        <v>#REF!</v>
      </c>
      <c r="Z88" s="73" t="str">
        <f t="shared" ref="Z88:AA88" si="143">#REF!+#REF!+#REF!+#REF!+#REF!+#REF!+#REF!+#REF!</f>
        <v>#REF!</v>
      </c>
      <c r="AA88" s="73" t="str">
        <f t="shared" si="143"/>
        <v>#REF!</v>
      </c>
      <c r="AB88" s="74" t="str">
        <f t="shared" si="69"/>
        <v>#REF!</v>
      </c>
      <c r="AC88" s="75" t="str">
        <f t="shared" ref="AC88:AD88" si="144">#REF!+#REF!+#REF!+#REF!+#REF!+#REF!+#REF!+#REF!</f>
        <v>#REF!</v>
      </c>
      <c r="AD88" s="75" t="str">
        <f t="shared" si="144"/>
        <v>#REF!</v>
      </c>
      <c r="AE88" s="78">
        <v>1.0</v>
      </c>
      <c r="AF88" s="77">
        <f>'PL Cronograma detallado'!L241*AE88</f>
        <v>0</v>
      </c>
      <c r="AG88" s="78" t="str">
        <f>AF88/'PL Cronograma detallado'!M$257</f>
        <v>#DIV/0!</v>
      </c>
      <c r="AH88" s="78" t="str">
        <f t="shared" si="145"/>
        <v>#DIV/0!</v>
      </c>
    </row>
    <row r="89" ht="15.75" customHeight="1">
      <c r="A89" s="57" t="s">
        <v>202</v>
      </c>
      <c r="B89" s="58" t="s">
        <v>203</v>
      </c>
      <c r="C89" s="59">
        <v>44746.0</v>
      </c>
      <c r="D89" s="59">
        <v>44751.0</v>
      </c>
      <c r="E89" s="60" t="str">
        <f t="shared" si="25"/>
        <v>#NAME?</v>
      </c>
      <c r="F89" s="61">
        <v>10.0</v>
      </c>
      <c r="G89" s="62">
        <f t="shared" si="131"/>
        <v>0.0113507378</v>
      </c>
      <c r="H89" s="63">
        <f t="shared" si="138"/>
        <v>0.829738933</v>
      </c>
      <c r="I89" s="64" t="str">
        <f t="shared" si="132"/>
        <v>#REF!</v>
      </c>
      <c r="J89" s="115" t="str">
        <f t="shared" si="139"/>
        <v>#REF!</v>
      </c>
      <c r="K89" s="114" t="str">
        <f t="shared" si="76"/>
        <v>#REF!</v>
      </c>
      <c r="L89" s="66" t="str">
        <f t="shared" si="133"/>
        <v>#REF!</v>
      </c>
      <c r="M89" s="66" t="str">
        <f t="shared" si="140"/>
        <v>#REF!</v>
      </c>
      <c r="N89" s="62">
        <f t="shared" si="134"/>
        <v>0.0113507378</v>
      </c>
      <c r="O89" s="62">
        <f t="shared" si="141"/>
        <v>0.8286038593</v>
      </c>
      <c r="P89" s="124" t="str">
        <f t="shared" si="6"/>
        <v>#REF!</v>
      </c>
      <c r="Q89" s="67">
        <f t="shared" si="64"/>
        <v>0</v>
      </c>
      <c r="R89" s="68">
        <v>0.0</v>
      </c>
      <c r="S89" s="69" t="s">
        <v>37</v>
      </c>
      <c r="T89" s="69">
        <f t="shared" si="65"/>
        <v>0.68</v>
      </c>
      <c r="U89" s="68">
        <f t="shared" si="66"/>
        <v>0</v>
      </c>
      <c r="V89" s="70" t="str">
        <f t="shared" si="67"/>
        <v>#REF!</v>
      </c>
      <c r="W89" s="71" t="str">
        <f t="shared" ref="W89:X89" si="146">#REF!+#REF!+#REF!+#REF!+#REF!+#REF!+#REF!</f>
        <v>#REF!</v>
      </c>
      <c r="X89" s="29" t="str">
        <f t="shared" si="146"/>
        <v>#REF!</v>
      </c>
      <c r="Y89" s="72" t="str">
        <f t="shared" si="79"/>
        <v>#REF!</v>
      </c>
      <c r="Z89" s="73" t="str">
        <f t="shared" ref="Z89:AA89" si="147">#REF!+#REF!+#REF!+#REF!+#REF!+#REF!+#REF!+#REF!</f>
        <v>#REF!</v>
      </c>
      <c r="AA89" s="73" t="str">
        <f t="shared" si="147"/>
        <v>#REF!</v>
      </c>
      <c r="AB89" s="74" t="str">
        <f t="shared" si="69"/>
        <v>#REF!</v>
      </c>
      <c r="AC89" s="75" t="str">
        <f t="shared" ref="AC89:AD89" si="148">#REF!+#REF!+#REF!+#REF!+#REF!+#REF!+#REF!+#REF!</f>
        <v>#REF!</v>
      </c>
      <c r="AD89" s="75" t="str">
        <f t="shared" si="148"/>
        <v>#REF!</v>
      </c>
      <c r="AE89" s="78">
        <v>1.0</v>
      </c>
      <c r="AF89" s="77">
        <f>'PL Cronograma detallado'!L242*AE89</f>
        <v>0</v>
      </c>
      <c r="AG89" s="78" t="str">
        <f>AF89/'PL Cronograma detallado'!M$257</f>
        <v>#DIV/0!</v>
      </c>
      <c r="AH89" s="78" t="str">
        <f t="shared" si="145"/>
        <v>#DIV/0!</v>
      </c>
    </row>
    <row r="90" ht="15.75" customHeight="1">
      <c r="A90" s="57" t="s">
        <v>204</v>
      </c>
      <c r="B90" s="58" t="s">
        <v>205</v>
      </c>
      <c r="C90" s="59">
        <v>44751.0</v>
      </c>
      <c r="D90" s="59">
        <v>44753.0</v>
      </c>
      <c r="E90" s="60" t="str">
        <f t="shared" si="25"/>
        <v>#NAME?</v>
      </c>
      <c r="F90" s="61">
        <v>8.0</v>
      </c>
      <c r="G90" s="62">
        <f t="shared" si="131"/>
        <v>0.009080590238</v>
      </c>
      <c r="H90" s="63">
        <f t="shared" si="138"/>
        <v>0.8388195233</v>
      </c>
      <c r="I90" s="64" t="str">
        <f t="shared" si="132"/>
        <v>#REF!</v>
      </c>
      <c r="J90" s="115" t="str">
        <f t="shared" si="139"/>
        <v>#REF!</v>
      </c>
      <c r="K90" s="114" t="str">
        <f t="shared" si="76"/>
        <v>#REF!</v>
      </c>
      <c r="L90" s="66" t="str">
        <f t="shared" si="133"/>
        <v>#REF!</v>
      </c>
      <c r="M90" s="66" t="str">
        <f t="shared" si="140"/>
        <v>#REF!</v>
      </c>
      <c r="N90" s="62">
        <f t="shared" si="134"/>
        <v>0.009080590238</v>
      </c>
      <c r="O90" s="62">
        <f t="shared" si="141"/>
        <v>0.8376844495</v>
      </c>
      <c r="P90" s="62" t="str">
        <f t="shared" si="6"/>
        <v>#REF!</v>
      </c>
      <c r="Q90" s="67">
        <f t="shared" si="64"/>
        <v>0.125</v>
      </c>
      <c r="R90" s="68">
        <v>1.0</v>
      </c>
      <c r="S90" s="69" t="s">
        <v>37</v>
      </c>
      <c r="T90" s="69">
        <f t="shared" si="65"/>
        <v>0.68</v>
      </c>
      <c r="U90" s="68">
        <f t="shared" si="66"/>
        <v>0.68</v>
      </c>
      <c r="V90" s="70" t="str">
        <f t="shared" si="67"/>
        <v>#REF!</v>
      </c>
      <c r="W90" s="71" t="str">
        <f t="shared" ref="W90:X90" si="149">#REF!+#REF!+#REF!+#REF!+#REF!+#REF!+#REF!</f>
        <v>#REF!</v>
      </c>
      <c r="X90" s="29" t="str">
        <f t="shared" si="149"/>
        <v>#REF!</v>
      </c>
      <c r="Y90" s="72" t="str">
        <f t="shared" si="79"/>
        <v>#REF!</v>
      </c>
      <c r="Z90" s="73" t="str">
        <f t="shared" ref="Z90:AA90" si="150">#REF!+#REF!+#REF!+#REF!+#REF!+#REF!+#REF!+#REF!</f>
        <v>#REF!</v>
      </c>
      <c r="AA90" s="73" t="str">
        <f t="shared" si="150"/>
        <v>#REF!</v>
      </c>
      <c r="AB90" s="74" t="str">
        <f t="shared" si="69"/>
        <v>#REF!</v>
      </c>
      <c r="AC90" s="75" t="str">
        <f t="shared" ref="AC90:AD90" si="151">#REF!+#REF!+#REF!+#REF!+#REF!+#REF!+#REF!+#REF!</f>
        <v>#REF!</v>
      </c>
      <c r="AD90" s="75" t="str">
        <f t="shared" si="151"/>
        <v>#REF!</v>
      </c>
      <c r="AE90" s="78">
        <v>1.0</v>
      </c>
      <c r="AF90" s="77">
        <f>'PL Cronograma detallado'!L243*AE90</f>
        <v>0</v>
      </c>
      <c r="AG90" s="78" t="str">
        <f>AF90/'PL Cronograma detallado'!M$257</f>
        <v>#DIV/0!</v>
      </c>
      <c r="AH90" s="78" t="str">
        <f t="shared" si="145"/>
        <v>#DIV/0!</v>
      </c>
    </row>
    <row r="91" ht="15.75" customHeight="1">
      <c r="A91" s="57" t="s">
        <v>206</v>
      </c>
      <c r="B91" s="58" t="s">
        <v>207</v>
      </c>
      <c r="C91" s="59">
        <v>44752.0</v>
      </c>
      <c r="D91" s="59">
        <v>44752.0</v>
      </c>
      <c r="E91" s="60" t="str">
        <f t="shared" si="25"/>
        <v>#NAME?</v>
      </c>
      <c r="F91" s="61">
        <v>1.0</v>
      </c>
      <c r="G91" s="62">
        <f t="shared" si="131"/>
        <v>0.00113507378</v>
      </c>
      <c r="H91" s="63">
        <f t="shared" si="138"/>
        <v>0.839954597</v>
      </c>
      <c r="I91" s="64" t="str">
        <f t="shared" si="132"/>
        <v>#REF!</v>
      </c>
      <c r="J91" s="115" t="str">
        <f t="shared" si="139"/>
        <v>#REF!</v>
      </c>
      <c r="K91" s="114" t="str">
        <f t="shared" si="76"/>
        <v>#REF!</v>
      </c>
      <c r="L91" s="66" t="str">
        <f t="shared" si="133"/>
        <v>#REF!</v>
      </c>
      <c r="M91" s="66" t="str">
        <f t="shared" si="140"/>
        <v>#REF!</v>
      </c>
      <c r="N91" s="62">
        <f t="shared" si="134"/>
        <v>0.00113507378</v>
      </c>
      <c r="O91" s="62">
        <f t="shared" si="141"/>
        <v>0.8388195233</v>
      </c>
      <c r="P91" s="131" t="str">
        <f t="shared" si="6"/>
        <v>#REF!</v>
      </c>
      <c r="Q91" s="67">
        <f t="shared" si="64"/>
        <v>1</v>
      </c>
      <c r="R91" s="68">
        <v>1.0</v>
      </c>
      <c r="S91" s="69" t="s">
        <v>37</v>
      </c>
      <c r="T91" s="69">
        <f t="shared" si="65"/>
        <v>0.68</v>
      </c>
      <c r="U91" s="68">
        <f t="shared" si="66"/>
        <v>0.68</v>
      </c>
      <c r="V91" s="70" t="str">
        <f t="shared" si="67"/>
        <v>#REF!</v>
      </c>
      <c r="W91" s="71" t="str">
        <f t="shared" ref="W91:X91" si="152">#REF!+#REF!+#REF!+#REF!+#REF!+#REF!+#REF!</f>
        <v>#REF!</v>
      </c>
      <c r="X91" s="29" t="str">
        <f t="shared" si="152"/>
        <v>#REF!</v>
      </c>
      <c r="Y91" s="72" t="str">
        <f t="shared" si="79"/>
        <v>#REF!</v>
      </c>
      <c r="Z91" s="73" t="str">
        <f t="shared" ref="Z91:AA91" si="153">#REF!+#REF!+#REF!+#REF!+#REF!+#REF!+#REF!+#REF!</f>
        <v>#REF!</v>
      </c>
      <c r="AA91" s="73" t="str">
        <f t="shared" si="153"/>
        <v>#REF!</v>
      </c>
      <c r="AB91" s="74" t="str">
        <f t="shared" si="69"/>
        <v>#REF!</v>
      </c>
      <c r="AC91" s="75" t="str">
        <f t="shared" ref="AC91:AD91" si="154">#REF!+#REF!+#REF!+#REF!+#REF!+#REF!+#REF!+#REF!</f>
        <v>#REF!</v>
      </c>
      <c r="AD91" s="75" t="str">
        <f t="shared" si="154"/>
        <v>#REF!</v>
      </c>
      <c r="AE91" s="78">
        <v>1.0</v>
      </c>
      <c r="AF91" s="77">
        <f>'PL Cronograma detallado'!L244*AE91</f>
        <v>0</v>
      </c>
      <c r="AG91" s="78" t="str">
        <f>AF91/'PL Cronograma detallado'!M$257</f>
        <v>#DIV/0!</v>
      </c>
      <c r="AH91" s="78" t="str">
        <f t="shared" si="145"/>
        <v>#DIV/0!</v>
      </c>
    </row>
    <row r="92" ht="15.75" customHeight="1">
      <c r="A92" s="33" t="s">
        <v>208</v>
      </c>
      <c r="B92" s="34" t="s">
        <v>209</v>
      </c>
      <c r="C92" s="35">
        <v>44754.0</v>
      </c>
      <c r="D92" s="35">
        <v>44770.0</v>
      </c>
      <c r="E92" s="36" t="str">
        <f t="shared" si="25"/>
        <v>#NAME?</v>
      </c>
      <c r="F92" s="37">
        <f t="shared" ref="F92:G92" si="155">F93</f>
        <v>141</v>
      </c>
      <c r="G92" s="38">
        <f t="shared" si="155"/>
        <v>0.160045403</v>
      </c>
      <c r="H92" s="37"/>
      <c r="I92" s="39" t="str">
        <f>SUM(I93)</f>
        <v>#REF!</v>
      </c>
      <c r="J92" s="39" t="str">
        <f>SUM(I92,J84)</f>
        <v>#REF!</v>
      </c>
      <c r="K92" s="38" t="str">
        <f t="shared" si="76"/>
        <v>#REF!</v>
      </c>
      <c r="L92" s="40" t="str">
        <f>SUM(L93)</f>
        <v>#REF!</v>
      </c>
      <c r="M92" s="40" t="str">
        <f t="shared" si="140"/>
        <v>#REF!</v>
      </c>
      <c r="N92" s="38"/>
      <c r="O92" s="38" t="str">
        <f t="shared" ref="O92:O93" si="160">AH92</f>
        <v/>
      </c>
      <c r="P92" s="38" t="str">
        <f t="shared" si="6"/>
        <v>#REF!</v>
      </c>
      <c r="Q92" s="98">
        <f t="shared" si="64"/>
        <v>0</v>
      </c>
      <c r="R92" s="99">
        <v>0.0</v>
      </c>
      <c r="S92" s="37" t="s">
        <v>37</v>
      </c>
      <c r="T92" s="37">
        <f t="shared" si="65"/>
        <v>0.68</v>
      </c>
      <c r="U92" s="99">
        <f t="shared" si="66"/>
        <v>0</v>
      </c>
      <c r="V92" s="98" t="str">
        <f t="shared" si="67"/>
        <v>#REF!</v>
      </c>
      <c r="W92" s="39" t="str">
        <f t="shared" ref="W92:X92" si="156">#REF!+#REF!+#REF!+#REF!+#REF!+#REF!+#REF!</f>
        <v>#REF!</v>
      </c>
      <c r="X92" s="37" t="str">
        <f t="shared" si="156"/>
        <v>#REF!</v>
      </c>
      <c r="Y92" s="98" t="str">
        <f t="shared" si="79"/>
        <v>#REF!</v>
      </c>
      <c r="Z92" s="99" t="str">
        <f t="shared" ref="Z92:AA92" si="157">#REF!+#REF!+#REF!+#REF!+#REF!+#REF!+#REF!+#REF!</f>
        <v>#REF!</v>
      </c>
      <c r="AA92" s="99" t="str">
        <f t="shared" si="157"/>
        <v>#REF!</v>
      </c>
      <c r="AB92" s="98" t="str">
        <f t="shared" si="69"/>
        <v>#REF!</v>
      </c>
      <c r="AC92" s="99" t="str">
        <f t="shared" ref="AC92:AD92" si="158">#REF!+#REF!+#REF!+#REF!+#REF!+#REF!+#REF!+#REF!</f>
        <v>#REF!</v>
      </c>
      <c r="AD92" s="99" t="str">
        <f t="shared" si="158"/>
        <v>#REF!</v>
      </c>
      <c r="AE92" s="122"/>
      <c r="AF92" s="122"/>
      <c r="AG92" s="122"/>
      <c r="AH92" s="123"/>
    </row>
    <row r="93" ht="15.75" customHeight="1">
      <c r="A93" s="44" t="s">
        <v>210</v>
      </c>
      <c r="B93" s="45" t="s">
        <v>211</v>
      </c>
      <c r="C93" s="46">
        <v>44743.0</v>
      </c>
      <c r="D93" s="46">
        <v>44761.0</v>
      </c>
      <c r="E93" s="47" t="str">
        <f t="shared" si="25"/>
        <v>#NAME?</v>
      </c>
      <c r="F93" s="48">
        <f t="shared" ref="F93:G93" si="159">SUM(F94:F104)</f>
        <v>141</v>
      </c>
      <c r="G93" s="49">
        <f t="shared" si="159"/>
        <v>0.160045403</v>
      </c>
      <c r="H93" s="49">
        <f>SUM(G93,H91)</f>
        <v>1</v>
      </c>
      <c r="I93" s="50" t="str">
        <f>SUM(I94:I104)</f>
        <v>#REF!</v>
      </c>
      <c r="J93" s="50" t="str">
        <f>SUM(I93,J91)</f>
        <v>#REF!</v>
      </c>
      <c r="K93" s="49" t="str">
        <f t="shared" si="76"/>
        <v>#REF!</v>
      </c>
      <c r="L93" s="51" t="str">
        <f>SUM(L94:L104)</f>
        <v>#REF!</v>
      </c>
      <c r="M93" s="51" t="str">
        <f>SUM(L93,M91)</f>
        <v>#REF!</v>
      </c>
      <c r="N93" s="49"/>
      <c r="O93" s="49" t="str">
        <f t="shared" si="160"/>
        <v/>
      </c>
      <c r="P93" s="49" t="str">
        <f>M93/M93</f>
        <v>#REF!</v>
      </c>
      <c r="Q93" s="52">
        <f t="shared" si="64"/>
        <v>0</v>
      </c>
      <c r="R93" s="53">
        <v>0.0</v>
      </c>
      <c r="S93" s="48" t="s">
        <v>37</v>
      </c>
      <c r="T93" s="48">
        <f t="shared" si="65"/>
        <v>0.68</v>
      </c>
      <c r="U93" s="53">
        <f t="shared" si="66"/>
        <v>0</v>
      </c>
      <c r="V93" s="52" t="str">
        <f t="shared" si="67"/>
        <v>#REF!</v>
      </c>
      <c r="W93" s="50" t="str">
        <f t="shared" ref="W93:X93" si="161">#REF!+#REF!+#REF!+#REF!+#REF!+#REF!+#REF!</f>
        <v>#REF!</v>
      </c>
      <c r="X93" s="48" t="str">
        <f t="shared" si="161"/>
        <v>#REF!</v>
      </c>
      <c r="Y93" s="52" t="str">
        <f t="shared" si="79"/>
        <v>#REF!</v>
      </c>
      <c r="Z93" s="53" t="str">
        <f t="shared" ref="Z93:AA93" si="162">#REF!+#REF!+#REF!+#REF!+#REF!+#REF!+#REF!+#REF!</f>
        <v>#REF!</v>
      </c>
      <c r="AA93" s="53" t="str">
        <f t="shared" si="162"/>
        <v>#REF!</v>
      </c>
      <c r="AB93" s="52" t="str">
        <f t="shared" si="69"/>
        <v>#REF!</v>
      </c>
      <c r="AC93" s="53" t="str">
        <f t="shared" ref="AC93:AD93" si="163">#REF!+#REF!+#REF!+#REF!+#REF!+#REF!+#REF!+#REF!</f>
        <v>#REF!</v>
      </c>
      <c r="AD93" s="53" t="str">
        <f t="shared" si="163"/>
        <v>#REF!</v>
      </c>
      <c r="AE93" s="56"/>
      <c r="AF93" s="56"/>
      <c r="AG93" s="56"/>
      <c r="AH93" s="117"/>
    </row>
    <row r="94" ht="15.75" customHeight="1">
      <c r="A94" s="125" t="s">
        <v>212</v>
      </c>
      <c r="B94" s="126" t="s">
        <v>213</v>
      </c>
      <c r="C94" s="127">
        <v>44743.0</v>
      </c>
      <c r="D94" s="127">
        <v>44746.0</v>
      </c>
      <c r="E94" s="60" t="str">
        <f t="shared" si="25"/>
        <v>#NAME?</v>
      </c>
      <c r="F94" s="128">
        <v>12.0</v>
      </c>
      <c r="G94" s="62">
        <f t="shared" ref="G94:G96" si="167">F94/F$105</f>
        <v>0.01362088536</v>
      </c>
      <c r="H94" s="63">
        <f>SUM(H91,G94)</f>
        <v>0.8535754824</v>
      </c>
      <c r="I94" s="64" t="str">
        <f t="shared" ref="I94:I104" si="168">SUM(R94,W94,Z94,AC94)</f>
        <v>#REF!</v>
      </c>
      <c r="J94" s="113" t="str">
        <f>SUM(I94,J91)</f>
        <v>#REF!</v>
      </c>
      <c r="K94" s="114" t="str">
        <f t="shared" si="76"/>
        <v>#REF!</v>
      </c>
      <c r="L94" s="66" t="str">
        <f t="shared" ref="L94:L104" si="169">SUM(U94,X94,AA94,AD94)</f>
        <v>#REF!</v>
      </c>
      <c r="M94" s="66" t="str">
        <f>SUM(L94,M91)</f>
        <v>#REF!</v>
      </c>
      <c r="N94" s="62">
        <f t="shared" ref="N94:N104" si="170">G94*AE94</f>
        <v>0.01362088536</v>
      </c>
      <c r="O94" s="63">
        <f>SUM(N94,O91)</f>
        <v>0.8524404086</v>
      </c>
      <c r="P94" s="62" t="str">
        <f>M94/$M$93</f>
        <v>#REF!</v>
      </c>
      <c r="Q94" s="67">
        <f t="shared" si="64"/>
        <v>0</v>
      </c>
      <c r="R94" s="68">
        <v>0.0</v>
      </c>
      <c r="S94" s="69" t="s">
        <v>37</v>
      </c>
      <c r="T94" s="69">
        <f t="shared" si="65"/>
        <v>0.68</v>
      </c>
      <c r="U94" s="68">
        <f t="shared" si="66"/>
        <v>0</v>
      </c>
      <c r="V94" s="70" t="str">
        <f t="shared" si="67"/>
        <v>#REF!</v>
      </c>
      <c r="W94" s="71" t="str">
        <f t="shared" ref="W94:X94" si="164">#REF!+#REF!+#REF!+#REF!+#REF!+#REF!+#REF!</f>
        <v>#REF!</v>
      </c>
      <c r="X94" s="29" t="str">
        <f t="shared" si="164"/>
        <v>#REF!</v>
      </c>
      <c r="Y94" s="72" t="str">
        <f t="shared" si="79"/>
        <v>#REF!</v>
      </c>
      <c r="Z94" s="73" t="str">
        <f t="shared" ref="Z94:AA94" si="165">#REF!+#REF!+#REF!+#REF!+#REF!+#REF!+#REF!+#REF!</f>
        <v>#REF!</v>
      </c>
      <c r="AA94" s="73" t="str">
        <f t="shared" si="165"/>
        <v>#REF!</v>
      </c>
      <c r="AB94" s="74" t="str">
        <f t="shared" si="69"/>
        <v>#REF!</v>
      </c>
      <c r="AC94" s="75" t="str">
        <f t="shared" ref="AC94:AD94" si="166">#REF!+#REF!+#REF!+#REF!+#REF!+#REF!+#REF!+#REF!</f>
        <v>#REF!</v>
      </c>
      <c r="AD94" s="75" t="str">
        <f t="shared" si="166"/>
        <v>#REF!</v>
      </c>
      <c r="AE94" s="78">
        <v>1.0</v>
      </c>
      <c r="AF94" s="77">
        <f>'PL Cronograma detallado'!L247*AE94</f>
        <v>0</v>
      </c>
      <c r="AG94" s="78" t="str">
        <f>AF94/'PL Cronograma detallado'!M$257</f>
        <v>#DIV/0!</v>
      </c>
      <c r="AH94" s="78" t="str">
        <f>SUM(AG94,AH91)</f>
        <v>#DIV/0!</v>
      </c>
    </row>
    <row r="95" ht="15.75" customHeight="1">
      <c r="A95" s="125" t="s">
        <v>214</v>
      </c>
      <c r="B95" s="126" t="s">
        <v>215</v>
      </c>
      <c r="C95" s="127">
        <v>44746.0</v>
      </c>
      <c r="D95" s="127">
        <v>44753.0</v>
      </c>
      <c r="E95" s="60" t="str">
        <f t="shared" si="25"/>
        <v>#NAME?</v>
      </c>
      <c r="F95" s="128">
        <v>18.0</v>
      </c>
      <c r="G95" s="62">
        <f t="shared" si="167"/>
        <v>0.02043132804</v>
      </c>
      <c r="H95" s="63">
        <f t="shared" ref="H95:H104" si="174">SUM(H94,G95)</f>
        <v>0.8740068104</v>
      </c>
      <c r="I95" s="64" t="str">
        <f t="shared" si="168"/>
        <v>#REF!</v>
      </c>
      <c r="J95" s="113" t="str">
        <f t="shared" ref="J95:J104" si="175">SUM(I95,J94)</f>
        <v>#REF!</v>
      </c>
      <c r="K95" s="114" t="str">
        <f t="shared" si="76"/>
        <v>#REF!</v>
      </c>
      <c r="L95" s="66" t="str">
        <f t="shared" si="169"/>
        <v>#REF!</v>
      </c>
      <c r="M95" s="66" t="str">
        <f t="shared" ref="M95:M104" si="176">SUM(L95,M94)</f>
        <v>#REF!</v>
      </c>
      <c r="N95" s="62">
        <f t="shared" si="170"/>
        <v>0.02043132804</v>
      </c>
      <c r="O95" s="62">
        <f t="shared" ref="O95:O104" si="177">SUM(N95,O94)</f>
        <v>0.8728717367</v>
      </c>
      <c r="P95" s="124" t="str">
        <f>M95/M95</f>
        <v>#REF!</v>
      </c>
      <c r="Q95" s="67">
        <f t="shared" si="64"/>
        <v>0.1111111111</v>
      </c>
      <c r="R95" s="68">
        <v>2.0</v>
      </c>
      <c r="S95" s="69" t="s">
        <v>37</v>
      </c>
      <c r="T95" s="69">
        <f t="shared" si="65"/>
        <v>0.68</v>
      </c>
      <c r="U95" s="68">
        <f t="shared" si="66"/>
        <v>1.36</v>
      </c>
      <c r="V95" s="70" t="str">
        <f t="shared" si="67"/>
        <v>#REF!</v>
      </c>
      <c r="W95" s="71" t="str">
        <f t="shared" ref="W95:X95" si="171">#REF!+#REF!+#REF!+#REF!+#REF!+#REF!+#REF!</f>
        <v>#REF!</v>
      </c>
      <c r="X95" s="29" t="str">
        <f t="shared" si="171"/>
        <v>#REF!</v>
      </c>
      <c r="Y95" s="72" t="str">
        <f t="shared" si="79"/>
        <v>#REF!</v>
      </c>
      <c r="Z95" s="73" t="str">
        <f t="shared" ref="Z95:AA95" si="172">#REF!+#REF!+#REF!+#REF!+#REF!+#REF!+#REF!+#REF!</f>
        <v>#REF!</v>
      </c>
      <c r="AA95" s="73" t="str">
        <f t="shared" si="172"/>
        <v>#REF!</v>
      </c>
      <c r="AB95" s="74" t="str">
        <f t="shared" si="69"/>
        <v>#REF!</v>
      </c>
      <c r="AC95" s="75" t="str">
        <f t="shared" ref="AC95:AD95" si="173">#REF!+#REF!+#REF!+#REF!+#REF!+#REF!+#REF!+#REF!</f>
        <v>#REF!</v>
      </c>
      <c r="AD95" s="75" t="str">
        <f t="shared" si="173"/>
        <v>#REF!</v>
      </c>
      <c r="AE95" s="78">
        <v>1.0</v>
      </c>
      <c r="AF95" s="77">
        <f>'PL Cronograma detallado'!L248*AE95</f>
        <v>0</v>
      </c>
      <c r="AG95" s="78" t="str">
        <f>AF95/'PL Cronograma detallado'!M$257</f>
        <v>#DIV/0!</v>
      </c>
      <c r="AH95" s="78" t="str">
        <f t="shared" ref="AH95:AH104" si="181">SUM(AG95,AH94)</f>
        <v>#DIV/0!</v>
      </c>
    </row>
    <row r="96" ht="15.75" customHeight="1">
      <c r="A96" s="125" t="s">
        <v>216</v>
      </c>
      <c r="B96" s="126" t="s">
        <v>217</v>
      </c>
      <c r="C96" s="127">
        <v>44746.0</v>
      </c>
      <c r="D96" s="127">
        <v>44753.0</v>
      </c>
      <c r="E96" s="60" t="str">
        <f t="shared" si="25"/>
        <v>#NAME?</v>
      </c>
      <c r="F96" s="128">
        <v>18.0</v>
      </c>
      <c r="G96" s="62">
        <f t="shared" si="167"/>
        <v>0.02043132804</v>
      </c>
      <c r="H96" s="63">
        <f t="shared" si="174"/>
        <v>0.8944381385</v>
      </c>
      <c r="I96" s="64" t="str">
        <f t="shared" si="168"/>
        <v>#REF!</v>
      </c>
      <c r="J96" s="113" t="str">
        <f t="shared" si="175"/>
        <v>#REF!</v>
      </c>
      <c r="K96" s="114" t="str">
        <f t="shared" si="76"/>
        <v>#REF!</v>
      </c>
      <c r="L96" s="66" t="str">
        <f t="shared" si="169"/>
        <v>#REF!</v>
      </c>
      <c r="M96" s="66" t="str">
        <f t="shared" si="176"/>
        <v>#REF!</v>
      </c>
      <c r="N96" s="62">
        <f t="shared" si="170"/>
        <v>0.01021566402</v>
      </c>
      <c r="O96" s="62">
        <f t="shared" si="177"/>
        <v>0.8830874007</v>
      </c>
      <c r="P96" s="62" t="str">
        <f>M96/$M$93</f>
        <v>#REF!</v>
      </c>
      <c r="Q96" s="67">
        <f t="shared" si="64"/>
        <v>0</v>
      </c>
      <c r="R96" s="68">
        <v>0.0</v>
      </c>
      <c r="S96" s="69" t="s">
        <v>37</v>
      </c>
      <c r="T96" s="69">
        <f t="shared" si="65"/>
        <v>0.68</v>
      </c>
      <c r="U96" s="68">
        <f t="shared" si="66"/>
        <v>0</v>
      </c>
      <c r="V96" s="70" t="str">
        <f t="shared" si="67"/>
        <v>#REF!</v>
      </c>
      <c r="W96" s="71" t="str">
        <f t="shared" ref="W96:X96" si="178">#REF!+#REF!+#REF!+#REF!+#REF!+#REF!+#REF!</f>
        <v>#REF!</v>
      </c>
      <c r="X96" s="29" t="str">
        <f t="shared" si="178"/>
        <v>#REF!</v>
      </c>
      <c r="Y96" s="72" t="str">
        <f t="shared" si="79"/>
        <v>#REF!</v>
      </c>
      <c r="Z96" s="73" t="str">
        <f t="shared" ref="Z96:AA96" si="179">#REF!+#REF!+#REF!+#REF!+#REF!+#REF!+#REF!+#REF!</f>
        <v>#REF!</v>
      </c>
      <c r="AA96" s="73" t="str">
        <f t="shared" si="179"/>
        <v>#REF!</v>
      </c>
      <c r="AB96" s="74" t="str">
        <f t="shared" si="69"/>
        <v>#REF!</v>
      </c>
      <c r="AC96" s="75" t="str">
        <f t="shared" ref="AC96:AD96" si="180">#REF!+#REF!+#REF!+#REF!+#REF!+#REF!+#REF!+#REF!</f>
        <v>#REF!</v>
      </c>
      <c r="AD96" s="75" t="str">
        <f t="shared" si="180"/>
        <v>#REF!</v>
      </c>
      <c r="AE96" s="78">
        <v>0.5</v>
      </c>
      <c r="AF96" s="77">
        <f>'PL Cronograma detallado'!L249*AE96</f>
        <v>0</v>
      </c>
      <c r="AG96" s="78" t="str">
        <f>AF96/'PL Cronograma detallado'!M$257</f>
        <v>#DIV/0!</v>
      </c>
      <c r="AH96" s="78" t="str">
        <f t="shared" si="181"/>
        <v>#DIV/0!</v>
      </c>
    </row>
    <row r="97" ht="15.75" customHeight="1">
      <c r="A97" s="81" t="s">
        <v>218</v>
      </c>
      <c r="B97" s="82" t="s">
        <v>219</v>
      </c>
      <c r="C97" s="83">
        <v>44746.0</v>
      </c>
      <c r="D97" s="83">
        <v>44753.0</v>
      </c>
      <c r="E97" s="84" t="str">
        <f t="shared" si="25"/>
        <v>#NAME?</v>
      </c>
      <c r="F97" s="85">
        <v>24.0</v>
      </c>
      <c r="G97" s="87">
        <f>(F97/F105)</f>
        <v>0.02724177072</v>
      </c>
      <c r="H97" s="87">
        <f t="shared" si="174"/>
        <v>0.9216799092</v>
      </c>
      <c r="I97" s="88" t="str">
        <f t="shared" si="168"/>
        <v>#REF!</v>
      </c>
      <c r="J97" s="88" t="str">
        <f t="shared" si="175"/>
        <v>#REF!</v>
      </c>
      <c r="K97" s="87"/>
      <c r="L97" s="90" t="str">
        <f t="shared" si="169"/>
        <v>#REF!</v>
      </c>
      <c r="M97" s="90" t="str">
        <f t="shared" si="176"/>
        <v>#REF!</v>
      </c>
      <c r="N97" s="87">
        <f t="shared" si="170"/>
        <v>0.02724177072</v>
      </c>
      <c r="O97" s="87">
        <f t="shared" si="177"/>
        <v>0.9103291714</v>
      </c>
      <c r="P97" s="87" t="str">
        <f>M97/M97</f>
        <v>#REF!</v>
      </c>
      <c r="Q97" s="91">
        <f t="shared" si="64"/>
        <v>0</v>
      </c>
      <c r="R97" s="89">
        <v>0.0</v>
      </c>
      <c r="S97" s="85" t="s">
        <v>37</v>
      </c>
      <c r="T97" s="85">
        <f t="shared" si="65"/>
        <v>0.68</v>
      </c>
      <c r="U97" s="89">
        <f t="shared" si="66"/>
        <v>0</v>
      </c>
      <c r="V97" s="91" t="str">
        <f t="shared" si="67"/>
        <v>#REF!</v>
      </c>
      <c r="W97" s="88" t="str">
        <f t="shared" ref="W97:X97" si="182">#REF!+#REF!+#REF!+#REF!+#REF!+#REF!+#REF!</f>
        <v>#REF!</v>
      </c>
      <c r="X97" s="85" t="str">
        <f t="shared" si="182"/>
        <v>#REF!</v>
      </c>
      <c r="Y97" s="91" t="str">
        <f t="shared" si="79"/>
        <v>#REF!</v>
      </c>
      <c r="Z97" s="89" t="str">
        <f t="shared" ref="Z97:AA97" si="183">#REF!+#REF!+#REF!+#REF!+#REF!+#REF!+#REF!+#REF!</f>
        <v>#REF!</v>
      </c>
      <c r="AA97" s="89" t="str">
        <f t="shared" si="183"/>
        <v>#REF!</v>
      </c>
      <c r="AB97" s="91" t="str">
        <f t="shared" si="69"/>
        <v>#REF!</v>
      </c>
      <c r="AC97" s="89" t="str">
        <f t="shared" ref="AC97:AD97" si="184">#REF!+#REF!+#REF!+#REF!+#REF!+#REF!+#REF!+#REF!</f>
        <v>#REF!</v>
      </c>
      <c r="AD97" s="89" t="str">
        <f t="shared" si="184"/>
        <v>#REF!</v>
      </c>
      <c r="AE97" s="92">
        <v>1.0</v>
      </c>
      <c r="AF97" s="93">
        <f>'PL Cronograma detallado'!L250*AE97</f>
        <v>0</v>
      </c>
      <c r="AG97" s="92" t="str">
        <f>AF97/'PL Cronograma detallado'!M$257</f>
        <v>#DIV/0!</v>
      </c>
      <c r="AH97" s="92" t="str">
        <f t="shared" si="181"/>
        <v>#DIV/0!</v>
      </c>
    </row>
    <row r="98" ht="15.75" customHeight="1">
      <c r="A98" s="101" t="s">
        <v>220</v>
      </c>
      <c r="B98" s="102" t="s">
        <v>221</v>
      </c>
      <c r="C98" s="103">
        <v>44754.0</v>
      </c>
      <c r="D98" s="103">
        <v>44754.0</v>
      </c>
      <c r="E98" s="104" t="str">
        <f t="shared" si="25"/>
        <v>#NAME?</v>
      </c>
      <c r="F98" s="105">
        <v>1.0</v>
      </c>
      <c r="G98" s="106">
        <f>(F98/F105)</f>
        <v>0.00113507378</v>
      </c>
      <c r="H98" s="106">
        <f t="shared" si="174"/>
        <v>0.922814983</v>
      </c>
      <c r="I98" s="107" t="str">
        <f t="shared" si="168"/>
        <v>#REF!</v>
      </c>
      <c r="J98" s="107" t="str">
        <f t="shared" si="175"/>
        <v>#REF!</v>
      </c>
      <c r="K98" s="106" t="str">
        <f t="shared" ref="K98:K104" si="188">J98/$J$104</f>
        <v>#REF!</v>
      </c>
      <c r="L98" s="109" t="str">
        <f t="shared" si="169"/>
        <v>#REF!</v>
      </c>
      <c r="M98" s="109" t="str">
        <f t="shared" si="176"/>
        <v>#REF!</v>
      </c>
      <c r="N98" s="106">
        <f t="shared" si="170"/>
        <v>0.00113507378</v>
      </c>
      <c r="O98" s="106">
        <f t="shared" si="177"/>
        <v>0.9114642452</v>
      </c>
      <c r="P98" s="106" t="str">
        <f>M98/$M$93</f>
        <v>#REF!</v>
      </c>
      <c r="Q98" s="110">
        <f t="shared" si="64"/>
        <v>1</v>
      </c>
      <c r="R98" s="108">
        <v>1.0</v>
      </c>
      <c r="S98" s="105" t="s">
        <v>37</v>
      </c>
      <c r="T98" s="105">
        <f t="shared" si="65"/>
        <v>0.68</v>
      </c>
      <c r="U98" s="108">
        <f t="shared" si="66"/>
        <v>0.68</v>
      </c>
      <c r="V98" s="110" t="str">
        <f t="shared" si="67"/>
        <v>#REF!</v>
      </c>
      <c r="W98" s="107" t="str">
        <f t="shared" ref="W98:X98" si="185">#REF!+#REF!+#REF!+#REF!+#REF!+#REF!+#REF!</f>
        <v>#REF!</v>
      </c>
      <c r="X98" s="105" t="str">
        <f t="shared" si="185"/>
        <v>#REF!</v>
      </c>
      <c r="Y98" s="110" t="str">
        <f t="shared" si="79"/>
        <v>#REF!</v>
      </c>
      <c r="Z98" s="108" t="str">
        <f t="shared" ref="Z98:AA98" si="186">#REF!+#REF!+#REF!+#REF!+#REF!+#REF!+#REF!+#REF!</f>
        <v>#REF!</v>
      </c>
      <c r="AA98" s="108" t="str">
        <f t="shared" si="186"/>
        <v>#REF!</v>
      </c>
      <c r="AB98" s="110" t="str">
        <f t="shared" si="69"/>
        <v>#REF!</v>
      </c>
      <c r="AC98" s="108" t="str">
        <f t="shared" ref="AC98:AD98" si="187">#REF!+#REF!+#REF!+#REF!+#REF!+#REF!+#REF!+#REF!</f>
        <v>#REF!</v>
      </c>
      <c r="AD98" s="108" t="str">
        <f t="shared" si="187"/>
        <v>#REF!</v>
      </c>
      <c r="AE98" s="111">
        <v>1.0</v>
      </c>
      <c r="AF98" s="112">
        <f>'PL Cronograma detallado'!L251*AE98</f>
        <v>0</v>
      </c>
      <c r="AG98" s="111" t="str">
        <f>AF98/'PL Cronograma detallado'!M$257</f>
        <v>#DIV/0!</v>
      </c>
      <c r="AH98" s="111" t="str">
        <f t="shared" si="181"/>
        <v>#DIV/0!</v>
      </c>
    </row>
    <row r="99" ht="15.75" customHeight="1">
      <c r="A99" s="125" t="s">
        <v>222</v>
      </c>
      <c r="B99" s="126" t="s">
        <v>223</v>
      </c>
      <c r="C99" s="127">
        <v>44754.0</v>
      </c>
      <c r="D99" s="127">
        <v>44761.0</v>
      </c>
      <c r="E99" s="60" t="str">
        <f t="shared" si="25"/>
        <v>#NAME?</v>
      </c>
      <c r="F99" s="128">
        <v>32.0</v>
      </c>
      <c r="G99" s="62">
        <f t="shared" ref="G99:G101" si="192">F99/F$105</f>
        <v>0.03632236095</v>
      </c>
      <c r="H99" s="63">
        <f t="shared" si="174"/>
        <v>0.9591373439</v>
      </c>
      <c r="I99" s="64" t="str">
        <f t="shared" si="168"/>
        <v>#REF!</v>
      </c>
      <c r="J99" s="113" t="str">
        <f t="shared" si="175"/>
        <v>#REF!</v>
      </c>
      <c r="K99" s="114" t="str">
        <f t="shared" si="188"/>
        <v>#REF!</v>
      </c>
      <c r="L99" s="66" t="str">
        <f t="shared" si="169"/>
        <v>#REF!</v>
      </c>
      <c r="M99" s="66" t="str">
        <f t="shared" si="176"/>
        <v>#REF!</v>
      </c>
      <c r="N99" s="62">
        <f t="shared" si="170"/>
        <v>0.03632236095</v>
      </c>
      <c r="O99" s="62">
        <f t="shared" si="177"/>
        <v>0.9477866061</v>
      </c>
      <c r="P99" s="124" t="str">
        <f>M99/M99</f>
        <v>#REF!</v>
      </c>
      <c r="Q99" s="67">
        <f t="shared" si="64"/>
        <v>0.1875</v>
      </c>
      <c r="R99" s="68">
        <v>6.0</v>
      </c>
      <c r="S99" s="69" t="s">
        <v>37</v>
      </c>
      <c r="T99" s="69">
        <f t="shared" si="65"/>
        <v>0.68</v>
      </c>
      <c r="U99" s="68">
        <f t="shared" si="66"/>
        <v>4.08</v>
      </c>
      <c r="V99" s="70" t="str">
        <f t="shared" si="67"/>
        <v>#REF!</v>
      </c>
      <c r="W99" s="71" t="str">
        <f t="shared" ref="W99:X99" si="189">#REF!+#REF!+#REF!+#REF!+#REF!+#REF!+#REF!</f>
        <v>#REF!</v>
      </c>
      <c r="X99" s="29" t="str">
        <f t="shared" si="189"/>
        <v>#REF!</v>
      </c>
      <c r="Y99" s="72" t="str">
        <f t="shared" si="79"/>
        <v>#REF!</v>
      </c>
      <c r="Z99" s="73" t="str">
        <f t="shared" ref="Z99:AA99" si="190">#REF!+#REF!+#REF!+#REF!+#REF!+#REF!+#REF!+#REF!</f>
        <v>#REF!</v>
      </c>
      <c r="AA99" s="73" t="str">
        <f t="shared" si="190"/>
        <v>#REF!</v>
      </c>
      <c r="AB99" s="74" t="str">
        <f t="shared" si="69"/>
        <v>#REF!</v>
      </c>
      <c r="AC99" s="75" t="str">
        <f t="shared" ref="AC99:AD99" si="191">#REF!+#REF!+#REF!+#REF!+#REF!+#REF!+#REF!+#REF!</f>
        <v>#REF!</v>
      </c>
      <c r="AD99" s="75" t="str">
        <f t="shared" si="191"/>
        <v>#REF!</v>
      </c>
      <c r="AE99" s="78">
        <v>1.0</v>
      </c>
      <c r="AF99" s="77">
        <f>'PL Cronograma detallado'!L252*AE99</f>
        <v>0</v>
      </c>
      <c r="AG99" s="78" t="str">
        <f>AF99/'PL Cronograma detallado'!M$257</f>
        <v>#DIV/0!</v>
      </c>
      <c r="AH99" s="78" t="str">
        <f t="shared" si="181"/>
        <v>#DIV/0!</v>
      </c>
    </row>
    <row r="100" ht="15.75" customHeight="1">
      <c r="A100" s="125" t="s">
        <v>224</v>
      </c>
      <c r="B100" s="126" t="s">
        <v>225</v>
      </c>
      <c r="C100" s="127">
        <v>44754.0</v>
      </c>
      <c r="D100" s="127">
        <v>44761.0</v>
      </c>
      <c r="E100" s="60" t="str">
        <f t="shared" si="25"/>
        <v>#NAME?</v>
      </c>
      <c r="F100" s="128">
        <v>32.0</v>
      </c>
      <c r="G100" s="62">
        <f t="shared" si="192"/>
        <v>0.03632236095</v>
      </c>
      <c r="H100" s="63">
        <f t="shared" si="174"/>
        <v>0.9954597049</v>
      </c>
      <c r="I100" s="64" t="str">
        <f t="shared" si="168"/>
        <v>#REF!</v>
      </c>
      <c r="J100" s="113" t="str">
        <f t="shared" si="175"/>
        <v>#REF!</v>
      </c>
      <c r="K100" s="114" t="str">
        <f t="shared" si="188"/>
        <v>#REF!</v>
      </c>
      <c r="L100" s="66" t="str">
        <f t="shared" si="169"/>
        <v>#REF!</v>
      </c>
      <c r="M100" s="66" t="str">
        <f t="shared" si="176"/>
        <v>#REF!</v>
      </c>
      <c r="N100" s="62">
        <f t="shared" si="170"/>
        <v>0</v>
      </c>
      <c r="O100" s="62">
        <f t="shared" si="177"/>
        <v>0.9477866061</v>
      </c>
      <c r="P100" s="62" t="str">
        <f>M100/$M$93</f>
        <v>#REF!</v>
      </c>
      <c r="Q100" s="67">
        <f t="shared" si="64"/>
        <v>0</v>
      </c>
      <c r="R100" s="68">
        <v>0.0</v>
      </c>
      <c r="S100" s="69" t="s">
        <v>37</v>
      </c>
      <c r="T100" s="69">
        <f t="shared" si="65"/>
        <v>0.68</v>
      </c>
      <c r="U100" s="68">
        <f t="shared" si="66"/>
        <v>0</v>
      </c>
      <c r="V100" s="70" t="str">
        <f t="shared" si="67"/>
        <v>#REF!</v>
      </c>
      <c r="W100" s="71" t="str">
        <f t="shared" ref="W100:X100" si="193">#REF!+#REF!+#REF!+#REF!+#REF!+#REF!+#REF!</f>
        <v>#REF!</v>
      </c>
      <c r="X100" s="29" t="str">
        <f t="shared" si="193"/>
        <v>#REF!</v>
      </c>
      <c r="Y100" s="72" t="str">
        <f t="shared" si="79"/>
        <v>#REF!</v>
      </c>
      <c r="Z100" s="73" t="str">
        <f t="shared" ref="Z100:AA100" si="194">#REF!+#REF!+#REF!+#REF!+#REF!+#REF!+#REF!+#REF!</f>
        <v>#REF!</v>
      </c>
      <c r="AA100" s="73" t="str">
        <f t="shared" si="194"/>
        <v>#REF!</v>
      </c>
      <c r="AB100" s="74" t="str">
        <f t="shared" si="69"/>
        <v>#REF!</v>
      </c>
      <c r="AC100" s="75" t="str">
        <f t="shared" ref="AC100:AD100" si="195">#REF!+#REF!+#REF!+#REF!+#REF!+#REF!+#REF!+#REF!</f>
        <v>#REF!</v>
      </c>
      <c r="AD100" s="75" t="str">
        <f t="shared" si="195"/>
        <v>#REF!</v>
      </c>
      <c r="AE100" s="78"/>
      <c r="AF100" s="77">
        <f>'PL Cronograma detallado'!L253*AE100</f>
        <v>0</v>
      </c>
      <c r="AG100" s="78" t="str">
        <f>AF100/'PL Cronograma detallado'!M$257</f>
        <v>#DIV/0!</v>
      </c>
      <c r="AH100" s="78" t="str">
        <f t="shared" si="181"/>
        <v>#DIV/0!</v>
      </c>
    </row>
    <row r="101" ht="15.75" customHeight="1">
      <c r="A101" s="125" t="s">
        <v>226</v>
      </c>
      <c r="B101" s="126" t="s">
        <v>227</v>
      </c>
      <c r="C101" s="127">
        <v>44759.0</v>
      </c>
      <c r="D101" s="127">
        <v>44759.0</v>
      </c>
      <c r="E101" s="60" t="str">
        <f t="shared" si="25"/>
        <v>#NAME?</v>
      </c>
      <c r="F101" s="128">
        <v>1.0</v>
      </c>
      <c r="G101" s="62">
        <f t="shared" si="192"/>
        <v>0.00113507378</v>
      </c>
      <c r="H101" s="63">
        <f t="shared" si="174"/>
        <v>0.9965947787</v>
      </c>
      <c r="I101" s="64" t="str">
        <f t="shared" si="168"/>
        <v>#REF!</v>
      </c>
      <c r="J101" s="113" t="str">
        <f t="shared" si="175"/>
        <v>#REF!</v>
      </c>
      <c r="K101" s="114" t="str">
        <f t="shared" si="188"/>
        <v>#REF!</v>
      </c>
      <c r="L101" s="66" t="str">
        <f t="shared" si="169"/>
        <v>#REF!</v>
      </c>
      <c r="M101" s="66" t="str">
        <f t="shared" si="176"/>
        <v>#REF!</v>
      </c>
      <c r="N101" s="62">
        <f t="shared" si="170"/>
        <v>0.00113507378</v>
      </c>
      <c r="O101" s="62">
        <f t="shared" si="177"/>
        <v>0.9489216799</v>
      </c>
      <c r="P101" s="124" t="str">
        <f>M101/M101</f>
        <v>#REF!</v>
      </c>
      <c r="Q101" s="67">
        <f t="shared" si="64"/>
        <v>1</v>
      </c>
      <c r="R101" s="68">
        <v>1.0</v>
      </c>
      <c r="S101" s="69" t="s">
        <v>37</v>
      </c>
      <c r="T101" s="69">
        <f t="shared" si="65"/>
        <v>0.68</v>
      </c>
      <c r="U101" s="68">
        <f t="shared" si="66"/>
        <v>0.68</v>
      </c>
      <c r="V101" s="70" t="str">
        <f t="shared" si="67"/>
        <v>#REF!</v>
      </c>
      <c r="W101" s="71" t="str">
        <f t="shared" ref="W101:X101" si="196">#REF!+#REF!+#REF!+#REF!+#REF!+#REF!+#REF!</f>
        <v>#REF!</v>
      </c>
      <c r="X101" s="29" t="str">
        <f t="shared" si="196"/>
        <v>#REF!</v>
      </c>
      <c r="Y101" s="72" t="str">
        <f t="shared" si="79"/>
        <v>#REF!</v>
      </c>
      <c r="Z101" s="73" t="str">
        <f t="shared" ref="Z101:AA101" si="197">#REF!+#REF!+#REF!+#REF!+#REF!+#REF!+#REF!+#REF!</f>
        <v>#REF!</v>
      </c>
      <c r="AA101" s="73" t="str">
        <f t="shared" si="197"/>
        <v>#REF!</v>
      </c>
      <c r="AB101" s="74" t="str">
        <f t="shared" si="69"/>
        <v>#REF!</v>
      </c>
      <c r="AC101" s="75" t="str">
        <f t="shared" ref="AC101:AD101" si="198">#REF!+#REF!+#REF!+#REF!+#REF!+#REF!+#REF!+#REF!</f>
        <v>#REF!</v>
      </c>
      <c r="AD101" s="75" t="str">
        <f t="shared" si="198"/>
        <v>#REF!</v>
      </c>
      <c r="AE101" s="78">
        <v>1.0</v>
      </c>
      <c r="AF101" s="77">
        <f>'PL Cronograma detallado'!L254*AE101</f>
        <v>0</v>
      </c>
      <c r="AG101" s="78" t="str">
        <f>AF101/'PL Cronograma detallado'!M$257</f>
        <v>#DIV/0!</v>
      </c>
      <c r="AH101" s="78" t="str">
        <f t="shared" si="181"/>
        <v>#DIV/0!</v>
      </c>
    </row>
    <row r="102" ht="15.75" customHeight="1">
      <c r="A102" s="81" t="s">
        <v>228</v>
      </c>
      <c r="B102" s="82" t="s">
        <v>229</v>
      </c>
      <c r="C102" s="83">
        <v>44763.0</v>
      </c>
      <c r="D102" s="83">
        <v>44763.0</v>
      </c>
      <c r="E102" s="84" t="str">
        <f t="shared" si="25"/>
        <v>#NAME?</v>
      </c>
      <c r="F102" s="85">
        <v>1.0</v>
      </c>
      <c r="G102" s="87">
        <f>F102/F105</f>
        <v>0.00113507378</v>
      </c>
      <c r="H102" s="87">
        <f t="shared" si="174"/>
        <v>0.9977298524</v>
      </c>
      <c r="I102" s="88" t="str">
        <f t="shared" si="168"/>
        <v>#REF!</v>
      </c>
      <c r="J102" s="88" t="str">
        <f t="shared" si="175"/>
        <v>#REF!</v>
      </c>
      <c r="K102" s="87" t="str">
        <f t="shared" si="188"/>
        <v>#REF!</v>
      </c>
      <c r="L102" s="90" t="str">
        <f t="shared" si="169"/>
        <v>#REF!</v>
      </c>
      <c r="M102" s="90" t="str">
        <f t="shared" si="176"/>
        <v>#REF!</v>
      </c>
      <c r="N102" s="87">
        <f t="shared" si="170"/>
        <v>0.00113507378</v>
      </c>
      <c r="O102" s="87">
        <f t="shared" si="177"/>
        <v>0.9500567537</v>
      </c>
      <c r="P102" s="87" t="str">
        <f>M102/$M$93</f>
        <v>#REF!</v>
      </c>
      <c r="Q102" s="91">
        <f t="shared" si="64"/>
        <v>0</v>
      </c>
      <c r="R102" s="89">
        <v>0.0</v>
      </c>
      <c r="S102" s="85" t="s">
        <v>37</v>
      </c>
      <c r="T102" s="85">
        <f t="shared" si="65"/>
        <v>0.68</v>
      </c>
      <c r="U102" s="89">
        <f t="shared" si="66"/>
        <v>0</v>
      </c>
      <c r="V102" s="91" t="str">
        <f t="shared" si="67"/>
        <v>#REF!</v>
      </c>
      <c r="W102" s="88" t="str">
        <f t="shared" ref="W102:X102" si="199">#REF!+#REF!+#REF!+#REF!+#REF!+#REF!+#REF!</f>
        <v>#REF!</v>
      </c>
      <c r="X102" s="85" t="str">
        <f t="shared" si="199"/>
        <v>#REF!</v>
      </c>
      <c r="Y102" s="91" t="str">
        <f t="shared" si="79"/>
        <v>#REF!</v>
      </c>
      <c r="Z102" s="89" t="str">
        <f t="shared" ref="Z102:AA102" si="200">#REF!+#REF!+#REF!+#REF!+#REF!+#REF!+#REF!+#REF!</f>
        <v>#REF!</v>
      </c>
      <c r="AA102" s="89" t="str">
        <f t="shared" si="200"/>
        <v>#REF!</v>
      </c>
      <c r="AB102" s="91" t="str">
        <f t="shared" si="69"/>
        <v>#REF!</v>
      </c>
      <c r="AC102" s="89" t="str">
        <f t="shared" ref="AC102:AD102" si="201">#REF!+#REF!+#REF!+#REF!+#REF!+#REF!+#REF!+#REF!</f>
        <v>#REF!</v>
      </c>
      <c r="AD102" s="89" t="str">
        <f t="shared" si="201"/>
        <v>#REF!</v>
      </c>
      <c r="AE102" s="92">
        <v>1.0</v>
      </c>
      <c r="AF102" s="93">
        <f>'PL Cronograma detallado'!L255*AE102</f>
        <v>0</v>
      </c>
      <c r="AG102" s="92" t="str">
        <f>AF102/'PL Cronograma detallado'!M$257</f>
        <v>#DIV/0!</v>
      </c>
      <c r="AH102" s="92" t="str">
        <f t="shared" si="181"/>
        <v>#DIV/0!</v>
      </c>
    </row>
    <row r="103" ht="15.75" customHeight="1">
      <c r="A103" s="57" t="s">
        <v>230</v>
      </c>
      <c r="B103" s="58" t="s">
        <v>231</v>
      </c>
      <c r="C103" s="59">
        <v>44766.0</v>
      </c>
      <c r="D103" s="59">
        <v>44766.0</v>
      </c>
      <c r="E103" s="60" t="str">
        <f t="shared" si="25"/>
        <v>#NAME?</v>
      </c>
      <c r="F103" s="132">
        <v>1.0</v>
      </c>
      <c r="G103" s="62">
        <f t="shared" ref="G103:G104" si="205">F103/F$105</f>
        <v>0.00113507378</v>
      </c>
      <c r="H103" s="63">
        <f t="shared" si="174"/>
        <v>0.9988649262</v>
      </c>
      <c r="I103" s="64" t="str">
        <f t="shared" si="168"/>
        <v>#REF!</v>
      </c>
      <c r="J103" s="113" t="str">
        <f t="shared" si="175"/>
        <v>#REF!</v>
      </c>
      <c r="K103" s="114" t="str">
        <f t="shared" si="188"/>
        <v>#REF!</v>
      </c>
      <c r="L103" s="66" t="str">
        <f t="shared" si="169"/>
        <v>#REF!</v>
      </c>
      <c r="M103" s="66" t="str">
        <f t="shared" si="176"/>
        <v>#REF!</v>
      </c>
      <c r="N103" s="62">
        <f t="shared" si="170"/>
        <v>0</v>
      </c>
      <c r="O103" s="62">
        <f t="shared" si="177"/>
        <v>0.9500567537</v>
      </c>
      <c r="P103" s="124" t="str">
        <f>M103/M103</f>
        <v>#REF!</v>
      </c>
      <c r="Q103" s="67">
        <f t="shared" si="64"/>
        <v>0</v>
      </c>
      <c r="R103" s="68">
        <v>0.0</v>
      </c>
      <c r="S103" s="69" t="s">
        <v>37</v>
      </c>
      <c r="T103" s="69">
        <f t="shared" si="65"/>
        <v>0.68</v>
      </c>
      <c r="U103" s="68">
        <f t="shared" si="66"/>
        <v>0</v>
      </c>
      <c r="V103" s="70" t="str">
        <f t="shared" si="67"/>
        <v>#REF!</v>
      </c>
      <c r="W103" s="71" t="str">
        <f t="shared" ref="W103:X103" si="202">#REF!+#REF!+#REF!+#REF!+#REF!+#REF!+#REF!</f>
        <v>#REF!</v>
      </c>
      <c r="X103" s="29" t="str">
        <f t="shared" si="202"/>
        <v>#REF!</v>
      </c>
      <c r="Y103" s="72" t="str">
        <f t="shared" si="79"/>
        <v>#REF!</v>
      </c>
      <c r="Z103" s="73" t="str">
        <f t="shared" ref="Z103:AA103" si="203">#REF!+#REF!+#REF!+#REF!+#REF!+#REF!+#REF!+#REF!</f>
        <v>#REF!</v>
      </c>
      <c r="AA103" s="73" t="str">
        <f t="shared" si="203"/>
        <v>#REF!</v>
      </c>
      <c r="AB103" s="74" t="str">
        <f t="shared" si="69"/>
        <v>#REF!</v>
      </c>
      <c r="AC103" s="75" t="str">
        <f t="shared" ref="AC103:AD103" si="204">#REF!+#REF!+#REF!+#REF!+#REF!+#REF!+#REF!+#REF!</f>
        <v>#REF!</v>
      </c>
      <c r="AD103" s="75" t="str">
        <f t="shared" si="204"/>
        <v>#REF!</v>
      </c>
      <c r="AE103" s="78"/>
      <c r="AF103" s="77">
        <f>'PL Cronograma detallado'!L256*AE103</f>
        <v>0</v>
      </c>
      <c r="AG103" s="78" t="str">
        <f>AF103/'PL Cronograma detallado'!M$257</f>
        <v>#DIV/0!</v>
      </c>
      <c r="AH103" s="78" t="str">
        <f t="shared" si="181"/>
        <v>#DIV/0!</v>
      </c>
    </row>
    <row r="104" ht="15.75" customHeight="1">
      <c r="A104" s="101" t="s">
        <v>232</v>
      </c>
      <c r="B104" s="102" t="s">
        <v>233</v>
      </c>
      <c r="C104" s="103">
        <v>44770.0</v>
      </c>
      <c r="D104" s="103">
        <v>44770.0</v>
      </c>
      <c r="E104" s="104" t="str">
        <f t="shared" si="25"/>
        <v>#NAME?</v>
      </c>
      <c r="F104" s="105">
        <v>1.0</v>
      </c>
      <c r="G104" s="106">
        <f t="shared" si="205"/>
        <v>0.00113507378</v>
      </c>
      <c r="H104" s="106">
        <f t="shared" si="174"/>
        <v>1</v>
      </c>
      <c r="I104" s="107" t="str">
        <f t="shared" si="168"/>
        <v>#REF!</v>
      </c>
      <c r="J104" s="107" t="str">
        <f t="shared" si="175"/>
        <v>#REF!</v>
      </c>
      <c r="K104" s="106" t="str">
        <f t="shared" si="188"/>
        <v>#REF!</v>
      </c>
      <c r="L104" s="109" t="str">
        <f t="shared" si="169"/>
        <v>#REF!</v>
      </c>
      <c r="M104" s="109" t="str">
        <f t="shared" si="176"/>
        <v>#REF!</v>
      </c>
      <c r="N104" s="106">
        <f t="shared" si="170"/>
        <v>0</v>
      </c>
      <c r="O104" s="106">
        <f t="shared" si="177"/>
        <v>0.9500567537</v>
      </c>
      <c r="P104" s="106" t="str">
        <f>M104/$M$93</f>
        <v>#REF!</v>
      </c>
      <c r="Q104" s="110">
        <f t="shared" si="64"/>
        <v>0</v>
      </c>
      <c r="R104" s="108">
        <v>0.0</v>
      </c>
      <c r="S104" s="105" t="s">
        <v>37</v>
      </c>
      <c r="T104" s="105">
        <f t="shared" si="65"/>
        <v>0.68</v>
      </c>
      <c r="U104" s="108">
        <f t="shared" si="66"/>
        <v>0</v>
      </c>
      <c r="V104" s="110" t="str">
        <f t="shared" si="67"/>
        <v>#REF!</v>
      </c>
      <c r="W104" s="107" t="str">
        <f t="shared" ref="W104:X104" si="206">#REF!+#REF!+#REF!+#REF!+#REF!+#REF!+#REF!</f>
        <v>#REF!</v>
      </c>
      <c r="X104" s="105" t="str">
        <f t="shared" si="206"/>
        <v>#REF!</v>
      </c>
      <c r="Y104" s="110" t="str">
        <f t="shared" si="79"/>
        <v>#REF!</v>
      </c>
      <c r="Z104" s="108" t="str">
        <f t="shared" ref="Z104:AA104" si="207">#REF!+#REF!+#REF!+#REF!+#REF!+#REF!+#REF!+#REF!</f>
        <v>#REF!</v>
      </c>
      <c r="AA104" s="108" t="str">
        <f t="shared" si="207"/>
        <v>#REF!</v>
      </c>
      <c r="AB104" s="110" t="str">
        <f t="shared" si="69"/>
        <v>#REF!</v>
      </c>
      <c r="AC104" s="108" t="str">
        <f t="shared" ref="AC104:AD104" si="208">#REF!+#REF!+#REF!+#REF!+#REF!+#REF!+#REF!+#REF!</f>
        <v>#REF!</v>
      </c>
      <c r="AD104" s="108" t="str">
        <f t="shared" si="208"/>
        <v>#REF!</v>
      </c>
      <c r="AE104" s="111"/>
      <c r="AF104" s="112">
        <f>'PL Cronograma detallado'!L257*AE104</f>
        <v>0</v>
      </c>
      <c r="AG104" s="111" t="str">
        <f>AF104/'PL Cronograma detallado'!M$257</f>
        <v>#DIV/0!</v>
      </c>
      <c r="AH104" s="111" t="str">
        <f t="shared" si="181"/>
        <v>#DIV/0!</v>
      </c>
    </row>
    <row r="105" ht="15.75" customHeight="1">
      <c r="A105" s="133"/>
      <c r="B105" s="133"/>
      <c r="C105" s="133"/>
      <c r="D105" s="133"/>
      <c r="E105" s="134" t="str">
        <f t="shared" ref="E105:F105" si="209">SUM(E92,E84,E50,E20,E4)</f>
        <v>#NAME?</v>
      </c>
      <c r="F105" s="133">
        <f t="shared" si="209"/>
        <v>881</v>
      </c>
      <c r="G105" s="135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</row>
    <row r="106" ht="15.75" customHeight="1">
      <c r="A106" s="133"/>
      <c r="B106" s="133"/>
      <c r="C106" s="136"/>
      <c r="D106" s="133"/>
      <c r="E106" s="133"/>
      <c r="F106" s="133"/>
      <c r="G106" s="136">
        <f>SUM(G92,G84,G50,G20,G4)</f>
        <v>1</v>
      </c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</row>
    <row r="107" ht="15.75" customHeight="1">
      <c r="A107" s="133"/>
      <c r="B107" s="133"/>
      <c r="C107" s="133"/>
      <c r="D107" s="133"/>
      <c r="E107" s="133"/>
      <c r="F107" s="133"/>
      <c r="G107" s="136"/>
      <c r="H107" s="133"/>
      <c r="I107" s="133"/>
      <c r="J107" s="136"/>
      <c r="K107" s="136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</row>
    <row r="108" ht="15.75" customHeight="1">
      <c r="A108" s="133"/>
      <c r="B108" s="133"/>
      <c r="C108" s="133"/>
      <c r="D108" s="133"/>
      <c r="E108" s="133"/>
      <c r="F108" s="133"/>
      <c r="G108" s="136"/>
      <c r="H108" s="133"/>
      <c r="I108" s="133"/>
      <c r="J108" s="136"/>
      <c r="K108" s="136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</row>
    <row r="109" ht="15.75" customHeight="1">
      <c r="A109" s="133"/>
      <c r="B109" s="133"/>
      <c r="C109" s="133"/>
      <c r="D109" s="133"/>
      <c r="E109" s="133"/>
      <c r="F109" s="133"/>
      <c r="G109" s="136"/>
      <c r="H109" s="133"/>
      <c r="I109" s="133"/>
      <c r="J109" s="136"/>
      <c r="K109" s="136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</row>
    <row r="110" ht="15.75" customHeight="1">
      <c r="A110" s="133"/>
      <c r="B110" s="133"/>
      <c r="C110" s="133"/>
      <c r="D110" s="133"/>
      <c r="E110" s="133"/>
      <c r="F110" s="133"/>
      <c r="G110" s="136"/>
      <c r="H110" s="133"/>
      <c r="I110" s="133"/>
      <c r="J110" s="136"/>
      <c r="K110" s="136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</row>
    <row r="111" ht="15.75" customHeight="1">
      <c r="A111" s="133"/>
      <c r="B111" s="133"/>
      <c r="C111" s="133"/>
      <c r="D111" s="133"/>
      <c r="E111" s="133"/>
      <c r="F111" s="133"/>
      <c r="G111" s="136"/>
      <c r="H111" s="133"/>
      <c r="I111" s="133"/>
      <c r="J111" s="136"/>
      <c r="K111" s="136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</row>
    <row r="112" ht="15.75" customHeight="1">
      <c r="A112" s="133"/>
      <c r="B112" s="133"/>
      <c r="C112" s="133"/>
      <c r="D112" s="133"/>
      <c r="E112" s="133"/>
      <c r="F112" s="133"/>
      <c r="G112" s="136"/>
      <c r="H112" s="133"/>
      <c r="I112" s="133"/>
      <c r="J112" s="136"/>
      <c r="K112" s="136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</row>
    <row r="113" ht="15.75" customHeight="1">
      <c r="A113" s="133"/>
      <c r="B113" s="133"/>
      <c r="C113" s="133"/>
      <c r="D113" s="133"/>
      <c r="E113" s="133"/>
      <c r="F113" s="133"/>
      <c r="G113" s="136"/>
      <c r="H113" s="133"/>
      <c r="I113" s="133"/>
      <c r="J113" s="136"/>
      <c r="K113" s="136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</row>
    <row r="114" ht="15.75" customHeight="1">
      <c r="A114" s="133"/>
      <c r="B114" s="133"/>
      <c r="C114" s="133"/>
      <c r="D114" s="133"/>
      <c r="E114" s="133"/>
      <c r="F114" s="133"/>
      <c r="G114" s="136"/>
      <c r="H114" s="133"/>
      <c r="I114" s="133"/>
      <c r="J114" s="136"/>
      <c r="K114" s="136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</row>
    <row r="115" ht="15.75" customHeight="1">
      <c r="A115" s="133"/>
      <c r="B115" s="133"/>
      <c r="C115" s="133"/>
      <c r="D115" s="133"/>
      <c r="E115" s="133"/>
      <c r="F115" s="133"/>
      <c r="G115" s="136"/>
      <c r="H115" s="133"/>
      <c r="I115" s="133"/>
      <c r="J115" s="136"/>
      <c r="K115" s="136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</row>
    <row r="116" ht="15.75" customHeight="1">
      <c r="A116" s="133"/>
      <c r="B116" s="133"/>
      <c r="C116" s="133"/>
      <c r="D116" s="133"/>
      <c r="E116" s="133"/>
      <c r="F116" s="133"/>
      <c r="G116" s="136"/>
      <c r="H116" s="133"/>
      <c r="I116" s="133"/>
      <c r="J116" s="136"/>
      <c r="K116" s="136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</row>
    <row r="117" ht="15.75" customHeight="1">
      <c r="A117" s="133"/>
      <c r="B117" s="133"/>
      <c r="C117" s="133"/>
      <c r="D117" s="133"/>
      <c r="E117" s="133"/>
      <c r="F117" s="133"/>
      <c r="G117" s="136"/>
      <c r="H117" s="133"/>
      <c r="I117" s="133"/>
      <c r="J117" s="136"/>
      <c r="K117" s="136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</row>
    <row r="118" ht="15.75" customHeight="1">
      <c r="A118" s="133"/>
      <c r="B118" s="133"/>
      <c r="C118" s="133"/>
      <c r="D118" s="133"/>
      <c r="E118" s="133"/>
      <c r="F118" s="133"/>
      <c r="G118" s="136"/>
      <c r="H118" s="133"/>
      <c r="I118" s="133"/>
      <c r="J118" s="136"/>
      <c r="K118" s="136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</row>
    <row r="119" ht="15.75" customHeight="1">
      <c r="A119" s="133"/>
      <c r="B119" s="133"/>
      <c r="C119" s="133"/>
      <c r="D119" s="133"/>
      <c r="E119" s="133"/>
      <c r="F119" s="133"/>
      <c r="G119" s="136"/>
      <c r="H119" s="133"/>
      <c r="I119" s="133"/>
      <c r="J119" s="136"/>
      <c r="K119" s="136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</row>
    <row r="120" ht="15.75" customHeight="1">
      <c r="A120" s="133"/>
      <c r="B120" s="133"/>
      <c r="C120" s="133"/>
      <c r="D120" s="133"/>
      <c r="E120" s="133"/>
      <c r="F120" s="133"/>
      <c r="G120" s="136"/>
      <c r="H120" s="133"/>
      <c r="I120" s="133"/>
      <c r="J120" s="136"/>
      <c r="K120" s="136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</row>
    <row r="121" ht="15.75" customHeight="1">
      <c r="A121" s="133"/>
      <c r="B121" s="133"/>
      <c r="C121" s="133"/>
      <c r="D121" s="133"/>
      <c r="E121" s="133"/>
      <c r="F121" s="133"/>
      <c r="G121" s="136"/>
      <c r="H121" s="133"/>
      <c r="I121" s="133"/>
      <c r="J121" s="136"/>
      <c r="K121" s="136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</row>
    <row r="122" ht="15.75" customHeight="1">
      <c r="A122" s="133"/>
      <c r="B122" s="133"/>
      <c r="C122" s="133"/>
      <c r="D122" s="133"/>
      <c r="E122" s="133"/>
      <c r="F122" s="133"/>
      <c r="G122" s="136"/>
      <c r="H122" s="133"/>
      <c r="I122" s="133"/>
      <c r="J122" s="136"/>
      <c r="K122" s="136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</row>
    <row r="123" ht="15.75" customHeight="1">
      <c r="A123" s="133"/>
      <c r="B123" s="133"/>
      <c r="C123" s="133"/>
      <c r="D123" s="133"/>
      <c r="E123" s="133"/>
      <c r="F123" s="133"/>
      <c r="G123" s="136"/>
      <c r="H123" s="133"/>
      <c r="I123" s="133"/>
      <c r="J123" s="136"/>
      <c r="K123" s="136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</row>
    <row r="124" ht="15.75" customHeight="1">
      <c r="A124" s="133"/>
      <c r="B124" s="133"/>
      <c r="C124" s="133"/>
      <c r="D124" s="133"/>
      <c r="E124" s="133"/>
      <c r="F124" s="133"/>
      <c r="G124" s="136"/>
      <c r="H124" s="133"/>
      <c r="I124" s="133"/>
      <c r="J124" s="136"/>
      <c r="K124" s="136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</row>
    <row r="125" ht="15.75" customHeight="1">
      <c r="A125" s="133"/>
      <c r="B125" s="133"/>
      <c r="C125" s="133"/>
      <c r="D125" s="133"/>
      <c r="E125" s="133"/>
      <c r="F125" s="133"/>
      <c r="G125" s="136"/>
      <c r="H125" s="133"/>
      <c r="I125" s="133"/>
      <c r="J125" s="136"/>
      <c r="K125" s="136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</row>
    <row r="126" ht="15.75" customHeight="1">
      <c r="A126" s="133"/>
      <c r="B126" s="133"/>
      <c r="C126" s="133"/>
      <c r="D126" s="133"/>
      <c r="E126" s="133"/>
      <c r="F126" s="133"/>
      <c r="G126" s="136"/>
      <c r="H126" s="133"/>
      <c r="I126" s="133"/>
      <c r="J126" s="136"/>
      <c r="K126" s="136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</row>
    <row r="127" ht="15.75" customHeight="1">
      <c r="A127" s="133"/>
      <c r="B127" s="133"/>
      <c r="C127" s="133"/>
      <c r="D127" s="133"/>
      <c r="E127" s="133"/>
      <c r="F127" s="133"/>
      <c r="G127" s="136"/>
      <c r="H127" s="133"/>
      <c r="I127" s="133"/>
      <c r="J127" s="136"/>
      <c r="K127" s="136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</row>
    <row r="128" ht="15.75" customHeight="1">
      <c r="A128" s="133"/>
      <c r="B128" s="133"/>
      <c r="C128" s="133"/>
      <c r="D128" s="133"/>
      <c r="E128" s="133"/>
      <c r="F128" s="133"/>
      <c r="G128" s="136"/>
      <c r="H128" s="133"/>
      <c r="I128" s="133"/>
      <c r="J128" s="136"/>
      <c r="K128" s="136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</row>
    <row r="129" ht="15.75" customHeight="1">
      <c r="A129" s="133"/>
      <c r="B129" s="133"/>
      <c r="C129" s="133"/>
      <c r="D129" s="133"/>
      <c r="E129" s="133"/>
      <c r="F129" s="133"/>
      <c r="G129" s="136"/>
      <c r="H129" s="133"/>
      <c r="I129" s="133"/>
      <c r="J129" s="136"/>
      <c r="K129" s="136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</row>
    <row r="130" ht="15.75" customHeight="1">
      <c r="A130" s="133"/>
      <c r="B130" s="133"/>
      <c r="C130" s="133"/>
      <c r="D130" s="133"/>
      <c r="E130" s="133"/>
      <c r="F130" s="133"/>
      <c r="G130" s="136"/>
      <c r="H130" s="133"/>
      <c r="I130" s="133"/>
      <c r="J130" s="136"/>
      <c r="K130" s="136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</row>
    <row r="131" ht="15.75" customHeight="1">
      <c r="A131" s="133"/>
      <c r="B131" s="133"/>
      <c r="C131" s="133"/>
      <c r="D131" s="133"/>
      <c r="E131" s="133"/>
      <c r="F131" s="133"/>
      <c r="G131" s="136"/>
      <c r="H131" s="133"/>
      <c r="I131" s="133"/>
      <c r="J131" s="136"/>
      <c r="K131" s="136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</row>
    <row r="132" ht="15.75" customHeight="1">
      <c r="A132" s="133"/>
      <c r="B132" s="133"/>
      <c r="C132" s="133"/>
      <c r="D132" s="133"/>
      <c r="E132" s="133"/>
      <c r="F132" s="133"/>
      <c r="G132" s="136"/>
      <c r="H132" s="133"/>
      <c r="I132" s="133"/>
      <c r="J132" s="136"/>
      <c r="K132" s="136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</row>
    <row r="133" ht="15.75" customHeight="1">
      <c r="A133" s="133"/>
      <c r="B133" s="133"/>
      <c r="C133" s="133"/>
      <c r="D133" s="133"/>
      <c r="E133" s="133"/>
      <c r="F133" s="133"/>
      <c r="G133" s="136"/>
      <c r="H133" s="133"/>
      <c r="I133" s="133"/>
      <c r="J133" s="136"/>
      <c r="K133" s="136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</row>
    <row r="134" ht="15.75" customHeight="1">
      <c r="A134" s="133"/>
      <c r="B134" s="133"/>
      <c r="C134" s="133"/>
      <c r="D134" s="133"/>
      <c r="E134" s="133"/>
      <c r="F134" s="133"/>
      <c r="G134" s="136"/>
      <c r="H134" s="133"/>
      <c r="I134" s="133"/>
      <c r="J134" s="136"/>
      <c r="K134" s="136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</row>
    <row r="135" ht="15.75" customHeight="1">
      <c r="A135" s="133"/>
      <c r="B135" s="133"/>
      <c r="C135" s="133"/>
      <c r="D135" s="133"/>
      <c r="E135" s="133"/>
      <c r="F135" s="133"/>
      <c r="G135" s="136"/>
      <c r="H135" s="133"/>
      <c r="I135" s="133"/>
      <c r="J135" s="136"/>
      <c r="K135" s="136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</row>
    <row r="136" ht="15.75" customHeight="1">
      <c r="A136" s="133"/>
      <c r="B136" s="133"/>
      <c r="C136" s="133"/>
      <c r="D136" s="133"/>
      <c r="E136" s="133"/>
      <c r="F136" s="133"/>
      <c r="G136" s="136"/>
      <c r="H136" s="133"/>
      <c r="I136" s="133"/>
      <c r="J136" s="136"/>
      <c r="K136" s="136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</row>
    <row r="137" ht="15.75" customHeight="1">
      <c r="A137" s="133"/>
      <c r="B137" s="133"/>
      <c r="C137" s="133"/>
      <c r="D137" s="133"/>
      <c r="E137" s="133"/>
      <c r="F137" s="133"/>
      <c r="G137" s="136"/>
      <c r="H137" s="133"/>
      <c r="I137" s="133"/>
      <c r="J137" s="136"/>
      <c r="K137" s="136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</row>
    <row r="138" ht="15.75" customHeight="1">
      <c r="A138" s="133"/>
      <c r="B138" s="133"/>
      <c r="C138" s="133"/>
      <c r="D138" s="133"/>
      <c r="E138" s="133"/>
      <c r="F138" s="133"/>
      <c r="G138" s="136"/>
      <c r="H138" s="133"/>
      <c r="I138" s="133"/>
      <c r="J138" s="136"/>
      <c r="K138" s="136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</row>
    <row r="139" ht="15.75" customHeight="1">
      <c r="A139" s="133"/>
      <c r="B139" s="133"/>
      <c r="C139" s="133"/>
      <c r="D139" s="133"/>
      <c r="E139" s="133"/>
      <c r="F139" s="133"/>
      <c r="G139" s="136"/>
      <c r="H139" s="133"/>
      <c r="I139" s="133"/>
      <c r="J139" s="136"/>
      <c r="K139" s="136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</row>
    <row r="140" ht="15.75" customHeight="1">
      <c r="A140" s="133"/>
      <c r="B140" s="133"/>
      <c r="C140" s="133"/>
      <c r="D140" s="133"/>
      <c r="E140" s="133"/>
      <c r="F140" s="133"/>
      <c r="G140" s="136"/>
      <c r="H140" s="133"/>
      <c r="I140" s="133"/>
      <c r="J140" s="136"/>
      <c r="K140" s="136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</row>
    <row r="141" ht="15.75" customHeight="1">
      <c r="A141" s="133"/>
      <c r="B141" s="133"/>
      <c r="C141" s="133"/>
      <c r="D141" s="133"/>
      <c r="E141" s="133"/>
      <c r="F141" s="133"/>
      <c r="G141" s="136"/>
      <c r="H141" s="133"/>
      <c r="I141" s="133"/>
      <c r="J141" s="136"/>
      <c r="K141" s="136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</row>
    <row r="142" ht="15.75" customHeight="1">
      <c r="A142" s="133"/>
      <c r="B142" s="133"/>
      <c r="C142" s="133"/>
      <c r="D142" s="133"/>
      <c r="E142" s="133"/>
      <c r="F142" s="133"/>
      <c r="G142" s="136"/>
      <c r="H142" s="133"/>
      <c r="I142" s="133"/>
      <c r="J142" s="136"/>
      <c r="K142" s="136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</row>
    <row r="143" ht="15.75" customHeight="1">
      <c r="A143" s="133"/>
      <c r="B143" s="133"/>
      <c r="C143" s="133"/>
      <c r="D143" s="133"/>
      <c r="E143" s="133"/>
      <c r="F143" s="133"/>
      <c r="G143" s="136"/>
      <c r="H143" s="133"/>
      <c r="I143" s="133"/>
      <c r="J143" s="136"/>
      <c r="K143" s="136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</row>
    <row r="144" ht="15.75" customHeight="1">
      <c r="A144" s="133"/>
      <c r="B144" s="133"/>
      <c r="C144" s="133"/>
      <c r="D144" s="133"/>
      <c r="E144" s="133"/>
      <c r="F144" s="133"/>
      <c r="G144" s="136"/>
      <c r="H144" s="133"/>
      <c r="I144" s="133"/>
      <c r="J144" s="136"/>
      <c r="K144" s="136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</row>
    <row r="145" ht="15.75" customHeight="1">
      <c r="A145" s="133"/>
      <c r="B145" s="133"/>
      <c r="C145" s="133"/>
      <c r="D145" s="133"/>
      <c r="E145" s="133"/>
      <c r="F145" s="133"/>
      <c r="G145" s="136"/>
      <c r="H145" s="133"/>
      <c r="I145" s="133"/>
      <c r="J145" s="136"/>
      <c r="K145" s="136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</row>
    <row r="146" ht="15.75" customHeight="1">
      <c r="A146" s="133"/>
      <c r="B146" s="133"/>
      <c r="C146" s="133"/>
      <c r="D146" s="133"/>
      <c r="E146" s="133"/>
      <c r="F146" s="133"/>
      <c r="G146" s="136"/>
      <c r="H146" s="133"/>
      <c r="I146" s="133"/>
      <c r="J146" s="136"/>
      <c r="K146" s="136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</row>
    <row r="147" ht="15.75" customHeight="1">
      <c r="A147" s="133"/>
      <c r="B147" s="133"/>
      <c r="C147" s="133"/>
      <c r="D147" s="133"/>
      <c r="E147" s="133"/>
      <c r="F147" s="133"/>
      <c r="G147" s="136"/>
      <c r="H147" s="133"/>
      <c r="I147" s="133"/>
      <c r="J147" s="136"/>
      <c r="K147" s="136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</row>
    <row r="148" ht="15.75" customHeight="1">
      <c r="A148" s="133"/>
      <c r="B148" s="133"/>
      <c r="C148" s="133"/>
      <c r="D148" s="133"/>
      <c r="E148" s="133"/>
      <c r="F148" s="133"/>
      <c r="G148" s="136"/>
      <c r="H148" s="133"/>
      <c r="I148" s="133"/>
      <c r="J148" s="136"/>
      <c r="K148" s="136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</row>
    <row r="149" ht="15.75" customHeight="1">
      <c r="A149" s="133"/>
      <c r="B149" s="133"/>
      <c r="C149" s="133"/>
      <c r="D149" s="133"/>
      <c r="E149" s="133"/>
      <c r="F149" s="133"/>
      <c r="G149" s="136"/>
      <c r="H149" s="133"/>
      <c r="I149" s="133"/>
      <c r="J149" s="136"/>
      <c r="K149" s="136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</row>
    <row r="150" ht="15.75" customHeight="1">
      <c r="A150" s="133"/>
      <c r="B150" s="133"/>
      <c r="C150" s="133"/>
      <c r="D150" s="133"/>
      <c r="E150" s="133"/>
      <c r="F150" s="133"/>
      <c r="G150" s="136"/>
      <c r="H150" s="133"/>
      <c r="I150" s="133"/>
      <c r="J150" s="136"/>
      <c r="K150" s="136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</row>
    <row r="151" ht="15.75" customHeight="1">
      <c r="A151" s="133"/>
      <c r="B151" s="133"/>
      <c r="C151" s="133"/>
      <c r="D151" s="133"/>
      <c r="E151" s="133"/>
      <c r="F151" s="133"/>
      <c r="G151" s="136"/>
      <c r="H151" s="133"/>
      <c r="I151" s="133"/>
      <c r="J151" s="136"/>
      <c r="K151" s="136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</row>
    <row r="152" ht="15.75" customHeight="1">
      <c r="A152" s="133"/>
      <c r="B152" s="133"/>
      <c r="C152" s="133"/>
      <c r="D152" s="133"/>
      <c r="E152" s="133"/>
      <c r="F152" s="133"/>
      <c r="G152" s="136"/>
      <c r="H152" s="133"/>
      <c r="I152" s="133"/>
      <c r="J152" s="136"/>
      <c r="K152" s="136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</row>
    <row r="153" ht="15.75" customHeight="1">
      <c r="A153" s="133"/>
      <c r="B153" s="133"/>
      <c r="C153" s="133"/>
      <c r="D153" s="133"/>
      <c r="E153" s="133"/>
      <c r="F153" s="133"/>
      <c r="G153" s="136"/>
      <c r="H153" s="133"/>
      <c r="I153" s="133"/>
      <c r="J153" s="136"/>
      <c r="K153" s="136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</row>
    <row r="154" ht="15.75" customHeight="1">
      <c r="A154" s="133"/>
      <c r="B154" s="133"/>
      <c r="C154" s="133"/>
      <c r="D154" s="133"/>
      <c r="E154" s="133"/>
      <c r="F154" s="133"/>
      <c r="G154" s="136"/>
      <c r="H154" s="133"/>
      <c r="I154" s="133"/>
      <c r="J154" s="136"/>
      <c r="K154" s="136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</row>
    <row r="155" ht="15.75" customHeight="1">
      <c r="A155" s="133"/>
      <c r="B155" s="133"/>
      <c r="C155" s="133"/>
      <c r="D155" s="133"/>
      <c r="E155" s="133"/>
      <c r="F155" s="133"/>
      <c r="G155" s="136"/>
      <c r="H155" s="133"/>
      <c r="I155" s="133"/>
      <c r="J155" s="136"/>
      <c r="K155" s="136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</row>
    <row r="156" ht="15.75" customHeight="1">
      <c r="A156" s="133"/>
      <c r="B156" s="133"/>
      <c r="C156" s="133"/>
      <c r="D156" s="133"/>
      <c r="E156" s="133"/>
      <c r="F156" s="133"/>
      <c r="G156" s="136"/>
      <c r="H156" s="133"/>
      <c r="I156" s="133"/>
      <c r="J156" s="136"/>
      <c r="K156" s="136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</row>
    <row r="157" ht="15.75" customHeight="1">
      <c r="A157" s="133"/>
      <c r="B157" s="133"/>
      <c r="C157" s="133"/>
      <c r="D157" s="133"/>
      <c r="E157" s="133"/>
      <c r="F157" s="133"/>
      <c r="G157" s="136"/>
      <c r="H157" s="133"/>
      <c r="I157" s="133"/>
      <c r="J157" s="136"/>
      <c r="K157" s="136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</row>
    <row r="158" ht="15.75" customHeight="1">
      <c r="A158" s="133"/>
      <c r="B158" s="133"/>
      <c r="C158" s="133"/>
      <c r="D158" s="133"/>
      <c r="E158" s="133"/>
      <c r="F158" s="133"/>
      <c r="G158" s="136"/>
      <c r="H158" s="133"/>
      <c r="I158" s="133"/>
      <c r="J158" s="136"/>
      <c r="K158" s="136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</row>
    <row r="159" ht="15.75" customHeight="1">
      <c r="A159" s="133"/>
      <c r="B159" s="133"/>
      <c r="C159" s="133"/>
      <c r="D159" s="133"/>
      <c r="E159" s="133"/>
      <c r="F159" s="133"/>
      <c r="G159" s="136"/>
      <c r="H159" s="133"/>
      <c r="I159" s="133"/>
      <c r="J159" s="136"/>
      <c r="K159" s="136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</row>
    <row r="160" ht="15.75" customHeight="1">
      <c r="A160" s="133"/>
      <c r="B160" s="133"/>
      <c r="C160" s="133"/>
      <c r="D160" s="133"/>
      <c r="E160" s="133"/>
      <c r="F160" s="133"/>
      <c r="G160" s="136"/>
      <c r="H160" s="133"/>
      <c r="I160" s="133"/>
      <c r="J160" s="136"/>
      <c r="K160" s="136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</row>
    <row r="161" ht="15.75" customHeight="1">
      <c r="A161" s="133"/>
      <c r="B161" s="133"/>
      <c r="C161" s="133"/>
      <c r="D161" s="133"/>
      <c r="E161" s="133"/>
      <c r="F161" s="133"/>
      <c r="G161" s="136"/>
      <c r="H161" s="133"/>
      <c r="I161" s="133"/>
      <c r="J161" s="136"/>
      <c r="K161" s="136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</row>
    <row r="162" ht="15.75" customHeight="1">
      <c r="A162" s="133"/>
      <c r="B162" s="133"/>
      <c r="C162" s="133"/>
      <c r="D162" s="133"/>
      <c r="E162" s="133"/>
      <c r="F162" s="133"/>
      <c r="G162" s="136"/>
      <c r="H162" s="133"/>
      <c r="I162" s="133"/>
      <c r="J162" s="136"/>
      <c r="K162" s="136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</row>
    <row r="163" ht="15.75" customHeight="1">
      <c r="A163" s="133"/>
      <c r="B163" s="133"/>
      <c r="C163" s="133"/>
      <c r="D163" s="133"/>
      <c r="E163" s="133"/>
      <c r="F163" s="133"/>
      <c r="G163" s="136"/>
      <c r="H163" s="133"/>
      <c r="I163" s="133"/>
      <c r="J163" s="136"/>
      <c r="K163" s="136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</row>
    <row r="164" ht="15.75" customHeight="1">
      <c r="A164" s="133"/>
      <c r="B164" s="133"/>
      <c r="C164" s="133"/>
      <c r="D164" s="133"/>
      <c r="E164" s="133"/>
      <c r="F164" s="133"/>
      <c r="G164" s="136"/>
      <c r="H164" s="133"/>
      <c r="I164" s="133"/>
      <c r="J164" s="136"/>
      <c r="K164" s="136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</row>
    <row r="165" ht="15.75" customHeight="1">
      <c r="A165" s="133"/>
      <c r="B165" s="133"/>
      <c r="C165" s="133"/>
      <c r="D165" s="133"/>
      <c r="E165" s="133"/>
      <c r="F165" s="133"/>
      <c r="G165" s="136"/>
      <c r="H165" s="133"/>
      <c r="I165" s="133"/>
      <c r="J165" s="136"/>
      <c r="K165" s="136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</row>
    <row r="166" ht="15.75" customHeight="1">
      <c r="A166" s="133"/>
      <c r="B166" s="133"/>
      <c r="C166" s="133"/>
      <c r="D166" s="133"/>
      <c r="E166" s="133"/>
      <c r="F166" s="133"/>
      <c r="G166" s="136"/>
      <c r="H166" s="133"/>
      <c r="I166" s="133"/>
      <c r="J166" s="136"/>
      <c r="K166" s="136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</row>
    <row r="167" ht="15.75" customHeight="1">
      <c r="A167" s="133"/>
      <c r="B167" s="133"/>
      <c r="C167" s="133"/>
      <c r="D167" s="133"/>
      <c r="E167" s="133"/>
      <c r="F167" s="133"/>
      <c r="G167" s="136"/>
      <c r="H167" s="133"/>
      <c r="I167" s="133"/>
      <c r="J167" s="136"/>
      <c r="K167" s="136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</row>
    <row r="168" ht="15.75" customHeight="1">
      <c r="A168" s="133"/>
      <c r="B168" s="133"/>
      <c r="C168" s="133"/>
      <c r="D168" s="133"/>
      <c r="E168" s="133"/>
      <c r="F168" s="133"/>
      <c r="G168" s="136"/>
      <c r="H168" s="133"/>
      <c r="I168" s="133"/>
      <c r="J168" s="136"/>
      <c r="K168" s="136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</row>
    <row r="169" ht="15.75" customHeight="1">
      <c r="A169" s="133"/>
      <c r="B169" s="133"/>
      <c r="C169" s="133"/>
      <c r="D169" s="133"/>
      <c r="E169" s="133"/>
      <c r="F169" s="133"/>
      <c r="G169" s="136"/>
      <c r="H169" s="133"/>
      <c r="I169" s="133"/>
      <c r="J169" s="136"/>
      <c r="K169" s="136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</row>
    <row r="170" ht="15.75" customHeight="1">
      <c r="A170" s="133"/>
      <c r="B170" s="133"/>
      <c r="C170" s="133"/>
      <c r="D170" s="133"/>
      <c r="E170" s="133"/>
      <c r="F170" s="133"/>
      <c r="G170" s="136"/>
      <c r="H170" s="133"/>
      <c r="I170" s="133"/>
      <c r="J170" s="136"/>
      <c r="K170" s="136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</row>
    <row r="171" ht="15.75" customHeight="1">
      <c r="A171" s="133"/>
      <c r="B171" s="133"/>
      <c r="C171" s="133"/>
      <c r="D171" s="133"/>
      <c r="E171" s="133"/>
      <c r="F171" s="133"/>
      <c r="G171" s="136"/>
      <c r="H171" s="133"/>
      <c r="I171" s="133"/>
      <c r="J171" s="136"/>
      <c r="K171" s="136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</row>
    <row r="172" ht="15.75" customHeight="1">
      <c r="A172" s="133"/>
      <c r="B172" s="133"/>
      <c r="C172" s="133"/>
      <c r="D172" s="133"/>
      <c r="E172" s="133"/>
      <c r="F172" s="133"/>
      <c r="G172" s="136"/>
      <c r="H172" s="133"/>
      <c r="I172" s="133"/>
      <c r="J172" s="136"/>
      <c r="K172" s="136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</row>
    <row r="173" ht="15.75" customHeight="1">
      <c r="A173" s="133"/>
      <c r="B173" s="133"/>
      <c r="C173" s="133"/>
      <c r="D173" s="133"/>
      <c r="E173" s="133"/>
      <c r="F173" s="133"/>
      <c r="G173" s="136"/>
      <c r="H173" s="133"/>
      <c r="I173" s="133"/>
      <c r="J173" s="136"/>
      <c r="K173" s="136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</row>
    <row r="174" ht="15.75" customHeight="1">
      <c r="A174" s="133"/>
      <c r="B174" s="133"/>
      <c r="C174" s="133"/>
      <c r="D174" s="133"/>
      <c r="E174" s="133"/>
      <c r="F174" s="133"/>
      <c r="G174" s="136"/>
      <c r="H174" s="133"/>
      <c r="I174" s="133"/>
      <c r="J174" s="136"/>
      <c r="K174" s="136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</row>
    <row r="175" ht="15.75" customHeight="1">
      <c r="A175" s="133"/>
      <c r="B175" s="133"/>
      <c r="C175" s="133"/>
      <c r="D175" s="133"/>
      <c r="E175" s="133"/>
      <c r="F175" s="133"/>
      <c r="G175" s="136"/>
      <c r="H175" s="133"/>
      <c r="I175" s="133"/>
      <c r="J175" s="136"/>
      <c r="K175" s="136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</row>
    <row r="176" ht="15.75" customHeight="1">
      <c r="A176" s="133"/>
      <c r="B176" s="133"/>
      <c r="C176" s="133"/>
      <c r="D176" s="133"/>
      <c r="E176" s="133"/>
      <c r="F176" s="133"/>
      <c r="G176" s="136"/>
      <c r="H176" s="133"/>
      <c r="I176" s="133"/>
      <c r="J176" s="136"/>
      <c r="K176" s="136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</row>
    <row r="177" ht="15.75" customHeight="1">
      <c r="A177" s="133"/>
      <c r="B177" s="133"/>
      <c r="C177" s="133"/>
      <c r="D177" s="133"/>
      <c r="E177" s="133"/>
      <c r="F177" s="133"/>
      <c r="G177" s="136"/>
      <c r="H177" s="133"/>
      <c r="I177" s="133"/>
      <c r="J177" s="136"/>
      <c r="K177" s="136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</row>
    <row r="178" ht="15.75" customHeight="1">
      <c r="A178" s="133"/>
      <c r="B178" s="133"/>
      <c r="C178" s="133"/>
      <c r="D178" s="133"/>
      <c r="E178" s="133"/>
      <c r="F178" s="133"/>
      <c r="G178" s="136"/>
      <c r="H178" s="133"/>
      <c r="I178" s="133"/>
      <c r="J178" s="136"/>
      <c r="K178" s="136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</row>
    <row r="179" ht="15.75" customHeight="1">
      <c r="A179" s="133"/>
      <c r="B179" s="133"/>
      <c r="C179" s="133"/>
      <c r="D179" s="133"/>
      <c r="E179" s="133"/>
      <c r="F179" s="133"/>
      <c r="G179" s="136"/>
      <c r="H179" s="133"/>
      <c r="I179" s="133"/>
      <c r="J179" s="136"/>
      <c r="K179" s="136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</row>
    <row r="180" ht="15.75" customHeight="1">
      <c r="A180" s="133"/>
      <c r="B180" s="133"/>
      <c r="C180" s="133"/>
      <c r="D180" s="133"/>
      <c r="E180" s="133"/>
      <c r="F180" s="133"/>
      <c r="G180" s="136"/>
      <c r="H180" s="133"/>
      <c r="I180" s="133"/>
      <c r="J180" s="136"/>
      <c r="K180" s="136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</row>
    <row r="181" ht="15.75" customHeight="1">
      <c r="A181" s="133"/>
      <c r="B181" s="133"/>
      <c r="C181" s="133"/>
      <c r="D181" s="133"/>
      <c r="E181" s="133"/>
      <c r="F181" s="133"/>
      <c r="G181" s="136"/>
      <c r="H181" s="133"/>
      <c r="I181" s="133"/>
      <c r="J181" s="136"/>
      <c r="K181" s="136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</row>
    <row r="182" ht="15.75" customHeight="1">
      <c r="A182" s="133"/>
      <c r="B182" s="133"/>
      <c r="C182" s="133"/>
      <c r="D182" s="133"/>
      <c r="E182" s="133"/>
      <c r="F182" s="133"/>
      <c r="G182" s="136"/>
      <c r="H182" s="133"/>
      <c r="I182" s="133"/>
      <c r="J182" s="136"/>
      <c r="K182" s="136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</row>
    <row r="183" ht="15.75" customHeight="1">
      <c r="A183" s="133"/>
      <c r="B183" s="133"/>
      <c r="C183" s="133"/>
      <c r="D183" s="133"/>
      <c r="E183" s="133"/>
      <c r="F183" s="133"/>
      <c r="G183" s="136"/>
      <c r="H183" s="133"/>
      <c r="I183" s="133"/>
      <c r="J183" s="136"/>
      <c r="K183" s="136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</row>
    <row r="184" ht="15.75" customHeight="1">
      <c r="A184" s="133"/>
      <c r="B184" s="133"/>
      <c r="C184" s="133"/>
      <c r="D184" s="133"/>
      <c r="E184" s="133"/>
      <c r="F184" s="133"/>
      <c r="G184" s="136"/>
      <c r="H184" s="133"/>
      <c r="I184" s="133"/>
      <c r="J184" s="136"/>
      <c r="K184" s="136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</row>
    <row r="185" ht="15.75" customHeight="1">
      <c r="A185" s="133"/>
      <c r="B185" s="133"/>
      <c r="C185" s="133"/>
      <c r="D185" s="133"/>
      <c r="E185" s="133"/>
      <c r="F185" s="133"/>
      <c r="G185" s="136"/>
      <c r="H185" s="133"/>
      <c r="I185" s="133"/>
      <c r="J185" s="136"/>
      <c r="K185" s="136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</row>
    <row r="186" ht="15.75" customHeight="1">
      <c r="A186" s="133"/>
      <c r="B186" s="133"/>
      <c r="C186" s="133"/>
      <c r="D186" s="133"/>
      <c r="E186" s="133"/>
      <c r="F186" s="133"/>
      <c r="G186" s="136"/>
      <c r="H186" s="133"/>
      <c r="I186" s="133"/>
      <c r="J186" s="136"/>
      <c r="K186" s="136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</row>
    <row r="187" ht="15.75" customHeight="1">
      <c r="A187" s="133"/>
      <c r="B187" s="133"/>
      <c r="C187" s="133"/>
      <c r="D187" s="133"/>
      <c r="E187" s="133"/>
      <c r="F187" s="133"/>
      <c r="G187" s="136"/>
      <c r="H187" s="133"/>
      <c r="I187" s="133"/>
      <c r="J187" s="136"/>
      <c r="K187" s="136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</row>
    <row r="188" ht="15.75" customHeight="1">
      <c r="A188" s="133"/>
      <c r="B188" s="133"/>
      <c r="C188" s="133"/>
      <c r="D188" s="133"/>
      <c r="E188" s="133"/>
      <c r="F188" s="133"/>
      <c r="G188" s="136"/>
      <c r="H188" s="133"/>
      <c r="I188" s="133"/>
      <c r="J188" s="136"/>
      <c r="K188" s="136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</row>
    <row r="189" ht="15.75" customHeight="1">
      <c r="A189" s="133"/>
      <c r="B189" s="133"/>
      <c r="C189" s="133"/>
      <c r="D189" s="133"/>
      <c r="E189" s="133"/>
      <c r="F189" s="133"/>
      <c r="G189" s="136"/>
      <c r="H189" s="133"/>
      <c r="I189" s="133"/>
      <c r="J189" s="136"/>
      <c r="K189" s="136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</row>
    <row r="190" ht="15.75" customHeight="1">
      <c r="A190" s="133"/>
      <c r="B190" s="133"/>
      <c r="C190" s="133"/>
      <c r="D190" s="133"/>
      <c r="E190" s="133"/>
      <c r="F190" s="133"/>
      <c r="G190" s="136"/>
      <c r="H190" s="133"/>
      <c r="I190" s="133"/>
      <c r="J190" s="136"/>
      <c r="K190" s="136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</row>
    <row r="191" ht="15.75" customHeight="1">
      <c r="A191" s="133"/>
      <c r="B191" s="133"/>
      <c r="C191" s="133"/>
      <c r="D191" s="133"/>
      <c r="E191" s="133"/>
      <c r="F191" s="133"/>
      <c r="G191" s="136"/>
      <c r="H191" s="133"/>
      <c r="I191" s="133"/>
      <c r="J191" s="136"/>
      <c r="K191" s="136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</row>
    <row r="192" ht="15.75" customHeight="1">
      <c r="A192" s="133"/>
      <c r="B192" s="133"/>
      <c r="C192" s="133"/>
      <c r="D192" s="133"/>
      <c r="E192" s="133"/>
      <c r="F192" s="133"/>
      <c r="G192" s="136"/>
      <c r="H192" s="133"/>
      <c r="I192" s="133"/>
      <c r="J192" s="136"/>
      <c r="K192" s="136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</row>
    <row r="193" ht="15.75" customHeight="1">
      <c r="A193" s="133"/>
      <c r="B193" s="133"/>
      <c r="C193" s="133"/>
      <c r="D193" s="133"/>
      <c r="E193" s="133"/>
      <c r="F193" s="133"/>
      <c r="G193" s="136"/>
      <c r="H193" s="133"/>
      <c r="I193" s="133"/>
      <c r="J193" s="136"/>
      <c r="K193" s="136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</row>
    <row r="194" ht="15.75" customHeight="1">
      <c r="A194" s="133"/>
      <c r="B194" s="133"/>
      <c r="C194" s="133"/>
      <c r="D194" s="133"/>
      <c r="E194" s="133"/>
      <c r="F194" s="133"/>
      <c r="G194" s="136"/>
      <c r="H194" s="133"/>
      <c r="I194" s="133"/>
      <c r="J194" s="136"/>
      <c r="K194" s="136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</row>
    <row r="195" ht="15.75" customHeight="1">
      <c r="A195" s="133"/>
      <c r="B195" s="133"/>
      <c r="C195" s="133"/>
      <c r="D195" s="133"/>
      <c r="E195" s="133"/>
      <c r="F195" s="133"/>
      <c r="G195" s="136"/>
      <c r="H195" s="133"/>
      <c r="I195" s="133"/>
      <c r="J195" s="136"/>
      <c r="K195" s="136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</row>
    <row r="196" ht="15.75" customHeight="1">
      <c r="A196" s="133"/>
      <c r="B196" s="133"/>
      <c r="C196" s="133"/>
      <c r="D196" s="133"/>
      <c r="E196" s="133"/>
      <c r="F196" s="133"/>
      <c r="G196" s="136"/>
      <c r="H196" s="133"/>
      <c r="I196" s="133"/>
      <c r="J196" s="136"/>
      <c r="K196" s="136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</row>
    <row r="197" ht="15.75" customHeight="1">
      <c r="A197" s="133"/>
      <c r="B197" s="133"/>
      <c r="C197" s="133"/>
      <c r="D197" s="133"/>
      <c r="E197" s="133"/>
      <c r="F197" s="133"/>
      <c r="G197" s="136"/>
      <c r="H197" s="133"/>
      <c r="I197" s="133"/>
      <c r="J197" s="136"/>
      <c r="K197" s="136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</row>
    <row r="198" ht="15.75" customHeight="1">
      <c r="A198" s="133"/>
      <c r="B198" s="133"/>
      <c r="C198" s="133"/>
      <c r="D198" s="133"/>
      <c r="E198" s="133"/>
      <c r="F198" s="133"/>
      <c r="G198" s="136"/>
      <c r="H198" s="133"/>
      <c r="I198" s="133"/>
      <c r="J198" s="136"/>
      <c r="K198" s="136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</row>
    <row r="199" ht="15.75" customHeight="1">
      <c r="A199" s="133"/>
      <c r="B199" s="133"/>
      <c r="C199" s="133"/>
      <c r="D199" s="133"/>
      <c r="E199" s="133"/>
      <c r="F199" s="133"/>
      <c r="G199" s="136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</row>
    <row r="200" ht="15.75" customHeight="1">
      <c r="A200" s="133"/>
      <c r="B200" s="133"/>
      <c r="C200" s="133"/>
      <c r="D200" s="133"/>
      <c r="E200" s="133"/>
      <c r="F200" s="133"/>
      <c r="G200" s="136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</row>
    <row r="201" ht="15.75" customHeight="1">
      <c r="A201" s="133"/>
      <c r="B201" s="133"/>
      <c r="C201" s="133"/>
      <c r="D201" s="133"/>
      <c r="E201" s="133"/>
      <c r="F201" s="133"/>
      <c r="G201" s="136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</row>
    <row r="202" ht="15.75" customHeight="1">
      <c r="A202" s="133"/>
      <c r="B202" s="133"/>
      <c r="C202" s="133"/>
      <c r="D202" s="133"/>
      <c r="E202" s="133"/>
      <c r="F202" s="133"/>
      <c r="G202" s="136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</row>
    <row r="203" ht="15.75" customHeight="1">
      <c r="A203" s="133"/>
      <c r="B203" s="133"/>
      <c r="C203" s="133"/>
      <c r="D203" s="133"/>
      <c r="E203" s="133"/>
      <c r="F203" s="133"/>
      <c r="G203" s="136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</row>
    <row r="204" ht="15.75" customHeight="1">
      <c r="A204" s="133"/>
      <c r="B204" s="133"/>
      <c r="C204" s="133"/>
      <c r="D204" s="133"/>
      <c r="E204" s="133"/>
      <c r="F204" s="133"/>
      <c r="G204" s="136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</row>
    <row r="205" ht="15.75" customHeight="1">
      <c r="A205" s="133"/>
      <c r="B205" s="133"/>
      <c r="C205" s="133"/>
      <c r="D205" s="133"/>
      <c r="E205" s="133"/>
      <c r="F205" s="133"/>
      <c r="G205" s="136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</row>
    <row r="206" ht="15.75" customHeight="1">
      <c r="A206" s="133"/>
      <c r="B206" s="133"/>
      <c r="C206" s="133"/>
      <c r="D206" s="133"/>
      <c r="E206" s="133"/>
      <c r="F206" s="133"/>
      <c r="G206" s="136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</row>
    <row r="207" ht="15.75" customHeight="1">
      <c r="A207" s="133"/>
      <c r="B207" s="133"/>
      <c r="C207" s="133"/>
      <c r="D207" s="133"/>
      <c r="E207" s="133"/>
      <c r="F207" s="133"/>
      <c r="G207" s="136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</row>
    <row r="208" ht="15.75" customHeight="1">
      <c r="A208" s="133"/>
      <c r="B208" s="133"/>
      <c r="C208" s="133"/>
      <c r="D208" s="133"/>
      <c r="E208" s="133"/>
      <c r="F208" s="133"/>
      <c r="G208" s="136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</row>
    <row r="209" ht="15.75" customHeight="1">
      <c r="A209" s="133"/>
      <c r="B209" s="133"/>
      <c r="C209" s="133"/>
      <c r="D209" s="133"/>
      <c r="E209" s="133"/>
      <c r="F209" s="133"/>
      <c r="G209" s="136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</row>
    <row r="210" ht="15.75" customHeight="1">
      <c r="A210" s="133"/>
      <c r="B210" s="133"/>
      <c r="C210" s="133"/>
      <c r="D210" s="133"/>
      <c r="E210" s="133"/>
      <c r="F210" s="133"/>
      <c r="G210" s="136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</row>
    <row r="211" ht="15.75" customHeight="1">
      <c r="A211" s="133"/>
      <c r="B211" s="133"/>
      <c r="C211" s="133"/>
      <c r="D211" s="133"/>
      <c r="E211" s="133"/>
      <c r="F211" s="133"/>
      <c r="G211" s="136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</row>
    <row r="212" ht="15.75" customHeight="1">
      <c r="A212" s="133"/>
      <c r="B212" s="133"/>
      <c r="C212" s="133"/>
      <c r="D212" s="133"/>
      <c r="E212" s="133"/>
      <c r="F212" s="133"/>
      <c r="G212" s="136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</row>
    <row r="213" ht="15.75" customHeight="1">
      <c r="A213" s="133"/>
      <c r="B213" s="133"/>
      <c r="C213" s="133"/>
      <c r="D213" s="133"/>
      <c r="E213" s="133"/>
      <c r="F213" s="133"/>
      <c r="G213" s="136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</row>
    <row r="214" ht="15.75" customHeight="1">
      <c r="A214" s="133"/>
      <c r="B214" s="133"/>
      <c r="C214" s="133"/>
      <c r="D214" s="133"/>
      <c r="E214" s="133"/>
      <c r="F214" s="133"/>
      <c r="G214" s="136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</row>
    <row r="215" ht="15.75" customHeight="1">
      <c r="A215" s="133"/>
      <c r="B215" s="133"/>
      <c r="C215" s="133"/>
      <c r="D215" s="133"/>
      <c r="E215" s="133"/>
      <c r="F215" s="133"/>
      <c r="G215" s="136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</row>
    <row r="216" ht="15.75" customHeight="1">
      <c r="A216" s="133"/>
      <c r="B216" s="133"/>
      <c r="C216" s="133"/>
      <c r="D216" s="133"/>
      <c r="E216" s="133"/>
      <c r="F216" s="133"/>
      <c r="G216" s="136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</row>
    <row r="217" ht="15.75" customHeight="1">
      <c r="A217" s="133"/>
      <c r="B217" s="133"/>
      <c r="C217" s="133"/>
      <c r="D217" s="133"/>
      <c r="E217" s="133"/>
      <c r="F217" s="133"/>
      <c r="G217" s="136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</row>
    <row r="218" ht="15.75" customHeight="1">
      <c r="A218" s="133"/>
      <c r="B218" s="133"/>
      <c r="C218" s="133"/>
      <c r="D218" s="133"/>
      <c r="E218" s="133"/>
      <c r="F218" s="133"/>
      <c r="G218" s="136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</row>
    <row r="219" ht="15.75" customHeight="1">
      <c r="A219" s="133"/>
      <c r="B219" s="133"/>
      <c r="C219" s="133"/>
      <c r="D219" s="133"/>
      <c r="E219" s="133"/>
      <c r="F219" s="133"/>
      <c r="G219" s="136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</row>
    <row r="220" ht="15.75" customHeight="1">
      <c r="A220" s="133"/>
      <c r="B220" s="133"/>
      <c r="C220" s="133"/>
      <c r="D220" s="133"/>
      <c r="E220" s="133"/>
      <c r="F220" s="133"/>
      <c r="G220" s="136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</row>
    <row r="221" ht="15.75" customHeight="1">
      <c r="A221" s="133"/>
      <c r="B221" s="133"/>
      <c r="C221" s="133"/>
      <c r="D221" s="133"/>
      <c r="E221" s="133"/>
      <c r="F221" s="133"/>
      <c r="G221" s="136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</row>
    <row r="222" ht="15.75" customHeight="1">
      <c r="A222" s="133"/>
      <c r="B222" s="133"/>
      <c r="C222" s="133"/>
      <c r="D222" s="133"/>
      <c r="E222" s="133"/>
      <c r="F222" s="133"/>
      <c r="G222" s="136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</row>
    <row r="223" ht="15.75" customHeight="1">
      <c r="A223" s="133"/>
      <c r="B223" s="133"/>
      <c r="C223" s="133"/>
      <c r="D223" s="133"/>
      <c r="E223" s="133"/>
      <c r="F223" s="133"/>
      <c r="G223" s="136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</row>
    <row r="224" ht="15.75" customHeight="1">
      <c r="A224" s="133"/>
      <c r="B224" s="133"/>
      <c r="C224" s="133"/>
      <c r="D224" s="133"/>
      <c r="E224" s="133"/>
      <c r="F224" s="133"/>
      <c r="G224" s="136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</row>
    <row r="225" ht="15.75" customHeight="1">
      <c r="A225" s="133"/>
      <c r="B225" s="133"/>
      <c r="C225" s="133"/>
      <c r="D225" s="133"/>
      <c r="E225" s="133"/>
      <c r="F225" s="133"/>
      <c r="G225" s="136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</row>
    <row r="226" ht="15.75" customHeight="1">
      <c r="A226" s="133"/>
      <c r="B226" s="133"/>
      <c r="C226" s="133"/>
      <c r="D226" s="133"/>
      <c r="E226" s="133"/>
      <c r="F226" s="133"/>
      <c r="G226" s="136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</row>
    <row r="227" ht="15.75" customHeight="1">
      <c r="A227" s="133"/>
      <c r="B227" s="133"/>
      <c r="C227" s="133"/>
      <c r="D227" s="133"/>
      <c r="E227" s="133"/>
      <c r="F227" s="133"/>
      <c r="G227" s="136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</row>
    <row r="228" ht="15.75" customHeight="1">
      <c r="A228" s="133"/>
      <c r="B228" s="133"/>
      <c r="C228" s="133"/>
      <c r="D228" s="133"/>
      <c r="E228" s="133"/>
      <c r="F228" s="133"/>
      <c r="G228" s="136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</row>
    <row r="229" ht="15.75" customHeight="1">
      <c r="A229" s="133"/>
      <c r="B229" s="133"/>
      <c r="C229" s="133"/>
      <c r="D229" s="133"/>
      <c r="E229" s="133"/>
      <c r="F229" s="133"/>
      <c r="G229" s="136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</row>
    <row r="230" ht="15.75" customHeight="1">
      <c r="A230" s="133"/>
      <c r="B230" s="133"/>
      <c r="C230" s="133"/>
      <c r="D230" s="133"/>
      <c r="E230" s="133"/>
      <c r="F230" s="133"/>
      <c r="G230" s="136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</row>
    <row r="231" ht="15.75" customHeight="1">
      <c r="A231" s="133"/>
      <c r="B231" s="133"/>
      <c r="C231" s="133"/>
      <c r="D231" s="133"/>
      <c r="E231" s="133"/>
      <c r="F231" s="133"/>
      <c r="G231" s="136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</row>
    <row r="232" ht="15.75" customHeight="1">
      <c r="A232" s="133"/>
      <c r="B232" s="133"/>
      <c r="C232" s="133"/>
      <c r="D232" s="133"/>
      <c r="E232" s="133"/>
      <c r="F232" s="133"/>
      <c r="G232" s="136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</row>
    <row r="233" ht="15.75" customHeight="1">
      <c r="A233" s="133"/>
      <c r="B233" s="133"/>
      <c r="C233" s="133"/>
      <c r="D233" s="133"/>
      <c r="E233" s="133"/>
      <c r="F233" s="133"/>
      <c r="G233" s="136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</row>
    <row r="234" ht="15.75" customHeight="1">
      <c r="A234" s="133"/>
      <c r="B234" s="133"/>
      <c r="C234" s="133"/>
      <c r="D234" s="133"/>
      <c r="E234" s="133"/>
      <c r="F234" s="133"/>
      <c r="G234" s="136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</row>
    <row r="235" ht="15.75" customHeight="1">
      <c r="A235" s="133"/>
      <c r="B235" s="133"/>
      <c r="C235" s="133"/>
      <c r="D235" s="133"/>
      <c r="E235" s="133"/>
      <c r="F235" s="133"/>
      <c r="G235" s="136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</row>
    <row r="236" ht="15.75" customHeight="1">
      <c r="A236" s="133"/>
      <c r="B236" s="133"/>
      <c r="C236" s="133"/>
      <c r="D236" s="133"/>
      <c r="E236" s="133"/>
      <c r="F236" s="133"/>
      <c r="G236" s="136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</row>
    <row r="237" ht="15.75" customHeight="1">
      <c r="A237" s="133"/>
      <c r="B237" s="133"/>
      <c r="C237" s="133"/>
      <c r="D237" s="133"/>
      <c r="E237" s="133"/>
      <c r="F237" s="133"/>
      <c r="G237" s="136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</row>
    <row r="238" ht="15.75" customHeight="1">
      <c r="A238" s="133"/>
      <c r="B238" s="133"/>
      <c r="C238" s="133"/>
      <c r="D238" s="133"/>
      <c r="E238" s="133"/>
      <c r="F238" s="133"/>
      <c r="G238" s="136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</row>
    <row r="239" ht="15.75" customHeight="1">
      <c r="A239" s="133"/>
      <c r="B239" s="133"/>
      <c r="C239" s="133"/>
      <c r="D239" s="133"/>
      <c r="E239" s="133"/>
      <c r="F239" s="133"/>
      <c r="G239" s="136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</row>
    <row r="240" ht="15.75" customHeight="1">
      <c r="A240" s="133"/>
      <c r="B240" s="133"/>
      <c r="C240" s="133"/>
      <c r="D240" s="133"/>
      <c r="E240" s="133"/>
      <c r="F240" s="133"/>
      <c r="G240" s="136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</row>
    <row r="241" ht="15.75" customHeight="1">
      <c r="A241" s="133"/>
      <c r="B241" s="133"/>
      <c r="C241" s="133"/>
      <c r="D241" s="133"/>
      <c r="E241" s="133"/>
      <c r="F241" s="133"/>
      <c r="G241" s="136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</row>
    <row r="242" ht="15.75" customHeight="1">
      <c r="A242" s="133"/>
      <c r="B242" s="133"/>
      <c r="C242" s="133"/>
      <c r="D242" s="133"/>
      <c r="E242" s="133"/>
      <c r="F242" s="133"/>
      <c r="G242" s="136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</row>
    <row r="243" ht="15.75" customHeight="1">
      <c r="A243" s="133"/>
      <c r="B243" s="133"/>
      <c r="C243" s="133"/>
      <c r="D243" s="133"/>
      <c r="E243" s="133"/>
      <c r="F243" s="133"/>
      <c r="G243" s="136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</row>
    <row r="244" ht="15.75" customHeight="1">
      <c r="A244" s="133"/>
      <c r="B244" s="133"/>
      <c r="C244" s="133"/>
      <c r="D244" s="133"/>
      <c r="E244" s="133"/>
      <c r="F244" s="133"/>
      <c r="G244" s="136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</row>
    <row r="245" ht="15.75" customHeight="1">
      <c r="A245" s="133"/>
      <c r="B245" s="133"/>
      <c r="C245" s="133"/>
      <c r="D245" s="133"/>
      <c r="E245" s="133"/>
      <c r="F245" s="133"/>
      <c r="G245" s="136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</row>
    <row r="246" ht="15.75" customHeight="1">
      <c r="A246" s="133"/>
      <c r="B246" s="133"/>
      <c r="C246" s="133"/>
      <c r="D246" s="133"/>
      <c r="E246" s="133"/>
      <c r="F246" s="133"/>
      <c r="G246" s="136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</row>
    <row r="247" ht="15.75" customHeight="1">
      <c r="A247" s="133"/>
      <c r="B247" s="133"/>
      <c r="C247" s="133"/>
      <c r="D247" s="133"/>
      <c r="E247" s="133"/>
      <c r="F247" s="133"/>
      <c r="G247" s="136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</row>
    <row r="248" ht="15.75" customHeight="1">
      <c r="A248" s="133"/>
      <c r="B248" s="133"/>
      <c r="C248" s="133"/>
      <c r="D248" s="133"/>
      <c r="E248" s="133"/>
      <c r="F248" s="133"/>
      <c r="G248" s="136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</row>
    <row r="249" ht="15.75" customHeight="1">
      <c r="A249" s="133"/>
      <c r="B249" s="133"/>
      <c r="C249" s="133"/>
      <c r="D249" s="133"/>
      <c r="E249" s="133"/>
      <c r="F249" s="133"/>
      <c r="G249" s="136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</row>
    <row r="250" ht="15.75" customHeight="1">
      <c r="A250" s="133"/>
      <c r="B250" s="133"/>
      <c r="C250" s="133"/>
      <c r="D250" s="133"/>
      <c r="E250" s="133"/>
      <c r="F250" s="133"/>
      <c r="G250" s="136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</row>
    <row r="251" ht="15.75" customHeight="1">
      <c r="A251" s="133"/>
      <c r="B251" s="133"/>
      <c r="C251" s="133"/>
      <c r="D251" s="133"/>
      <c r="E251" s="133"/>
      <c r="F251" s="133"/>
      <c r="G251" s="136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</row>
    <row r="252" ht="15.75" customHeight="1">
      <c r="A252" s="133"/>
      <c r="B252" s="133"/>
      <c r="C252" s="133"/>
      <c r="D252" s="133"/>
      <c r="E252" s="133"/>
      <c r="F252" s="133"/>
      <c r="G252" s="136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</row>
    <row r="253" ht="15.75" customHeight="1">
      <c r="A253" s="133"/>
      <c r="B253" s="133"/>
      <c r="C253" s="133"/>
      <c r="D253" s="133"/>
      <c r="E253" s="133"/>
      <c r="F253" s="133"/>
      <c r="G253" s="136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</row>
    <row r="254" ht="15.75" customHeight="1">
      <c r="A254" s="133"/>
      <c r="B254" s="133"/>
      <c r="C254" s="133"/>
      <c r="D254" s="133"/>
      <c r="E254" s="133"/>
      <c r="F254" s="133"/>
      <c r="G254" s="136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</row>
    <row r="255" ht="15.75" customHeight="1">
      <c r="A255" s="133"/>
      <c r="B255" s="133"/>
      <c r="C255" s="133"/>
      <c r="D255" s="133"/>
      <c r="E255" s="133"/>
      <c r="F255" s="133"/>
      <c r="G255" s="136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</row>
    <row r="256" ht="15.75" customHeight="1">
      <c r="A256" s="133"/>
      <c r="B256" s="133"/>
      <c r="C256" s="133"/>
      <c r="D256" s="133"/>
      <c r="E256" s="133"/>
      <c r="F256" s="133"/>
      <c r="G256" s="136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</row>
    <row r="257" ht="15.75" customHeight="1">
      <c r="A257" s="133"/>
      <c r="B257" s="133"/>
      <c r="C257" s="133"/>
      <c r="D257" s="133"/>
      <c r="E257" s="133"/>
      <c r="F257" s="133"/>
      <c r="G257" s="136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</row>
    <row r="258" ht="15.75" customHeight="1">
      <c r="A258" s="133"/>
      <c r="B258" s="133"/>
      <c r="C258" s="133"/>
      <c r="D258" s="133"/>
      <c r="E258" s="133"/>
      <c r="F258" s="133"/>
      <c r="G258" s="136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</row>
    <row r="259" ht="15.75" customHeight="1">
      <c r="A259" s="133"/>
      <c r="B259" s="133"/>
      <c r="C259" s="133"/>
      <c r="D259" s="133"/>
      <c r="E259" s="133"/>
      <c r="F259" s="133"/>
      <c r="G259" s="136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</row>
    <row r="260" ht="15.75" customHeight="1">
      <c r="A260" s="133"/>
      <c r="B260" s="133"/>
      <c r="C260" s="133"/>
      <c r="D260" s="133"/>
      <c r="E260" s="133"/>
      <c r="F260" s="133"/>
      <c r="G260" s="136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</row>
    <row r="261" ht="15.75" customHeight="1">
      <c r="A261" s="133"/>
      <c r="B261" s="133"/>
      <c r="C261" s="133"/>
      <c r="D261" s="133"/>
      <c r="E261" s="133"/>
      <c r="F261" s="133"/>
      <c r="G261" s="136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</row>
    <row r="262" ht="15.75" customHeight="1">
      <c r="A262" s="133"/>
      <c r="B262" s="133"/>
      <c r="C262" s="133"/>
      <c r="D262" s="133"/>
      <c r="E262" s="133"/>
      <c r="F262" s="133"/>
      <c r="G262" s="136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</row>
    <row r="263" ht="15.75" customHeight="1">
      <c r="A263" s="133"/>
      <c r="B263" s="133"/>
      <c r="C263" s="133"/>
      <c r="D263" s="133"/>
      <c r="E263" s="133"/>
      <c r="F263" s="133"/>
      <c r="G263" s="136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</row>
    <row r="264" ht="15.75" customHeight="1">
      <c r="A264" s="133"/>
      <c r="B264" s="133"/>
      <c r="C264" s="133"/>
      <c r="D264" s="133"/>
      <c r="E264" s="133"/>
      <c r="F264" s="133"/>
      <c r="G264" s="136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</row>
    <row r="265" ht="15.75" customHeight="1">
      <c r="A265" s="133"/>
      <c r="B265" s="133"/>
      <c r="C265" s="133"/>
      <c r="D265" s="133"/>
      <c r="E265" s="133"/>
      <c r="F265" s="133"/>
      <c r="G265" s="136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</row>
    <row r="266" ht="15.75" customHeight="1">
      <c r="A266" s="133"/>
      <c r="B266" s="133"/>
      <c r="C266" s="133"/>
      <c r="D266" s="133"/>
      <c r="E266" s="133"/>
      <c r="F266" s="133"/>
      <c r="G266" s="136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</row>
    <row r="267" ht="15.75" customHeight="1">
      <c r="A267" s="133"/>
      <c r="B267" s="133"/>
      <c r="C267" s="133"/>
      <c r="D267" s="133"/>
      <c r="E267" s="133"/>
      <c r="F267" s="133"/>
      <c r="G267" s="136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</row>
    <row r="268" ht="15.75" customHeight="1">
      <c r="A268" s="133"/>
      <c r="B268" s="133"/>
      <c r="C268" s="133"/>
      <c r="D268" s="133"/>
      <c r="E268" s="133"/>
      <c r="F268" s="133"/>
      <c r="G268" s="136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</row>
    <row r="269" ht="15.75" customHeight="1">
      <c r="A269" s="133"/>
      <c r="B269" s="133"/>
      <c r="C269" s="133"/>
      <c r="D269" s="133"/>
      <c r="E269" s="133"/>
      <c r="F269" s="133"/>
      <c r="G269" s="136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</row>
    <row r="270" ht="15.75" customHeight="1">
      <c r="A270" s="133"/>
      <c r="B270" s="133"/>
      <c r="C270" s="133"/>
      <c r="D270" s="133"/>
      <c r="E270" s="133"/>
      <c r="F270" s="133"/>
      <c r="G270" s="136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</row>
    <row r="271" ht="15.75" customHeight="1">
      <c r="A271" s="133"/>
      <c r="B271" s="133"/>
      <c r="C271" s="133"/>
      <c r="D271" s="133"/>
      <c r="E271" s="133"/>
      <c r="F271" s="133"/>
      <c r="G271" s="136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</row>
    <row r="272" ht="15.75" customHeight="1">
      <c r="A272" s="133"/>
      <c r="B272" s="133"/>
      <c r="C272" s="133"/>
      <c r="D272" s="133"/>
      <c r="E272" s="133"/>
      <c r="F272" s="133"/>
      <c r="G272" s="136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</row>
    <row r="273" ht="15.75" customHeight="1">
      <c r="A273" s="133"/>
      <c r="B273" s="133"/>
      <c r="C273" s="133"/>
      <c r="D273" s="133"/>
      <c r="E273" s="133"/>
      <c r="F273" s="133"/>
      <c r="G273" s="136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</row>
    <row r="274" ht="15.75" customHeight="1">
      <c r="A274" s="133"/>
      <c r="B274" s="133"/>
      <c r="C274" s="133"/>
      <c r="D274" s="133"/>
      <c r="E274" s="133"/>
      <c r="F274" s="133"/>
      <c r="G274" s="136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</row>
    <row r="275" ht="15.75" customHeight="1">
      <c r="A275" s="133"/>
      <c r="B275" s="133"/>
      <c r="C275" s="133"/>
      <c r="D275" s="133"/>
      <c r="E275" s="133"/>
      <c r="F275" s="133"/>
      <c r="G275" s="136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</row>
    <row r="276" ht="15.75" customHeight="1">
      <c r="A276" s="133"/>
      <c r="B276" s="133"/>
      <c r="C276" s="133"/>
      <c r="D276" s="133"/>
      <c r="E276" s="133"/>
      <c r="F276" s="133"/>
      <c r="G276" s="136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</row>
    <row r="277" ht="15.75" customHeight="1">
      <c r="A277" s="133"/>
      <c r="B277" s="133"/>
      <c r="C277" s="133"/>
      <c r="D277" s="133"/>
      <c r="E277" s="133"/>
      <c r="F277" s="133"/>
      <c r="G277" s="136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</row>
    <row r="278" ht="15.75" customHeight="1">
      <c r="A278" s="133"/>
      <c r="B278" s="133"/>
      <c r="C278" s="133"/>
      <c r="D278" s="133"/>
      <c r="E278" s="133"/>
      <c r="F278" s="133"/>
      <c r="G278" s="136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</row>
    <row r="279" ht="15.75" customHeight="1">
      <c r="A279" s="133"/>
      <c r="B279" s="133"/>
      <c r="C279" s="133"/>
      <c r="D279" s="133"/>
      <c r="E279" s="133"/>
      <c r="F279" s="133"/>
      <c r="G279" s="136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</row>
    <row r="280" ht="15.75" customHeight="1">
      <c r="A280" s="133"/>
      <c r="B280" s="133"/>
      <c r="C280" s="133"/>
      <c r="D280" s="133"/>
      <c r="E280" s="133"/>
      <c r="F280" s="133"/>
      <c r="G280" s="136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</row>
    <row r="281" ht="15.75" customHeight="1">
      <c r="A281" s="133"/>
      <c r="B281" s="133"/>
      <c r="C281" s="133"/>
      <c r="D281" s="133"/>
      <c r="E281" s="133"/>
      <c r="F281" s="133"/>
      <c r="G281" s="136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</row>
    <row r="282" ht="15.75" customHeight="1">
      <c r="A282" s="133"/>
      <c r="B282" s="133"/>
      <c r="C282" s="133"/>
      <c r="D282" s="133"/>
      <c r="E282" s="133"/>
      <c r="F282" s="133"/>
      <c r="G282" s="136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</row>
    <row r="283" ht="15.75" customHeight="1">
      <c r="A283" s="133"/>
      <c r="B283" s="133"/>
      <c r="C283" s="133"/>
      <c r="D283" s="133"/>
      <c r="E283" s="133"/>
      <c r="F283" s="133"/>
      <c r="G283" s="136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</row>
    <row r="284" ht="15.75" customHeight="1">
      <c r="A284" s="133"/>
      <c r="B284" s="133"/>
      <c r="C284" s="133"/>
      <c r="D284" s="133"/>
      <c r="E284" s="133"/>
      <c r="F284" s="133"/>
      <c r="G284" s="136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</row>
    <row r="285" ht="15.75" customHeight="1">
      <c r="A285" s="133"/>
      <c r="B285" s="133"/>
      <c r="C285" s="133"/>
      <c r="D285" s="133"/>
      <c r="E285" s="133"/>
      <c r="F285" s="133"/>
      <c r="G285" s="136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</row>
    <row r="286" ht="15.75" customHeight="1">
      <c r="A286" s="133"/>
      <c r="B286" s="133"/>
      <c r="C286" s="133"/>
      <c r="D286" s="133"/>
      <c r="E286" s="133"/>
      <c r="F286" s="133"/>
      <c r="G286" s="136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</row>
    <row r="287" ht="15.75" customHeight="1">
      <c r="A287" s="133"/>
      <c r="B287" s="133"/>
      <c r="C287" s="133"/>
      <c r="D287" s="133"/>
      <c r="E287" s="133"/>
      <c r="F287" s="133"/>
      <c r="G287" s="136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</row>
    <row r="288" ht="15.75" customHeight="1">
      <c r="A288" s="133"/>
      <c r="B288" s="133"/>
      <c r="C288" s="133"/>
      <c r="D288" s="133"/>
      <c r="E288" s="133"/>
      <c r="F288" s="133"/>
      <c r="G288" s="136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</row>
    <row r="289" ht="15.75" customHeight="1">
      <c r="A289" s="133"/>
      <c r="B289" s="133"/>
      <c r="C289" s="133"/>
      <c r="D289" s="133"/>
      <c r="E289" s="133"/>
      <c r="F289" s="133"/>
      <c r="G289" s="136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</row>
    <row r="290" ht="15.75" customHeight="1">
      <c r="A290" s="133"/>
      <c r="B290" s="133"/>
      <c r="C290" s="133"/>
      <c r="D290" s="133"/>
      <c r="E290" s="133"/>
      <c r="F290" s="133"/>
      <c r="G290" s="136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</row>
    <row r="291" ht="15.75" customHeight="1">
      <c r="A291" s="133"/>
      <c r="B291" s="133"/>
      <c r="C291" s="133"/>
      <c r="D291" s="133"/>
      <c r="E291" s="133"/>
      <c r="F291" s="133"/>
      <c r="G291" s="136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</row>
    <row r="292" ht="15.75" customHeight="1">
      <c r="A292" s="133"/>
      <c r="B292" s="133"/>
      <c r="C292" s="133"/>
      <c r="D292" s="133"/>
      <c r="E292" s="133"/>
      <c r="F292" s="133"/>
      <c r="G292" s="136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</row>
    <row r="293" ht="15.75" customHeight="1">
      <c r="A293" s="133"/>
      <c r="B293" s="133"/>
      <c r="C293" s="133"/>
      <c r="D293" s="133"/>
      <c r="E293" s="133"/>
      <c r="F293" s="133"/>
      <c r="G293" s="136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</row>
    <row r="294" ht="15.75" customHeight="1">
      <c r="A294" s="133"/>
      <c r="B294" s="133"/>
      <c r="C294" s="133"/>
      <c r="D294" s="133"/>
      <c r="E294" s="133"/>
      <c r="F294" s="133"/>
      <c r="G294" s="136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</row>
    <row r="295" ht="15.75" customHeight="1">
      <c r="A295" s="133"/>
      <c r="B295" s="133"/>
      <c r="C295" s="133"/>
      <c r="D295" s="133"/>
      <c r="E295" s="133"/>
      <c r="F295" s="133"/>
      <c r="G295" s="136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</row>
    <row r="296" ht="15.75" customHeight="1">
      <c r="A296" s="133"/>
      <c r="B296" s="133"/>
      <c r="C296" s="133"/>
      <c r="D296" s="133"/>
      <c r="E296" s="133"/>
      <c r="F296" s="133"/>
      <c r="G296" s="136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</row>
    <row r="297" ht="15.75" customHeight="1">
      <c r="A297" s="133"/>
      <c r="B297" s="133"/>
      <c r="C297" s="133"/>
      <c r="D297" s="133"/>
      <c r="E297" s="133"/>
      <c r="F297" s="133"/>
      <c r="G297" s="136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</row>
    <row r="298" ht="15.75" customHeight="1">
      <c r="A298" s="133"/>
      <c r="B298" s="133"/>
      <c r="C298" s="133"/>
      <c r="D298" s="133"/>
      <c r="E298" s="133"/>
      <c r="F298" s="133"/>
      <c r="G298" s="136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</row>
    <row r="299" ht="15.75" customHeight="1">
      <c r="A299" s="133"/>
      <c r="B299" s="133"/>
      <c r="C299" s="133"/>
      <c r="D299" s="133"/>
      <c r="E299" s="133"/>
      <c r="F299" s="133"/>
      <c r="G299" s="136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</row>
    <row r="300" ht="15.75" customHeight="1">
      <c r="A300" s="133"/>
      <c r="B300" s="133"/>
      <c r="C300" s="133"/>
      <c r="D300" s="133"/>
      <c r="E300" s="133"/>
      <c r="F300" s="133"/>
      <c r="G300" s="136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</row>
    <row r="301" ht="15.75" customHeight="1">
      <c r="A301" s="133"/>
      <c r="B301" s="133"/>
      <c r="C301" s="133"/>
      <c r="D301" s="133"/>
      <c r="E301" s="133"/>
      <c r="F301" s="133"/>
      <c r="G301" s="136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</row>
    <row r="302" ht="15.75" customHeight="1">
      <c r="A302" s="133"/>
      <c r="B302" s="133"/>
      <c r="C302" s="133"/>
      <c r="D302" s="133"/>
      <c r="E302" s="133"/>
      <c r="F302" s="133"/>
      <c r="G302" s="136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</row>
    <row r="303" ht="15.75" customHeight="1">
      <c r="A303" s="133"/>
      <c r="B303" s="133"/>
      <c r="C303" s="133"/>
      <c r="D303" s="133"/>
      <c r="E303" s="133"/>
      <c r="F303" s="133"/>
      <c r="G303" s="136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</row>
    <row r="304" ht="15.75" customHeight="1">
      <c r="A304" s="133"/>
      <c r="B304" s="133"/>
      <c r="C304" s="133"/>
      <c r="D304" s="133"/>
      <c r="E304" s="133"/>
      <c r="F304" s="133"/>
      <c r="G304" s="136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</row>
    <row r="305" ht="15.75" customHeight="1">
      <c r="A305" s="133"/>
      <c r="B305" s="133"/>
      <c r="C305" s="133"/>
      <c r="D305" s="133"/>
      <c r="E305" s="133"/>
      <c r="F305" s="133"/>
      <c r="G305" s="136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</row>
    <row r="306" ht="15.75" customHeight="1">
      <c r="A306" s="133"/>
      <c r="B306" s="133"/>
      <c r="C306" s="133"/>
      <c r="D306" s="133"/>
      <c r="E306" s="133"/>
      <c r="F306" s="133"/>
      <c r="G306" s="136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</row>
  </sheetData>
  <mergeCells count="21">
    <mergeCell ref="AE1:AE3"/>
    <mergeCell ref="AF1:AF3"/>
    <mergeCell ref="AG1:AG3"/>
    <mergeCell ref="AH1:AH3"/>
    <mergeCell ref="E2:E3"/>
    <mergeCell ref="F2:F3"/>
    <mergeCell ref="G2:G3"/>
    <mergeCell ref="H2:H3"/>
    <mergeCell ref="I2:K2"/>
    <mergeCell ref="L2:M2"/>
    <mergeCell ref="Q2:U2"/>
    <mergeCell ref="V2:X2"/>
    <mergeCell ref="Y2:AA2"/>
    <mergeCell ref="AB2:AD2"/>
    <mergeCell ref="A1:A3"/>
    <mergeCell ref="B1:B3"/>
    <mergeCell ref="C1:D2"/>
    <mergeCell ref="E1:M1"/>
    <mergeCell ref="N1:N3"/>
    <mergeCell ref="O1:O3"/>
    <mergeCell ref="Q1:AD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31.0"/>
    <col customWidth="1" min="3" max="3" width="10.29"/>
    <col customWidth="1" min="4" max="4" width="9.57"/>
    <col customWidth="1" min="5" max="5" width="8.29"/>
    <col customWidth="1" min="6" max="8" width="9.14"/>
  </cols>
  <sheetData>
    <row r="1">
      <c r="A1" s="137" t="s">
        <v>234</v>
      </c>
      <c r="B1" s="11"/>
      <c r="C1" s="138" t="s">
        <v>2</v>
      </c>
      <c r="D1" s="139" t="s">
        <v>235</v>
      </c>
      <c r="E1" s="139" t="s">
        <v>236</v>
      </c>
      <c r="F1" s="139" t="s">
        <v>237</v>
      </c>
      <c r="G1" s="133"/>
      <c r="H1" s="133"/>
    </row>
    <row r="2">
      <c r="A2" s="140" t="s">
        <v>0</v>
      </c>
      <c r="B2" s="140" t="s">
        <v>238</v>
      </c>
      <c r="C2" s="24"/>
      <c r="D2" s="24"/>
      <c r="E2" s="24"/>
      <c r="F2" s="24"/>
      <c r="G2" s="133"/>
      <c r="H2" s="133"/>
    </row>
    <row r="3">
      <c r="A3" s="128">
        <v>0.0</v>
      </c>
      <c r="B3" s="141" t="s">
        <v>239</v>
      </c>
      <c r="C3" s="142">
        <v>46268.0</v>
      </c>
      <c r="D3" s="63">
        <f>'PL Cronograma General'!K2</f>
        <v>0</v>
      </c>
      <c r="E3" s="63" t="s">
        <v>240</v>
      </c>
      <c r="F3" s="62">
        <f t="shared" ref="F3:F5" si="1">E3-D3</f>
        <v>0</v>
      </c>
      <c r="G3" s="133"/>
      <c r="H3" s="133"/>
      <c r="I3" s="143"/>
    </row>
    <row r="4">
      <c r="A4" s="128">
        <v>1.0</v>
      </c>
      <c r="B4" s="144" t="s">
        <v>241</v>
      </c>
      <c r="C4" s="142">
        <v>46275.0</v>
      </c>
      <c r="D4" s="63">
        <f>'PL Cronograma detallado'!H29</f>
        <v>0.04298356511</v>
      </c>
      <c r="E4" s="63">
        <f>'R Cronograma detallado'!O22</f>
        <v>0.04298356511</v>
      </c>
      <c r="F4" s="62">
        <f t="shared" si="1"/>
        <v>0</v>
      </c>
      <c r="G4" s="145"/>
      <c r="H4" s="146"/>
      <c r="I4" s="143"/>
    </row>
    <row r="5">
      <c r="A5" s="128">
        <v>2.0</v>
      </c>
      <c r="B5" s="144" t="s">
        <v>109</v>
      </c>
      <c r="C5" s="142">
        <v>46289.0</v>
      </c>
      <c r="D5" s="63">
        <f>'PL Cronograma detallado'!H79</f>
        <v>0.2541087231</v>
      </c>
      <c r="E5" s="63">
        <f>'R Cronograma detallado'!O47</f>
        <v>0.2460176991</v>
      </c>
      <c r="F5" s="62">
        <f t="shared" si="1"/>
        <v>-0.00809102402</v>
      </c>
      <c r="G5" s="145"/>
      <c r="H5" s="133"/>
      <c r="I5" s="147"/>
    </row>
    <row r="6">
      <c r="A6" s="128">
        <v>3.0</v>
      </c>
      <c r="B6" s="144" t="s">
        <v>242</v>
      </c>
      <c r="C6" s="142">
        <v>46310.0</v>
      </c>
      <c r="D6" s="63">
        <f>'PL Cronograma detallado'!H145</f>
        <v>0.4525916561</v>
      </c>
      <c r="E6" s="63"/>
      <c r="F6" s="63"/>
      <c r="G6" s="145"/>
      <c r="H6" s="133"/>
      <c r="I6" s="143"/>
    </row>
    <row r="7">
      <c r="A7" s="61">
        <v>4.0</v>
      </c>
      <c r="B7" s="144" t="s">
        <v>243</v>
      </c>
      <c r="C7" s="142">
        <v>46331.0</v>
      </c>
      <c r="D7" s="62">
        <f>'PL Cronograma detallado'!H185</f>
        <v>0.6523388116</v>
      </c>
      <c r="E7" s="63"/>
      <c r="F7" s="62"/>
      <c r="G7" s="148"/>
      <c r="H7" s="133"/>
      <c r="I7" s="143"/>
    </row>
    <row r="8">
      <c r="A8" s="61">
        <v>5.0</v>
      </c>
      <c r="B8" s="149" t="s">
        <v>244</v>
      </c>
      <c r="C8" s="142">
        <v>46352.0</v>
      </c>
      <c r="D8" s="62">
        <f>'PL Cronograma detallado'!H212</f>
        <v>0.8836915297</v>
      </c>
      <c r="E8" s="63"/>
      <c r="F8" s="62"/>
      <c r="G8" s="145"/>
      <c r="H8" s="133"/>
      <c r="I8" s="150"/>
    </row>
    <row r="9">
      <c r="A9" s="128">
        <v>6.0</v>
      </c>
      <c r="B9" s="149" t="s">
        <v>245</v>
      </c>
      <c r="C9" s="142">
        <v>46367.0</v>
      </c>
      <c r="D9" s="63">
        <f>'PL Cronograma detallado'!H238</f>
        <v>1</v>
      </c>
      <c r="E9" s="63"/>
      <c r="F9" s="62"/>
      <c r="G9" s="145"/>
      <c r="H9" s="133"/>
      <c r="I9" s="143"/>
    </row>
    <row r="10">
      <c r="A10" s="133"/>
      <c r="B10" s="133"/>
      <c r="C10" s="133"/>
      <c r="D10" s="133"/>
      <c r="E10" s="133"/>
      <c r="F10" s="133"/>
      <c r="G10" s="133"/>
      <c r="H10" s="133"/>
    </row>
    <row r="11">
      <c r="A11" s="133"/>
      <c r="B11" s="133"/>
      <c r="C11" s="133"/>
      <c r="D11" s="133"/>
      <c r="E11" s="133"/>
      <c r="F11" s="133"/>
      <c r="G11" s="133"/>
      <c r="H11" s="133"/>
    </row>
    <row r="12">
      <c r="A12" s="133"/>
      <c r="B12" s="133"/>
      <c r="C12" s="133"/>
      <c r="D12" s="133"/>
      <c r="E12" s="133"/>
      <c r="F12" s="133"/>
      <c r="G12" s="133"/>
      <c r="H12" s="133"/>
    </row>
    <row r="13">
      <c r="A13" s="151"/>
      <c r="B13" s="133"/>
      <c r="C13" s="133"/>
      <c r="D13" s="133"/>
      <c r="E13" s="133"/>
      <c r="F13" s="133"/>
      <c r="G13" s="133"/>
    </row>
    <row r="14">
      <c r="A14" s="151"/>
      <c r="B14" s="133"/>
      <c r="C14" s="133"/>
      <c r="D14" s="133"/>
      <c r="E14" s="133"/>
      <c r="F14" s="133"/>
      <c r="G14" s="133"/>
      <c r="H14" s="133"/>
    </row>
    <row r="15">
      <c r="A15" s="151"/>
      <c r="B15" s="151"/>
      <c r="C15" s="152"/>
      <c r="D15" s="152"/>
      <c r="E15" s="151"/>
      <c r="F15" s="151"/>
      <c r="G15" s="133"/>
      <c r="H15" s="133"/>
    </row>
    <row r="16">
      <c r="A16" s="151"/>
      <c r="B16" s="151"/>
      <c r="C16" s="153"/>
      <c r="D16" s="154"/>
      <c r="E16" s="154"/>
      <c r="F16" s="154"/>
      <c r="G16" s="133"/>
      <c r="H16" s="133"/>
    </row>
    <row r="17">
      <c r="A17" s="151"/>
      <c r="B17" s="151"/>
      <c r="C17" s="153"/>
      <c r="D17" s="154"/>
      <c r="E17" s="154"/>
      <c r="F17" s="154"/>
      <c r="G17" s="133"/>
      <c r="H17" s="133"/>
    </row>
    <row r="18">
      <c r="A18" s="151"/>
      <c r="B18" s="151"/>
      <c r="C18" s="155"/>
      <c r="D18" s="154"/>
      <c r="E18" s="154"/>
      <c r="F18" s="154"/>
      <c r="G18" s="133"/>
      <c r="H18" s="133"/>
    </row>
    <row r="19" ht="15.75" customHeight="1">
      <c r="A19" s="151"/>
      <c r="B19" s="151"/>
      <c r="C19" s="153"/>
      <c r="D19" s="154"/>
      <c r="E19" s="154"/>
      <c r="F19" s="154"/>
      <c r="G19" s="133"/>
      <c r="H19" s="133"/>
    </row>
    <row r="20" ht="15.75" customHeight="1">
      <c r="A20" s="151"/>
      <c r="B20" s="151"/>
      <c r="C20" s="153"/>
      <c r="D20" s="154"/>
      <c r="E20" s="154"/>
      <c r="F20" s="154"/>
      <c r="G20" s="133"/>
      <c r="H20" s="133"/>
    </row>
    <row r="21" ht="15.75" customHeight="1">
      <c r="A21" s="133"/>
      <c r="B21" s="151"/>
      <c r="C21" s="153"/>
      <c r="D21" s="154"/>
      <c r="E21" s="154"/>
      <c r="F21" s="154"/>
      <c r="G21" s="133"/>
      <c r="H21" s="133"/>
    </row>
    <row r="22" ht="15.75" customHeight="1">
      <c r="A22" s="133"/>
      <c r="B22" s="151"/>
      <c r="C22" s="153"/>
      <c r="D22" s="154"/>
      <c r="E22" s="154"/>
      <c r="F22" s="154"/>
      <c r="G22" s="133"/>
      <c r="H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</row>
    <row r="995" ht="15.75" customHeight="1">
      <c r="B995" s="133"/>
      <c r="C995" s="133"/>
      <c r="D995" s="133"/>
      <c r="E995" s="133"/>
      <c r="F995" s="133"/>
      <c r="G995" s="133"/>
      <c r="H995" s="133"/>
    </row>
    <row r="996" ht="15.75" customHeight="1">
      <c r="B996" s="133"/>
      <c r="C996" s="133"/>
      <c r="D996" s="133"/>
      <c r="E996" s="133"/>
      <c r="F996" s="133"/>
      <c r="G996" s="133"/>
      <c r="H996" s="133"/>
    </row>
    <row r="997" ht="15.75" customHeight="1">
      <c r="G997" s="133"/>
      <c r="H997" s="133"/>
    </row>
    <row r="998" ht="15.75" customHeight="1">
      <c r="G998" s="133"/>
      <c r="H998" s="133"/>
    </row>
    <row r="999" ht="15.75" customHeight="1">
      <c r="G999" s="133"/>
    </row>
  </sheetData>
  <mergeCells count="5">
    <mergeCell ref="A1:B1"/>
    <mergeCell ref="C1:C2"/>
    <mergeCell ref="D1:D2"/>
    <mergeCell ref="E1:E2"/>
    <mergeCell ref="F1:F2"/>
  </mergeCells>
  <printOptions/>
  <pageMargins bottom="0.75" footer="0.0" header="0.0" left="0.25" right="0.25" top="0.75"/>
  <pageSetup scale="2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7.57"/>
    <col customWidth="1" min="3" max="3" width="10.71"/>
    <col customWidth="1" min="4" max="4" width="11.43"/>
    <col customWidth="1" min="5" max="5" width="11.14"/>
    <col customWidth="1" min="6" max="6" width="3.71"/>
    <col customWidth="1" min="7" max="7" width="17.0"/>
    <col customWidth="1" min="8" max="8" width="18.71"/>
    <col customWidth="1" min="9" max="9" width="14.71"/>
    <col customWidth="1" min="10" max="10" width="15.86"/>
    <col customWidth="1" min="11" max="11" width="14.0"/>
    <col customWidth="1" min="12" max="12" width="12.14"/>
  </cols>
  <sheetData>
    <row r="1" ht="29.25" customHeight="1">
      <c r="A1" s="156" t="s">
        <v>0</v>
      </c>
      <c r="B1" s="156" t="s">
        <v>1</v>
      </c>
      <c r="C1" s="157" t="s">
        <v>21</v>
      </c>
      <c r="D1" s="157" t="s">
        <v>246</v>
      </c>
      <c r="E1" s="157" t="s">
        <v>247</v>
      </c>
      <c r="F1" s="157" t="s">
        <v>12</v>
      </c>
      <c r="G1" s="158" t="s">
        <v>248</v>
      </c>
      <c r="H1" s="159" t="s">
        <v>249</v>
      </c>
      <c r="I1" s="158" t="s">
        <v>250</v>
      </c>
      <c r="J1" s="159" t="s">
        <v>251</v>
      </c>
      <c r="K1" s="160" t="s">
        <v>252</v>
      </c>
      <c r="L1" s="160" t="s">
        <v>253</v>
      </c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61" t="str">
        <f>'PL Cronograma detallado'!A4</f>
        <v>H0</v>
      </c>
      <c r="B2" s="162" t="str">
        <f>'PL Cronograma detallado'!B4</f>
        <v>Entrega Informe Propuesta inicial (Hito 0)</v>
      </c>
      <c r="C2" s="163">
        <f>'PL Cronograma detallado'!C4</f>
        <v>46268</v>
      </c>
      <c r="D2" s="163">
        <f>'PL Cronograma detallado'!D4</f>
        <v>46268</v>
      </c>
      <c r="E2" s="164">
        <f>'PL Cronograma detallado'!E4</f>
        <v>1</v>
      </c>
      <c r="F2" s="165">
        <f>'PL Cronograma detallado'!F4</f>
        <v>0</v>
      </c>
      <c r="G2" s="166">
        <v>0.0</v>
      </c>
      <c r="H2" s="166">
        <v>0.0</v>
      </c>
      <c r="I2" s="167">
        <v>0.0</v>
      </c>
      <c r="J2" s="167">
        <v>0.0</v>
      </c>
      <c r="K2" s="168">
        <v>0.0</v>
      </c>
      <c r="L2" s="168">
        <v>0.0</v>
      </c>
      <c r="M2" s="169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70" t="str">
        <f>'PL Cronograma detallado'!A5</f>
        <v>1</v>
      </c>
      <c r="B3" s="171" t="str">
        <f>'PL Cronograma detallado'!B5</f>
        <v>Inicio proyecto</v>
      </c>
      <c r="C3" s="172">
        <f>'PL Cronograma detallado'!C5</f>
        <v>46268</v>
      </c>
      <c r="D3" s="172">
        <f>'PL Cronograma detallado'!D5</f>
        <v>46268</v>
      </c>
      <c r="E3" s="173">
        <f>'PL Cronograma detallado'!E5</f>
        <v>1</v>
      </c>
      <c r="F3" s="171">
        <f>'PL Cronograma detallado'!F5</f>
        <v>34</v>
      </c>
      <c r="G3" s="174">
        <f>'PL Cronograma detallado'!I5</f>
        <v>76.5</v>
      </c>
      <c r="H3" s="174">
        <f>'PL Cronograma detallado'!J5</f>
        <v>76.5</v>
      </c>
      <c r="I3" s="174">
        <f>'PL Cronograma detallado'!L5</f>
        <v>36.34</v>
      </c>
      <c r="J3" s="174">
        <f>'PL Cronograma detallado'!M5</f>
        <v>36.34</v>
      </c>
      <c r="K3" s="175">
        <f>'PL Cronograma detallado'!H5</f>
        <v>0.04298356511</v>
      </c>
      <c r="L3" s="175">
        <f>'R Cronograma detallado'!O5</f>
        <v>0</v>
      </c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76" t="str">
        <f>'PL Cronograma detallado'!A29</f>
        <v>H1</v>
      </c>
      <c r="B4" s="177" t="str">
        <f>'PL Cronograma detallado'!B29</f>
        <v>Entrega Informe Propuesta V1 (Hito 1)</v>
      </c>
      <c r="C4" s="178">
        <f>'PL Cronograma detallado'!C29</f>
        <v>46275</v>
      </c>
      <c r="D4" s="178">
        <f>'PL Cronograma detallado'!D29</f>
        <v>46275</v>
      </c>
      <c r="E4" s="179">
        <f>'PL Cronograma detallado'!E29</f>
        <v>1</v>
      </c>
      <c r="F4" s="180">
        <f>'PL Cronograma detallado'!F29</f>
        <v>0</v>
      </c>
      <c r="G4" s="181">
        <f>'PL Cronograma detallado'!I29</f>
        <v>0</v>
      </c>
      <c r="H4" s="181">
        <f>'PL Cronograma detallado'!J29</f>
        <v>76.5</v>
      </c>
      <c r="I4" s="181">
        <f>'PL Cronograma detallado'!L29</f>
        <v>0</v>
      </c>
      <c r="J4" s="181">
        <f>'PL Cronograma detallado'!M29</f>
        <v>36.34</v>
      </c>
      <c r="K4" s="182">
        <f>'PL Cronograma detallado'!H29</f>
        <v>0.04298356511</v>
      </c>
      <c r="L4" s="183">
        <f>'R Cronograma detallado'!O22</f>
        <v>0.04298356511</v>
      </c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70" t="str">
        <f>'PL Cronograma detallado'!A30</f>
        <v>2</v>
      </c>
      <c r="B5" s="184" t="str">
        <f>'PL Cronograma detallado'!B30</f>
        <v>Planificación de Alcances y Diseño de la Arquitectura</v>
      </c>
      <c r="C5" s="172">
        <f>'PL Cronograma detallado'!C30</f>
        <v>46275</v>
      </c>
      <c r="D5" s="172">
        <f>'PL Cronograma detallado'!D30</f>
        <v>46289</v>
      </c>
      <c r="E5" s="173">
        <f>'PL Cronograma detallado'!E30</f>
        <v>15</v>
      </c>
      <c r="F5" s="171">
        <f>'PL Cronograma detallado'!F30</f>
        <v>167</v>
      </c>
      <c r="G5" s="174">
        <f>'PL Cronograma detallado'!I30</f>
        <v>573</v>
      </c>
      <c r="H5" s="174">
        <f>'PL Cronograma detallado'!J30</f>
        <v>649.5</v>
      </c>
      <c r="I5" s="174">
        <f>'PL Cronograma detallado'!L30</f>
        <v>92.88</v>
      </c>
      <c r="J5" s="174">
        <f>'PL Cronograma detallado'!M30</f>
        <v>129.22</v>
      </c>
      <c r="K5" s="175">
        <f>'PL Cronograma detallado'!H30</f>
        <v>0.2541087231</v>
      </c>
      <c r="L5" s="175">
        <f>'R Cronograma detallado'!O23</f>
        <v>0.04298356511</v>
      </c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85" t="str">
        <f>'PL Cronograma detallado'!A79</f>
        <v>H2</v>
      </c>
      <c r="B6" s="177" t="str">
        <f>'PL Cronograma detallado'!B79</f>
        <v>Entrega Avance N°1 y Defensa (Hito 2)</v>
      </c>
      <c r="C6" s="178">
        <f>'PL Cronograma detallado'!C79</f>
        <v>46289</v>
      </c>
      <c r="D6" s="178">
        <f>'PL Cronograma detallado'!D79</f>
        <v>46289</v>
      </c>
      <c r="E6" s="179">
        <f>'PL Cronograma detallado'!E79</f>
        <v>1</v>
      </c>
      <c r="F6" s="180">
        <f>'PL Cronograma detallado'!F79</f>
        <v>0</v>
      </c>
      <c r="G6" s="181">
        <f>'PL Cronograma detallado'!I79</f>
        <v>0</v>
      </c>
      <c r="H6" s="181">
        <f>'PL Cronograma detallado'!J79</f>
        <v>649.5</v>
      </c>
      <c r="I6" s="181">
        <f>'PL Cronograma detallado'!L79</f>
        <v>0</v>
      </c>
      <c r="J6" s="181">
        <f>'PL Cronograma detallado'!M79</f>
        <v>129.22</v>
      </c>
      <c r="K6" s="182">
        <f>'PL Cronograma detallado'!H79</f>
        <v>0.2541087231</v>
      </c>
      <c r="L6" s="183">
        <f>'R Cronograma detallado'!O47</f>
        <v>0.2460176991</v>
      </c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57">
        <f>'PL Cronograma detallado'!A80</f>
        <v>3</v>
      </c>
      <c r="B7" s="186" t="str">
        <f>'PL Cronograma detallado'!B80</f>
        <v>Construcción del Conocimiento</v>
      </c>
      <c r="C7" s="187">
        <f>'PL Cronograma detallado'!C80</f>
        <v>46290</v>
      </c>
      <c r="D7" s="187">
        <f>'PL Cronograma detallado'!D80</f>
        <v>46310</v>
      </c>
      <c r="E7" s="188">
        <f>'PL Cronograma detallado'!E80</f>
        <v>21</v>
      </c>
      <c r="F7" s="61">
        <f>'PL Cronograma detallado'!F80</f>
        <v>157</v>
      </c>
      <c r="G7" s="189">
        <f>'PL Cronograma detallado'!I80</f>
        <v>182</v>
      </c>
      <c r="H7" s="189">
        <f>'PL Cronograma detallado'!J80</f>
        <v>831.5</v>
      </c>
      <c r="I7" s="189">
        <f>'PL Cronograma detallado'!L80</f>
        <v>31.37</v>
      </c>
      <c r="J7" s="189">
        <f>'PL Cronograma detallado'!M80</f>
        <v>160.59</v>
      </c>
      <c r="K7" s="62">
        <f>'PL Cronograma detallado'!H80</f>
        <v>0.4525916561</v>
      </c>
      <c r="L7" s="175">
        <f>'R Cronograma detallado'!O48</f>
        <v>0.2460176991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85" t="str">
        <f>'PL Cronograma detallado'!A145</f>
        <v>H3</v>
      </c>
      <c r="B8" s="177" t="str">
        <f>'PL Cronograma detallado'!B145</f>
        <v>Entrega Avance N°2 y Defensa (Hito 3)</v>
      </c>
      <c r="C8" s="178">
        <f>'PL Cronograma detallado'!C145</f>
        <v>46310</v>
      </c>
      <c r="D8" s="178">
        <f>'PL Cronograma detallado'!D145</f>
        <v>46310</v>
      </c>
      <c r="E8" s="179">
        <f>'PL Cronograma detallado'!E145</f>
        <v>1</v>
      </c>
      <c r="F8" s="180">
        <f>'PL Cronograma detallado'!F145</f>
        <v>0</v>
      </c>
      <c r="G8" s="181">
        <f>'PL Cronograma detallado'!I145</f>
        <v>0</v>
      </c>
      <c r="H8" s="181">
        <f>'PL Cronograma detallado'!J145</f>
        <v>831.5</v>
      </c>
      <c r="I8" s="181">
        <f>'PL Cronograma detallado'!L145</f>
        <v>0</v>
      </c>
      <c r="J8" s="181">
        <f>'PL Cronograma detallado'!M145</f>
        <v>160.59</v>
      </c>
      <c r="K8" s="182">
        <f>'PL Cronograma detallado'!H145</f>
        <v>0.4525916561</v>
      </c>
      <c r="L8" s="183">
        <f>'R Cronograma detallado'!O63</f>
        <v>0.2460176991</v>
      </c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57">
        <f>'PL Cronograma detallado'!A146</f>
        <v>4</v>
      </c>
      <c r="B9" s="186" t="str">
        <f>'PL Cronograma detallado'!B146</f>
        <v>Integración de Datos</v>
      </c>
      <c r="C9" s="187">
        <f>'PL Cronograma detallado'!C146</f>
        <v>46311</v>
      </c>
      <c r="D9" s="187">
        <f>'PL Cronograma detallado'!D146</f>
        <v>46331</v>
      </c>
      <c r="E9" s="188">
        <f>'PL Cronograma detallado'!E146</f>
        <v>21</v>
      </c>
      <c r="F9" s="61">
        <f>'PL Cronograma detallado'!F146</f>
        <v>158</v>
      </c>
      <c r="G9" s="189">
        <f>'PL Cronograma detallado'!I146</f>
        <v>201</v>
      </c>
      <c r="H9" s="189">
        <f>'PL Cronograma detallado'!J146</f>
        <v>1032.5</v>
      </c>
      <c r="I9" s="189">
        <f>'PL Cronograma detallado'!L146</f>
        <v>36.34</v>
      </c>
      <c r="J9" s="189">
        <f>'PL Cronograma detallado'!M146</f>
        <v>196.93</v>
      </c>
      <c r="K9" s="62">
        <f>'PL Cronograma detallado'!H146</f>
        <v>0.6523388116</v>
      </c>
      <c r="L9" s="175">
        <f>'R Cronograma detallado'!O64</f>
        <v>0.2460176991</v>
      </c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85" t="str">
        <f>'PL Cronograma detallado'!A185</f>
        <v>H4</v>
      </c>
      <c r="B10" s="177" t="str">
        <f>'PL Cronograma detallado'!B185</f>
        <v>Entrega Avance N°3 y Defensa (Hito 4)</v>
      </c>
      <c r="C10" s="178">
        <f>'PL Cronograma detallado'!C185</f>
        <v>46331</v>
      </c>
      <c r="D10" s="178">
        <f>'PL Cronograma detallado'!D185</f>
        <v>46331</v>
      </c>
      <c r="E10" s="179">
        <f>'PL Cronograma detallado'!E185</f>
        <v>1</v>
      </c>
      <c r="F10" s="180">
        <f>'PL Cronograma detallado'!F185</f>
        <v>0</v>
      </c>
      <c r="G10" s="181">
        <f>'PL Cronograma detallado'!I185</f>
        <v>0</v>
      </c>
      <c r="H10" s="181">
        <f>'PL Cronograma detallado'!J185</f>
        <v>1032.5</v>
      </c>
      <c r="I10" s="181">
        <f>'PL Cronograma detallado'!L185</f>
        <v>0</v>
      </c>
      <c r="J10" s="181">
        <f>'PL Cronograma detallado'!M185</f>
        <v>196.93</v>
      </c>
      <c r="K10" s="182">
        <f>'PL Cronograma detallado'!H185</f>
        <v>0.6523388116</v>
      </c>
      <c r="L10" s="183">
        <f>'R Cronograma detallado'!O80</f>
        <v>0.2460176991</v>
      </c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57">
        <f>'PL Cronograma detallado'!A186</f>
        <v>5</v>
      </c>
      <c r="B11" s="186" t="str">
        <f>'PL Cronograma detallado'!B186</f>
        <v>Implementación Multiagente</v>
      </c>
      <c r="C11" s="187">
        <f>'PL Cronograma detallado'!C186</f>
        <v>46332</v>
      </c>
      <c r="D11" s="187">
        <f>'PL Cronograma detallado'!D186</f>
        <v>46352</v>
      </c>
      <c r="E11" s="188">
        <f>'PL Cronograma detallado'!E186</f>
        <v>21</v>
      </c>
      <c r="F11" s="61">
        <f>'PL Cronograma detallado'!F186</f>
        <v>183</v>
      </c>
      <c r="G11" s="189">
        <f>'PL Cronograma detallado'!I186</f>
        <v>249</v>
      </c>
      <c r="H11" s="189">
        <f>'PL Cronograma detallado'!J186</f>
        <v>1281.5</v>
      </c>
      <c r="I11" s="189">
        <f>'PL Cronograma detallado'!L186</f>
        <v>43.76</v>
      </c>
      <c r="J11" s="189">
        <f>'PL Cronograma detallado'!M186</f>
        <v>240.69</v>
      </c>
      <c r="K11" s="62">
        <f>'PL Cronograma detallado'!H186</f>
        <v>0.8836915297</v>
      </c>
      <c r="L11" s="175">
        <f>'R Cronograma detallado'!O81</f>
        <v>0.2460176991</v>
      </c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85" t="str">
        <f>'PL Cronograma detallado'!A212</f>
        <v>H5</v>
      </c>
      <c r="B12" s="177" t="str">
        <f>'PL Cronograma detallado'!B212</f>
        <v>Entrega Avance N°4 y Defensa (Hito 5)</v>
      </c>
      <c r="C12" s="178">
        <f>'PL Cronograma detallado'!C212</f>
        <v>46352</v>
      </c>
      <c r="D12" s="178">
        <f>'PL Cronograma detallado'!D212</f>
        <v>46352</v>
      </c>
      <c r="E12" s="179">
        <f>'PL Cronograma detallado'!E212</f>
        <v>1</v>
      </c>
      <c r="F12" s="180">
        <f>'PL Cronograma detallado'!F212</f>
        <v>0</v>
      </c>
      <c r="G12" s="181">
        <f>'PL Cronograma detallado'!I212</f>
        <v>0</v>
      </c>
      <c r="H12" s="181">
        <f>'PL Cronograma detallado'!J212</f>
        <v>1281.5</v>
      </c>
      <c r="I12" s="181">
        <f>'PL Cronograma detallado'!L212</f>
        <v>0</v>
      </c>
      <c r="J12" s="181">
        <f>'PL Cronograma detallado'!M212</f>
        <v>240.69</v>
      </c>
      <c r="K12" s="182">
        <f>'PL Cronograma detallado'!H212</f>
        <v>0.8836915297</v>
      </c>
      <c r="L12" s="183">
        <f>'R Cronograma detallado'!O97</f>
        <v>0.2460176991</v>
      </c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57">
        <f>'PL Cronograma detallado'!A213</f>
        <v>6</v>
      </c>
      <c r="B13" s="186" t="str">
        <f>'PL Cronograma detallado'!B213</f>
        <v>Generación de Informes y Validación</v>
      </c>
      <c r="C13" s="187">
        <f>'PL Cronograma detallado'!C213</f>
        <v>46353</v>
      </c>
      <c r="D13" s="187">
        <f>'PL Cronograma detallado'!D213</f>
        <v>46367</v>
      </c>
      <c r="E13" s="188">
        <f>'PL Cronograma detallado'!E213</f>
        <v>15</v>
      </c>
      <c r="F13" s="61">
        <f>'PL Cronograma detallado'!F213</f>
        <v>92</v>
      </c>
      <c r="G13" s="189">
        <f>'PL Cronograma detallado'!I213</f>
        <v>93</v>
      </c>
      <c r="H13" s="189">
        <f>'PL Cronograma detallado'!J213</f>
        <v>1374.5</v>
      </c>
      <c r="I13" s="189">
        <f>'PL Cronograma detallado'!L213</f>
        <v>20.12</v>
      </c>
      <c r="J13" s="189">
        <f>'PL Cronograma detallado'!M213</f>
        <v>260.81</v>
      </c>
      <c r="K13" s="62">
        <f>'PL Cronograma detallado'!H213</f>
        <v>1</v>
      </c>
      <c r="L13" s="175">
        <f>'R Cronograma detallado'!O98</f>
        <v>0.2460176991</v>
      </c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85" t="str">
        <f>'PL Cronograma detallado'!A238</f>
        <v>H6</v>
      </c>
      <c r="B14" s="177" t="str">
        <f>'PL Cronograma detallado'!B238</f>
        <v>Entrega Informe Final (Hito 6)</v>
      </c>
      <c r="C14" s="178">
        <f>'PL Cronograma detallado'!C238</f>
        <v>46367</v>
      </c>
      <c r="D14" s="178">
        <f>'PL Cronograma detallado'!D238</f>
        <v>46367</v>
      </c>
      <c r="E14" s="179">
        <f>'PL Cronograma detallado'!E238</f>
        <v>1</v>
      </c>
      <c r="F14" s="180">
        <f>'PL Cronograma detallado'!F238</f>
        <v>0</v>
      </c>
      <c r="G14" s="181">
        <f>'PL Cronograma detallado'!I238</f>
        <v>0</v>
      </c>
      <c r="H14" s="181">
        <f>'PL Cronograma detallado'!J238</f>
        <v>1374.5</v>
      </c>
      <c r="I14" s="181">
        <f>'PL Cronograma detallado'!L238</f>
        <v>0</v>
      </c>
      <c r="J14" s="181">
        <f>'PL Cronograma detallado'!M238</f>
        <v>260.81</v>
      </c>
      <c r="K14" s="182">
        <f>'PL Cronograma detallado'!H238</f>
        <v>1</v>
      </c>
      <c r="L14" s="183">
        <f>'R Cronograma detallado'!O113</f>
        <v>0.2460176991</v>
      </c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printOptions/>
  <pageMargins bottom="0.75" footer="0.0" header="0.0" left="0.25" right="0.25" top="0.75"/>
  <pageSetup paperSize="8" scale="1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0"/>
    <col customWidth="1" min="2" max="2" width="42.71"/>
    <col customWidth="1" min="3" max="4" width="8.57"/>
    <col customWidth="1" min="5" max="6" width="5.86"/>
    <col customWidth="1" min="7" max="7" width="8.43"/>
    <col customWidth="1" min="8" max="8" width="7.86"/>
    <col customWidth="1" min="9" max="9" width="10.57"/>
    <col customWidth="1" min="10" max="10" width="8.0"/>
    <col customWidth="1" hidden="1" min="11" max="11" width="7.71"/>
    <col customWidth="1" min="12" max="12" width="7.29"/>
    <col customWidth="1" min="13" max="13" width="5.43"/>
    <col customWidth="1" hidden="1" min="14" max="14" width="8.14"/>
    <col customWidth="1" min="15" max="15" width="10.57"/>
    <col customWidth="1" min="16" max="16" width="11.71"/>
    <col customWidth="1" min="17" max="17" width="3.71"/>
    <col customWidth="1" min="18" max="18" width="9.57"/>
    <col customWidth="1" min="19" max="19" width="7.57"/>
    <col customWidth="1" min="20" max="20" width="10.86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14"/>
    <col customWidth="1" min="26" max="26" width="8.71"/>
    <col customWidth="1" min="27" max="27" width="3.14"/>
    <col customWidth="1" min="28" max="28" width="9.57"/>
    <col customWidth="1" min="29" max="30" width="7.57"/>
    <col customWidth="1" min="31" max="31" width="8.71"/>
    <col customWidth="1" min="32" max="32" width="3.14"/>
    <col customWidth="1" min="33" max="33" width="9.57"/>
    <col customWidth="1" min="34" max="34" width="7.57"/>
  </cols>
  <sheetData>
    <row r="1" outlineLevel="1">
      <c r="A1" s="190" t="s">
        <v>254</v>
      </c>
      <c r="B1" s="191"/>
      <c r="C1" s="191"/>
      <c r="D1" s="133"/>
      <c r="E1" s="192"/>
      <c r="F1" s="133"/>
      <c r="G1" s="133"/>
      <c r="H1" s="133"/>
      <c r="I1" s="133"/>
      <c r="J1" s="133"/>
      <c r="K1" s="133"/>
      <c r="L1" s="133"/>
      <c r="M1" s="133"/>
      <c r="N1" s="133"/>
      <c r="O1" s="193" t="s">
        <v>6</v>
      </c>
      <c r="AH1" s="194"/>
    </row>
    <row r="2" outlineLevel="1">
      <c r="A2" s="195" t="s">
        <v>0</v>
      </c>
      <c r="B2" s="196" t="s">
        <v>1</v>
      </c>
      <c r="C2" s="197" t="s">
        <v>2</v>
      </c>
      <c r="D2" s="15"/>
      <c r="E2" s="196" t="s">
        <v>11</v>
      </c>
      <c r="F2" s="196" t="s">
        <v>12</v>
      </c>
      <c r="G2" s="198" t="s">
        <v>13</v>
      </c>
      <c r="H2" s="198" t="s">
        <v>255</v>
      </c>
      <c r="I2" s="197" t="s">
        <v>15</v>
      </c>
      <c r="J2" s="15"/>
      <c r="K2" s="133"/>
      <c r="L2" s="197" t="s">
        <v>16</v>
      </c>
      <c r="M2" s="15"/>
      <c r="N2" s="133"/>
      <c r="O2" s="199" t="s">
        <v>256</v>
      </c>
      <c r="P2" s="200"/>
      <c r="Q2" s="200"/>
      <c r="R2" s="200"/>
      <c r="S2" s="15"/>
      <c r="T2" s="201" t="s">
        <v>18</v>
      </c>
      <c r="U2" s="5"/>
      <c r="V2" s="5"/>
      <c r="W2" s="5"/>
      <c r="X2" s="11"/>
      <c r="Y2" s="202" t="s">
        <v>19</v>
      </c>
      <c r="Z2" s="5"/>
      <c r="AA2" s="5"/>
      <c r="AB2" s="5"/>
      <c r="AC2" s="11"/>
      <c r="AD2" s="203" t="s">
        <v>20</v>
      </c>
      <c r="AE2" s="5"/>
      <c r="AF2" s="5"/>
      <c r="AG2" s="5"/>
      <c r="AH2" s="11"/>
    </row>
    <row r="3" outlineLevel="1">
      <c r="A3" s="24"/>
      <c r="B3" s="24"/>
      <c r="C3" s="204" t="s">
        <v>21</v>
      </c>
      <c r="D3" s="204" t="s">
        <v>22</v>
      </c>
      <c r="E3" s="24"/>
      <c r="F3" s="24"/>
      <c r="G3" s="24"/>
      <c r="H3" s="24"/>
      <c r="I3" s="204" t="s">
        <v>23</v>
      </c>
      <c r="J3" s="204" t="s">
        <v>24</v>
      </c>
      <c r="K3" s="205" t="s">
        <v>25</v>
      </c>
      <c r="L3" s="204" t="s">
        <v>26</v>
      </c>
      <c r="M3" s="204" t="s">
        <v>24</v>
      </c>
      <c r="N3" s="27" t="s">
        <v>25</v>
      </c>
      <c r="O3" s="206" t="s">
        <v>27</v>
      </c>
      <c r="P3" s="207" t="s">
        <v>28</v>
      </c>
      <c r="Q3" s="206" t="s">
        <v>29</v>
      </c>
      <c r="R3" s="206" t="s">
        <v>30</v>
      </c>
      <c r="S3" s="206" t="s">
        <v>16</v>
      </c>
      <c r="T3" s="208" t="s">
        <v>27</v>
      </c>
      <c r="U3" s="208" t="s">
        <v>28</v>
      </c>
      <c r="V3" s="208" t="s">
        <v>29</v>
      </c>
      <c r="W3" s="208" t="s">
        <v>30</v>
      </c>
      <c r="X3" s="208" t="s">
        <v>16</v>
      </c>
      <c r="Y3" s="209" t="s">
        <v>27</v>
      </c>
      <c r="Z3" s="210" t="s">
        <v>28</v>
      </c>
      <c r="AA3" s="209" t="s">
        <v>29</v>
      </c>
      <c r="AB3" s="209" t="s">
        <v>30</v>
      </c>
      <c r="AC3" s="209" t="s">
        <v>16</v>
      </c>
      <c r="AD3" s="211" t="s">
        <v>27</v>
      </c>
      <c r="AE3" s="212" t="s">
        <v>28</v>
      </c>
      <c r="AF3" s="211" t="s">
        <v>29</v>
      </c>
      <c r="AG3" s="211" t="s">
        <v>30</v>
      </c>
      <c r="AH3" s="211" t="s">
        <v>16</v>
      </c>
    </row>
    <row r="4">
      <c r="A4" s="213" t="inlineStr">
        <is>
          <t xml:space="preserve">H0</t>
        </is>
      </c>
      <c r="B4" s="214" t="inlineStr">
        <is>
          <t xml:space="preserve">Entrega Informe Propuesta inicial (Hito 0)</t>
        </is>
      </c>
      <c r="C4" s="215">
        <v>46268</v>
      </c>
      <c r="D4" s="215">
        <v>46268</v>
      </c>
      <c r="E4" s="216">
        <f>D4-C4+1</f>
        <v>1</v>
      </c>
      <c r="F4" s="217">
        <v>0</v>
      </c>
      <c r="G4" s="218">
        <f>F4/$F$239</f>
        <v>0</v>
      </c>
      <c r="H4" s="218">
        <f>G4</f>
        <v>0</v>
      </c>
      <c r="I4" s="219">
        <f>F4</f>
        <v>0</v>
      </c>
      <c r="J4" s="219">
        <f>I4</f>
        <v>0</v>
      </c>
      <c r="K4" s="49">
        <f>J4/$I$239</f>
        <v>0</v>
      </c>
      <c r="L4" s="219">
        <v>0</v>
      </c>
      <c r="M4" s="219">
        <f>L4</f>
        <v>0</v>
      </c>
      <c r="N4" s="220">
        <f>M4/$L$239</f>
        <v>0</v>
      </c>
      <c r="O4" s="221"/>
      <c r="P4" s="222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2"/>
      <c r="AF4" s="223"/>
      <c r="AG4" s="223"/>
      <c r="AH4" s="223"/>
    </row>
    <row r="5">
      <c r="A5" s="224" t="inlineStr">
        <is>
          <t xml:space="preserve">1</t>
        </is>
      </c>
      <c r="B5" s="225" t="inlineStr">
        <is>
          <t xml:space="preserve">Inicio proyecto</t>
        </is>
      </c>
      <c r="C5" s="226">
        <v>46268</v>
      </c>
      <c r="D5" s="226">
        <v>46274</v>
      </c>
      <c r="E5" s="84">
        <f>D5-C5+1</f>
        <v>7</v>
      </c>
      <c r="F5" s="227">
        <f>F6+F10+F23</f>
        <v>58</v>
      </c>
      <c r="G5" s="86">
        <f>F5/$F$239</f>
        <v>0.0499569336778639</v>
      </c>
      <c r="H5" s="228">
        <f>H28</f>
        <v>0.0499569336778639</v>
      </c>
      <c r="I5" s="229">
        <f>I6+I10+I23</f>
        <v>123.5</v>
      </c>
      <c r="J5" s="229">
        <f>J28</f>
        <v>123.5</v>
      </c>
      <c r="K5" s="87">
        <f>J5/$I$239</f>
        <v>0.0476190476190476</v>
      </c>
      <c r="L5" s="229">
        <f>L6+L10+L23</f>
        <v>46.33</v>
      </c>
      <c r="M5" s="229">
        <f>M28</f>
        <v>46.33</v>
      </c>
      <c r="N5" s="230">
        <f>M5/$L$239</f>
        <v>0.0869997934388673</v>
      </c>
      <c r="O5" s="231"/>
      <c r="P5" s="232"/>
      <c r="Q5" s="233"/>
      <c r="R5" s="234"/>
      <c r="S5" s="235"/>
      <c r="T5" s="236"/>
      <c r="U5" s="236"/>
      <c r="V5" s="236"/>
      <c r="W5" s="234"/>
      <c r="X5" s="233"/>
      <c r="Y5" s="236"/>
      <c r="Z5" s="236"/>
      <c r="AA5" s="233"/>
      <c r="AB5" s="234"/>
      <c r="AC5" s="233"/>
      <c r="AD5" s="234"/>
      <c r="AE5" s="232"/>
      <c r="AF5" s="233"/>
      <c r="AG5" s="237"/>
      <c r="AH5" s="238"/>
    </row>
    <row r="6">
      <c r="A6" s="239" t="inlineStr">
        <is>
          <t xml:space="preserve">1.1</t>
        </is>
      </c>
      <c r="B6" s="240" t="inlineStr">
        <is>
          <t xml:space="preserve">Relevamiento inicial del Proyecto</t>
        </is>
      </c>
      <c r="C6" s="241">
        <v>46268</v>
      </c>
      <c r="D6" s="241">
        <v>46270</v>
      </c>
      <c r="E6" s="242">
        <f>D6-C6+1</f>
        <v>3</v>
      </c>
      <c r="F6" s="243">
        <f>SUM(F7:F9)</f>
        <v>8</v>
      </c>
      <c r="G6" s="244">
        <f>F6/$F$239</f>
        <v>0.00689061154177433</v>
      </c>
      <c r="H6" s="245">
        <f>H9</f>
        <v>0.00689061154177433</v>
      </c>
      <c r="I6" s="246">
        <f>SUM(I7:I9)</f>
        <v>15</v>
      </c>
      <c r="J6" s="246">
        <f>J9</f>
        <v>15</v>
      </c>
      <c r="K6" s="247">
        <f>J6/$I$239</f>
        <v>0.00578368999421631</v>
      </c>
      <c r="L6" s="246">
        <f>SUM(L7:L9)</f>
        <v>3.35</v>
      </c>
      <c r="M6" s="246">
        <f>M9</f>
        <v>3.35</v>
      </c>
      <c r="N6" s="248">
        <f>M6/$L$239</f>
        <v>0.0062907254051415</v>
      </c>
      <c r="O6" s="249"/>
      <c r="P6" s="250"/>
      <c r="Q6" s="251"/>
      <c r="R6" s="252"/>
      <c r="S6" s="253"/>
      <c r="T6" s="254"/>
      <c r="U6" s="254"/>
      <c r="V6" s="254"/>
      <c r="W6" s="252"/>
      <c r="X6" s="251"/>
      <c r="Y6" s="254"/>
      <c r="Z6" s="254"/>
      <c r="AA6" s="251"/>
      <c r="AB6" s="252"/>
      <c r="AC6" s="251"/>
      <c r="AD6" s="252"/>
      <c r="AE6" s="250"/>
      <c r="AF6" s="251"/>
      <c r="AG6" s="255"/>
      <c r="AH6" s="256"/>
    </row>
    <row r="7">
      <c r="A7" s="257" t="inlineStr">
        <is>
          <t xml:space="preserve">1.1.1</t>
        </is>
      </c>
      <c r="B7" s="258" t="inlineStr">
        <is>
          <t xml:space="preserve">Definición de Roles</t>
        </is>
      </c>
      <c r="C7" s="259">
        <v>46268</v>
      </c>
      <c r="D7" s="259">
        <v>46269</v>
      </c>
      <c r="E7" s="260">
        <f>D7-C7+1</f>
        <v>2</v>
      </c>
      <c r="F7" s="261">
        <v>1.0</v>
      </c>
      <c r="G7" s="262">
        <f>F7/$F$239</f>
        <v>0.000861326442721792</v>
      </c>
      <c r="H7" s="263">
        <f>H4+G7</f>
        <v>0.000861326442721792</v>
      </c>
      <c r="I7" s="264">
        <f>P7+U7+Z7+AE7</f>
        <v>1</v>
      </c>
      <c r="J7" s="264">
        <f>J4+I7</f>
        <v>1</v>
      </c>
      <c r="K7" s="49">
        <f>J7/$I$239</f>
        <v>0.000385579332947754</v>
      </c>
      <c r="L7" s="265">
        <f>S7+X7+AC7+AH7</f>
        <v>0.61</v>
      </c>
      <c r="M7" s="265">
        <f>M4+L7</f>
        <v>0.61</v>
      </c>
      <c r="N7" s="266">
        <f>M7/$L$239</f>
        <v>0.0011454753722795</v>
      </c>
      <c r="O7" s="267">
        <f>P7/$F7</f>
        <v>1</v>
      </c>
      <c r="P7" s="268">
        <v>1.0</v>
      </c>
      <c r="Q7" s="261"/>
      <c r="R7" s="261">
        <f>Roles!$D$2</f>
        <v>0.61</v>
      </c>
      <c r="S7" s="269">
        <f>R7*P7</f>
        <v>0.61</v>
      </c>
      <c r="T7" s="267">
        <f>U7/$F7</f>
        <v>0</v>
      </c>
      <c r="U7" s="270">
        <f>'CD R Documentación'!$I7</f>
        <v>0</v>
      </c>
      <c r="V7" s="261"/>
      <c r="W7" s="261"/>
      <c r="X7" s="265">
        <f>'CD R Documentación'!$L7</f>
        <v>0</v>
      </c>
      <c r="Y7" s="267">
        <f>Z7/$F7</f>
        <v>0</v>
      </c>
      <c r="Z7" s="270">
        <f>'CD R Investigación'!$I7</f>
        <v>0</v>
      </c>
      <c r="AA7" s="261"/>
      <c r="AB7" s="261"/>
      <c r="AC7" s="271">
        <f>'CD R Investigación'!$L7</f>
        <v>0</v>
      </c>
      <c r="AD7" s="267">
        <f>AE7/$F7</f>
        <v>0</v>
      </c>
      <c r="AE7" s="270">
        <f>'CD R Desarrollo'!$I7</f>
        <v>0</v>
      </c>
      <c r="AF7" s="61"/>
      <c r="AG7" s="272"/>
      <c r="AH7" s="271">
        <f>'CD R Desarrollo'!$L7</f>
        <v>0</v>
      </c>
    </row>
    <row r="8">
      <c r="A8" s="307" t="inlineStr">
        <is>
          <t xml:space="preserve">1.1.2</t>
        </is>
      </c>
      <c r="B8" s="58" t="inlineStr">
        <is>
          <t xml:space="preserve">Relevamiento inicial del problema y contexto One Health</t>
        </is>
      </c>
      <c r="C8" s="308">
        <v>46268</v>
      </c>
      <c r="D8" s="308">
        <v>46269</v>
      </c>
      <c r="E8" s="188">
        <f>D8-C8+1</f>
        <v>2</v>
      </c>
      <c r="F8" s="309">
        <v>4</v>
      </c>
      <c r="G8" s="62">
        <f>F8/$F$239</f>
        <v>0.00344530577088717</v>
      </c>
      <c r="H8" s="62">
        <f>H7+G8</f>
        <v>0.00430663221360896</v>
      </c>
      <c r="I8" s="264">
        <f>P8+U8+Z8+AE8</f>
        <v>8</v>
      </c>
      <c r="J8" s="189">
        <f>J7+I8</f>
        <v>9</v>
      </c>
      <c r="K8" s="49">
        <f>J8/$I$239</f>
        <v>0.00347021399652979</v>
      </c>
      <c r="L8" s="265">
        <f>S8+X8+AC8+AH8</f>
        <v>1.6</v>
      </c>
      <c r="M8" s="189">
        <f>M7+L8</f>
        <v>2.21</v>
      </c>
      <c r="N8" s="62">
        <f>M8/$L$239</f>
        <v>0.00415000093891424</v>
      </c>
      <c r="O8" s="267">
        <f>P8/$F8</f>
        <v>0</v>
      </c>
      <c r="P8" s="268"/>
      <c r="Q8" s="261"/>
      <c r="R8" s="261">
        <f>Roles!$D$2</f>
        <v>0.61</v>
      </c>
      <c r="S8" s="269">
        <f>R8*P8</f>
        <v>0</v>
      </c>
      <c r="T8" s="267">
        <f>U8/$F8</f>
        <v>0</v>
      </c>
      <c r="U8" s="270">
        <v>0</v>
      </c>
      <c r="V8" s="261"/>
      <c r="W8" s="261">
        <f>TRUNC((Roles!$D$5+3*Roles!$D$8)/4,2)</f>
        <v>0.17</v>
      </c>
      <c r="X8" s="265">
        <f>W8*U8</f>
        <v>0</v>
      </c>
      <c r="Y8" s="267">
        <f>Z8/$F8</f>
        <v>2</v>
      </c>
      <c r="Z8" s="270">
        <v>8</v>
      </c>
      <c r="AA8" s="261"/>
      <c r="AB8" s="261">
        <f>TRUNC((Roles!$D$4+3*Roles!$D$7)/4,2)</f>
        <v>0.2</v>
      </c>
      <c r="AC8" s="271">
        <f>AB8*Z8</f>
        <v>1.6</v>
      </c>
      <c r="AD8" s="267">
        <f>AE8/$F8</f>
        <v>0</v>
      </c>
      <c r="AE8" s="270">
        <v>0</v>
      </c>
      <c r="AF8" s="61"/>
      <c r="AG8" s="272">
        <f>TRUNC((Roles!$D$3+3*Roles!$D$6)/4,2)</f>
        <v>0.18</v>
      </c>
      <c r="AH8" s="271">
        <f>AG8*AE8</f>
        <v>0</v>
      </c>
    </row>
    <row r="9">
      <c r="A9" s="307" t="inlineStr">
        <is>
          <t xml:space="preserve">1.1.3</t>
        </is>
      </c>
      <c r="B9" s="58" t="inlineStr">
        <is>
          <t xml:space="preserve">Análisis de viabilidad técnica y metodológica del proyecto</t>
        </is>
      </c>
      <c r="C9" s="308">
        <v>46269</v>
      </c>
      <c r="D9" s="308">
        <v>46270</v>
      </c>
      <c r="E9" s="188">
        <f>D9-C9+1</f>
        <v>2</v>
      </c>
      <c r="F9" s="309">
        <v>3</v>
      </c>
      <c r="G9" s="62">
        <f>F9/$F$239</f>
        <v>0.00258397932816538</v>
      </c>
      <c r="H9" s="62">
        <f>H8+G9</f>
        <v>0.00689061154177433</v>
      </c>
      <c r="I9" s="264">
        <f>P9+U9+Z9+AE9</f>
        <v>6</v>
      </c>
      <c r="J9" s="189">
        <f>J8+I9</f>
        <v>15</v>
      </c>
      <c r="K9" s="49">
        <f>J9/$I$239</f>
        <v>0.00578368999421631</v>
      </c>
      <c r="L9" s="265">
        <f>S9+X9+AC9+AH9</f>
        <v>1.14</v>
      </c>
      <c r="M9" s="189">
        <f>M8+L9</f>
        <v>3.35</v>
      </c>
      <c r="N9" s="62">
        <f>M9/$L$239</f>
        <v>0.0062907254051415</v>
      </c>
      <c r="O9" s="267">
        <f>P9/$F9</f>
        <v>0</v>
      </c>
      <c r="P9" s="268"/>
      <c r="Q9" s="261"/>
      <c r="R9" s="261">
        <f>Roles!$D$2</f>
        <v>0.61</v>
      </c>
      <c r="S9" s="269">
        <f>R9*P9</f>
        <v>0</v>
      </c>
      <c r="T9" s="267">
        <f>U9/$F9</f>
        <v>0</v>
      </c>
      <c r="U9" s="270">
        <v>0</v>
      </c>
      <c r="V9" s="261"/>
      <c r="W9" s="261">
        <f>TRUNC((Roles!$D$5+3*Roles!$D$8)/4,2)</f>
        <v>0.17</v>
      </c>
      <c r="X9" s="265">
        <f>W9*U9</f>
        <v>0</v>
      </c>
      <c r="Y9" s="267">
        <f>Z9/$F9</f>
        <v>1</v>
      </c>
      <c r="Z9" s="270">
        <v>3</v>
      </c>
      <c r="AA9" s="261"/>
      <c r="AB9" s="261">
        <f>TRUNC((Roles!$D$4+3*Roles!$D$7)/4,2)</f>
        <v>0.2</v>
      </c>
      <c r="AC9" s="271">
        <f>AB9*Z9</f>
        <v>0.6</v>
      </c>
      <c r="AD9" s="267">
        <f>AE9/$F9</f>
        <v>1</v>
      </c>
      <c r="AE9" s="270">
        <v>3</v>
      </c>
      <c r="AF9" s="61"/>
      <c r="AG9" s="272">
        <f>TRUNC((Roles!$D$3+3*Roles!$D$6)/4,2)</f>
        <v>0.18</v>
      </c>
      <c r="AH9" s="271">
        <f>AG9*AE9</f>
        <v>0.54</v>
      </c>
    </row>
    <row r="10">
      <c r="A10" s="239" t="inlineStr">
        <is>
          <t xml:space="preserve">1.2</t>
        </is>
      </c>
      <c r="B10" s="240" t="inlineStr">
        <is>
          <t xml:space="preserve">Gestión del Alcance</t>
        </is>
      </c>
      <c r="C10" s="241">
        <v>46268</v>
      </c>
      <c r="D10" s="241">
        <v>46272</v>
      </c>
      <c r="E10" s="242">
        <f>D10-C10+1</f>
        <v>5</v>
      </c>
      <c r="F10" s="243">
        <f>SUM(F11:F22)</f>
        <v>30</v>
      </c>
      <c r="G10" s="244">
        <f>F10/$F$239</f>
        <v>0.0258397932816537</v>
      </c>
      <c r="H10" s="245">
        <f>H22</f>
        <v>0.0327304048234281</v>
      </c>
      <c r="I10" s="273">
        <f>SUM(I11:I22)</f>
        <v>72.5</v>
      </c>
      <c r="J10" s="273">
        <f>J22</f>
        <v>87.5</v>
      </c>
      <c r="K10" s="247">
        <f>J10/$I$239</f>
        <v>0.0337381916329285</v>
      </c>
      <c r="L10" s="274">
        <f>SUM(L11:L22)</f>
        <v>33.65</v>
      </c>
      <c r="M10" s="274">
        <f>M22</f>
        <v>37</v>
      </c>
      <c r="N10" s="275">
        <f>M10/$L$239</f>
        <v>0.0694796537284284</v>
      </c>
      <c r="O10" s="249"/>
      <c r="P10" s="276"/>
      <c r="Q10" s="277"/>
      <c r="R10" s="277"/>
      <c r="S10" s="256"/>
      <c r="T10" s="249"/>
      <c r="U10" s="269"/>
      <c r="V10" s="277"/>
      <c r="W10" s="277"/>
      <c r="X10" s="277"/>
      <c r="Y10" s="249"/>
      <c r="Z10" s="269"/>
      <c r="AA10" s="277"/>
      <c r="AB10" s="277"/>
      <c r="AC10" s="256"/>
      <c r="AD10" s="249"/>
      <c r="AE10" s="269"/>
      <c r="AF10" s="278"/>
      <c r="AG10" s="255"/>
      <c r="AH10" s="256"/>
    </row>
    <row r="11">
      <c r="A11" s="257" t="inlineStr">
        <is>
          <t xml:space="preserve">1.2.1</t>
        </is>
      </c>
      <c r="B11" s="258" t="inlineStr">
        <is>
          <t xml:space="preserve">Organización de grupos de Trabajo</t>
        </is>
      </c>
      <c r="C11" s="259">
        <v>46268</v>
      </c>
      <c r="D11" s="259">
        <v>46268</v>
      </c>
      <c r="E11" s="260">
        <f>D11-C11+1</f>
        <v>1</v>
      </c>
      <c r="F11" s="261">
        <v>1.0</v>
      </c>
      <c r="G11" s="262">
        <f>F11/$F$239</f>
        <v>0.000861326442721792</v>
      </c>
      <c r="H11" s="263">
        <f>H9+G11</f>
        <v>0.00775193798449613</v>
      </c>
      <c r="I11" s="264">
        <f>P11+U11+Z11+AE11</f>
        <v>5</v>
      </c>
      <c r="J11" s="264">
        <f>J9+I11</f>
        <v>20</v>
      </c>
      <c r="K11" s="49">
        <f>J11/$I$239</f>
        <v>0.00771158665895508</v>
      </c>
      <c r="L11" s="265">
        <f>S11+X11+AC11+AH11</f>
        <v>2.37</v>
      </c>
      <c r="M11" s="265">
        <f>M9+L11</f>
        <v>5.72</v>
      </c>
      <c r="N11" s="266">
        <f>M11/$L$239</f>
        <v>0.0107411789007192</v>
      </c>
      <c r="O11" s="267">
        <f>P11/$F11</f>
        <v>1</v>
      </c>
      <c r="P11" s="268">
        <v>1.0</v>
      </c>
      <c r="Q11" s="261"/>
      <c r="R11" s="261">
        <f>Roles!$D$2</f>
        <v>0.61</v>
      </c>
      <c r="S11" s="269">
        <f>R11*P11</f>
        <v>0.61</v>
      </c>
      <c r="T11" s="267">
        <f>U11/$F11</f>
        <v>1</v>
      </c>
      <c r="U11" s="270">
        <f>'CD R Documentación'!$I9</f>
        <v>1</v>
      </c>
      <c r="V11" s="261"/>
      <c r="W11" s="261"/>
      <c r="X11" s="265">
        <f>'CD R Documentación'!$L9</f>
        <v>0.44</v>
      </c>
      <c r="Y11" s="267">
        <f>Z11/$F11</f>
        <v>3</v>
      </c>
      <c r="Z11" s="270">
        <f>'CD R Investigación'!$I9</f>
        <v>3</v>
      </c>
      <c r="AA11" s="261"/>
      <c r="AB11" s="261"/>
      <c r="AC11" s="271">
        <f>'CD R Investigación'!$L9</f>
        <v>1.32</v>
      </c>
      <c r="AD11" s="267">
        <f>AE11/$F11</f>
        <v>0</v>
      </c>
      <c r="AE11" s="270">
        <f>'CD R Desarrollo'!$I9</f>
        <v>0</v>
      </c>
      <c r="AF11" s="61"/>
      <c r="AG11" s="272"/>
      <c r="AH11" s="271">
        <f>'CD R Desarrollo'!$L9</f>
        <v>0</v>
      </c>
    </row>
    <row r="12">
      <c r="A12" s="257" t="inlineStr">
        <is>
          <t xml:space="preserve">1.2.2</t>
        </is>
      </c>
      <c r="B12" s="258" t="inlineStr">
        <is>
          <t xml:space="preserve">Definir Metodologias</t>
        </is>
      </c>
      <c r="C12" s="259">
        <v>46268</v>
      </c>
      <c r="D12" s="259">
        <v>46268</v>
      </c>
      <c r="E12" s="260">
        <f>D12-C12+1</f>
        <v>1</v>
      </c>
      <c r="F12" s="261">
        <v>2.0</v>
      </c>
      <c r="G12" s="262">
        <f>F12/$F$239</f>
        <v>0.00172265288544358</v>
      </c>
      <c r="H12" s="263">
        <f>H11+G12</f>
        <v>0.00947459086993971</v>
      </c>
      <c r="I12" s="264">
        <f>P12+U12+Z12+AE12</f>
        <v>5</v>
      </c>
      <c r="J12" s="264">
        <f>J11+I12</f>
        <v>25</v>
      </c>
      <c r="K12" s="49">
        <f>J12/$I$239</f>
        <v>0.00963948332369385</v>
      </c>
      <c r="L12" s="265">
        <f>S12+X12+AC12+AH12</f>
        <v>2.54</v>
      </c>
      <c r="M12" s="265">
        <f>M11+L12</f>
        <v>8.26</v>
      </c>
      <c r="N12" s="266">
        <f>M12/$L$239</f>
        <v>0.0155108632377519</v>
      </c>
      <c r="O12" s="267">
        <f>P12/$F12</f>
        <v>1</v>
      </c>
      <c r="P12" s="268">
        <v>2.0</v>
      </c>
      <c r="Q12" s="261"/>
      <c r="R12" s="261">
        <f>Roles!$D$2</f>
        <v>0.61</v>
      </c>
      <c r="S12" s="269">
        <f>R12*P12</f>
        <v>1.22</v>
      </c>
      <c r="T12" s="267">
        <f>U12/$F12</f>
        <v>0.5</v>
      </c>
      <c r="U12" s="270">
        <f>'CD R Documentación'!$I12</f>
        <v>1</v>
      </c>
      <c r="V12" s="261"/>
      <c r="W12" s="261"/>
      <c r="X12" s="265">
        <f>'CD R Documentación'!$L12</f>
        <v>0.44</v>
      </c>
      <c r="Y12" s="267">
        <f>Z12/$F12</f>
        <v>1</v>
      </c>
      <c r="Z12" s="270">
        <f>'CD R Investigación'!$I12</f>
        <v>2</v>
      </c>
      <c r="AA12" s="261"/>
      <c r="AB12" s="261"/>
      <c r="AC12" s="271">
        <f>'CD R Investigación'!$L12</f>
        <v>0.88</v>
      </c>
      <c r="AD12" s="267">
        <f>AE12/$F12</f>
        <v>0</v>
      </c>
      <c r="AE12" s="270">
        <f>'CD R Desarrollo'!$I12</f>
        <v>0</v>
      </c>
      <c r="AF12" s="61"/>
      <c r="AG12" s="272"/>
      <c r="AH12" s="271">
        <f>'CD R Desarrollo'!$L12</f>
        <v>0</v>
      </c>
    </row>
    <row r="13">
      <c r="A13" s="257" t="inlineStr">
        <is>
          <t xml:space="preserve">1.2.3</t>
        </is>
      </c>
      <c r="B13" s="258" t="inlineStr">
        <is>
          <t xml:space="preserve">Definir Plan de Hitos</t>
        </is>
      </c>
      <c r="C13" s="259">
        <v>46268</v>
      </c>
      <c r="D13" s="259">
        <v>46268</v>
      </c>
      <c r="E13" s="260">
        <f>D13-C13+1</f>
        <v>1</v>
      </c>
      <c r="F13" s="261">
        <v>1.0</v>
      </c>
      <c r="G13" s="262">
        <f>F13/$F$239</f>
        <v>0.000861326442721792</v>
      </c>
      <c r="H13" s="263">
        <f>H12+G13</f>
        <v>0.0103359173126615</v>
      </c>
      <c r="I13" s="264">
        <f>P13+U13+Z13+AE13</f>
        <v>2.5</v>
      </c>
      <c r="J13" s="264">
        <f>J12+I13</f>
        <v>27.5</v>
      </c>
      <c r="K13" s="49">
        <f>J13/$I$239</f>
        <v>0.0106034316560632</v>
      </c>
      <c r="L13" s="265">
        <f>S13+X13+AC13+AH13</f>
        <v>1.27</v>
      </c>
      <c r="M13" s="265">
        <f>M12+L13</f>
        <v>9.53</v>
      </c>
      <c r="N13" s="266">
        <f>M13/$L$239</f>
        <v>0.0178957054062682</v>
      </c>
      <c r="O13" s="267">
        <f>P13/$F13</f>
        <v>1</v>
      </c>
      <c r="P13" s="268">
        <v>1.0</v>
      </c>
      <c r="Q13" s="261"/>
      <c r="R13" s="261">
        <f>Roles!$D$2</f>
        <v>0.61</v>
      </c>
      <c r="S13" s="269">
        <f>R13*P13</f>
        <v>0.61</v>
      </c>
      <c r="T13" s="267">
        <f>U13/$F13</f>
        <v>0.5</v>
      </c>
      <c r="U13" s="270">
        <f>'CD R Documentación'!$I13</f>
        <v>0.5</v>
      </c>
      <c r="V13" s="261"/>
      <c r="W13" s="261"/>
      <c r="X13" s="265">
        <f>'CD R Documentación'!$L13</f>
        <v>0.22</v>
      </c>
      <c r="Y13" s="267">
        <f>Z13/$F13</f>
        <v>1</v>
      </c>
      <c r="Z13" s="270">
        <f>'CD R Investigación'!$I13</f>
        <v>1</v>
      </c>
      <c r="AA13" s="261"/>
      <c r="AB13" s="261"/>
      <c r="AC13" s="271">
        <f>'CD R Investigación'!$L13</f>
        <v>0.44</v>
      </c>
      <c r="AD13" s="267">
        <f>AE13/$F13</f>
        <v>0</v>
      </c>
      <c r="AE13" s="270">
        <f>'CD R Desarrollo'!$I13</f>
        <v>0</v>
      </c>
      <c r="AF13" s="61"/>
      <c r="AG13" s="272"/>
      <c r="AH13" s="271">
        <f>'CD R Desarrollo'!$L13</f>
        <v>0</v>
      </c>
    </row>
    <row r="14">
      <c r="A14" s="257" t="inlineStr">
        <is>
          <t xml:space="preserve">1.2.4</t>
        </is>
      </c>
      <c r="B14" s="258" t="inlineStr">
        <is>
          <t xml:space="preserve">Definir Costos</t>
        </is>
      </c>
      <c r="C14" s="259">
        <v>46268</v>
      </c>
      <c r="D14" s="259">
        <v>46268</v>
      </c>
      <c r="E14" s="260">
        <f>D14-C14+1</f>
        <v>1</v>
      </c>
      <c r="F14" s="261">
        <v>1.0</v>
      </c>
      <c r="G14" s="262">
        <f>F14/$F$239</f>
        <v>0.000861326442721792</v>
      </c>
      <c r="H14" s="263">
        <f>H13+G14</f>
        <v>0.0111972437553833</v>
      </c>
      <c r="I14" s="264">
        <f>P14+U14+Z14+AE14</f>
        <v>6</v>
      </c>
      <c r="J14" s="264">
        <f>J13+I14</f>
        <v>33.5</v>
      </c>
      <c r="K14" s="49">
        <f>J14/$I$239</f>
        <v>0.0129169076537498</v>
      </c>
      <c r="L14" s="265">
        <f>S14+X14+AC14+AH14</f>
        <v>2.81</v>
      </c>
      <c r="M14" s="265">
        <f>M13+L14</f>
        <v>12.34</v>
      </c>
      <c r="N14" s="266">
        <f>M14/$L$239</f>
        <v>0.0231724034326705</v>
      </c>
      <c r="O14" s="267">
        <f>P14/$F14</f>
        <v>1</v>
      </c>
      <c r="P14" s="268">
        <v>1.0</v>
      </c>
      <c r="Q14" s="261"/>
      <c r="R14" s="261">
        <f>Roles!$D$2</f>
        <v>0.61</v>
      </c>
      <c r="S14" s="269">
        <f>R14*P14</f>
        <v>0.61</v>
      </c>
      <c r="T14" s="267">
        <f>U14/$F14</f>
        <v>1</v>
      </c>
      <c r="U14" s="270">
        <f>'CD R Documentación'!$I16</f>
        <v>1</v>
      </c>
      <c r="V14" s="261"/>
      <c r="W14" s="261"/>
      <c r="X14" s="265">
        <f>'CD R Documentación'!$L16</f>
        <v>0.44</v>
      </c>
      <c r="Y14" s="267">
        <f>Z14/$F14</f>
        <v>4</v>
      </c>
      <c r="Z14" s="270">
        <f>'CD R Investigación'!$I16</f>
        <v>4</v>
      </c>
      <c r="AA14" s="261"/>
      <c r="AB14" s="261"/>
      <c r="AC14" s="271">
        <f>'CD R Investigación'!$L16</f>
        <v>1.76</v>
      </c>
      <c r="AD14" s="267">
        <f>AE14/$F14</f>
        <v>0</v>
      </c>
      <c r="AE14" s="270">
        <f>'CD R Desarrollo'!$I16</f>
        <v>0</v>
      </c>
      <c r="AF14" s="61"/>
      <c r="AG14" s="272"/>
      <c r="AH14" s="271">
        <f>'CD R Desarrollo'!$L16</f>
        <v>0</v>
      </c>
    </row>
    <row r="15">
      <c r="A15" s="257" t="inlineStr">
        <is>
          <t xml:space="preserve">1.2.5</t>
        </is>
      </c>
      <c r="B15" s="258" t="inlineStr">
        <is>
          <t xml:space="preserve">Definir Criterio de Evaluación de Integrantes</t>
        </is>
      </c>
      <c r="C15" s="259">
        <v>46268</v>
      </c>
      <c r="D15" s="259">
        <v>46268</v>
      </c>
      <c r="E15" s="260">
        <f>D15-C15+1</f>
        <v>1</v>
      </c>
      <c r="F15" s="261">
        <v>1.0</v>
      </c>
      <c r="G15" s="262">
        <f>F15/$F$239</f>
        <v>0.000861326442721792</v>
      </c>
      <c r="H15" s="263">
        <f>H14+G15</f>
        <v>0.0120585701981051</v>
      </c>
      <c r="I15" s="264">
        <f>P15+U15+Z15+AE15</f>
        <v>5</v>
      </c>
      <c r="J15" s="264">
        <f>J14+I15</f>
        <v>38.5</v>
      </c>
      <c r="K15" s="49">
        <f>J15/$I$239</f>
        <v>0.0148448043184885</v>
      </c>
      <c r="L15" s="265">
        <f>S15+X15+AC15+AH15</f>
        <v>2.37</v>
      </c>
      <c r="M15" s="265">
        <f>M14+L15</f>
        <v>14.71</v>
      </c>
      <c r="N15" s="266">
        <f>M15/$L$239</f>
        <v>0.0276228569282482</v>
      </c>
      <c r="O15" s="267">
        <f>P15/$F15</f>
        <v>1</v>
      </c>
      <c r="P15" s="268">
        <v>1.0</v>
      </c>
      <c r="Q15" s="261"/>
      <c r="R15" s="261">
        <f>Roles!$D$2</f>
        <v>0.61</v>
      </c>
      <c r="S15" s="269">
        <f>R15*P15</f>
        <v>0.61</v>
      </c>
      <c r="T15" s="267">
        <f>U15/$F15</f>
        <v>1</v>
      </c>
      <c r="U15" s="270">
        <f>'CD R Documentación'!$I17</f>
        <v>1</v>
      </c>
      <c r="V15" s="261"/>
      <c r="W15" s="261"/>
      <c r="X15" s="265">
        <f>'CD R Documentación'!$L17</f>
        <v>0.44</v>
      </c>
      <c r="Y15" s="267">
        <f>Z15/$F15</f>
        <v>3</v>
      </c>
      <c r="Z15" s="270">
        <f>'CD R Investigación'!$I17</f>
        <v>3</v>
      </c>
      <c r="AA15" s="261"/>
      <c r="AB15" s="261"/>
      <c r="AC15" s="271">
        <f>'CD R Investigación'!$L17</f>
        <v>1.32</v>
      </c>
      <c r="AD15" s="267">
        <f>AE15/$F15</f>
        <v>0</v>
      </c>
      <c r="AE15" s="270">
        <f>'CD R Desarrollo'!$I17</f>
        <v>0</v>
      </c>
      <c r="AF15" s="61"/>
      <c r="AG15" s="272"/>
      <c r="AH15" s="271">
        <f>'CD R Desarrollo'!$L17</f>
        <v>0</v>
      </c>
    </row>
    <row r="16">
      <c r="A16" s="257" t="inlineStr">
        <is>
          <t xml:space="preserve">1.2.6</t>
        </is>
      </c>
      <c r="B16" s="258" t="inlineStr">
        <is>
          <t xml:space="preserve">Definición de Enfoques y Justificación</t>
        </is>
      </c>
      <c r="C16" s="259">
        <v>46268</v>
      </c>
      <c r="D16" s="259">
        <v>46269</v>
      </c>
      <c r="E16" s="260">
        <f>D16-C16+1</f>
        <v>2</v>
      </c>
      <c r="F16" s="261">
        <v>2.0</v>
      </c>
      <c r="G16" s="262">
        <f>F16/$F$239</f>
        <v>0.00172265288544358</v>
      </c>
      <c r="H16" s="263">
        <f>H15+G16</f>
        <v>0.0137812230835487</v>
      </c>
      <c r="I16" s="264">
        <f>P16+U16+Z16+AE16</f>
        <v>5</v>
      </c>
      <c r="J16" s="264">
        <f>J15+I16</f>
        <v>43.5</v>
      </c>
      <c r="K16" s="49">
        <f>J16/$I$239</f>
        <v>0.0167727009832273</v>
      </c>
      <c r="L16" s="265">
        <f>S16+X16+AC16+AH16</f>
        <v>2.54</v>
      </c>
      <c r="M16" s="265">
        <f>M15+L16</f>
        <v>17.25</v>
      </c>
      <c r="N16" s="266">
        <f>M16/$L$239</f>
        <v>0.0323925412652808</v>
      </c>
      <c r="O16" s="267">
        <f>P16/$F16</f>
        <v>1</v>
      </c>
      <c r="P16" s="268">
        <v>2.0</v>
      </c>
      <c r="Q16" s="261"/>
      <c r="R16" s="261">
        <f>Roles!$D$2</f>
        <v>0.61</v>
      </c>
      <c r="S16" s="269">
        <f>R16*P16</f>
        <v>1.22</v>
      </c>
      <c r="T16" s="267">
        <f>U16/$F16</f>
        <v>0.5</v>
      </c>
      <c r="U16" s="270">
        <f>'CD R Documentación'!$I10</f>
        <v>1</v>
      </c>
      <c r="V16" s="261"/>
      <c r="W16" s="261"/>
      <c r="X16" s="265">
        <f>'CD R Documentación'!$L10</f>
        <v>0.44</v>
      </c>
      <c r="Y16" s="267">
        <f>Z16/$F16</f>
        <v>1</v>
      </c>
      <c r="Z16" s="270">
        <f>'CD R Investigación'!$I10</f>
        <v>2</v>
      </c>
      <c r="AA16" s="261"/>
      <c r="AB16" s="261"/>
      <c r="AC16" s="271">
        <f>'CD R Investigación'!$L10</f>
        <v>0.88</v>
      </c>
      <c r="AD16" s="267">
        <f>AE16/$F16</f>
        <v>0</v>
      </c>
      <c r="AE16" s="270">
        <f>'CD R Desarrollo'!$I10</f>
        <v>0</v>
      </c>
      <c r="AF16" s="61"/>
      <c r="AG16" s="272"/>
      <c r="AH16" s="271">
        <f>'CD R Desarrollo'!$L10</f>
        <v>0</v>
      </c>
    </row>
    <row r="17">
      <c r="A17" s="257" t="inlineStr">
        <is>
          <t xml:space="preserve">1.2.7</t>
        </is>
      </c>
      <c r="B17" s="258" t="inlineStr">
        <is>
          <t xml:space="preserve">Establecer Alcances y Limitaciones</t>
        </is>
      </c>
      <c r="C17" s="259">
        <v>46268</v>
      </c>
      <c r="D17" s="259">
        <v>46269</v>
      </c>
      <c r="E17" s="260">
        <f>D17-C17+1</f>
        <v>2</v>
      </c>
      <c r="F17" s="261">
        <v>2.0</v>
      </c>
      <c r="G17" s="262">
        <f>F17/$F$239</f>
        <v>0.00172265288544358</v>
      </c>
      <c r="H17" s="263">
        <f>H16+G17</f>
        <v>0.0155038759689923</v>
      </c>
      <c r="I17" s="264">
        <f>P17+U17+Z17+AE17</f>
        <v>6</v>
      </c>
      <c r="J17" s="264">
        <f>J16+I17</f>
        <v>49.5</v>
      </c>
      <c r="K17" s="49">
        <f>J17/$I$239</f>
        <v>0.0190861769809138</v>
      </c>
      <c r="L17" s="265">
        <f>S17+X17+AC17+AH17</f>
        <v>2.98</v>
      </c>
      <c r="M17" s="265">
        <f>M16+L17</f>
        <v>20.23</v>
      </c>
      <c r="N17" s="266">
        <f>M17/$L$239</f>
        <v>0.037988470133138</v>
      </c>
      <c r="O17" s="267">
        <f>P17/$F17</f>
        <v>1</v>
      </c>
      <c r="P17" s="268">
        <v>2.0</v>
      </c>
      <c r="Q17" s="261"/>
      <c r="R17" s="261">
        <f>Roles!$D$2</f>
        <v>0.61</v>
      </c>
      <c r="S17" s="269">
        <f>R17*P17</f>
        <v>1.22</v>
      </c>
      <c r="T17" s="267">
        <f>U17/$F17</f>
        <v>1</v>
      </c>
      <c r="U17" s="270">
        <f>'CD R Documentación'!$I11</f>
        <v>2</v>
      </c>
      <c r="V17" s="261"/>
      <c r="W17" s="261"/>
      <c r="X17" s="265">
        <f>'CD R Documentación'!$L11</f>
        <v>0.88</v>
      </c>
      <c r="Y17" s="267">
        <f>Z17/$F17</f>
        <v>1</v>
      </c>
      <c r="Z17" s="270">
        <f>'CD R Investigación'!$I11</f>
        <v>2</v>
      </c>
      <c r="AA17" s="261"/>
      <c r="AB17" s="261"/>
      <c r="AC17" s="271">
        <f>'CD R Investigación'!$L11</f>
        <v>0.88</v>
      </c>
      <c r="AD17" s="267">
        <f>AE17/$F17</f>
        <v>0</v>
      </c>
      <c r="AE17" s="270">
        <f>'CD R Desarrollo'!$I11</f>
        <v>0</v>
      </c>
      <c r="AF17" s="61"/>
      <c r="AG17" s="272"/>
      <c r="AH17" s="271">
        <f>'CD R Desarrollo'!$L11</f>
        <v>0</v>
      </c>
    </row>
    <row r="18">
      <c r="A18" s="257" t="inlineStr">
        <is>
          <t xml:space="preserve">1.2.8</t>
        </is>
      </c>
      <c r="B18" s="258" t="inlineStr">
        <is>
          <t xml:space="preserve">Elaborar Cronograma</t>
        </is>
      </c>
      <c r="C18" s="259">
        <v>46268</v>
      </c>
      <c r="D18" s="259">
        <v>46271</v>
      </c>
      <c r="E18" s="260">
        <f>D18-C18+1</f>
        <v>4</v>
      </c>
      <c r="F18" s="261">
        <v>5.0</v>
      </c>
      <c r="G18" s="262">
        <f>F18/$F$239</f>
        <v>0.00430663221360896</v>
      </c>
      <c r="H18" s="263">
        <f>H17+G18</f>
        <v>0.0198105081826012</v>
      </c>
      <c r="I18" s="264">
        <f>P18+U18+Z18+AE18</f>
        <v>11</v>
      </c>
      <c r="J18" s="264">
        <f>J17+I18</f>
        <v>60.5</v>
      </c>
      <c r="K18" s="49">
        <f>J18/$I$239</f>
        <v>0.0233275496433391</v>
      </c>
      <c r="L18" s="265">
        <f>S18+X18+AC18+AH18</f>
        <v>5.69</v>
      </c>
      <c r="M18" s="265">
        <f>M17+L18</f>
        <v>25.92</v>
      </c>
      <c r="N18" s="266">
        <f>M18/$L$239</f>
        <v>0.0486733141794829</v>
      </c>
      <c r="O18" s="267">
        <f>P18/$F18</f>
        <v>1</v>
      </c>
      <c r="P18" s="268">
        <v>5.0</v>
      </c>
      <c r="Q18" s="261"/>
      <c r="R18" s="261">
        <f>Roles!$D$2</f>
        <v>0.61</v>
      </c>
      <c r="S18" s="269">
        <f>R18*P18</f>
        <v>3.05</v>
      </c>
      <c r="T18" s="267">
        <f>U18/$F18</f>
        <v>0.4</v>
      </c>
      <c r="U18" s="270">
        <f>'CD R Documentación'!$I14</f>
        <v>2</v>
      </c>
      <c r="V18" s="261"/>
      <c r="W18" s="261"/>
      <c r="X18" s="265">
        <f>'CD R Documentación'!$L14</f>
        <v>0.88</v>
      </c>
      <c r="Y18" s="267">
        <f>Z18/$F18</f>
        <v>0.8</v>
      </c>
      <c r="Z18" s="270">
        <f>'CD R Investigación'!$I14</f>
        <v>4</v>
      </c>
      <c r="AA18" s="261"/>
      <c r="AB18" s="261"/>
      <c r="AC18" s="271">
        <f>'CD R Investigación'!$L14</f>
        <v>1.76</v>
      </c>
      <c r="AD18" s="267">
        <f>AE18/$F18</f>
        <v>0</v>
      </c>
      <c r="AE18" s="270">
        <f>'CD R Desarrollo'!$I14</f>
        <v>0</v>
      </c>
      <c r="AF18" s="61"/>
      <c r="AG18" s="272"/>
      <c r="AH18" s="271">
        <f>'CD R Desarrollo'!$L14</f>
        <v>0</v>
      </c>
    </row>
    <row r="19">
      <c r="A19" s="279" t="inlineStr">
        <is>
          <t xml:space="preserve">1.2.9</t>
        </is>
      </c>
      <c r="B19" s="280" t="inlineStr">
        <is>
          <t xml:space="preserve">Elaboración presentación</t>
        </is>
      </c>
      <c r="C19" s="259">
        <v>46268</v>
      </c>
      <c r="D19" s="259">
        <v>46272</v>
      </c>
      <c r="E19" s="260">
        <f>D19-C19+1</f>
        <v>5</v>
      </c>
      <c r="F19" s="269">
        <v>5.0</v>
      </c>
      <c r="G19" s="262">
        <f>F19/$F$239</f>
        <v>0.00430663221360896</v>
      </c>
      <c r="H19" s="263">
        <f>H18+G19</f>
        <v>0.0241171403962102</v>
      </c>
      <c r="I19" s="264">
        <f>P19+U19+Z19+AE19</f>
        <v>7</v>
      </c>
      <c r="J19" s="264">
        <f>J18+I19</f>
        <v>67.5</v>
      </c>
      <c r="K19" s="49">
        <f>J19/$I$239</f>
        <v>0.0260266049739734</v>
      </c>
      <c r="L19" s="265">
        <f>S19+X19+AC19+AH19</f>
        <v>3.42</v>
      </c>
      <c r="M19" s="265">
        <f>M18+L19</f>
        <v>29.34</v>
      </c>
      <c r="N19" s="266">
        <f>M19/$L$239</f>
        <v>0.0550954875781646</v>
      </c>
      <c r="O19" s="267">
        <f>P19/$F19</f>
        <v>0.4</v>
      </c>
      <c r="P19" s="268">
        <v>2.0</v>
      </c>
      <c r="Q19" s="261"/>
      <c r="R19" s="261">
        <f>Roles!$D$2</f>
        <v>0.61</v>
      </c>
      <c r="S19" s="269">
        <f>R19*P19</f>
        <v>1.22</v>
      </c>
      <c r="T19" s="267">
        <f>U19/$F19</f>
        <v>0.6</v>
      </c>
      <c r="U19" s="270">
        <f>'CD R Documentación'!$I18</f>
        <v>3</v>
      </c>
      <c r="V19" s="261"/>
      <c r="W19" s="261"/>
      <c r="X19" s="265">
        <f>'CD R Documentación'!$L18</f>
        <v>1.32</v>
      </c>
      <c r="Y19" s="267">
        <f>Z19/$F19</f>
        <v>0.4</v>
      </c>
      <c r="Z19" s="270">
        <f>'CD R Investigación'!$I18</f>
        <v>2</v>
      </c>
      <c r="AA19" s="261"/>
      <c r="AB19" s="261"/>
      <c r="AC19" s="271">
        <f>'CD R Investigación'!$L18</f>
        <v>0.88</v>
      </c>
      <c r="AD19" s="267">
        <f>AE19/$F19</f>
        <v>0</v>
      </c>
      <c r="AE19" s="270">
        <f>'CD R Desarrollo'!$I18</f>
        <v>0</v>
      </c>
      <c r="AF19" s="61"/>
      <c r="AG19" s="272"/>
      <c r="AH19" s="271">
        <f>'CD R Desarrollo'!$L18</f>
        <v>0</v>
      </c>
    </row>
    <row r="20">
      <c r="A20" s="257" t="inlineStr">
        <is>
          <t xml:space="preserve">1.2.10</t>
        </is>
      </c>
      <c r="B20" s="258" t="inlineStr">
        <is>
          <t xml:space="preserve">Distribución del Esfuerzo</t>
        </is>
      </c>
      <c r="C20" s="259">
        <v>46269</v>
      </c>
      <c r="D20" s="259">
        <v>46270</v>
      </c>
      <c r="E20" s="260">
        <f>D20-C20+1</f>
        <v>2</v>
      </c>
      <c r="F20" s="261">
        <v>4.0</v>
      </c>
      <c r="G20" s="262">
        <f>F20/$F$239</f>
        <v>0.00344530577088717</v>
      </c>
      <c r="H20" s="263">
        <f>H19+G20</f>
        <v>0.0275624461670973</v>
      </c>
      <c r="I20" s="264">
        <f>P20+U20+Z20+AE20</f>
        <v>10</v>
      </c>
      <c r="J20" s="264">
        <f>J19+I20</f>
        <v>77.5</v>
      </c>
      <c r="K20" s="49">
        <f>J20/$I$239</f>
        <v>0.0298823983034509</v>
      </c>
      <c r="L20" s="265">
        <f>S20+X20+AC20+AH20</f>
        <v>5.08</v>
      </c>
      <c r="M20" s="265">
        <f>M19+L20</f>
        <v>34.42</v>
      </c>
      <c r="N20" s="266">
        <f>M20/$L$239</f>
        <v>0.0646348562522299</v>
      </c>
      <c r="O20" s="267">
        <f>P20/$F20</f>
        <v>1</v>
      </c>
      <c r="P20" s="268">
        <v>4.0</v>
      </c>
      <c r="Q20" s="261"/>
      <c r="R20" s="261">
        <f>Roles!$D$2</f>
        <v>0.61</v>
      </c>
      <c r="S20" s="269">
        <f>R20*P20</f>
        <v>2.44</v>
      </c>
      <c r="T20" s="267">
        <f>U20/$F20</f>
        <v>0.5</v>
      </c>
      <c r="U20" s="270">
        <f>'CD R Documentación'!$I15</f>
        <v>2</v>
      </c>
      <c r="V20" s="261"/>
      <c r="W20" s="261"/>
      <c r="X20" s="265">
        <f>'CD R Documentación'!$L15</f>
        <v>0.88</v>
      </c>
      <c r="Y20" s="267">
        <f>Z20/$F20</f>
        <v>1</v>
      </c>
      <c r="Z20" s="270">
        <f>'CD R Investigación'!$I15</f>
        <v>4</v>
      </c>
      <c r="AA20" s="261"/>
      <c r="AB20" s="261"/>
      <c r="AC20" s="271">
        <f>'CD R Investigación'!$L15</f>
        <v>1.76</v>
      </c>
      <c r="AD20" s="267">
        <f>AE20/$F20</f>
        <v>0</v>
      </c>
      <c r="AE20" s="270">
        <f>'CD R Desarrollo'!$I15</f>
        <v>0</v>
      </c>
      <c r="AF20" s="61"/>
      <c r="AG20" s="272"/>
      <c r="AH20" s="271">
        <f>'CD R Desarrollo'!$L15</f>
        <v>0</v>
      </c>
    </row>
    <row r="21">
      <c r="A21" s="307" t="inlineStr">
        <is>
          <t xml:space="preserve">1.2.11</t>
        </is>
      </c>
      <c r="B21" s="58" t="inlineStr">
        <is>
          <t xml:space="preserve">Definición de la WBS y la OBS del proyecto</t>
        </is>
      </c>
      <c r="C21" s="308">
        <v>46269</v>
      </c>
      <c r="D21" s="308">
        <v>46270</v>
      </c>
      <c r="E21" s="188">
        <f>D21-C21+1</f>
        <v>2</v>
      </c>
      <c r="F21" s="309">
        <v>3</v>
      </c>
      <c r="G21" s="62">
        <f>F21/$F$239</f>
        <v>0.00258397932816538</v>
      </c>
      <c r="H21" s="62">
        <f>H20+G21</f>
        <v>0.0301464254952627</v>
      </c>
      <c r="I21" s="264">
        <f>P21+U21+Z21+AE21</f>
        <v>5</v>
      </c>
      <c r="J21" s="189">
        <f>J20+I21</f>
        <v>82.5</v>
      </c>
      <c r="K21" s="49">
        <f>J21/$I$239</f>
        <v>0.0318102949681897</v>
      </c>
      <c r="L21" s="265">
        <f>S21+X21+AC21+AH21</f>
        <v>1.29</v>
      </c>
      <c r="M21" s="189">
        <f>M20+L21</f>
        <v>35.71</v>
      </c>
      <c r="N21" s="62">
        <f>M21/$L$239</f>
        <v>0.0670572549903292</v>
      </c>
      <c r="O21" s="267">
        <f>P21/$F21</f>
        <v>0.333333333333333</v>
      </c>
      <c r="P21" s="268">
        <v>1</v>
      </c>
      <c r="Q21" s="261"/>
      <c r="R21" s="261">
        <f>Roles!$D$2</f>
        <v>0.61</v>
      </c>
      <c r="S21" s="269">
        <f>R21*P21</f>
        <v>0.61</v>
      </c>
      <c r="T21" s="267">
        <f>U21/$F21</f>
        <v>1.33333333333333</v>
      </c>
      <c r="U21" s="270">
        <v>4</v>
      </c>
      <c r="V21" s="261"/>
      <c r="W21" s="261">
        <f>TRUNC((Roles!$D$5+3*Roles!$D$8)/4,2)</f>
        <v>0.17</v>
      </c>
      <c r="X21" s="265">
        <f>W21*U21</f>
        <v>0.68</v>
      </c>
      <c r="Y21" s="267">
        <f>Z21/$F21</f>
        <v>0</v>
      </c>
      <c r="Z21" s="270">
        <v>0</v>
      </c>
      <c r="AA21" s="261"/>
      <c r="AB21" s="261">
        <f>TRUNC((Roles!$D$4+3*Roles!$D$7)/4,2)</f>
        <v>0.2</v>
      </c>
      <c r="AC21" s="271">
        <f>AB21*Z21</f>
        <v>0</v>
      </c>
      <c r="AD21" s="267">
        <f>AE21/$F21</f>
        <v>0</v>
      </c>
      <c r="AE21" s="270">
        <v>0</v>
      </c>
      <c r="AF21" s="61"/>
      <c r="AG21" s="272">
        <f>TRUNC((Roles!$D$3+3*Roles!$D$6)/4,2)</f>
        <v>0.18</v>
      </c>
      <c r="AH21" s="271">
        <f>AG21*AE21</f>
        <v>0</v>
      </c>
    </row>
    <row r="22">
      <c r="A22" s="307" t="inlineStr">
        <is>
          <t xml:space="preserve">1.2.12</t>
        </is>
      </c>
      <c r="B22" s="58" t="inlineStr">
        <is>
          <t xml:space="preserve">Grafo PERT/CPM, camino crítico y Curva S de planificación</t>
        </is>
      </c>
      <c r="C22" s="308">
        <v>46270</v>
      </c>
      <c r="D22" s="308">
        <v>46271</v>
      </c>
      <c r="E22" s="188">
        <f>D22-C22+1</f>
        <v>2</v>
      </c>
      <c r="F22" s="309">
        <v>3</v>
      </c>
      <c r="G22" s="62">
        <f>F22/$F$239</f>
        <v>0.00258397932816538</v>
      </c>
      <c r="H22" s="62">
        <f>H21+G22</f>
        <v>0.0327304048234281</v>
      </c>
      <c r="I22" s="264">
        <f>P22+U22+Z22+AE22</f>
        <v>5</v>
      </c>
      <c r="J22" s="189">
        <f>J21+I22</f>
        <v>87.5</v>
      </c>
      <c r="K22" s="49">
        <f>J22/$I$239</f>
        <v>0.0337381916329285</v>
      </c>
      <c r="L22" s="265">
        <f>S22+X22+AC22+AH22</f>
        <v>1.29</v>
      </c>
      <c r="M22" s="189">
        <f>M21+L22</f>
        <v>37</v>
      </c>
      <c r="N22" s="62">
        <f>M22/$L$239</f>
        <v>0.0694796537284284</v>
      </c>
      <c r="O22" s="267">
        <f>P22/$F22</f>
        <v>0.333333333333333</v>
      </c>
      <c r="P22" s="268">
        <v>1</v>
      </c>
      <c r="Q22" s="261"/>
      <c r="R22" s="261">
        <f>Roles!$D$2</f>
        <v>0.61</v>
      </c>
      <c r="S22" s="269">
        <f>R22*P22</f>
        <v>0.61</v>
      </c>
      <c r="T22" s="267">
        <f>U22/$F22</f>
        <v>1.33333333333333</v>
      </c>
      <c r="U22" s="270">
        <v>4</v>
      </c>
      <c r="V22" s="261"/>
      <c r="W22" s="261">
        <f>TRUNC((Roles!$D$5+3*Roles!$D$8)/4,2)</f>
        <v>0.17</v>
      </c>
      <c r="X22" s="265">
        <f>W22*U22</f>
        <v>0.68</v>
      </c>
      <c r="Y22" s="267">
        <f>Z22/$F22</f>
        <v>0</v>
      </c>
      <c r="Z22" s="270">
        <v>0</v>
      </c>
      <c r="AA22" s="261"/>
      <c r="AB22" s="261">
        <f>TRUNC((Roles!$D$4+3*Roles!$D$7)/4,2)</f>
        <v>0.2</v>
      </c>
      <c r="AC22" s="271">
        <f>AB22*Z22</f>
        <v>0</v>
      </c>
      <c r="AD22" s="267">
        <f>AE22/$F22</f>
        <v>0</v>
      </c>
      <c r="AE22" s="270">
        <v>0</v>
      </c>
      <c r="AF22" s="61"/>
      <c r="AG22" s="272">
        <f>TRUNC((Roles!$D$3+3*Roles!$D$6)/4,2)</f>
        <v>0.18</v>
      </c>
      <c r="AH22" s="271">
        <f>AG22*AE22</f>
        <v>0</v>
      </c>
    </row>
    <row r="23">
      <c r="A23" s="239" t="inlineStr">
        <is>
          <t xml:space="preserve">1.3</t>
        </is>
      </c>
      <c r="B23" s="240" t="inlineStr">
        <is>
          <t xml:space="preserve">Elaboración Informe Propuesta</t>
        </is>
      </c>
      <c r="C23" s="241">
        <v>46268</v>
      </c>
      <c r="D23" s="241">
        <v>46274</v>
      </c>
      <c r="E23" s="242">
        <f>D23-C23+1</f>
        <v>7</v>
      </c>
      <c r="F23" s="243">
        <f>SUM(F24:F28)</f>
        <v>20</v>
      </c>
      <c r="G23" s="244">
        <f>F23/$F$239</f>
        <v>0.0172265288544358</v>
      </c>
      <c r="H23" s="245">
        <f>H28</f>
        <v>0.0499569336778639</v>
      </c>
      <c r="I23" s="273">
        <f>SUM(I24:I28)</f>
        <v>36</v>
      </c>
      <c r="J23" s="246">
        <f>J28</f>
        <v>123.5</v>
      </c>
      <c r="K23" s="247">
        <f>J23/$I$239</f>
        <v>0.0476190476190476</v>
      </c>
      <c r="L23" s="281">
        <f>SUM(L24:L28)</f>
        <v>9.33</v>
      </c>
      <c r="M23" s="274">
        <f>M28</f>
        <v>46.33</v>
      </c>
      <c r="N23" s="275">
        <f>M23/$L$239</f>
        <v>0.0869997934388673</v>
      </c>
      <c r="O23" s="282"/>
      <c r="P23" s="283"/>
      <c r="Q23" s="243"/>
      <c r="R23" s="243"/>
      <c r="S23" s="284"/>
      <c r="T23" s="282"/>
      <c r="U23" s="269"/>
      <c r="V23" s="243"/>
      <c r="W23" s="243"/>
      <c r="X23" s="277"/>
      <c r="Y23" s="282"/>
      <c r="Z23" s="269"/>
      <c r="AA23" s="243"/>
      <c r="AB23" s="243"/>
      <c r="AC23" s="256"/>
      <c r="AD23" s="282"/>
      <c r="AE23" s="269"/>
      <c r="AF23" s="285"/>
      <c r="AG23" s="286"/>
      <c r="AH23" s="256"/>
    </row>
    <row r="24">
      <c r="A24" s="279" t="inlineStr">
        <is>
          <t xml:space="preserve">1.3.1</t>
        </is>
      </c>
      <c r="B24" s="280" t="inlineStr">
        <is>
          <t xml:space="preserve">Elaboración informe de propuesta</t>
        </is>
      </c>
      <c r="C24" s="259">
        <v>46268</v>
      </c>
      <c r="D24" s="259">
        <v>46274</v>
      </c>
      <c r="E24" s="260">
        <f>D24-C24+1</f>
        <v>7</v>
      </c>
      <c r="F24" s="269">
        <v>8.0</v>
      </c>
      <c r="G24" s="262">
        <f>F24/$F$239</f>
        <v>0.00689061154177433</v>
      </c>
      <c r="H24" s="263">
        <f>H22+G24</f>
        <v>0.0396210163652024</v>
      </c>
      <c r="I24" s="264">
        <f>P24+U24+Z24+AE24</f>
        <v>10</v>
      </c>
      <c r="J24" s="264">
        <f>J22+I24</f>
        <v>97.5</v>
      </c>
      <c r="K24" s="49">
        <f>J24/$I$239</f>
        <v>0.037593984962406</v>
      </c>
      <c r="L24" s="265">
        <f>S24+X24+AC24+AH24</f>
        <v>3.17</v>
      </c>
      <c r="M24" s="189">
        <f>M22+L24</f>
        <v>40.17</v>
      </c>
      <c r="N24" s="266">
        <f>M24/$L$239</f>
        <v>0.0754323700073235</v>
      </c>
      <c r="O24" s="267">
        <f>P24/$F24</f>
        <v>0.125</v>
      </c>
      <c r="P24" s="268">
        <v>1.0</v>
      </c>
      <c r="Q24" s="261"/>
      <c r="R24" s="261">
        <f>Roles!$D$2</f>
        <v>0.61</v>
      </c>
      <c r="S24" s="269">
        <f>R24*P24</f>
        <v>0.61</v>
      </c>
      <c r="T24" s="267">
        <f>U24/$F24</f>
        <v>1.125</v>
      </c>
      <c r="U24" s="270">
        <f>'CD R Documentación'!$I21</f>
        <v>9</v>
      </c>
      <c r="V24" s="261"/>
      <c r="W24" s="261"/>
      <c r="X24" s="265">
        <f>'CD R Documentación'!$L21</f>
        <v>2.56</v>
      </c>
      <c r="Y24" s="267">
        <f>Z24/$F24</f>
        <v>0</v>
      </c>
      <c r="Z24" s="270">
        <f>'CD R Investigación'!$I21</f>
        <v>0</v>
      </c>
      <c r="AA24" s="261"/>
      <c r="AB24" s="261"/>
      <c r="AC24" s="271">
        <f>'CD R Investigación'!$L21</f>
        <v>0</v>
      </c>
      <c r="AD24" s="267">
        <f>AE24/$F24</f>
        <v>0</v>
      </c>
      <c r="AE24" s="270">
        <f>'CD R Desarrollo'!$I21</f>
        <v>0</v>
      </c>
      <c r="AF24" s="61"/>
      <c r="AG24" s="272"/>
      <c r="AH24" s="271">
        <f>'CD R Desarrollo'!$L21</f>
        <v>0</v>
      </c>
    </row>
    <row r="25">
      <c r="A25" s="307" t="inlineStr">
        <is>
          <t xml:space="preserve">1.3.2</t>
        </is>
      </c>
      <c r="B25" s="58" t="inlineStr">
        <is>
          <t xml:space="preserve">Formulación preliminar del problema, pregunta y objetivos de investigación</t>
        </is>
      </c>
      <c r="C25" s="308">
        <v>46269</v>
      </c>
      <c r="D25" s="308">
        <v>46271</v>
      </c>
      <c r="E25" s="188">
        <f>D25-C25+1</f>
        <v>3</v>
      </c>
      <c r="F25" s="309">
        <v>4</v>
      </c>
      <c r="G25" s="62">
        <f>F25/$F$239</f>
        <v>0.00344530577088717</v>
      </c>
      <c r="H25" s="62">
        <f>H24+G25</f>
        <v>0.0430663221360896</v>
      </c>
      <c r="I25" s="264">
        <f>P25+U25+Z25+AE25</f>
        <v>8</v>
      </c>
      <c r="J25" s="189">
        <f>J24+I25</f>
        <v>105.5</v>
      </c>
      <c r="K25" s="49">
        <f>J25/$I$239</f>
        <v>0.040678619625988</v>
      </c>
      <c r="L25" s="265">
        <f>S25+X25+AC25+AH25</f>
        <v>1.6</v>
      </c>
      <c r="M25" s="189">
        <f>M24+L25</f>
        <v>41.77</v>
      </c>
      <c r="N25" s="62">
        <f>M25/$L$239</f>
        <v>0.0784368955739583</v>
      </c>
      <c r="O25" s="267">
        <f>P25/$F25</f>
        <v>0</v>
      </c>
      <c r="P25" s="268"/>
      <c r="Q25" s="261"/>
      <c r="R25" s="261">
        <f>Roles!$D$2</f>
        <v>0.61</v>
      </c>
      <c r="S25" s="269">
        <f>R25*P25</f>
        <v>0</v>
      </c>
      <c r="T25" s="267">
        <f>U25/$F25</f>
        <v>0</v>
      </c>
      <c r="U25" s="270">
        <v>0</v>
      </c>
      <c r="V25" s="261"/>
      <c r="W25" s="261">
        <f>TRUNC((Roles!$D$5+3*Roles!$D$8)/4,2)</f>
        <v>0.17</v>
      </c>
      <c r="X25" s="265">
        <f>W25*U25</f>
        <v>0</v>
      </c>
      <c r="Y25" s="267">
        <f>Z25/$F25</f>
        <v>2</v>
      </c>
      <c r="Z25" s="270">
        <v>8</v>
      </c>
      <c r="AA25" s="261"/>
      <c r="AB25" s="261">
        <f>TRUNC((Roles!$D$4+3*Roles!$D$7)/4,2)</f>
        <v>0.2</v>
      </c>
      <c r="AC25" s="271">
        <f>AB25*Z25</f>
        <v>1.6</v>
      </c>
      <c r="AD25" s="267">
        <f>AE25/$F25</f>
        <v>0</v>
      </c>
      <c r="AE25" s="270">
        <v>0</v>
      </c>
      <c r="AF25" s="61"/>
      <c r="AG25" s="272">
        <f>TRUNC((Roles!$D$3+3*Roles!$D$6)/4,2)</f>
        <v>0.18</v>
      </c>
      <c r="AH25" s="271">
        <f>AG25*AE25</f>
        <v>0</v>
      </c>
    </row>
    <row r="26">
      <c r="A26" s="307" t="inlineStr">
        <is>
          <t xml:space="preserve">1.3.3</t>
        </is>
      </c>
      <c r="B26" s="58" t="inlineStr">
        <is>
          <t xml:space="preserve">Identificación preliminar de tecnologías de IA (LLM, RAG, multiagente)</t>
        </is>
      </c>
      <c r="C26" s="308">
        <v>46270</v>
      </c>
      <c r="D26" s="308">
        <v>46272</v>
      </c>
      <c r="E26" s="188">
        <f>D26-C26+1</f>
        <v>3</v>
      </c>
      <c r="F26" s="309">
        <v>4</v>
      </c>
      <c r="G26" s="62">
        <f>F26/$F$239</f>
        <v>0.00344530577088717</v>
      </c>
      <c r="H26" s="62">
        <f>H25+G26</f>
        <v>0.0465116279069768</v>
      </c>
      <c r="I26" s="264">
        <f>P26+U26+Z26+AE26</f>
        <v>8</v>
      </c>
      <c r="J26" s="189">
        <f>J25+I26</f>
        <v>113.5</v>
      </c>
      <c r="K26" s="49">
        <f>J26/$I$239</f>
        <v>0.0437632542895701</v>
      </c>
      <c r="L26" s="265">
        <f>S26+X26+AC26+AH26</f>
        <v>1.44</v>
      </c>
      <c r="M26" s="189">
        <f>M25+L26</f>
        <v>43.21</v>
      </c>
      <c r="N26" s="62">
        <f>M26/$L$239</f>
        <v>0.0811409685839296</v>
      </c>
      <c r="O26" s="267">
        <f>P26/$F26</f>
        <v>0</v>
      </c>
      <c r="P26" s="268"/>
      <c r="Q26" s="261"/>
      <c r="R26" s="261">
        <f>Roles!$D$2</f>
        <v>0.61</v>
      </c>
      <c r="S26" s="269">
        <f>R26*P26</f>
        <v>0</v>
      </c>
      <c r="T26" s="267">
        <f>U26/$F26</f>
        <v>0</v>
      </c>
      <c r="U26" s="270">
        <v>0</v>
      </c>
      <c r="V26" s="261"/>
      <c r="W26" s="261">
        <f>TRUNC((Roles!$D$5+3*Roles!$D$8)/4,2)</f>
        <v>0.17</v>
      </c>
      <c r="X26" s="265">
        <f>W26*U26</f>
        <v>0</v>
      </c>
      <c r="Y26" s="267">
        <f>Z26/$F26</f>
        <v>0</v>
      </c>
      <c r="Z26" s="270">
        <v>0</v>
      </c>
      <c r="AA26" s="261"/>
      <c r="AB26" s="261">
        <f>TRUNC((Roles!$D$4+3*Roles!$D$7)/4,2)</f>
        <v>0.2</v>
      </c>
      <c r="AC26" s="271">
        <f>AB26*Z26</f>
        <v>0</v>
      </c>
      <c r="AD26" s="267">
        <f>AE26/$F26</f>
        <v>2</v>
      </c>
      <c r="AE26" s="270">
        <v>8</v>
      </c>
      <c r="AF26" s="61"/>
      <c r="AG26" s="272">
        <f>TRUNC((Roles!$D$3+3*Roles!$D$6)/4,2)</f>
        <v>0.18</v>
      </c>
      <c r="AH26" s="271">
        <f>AG26*AE26</f>
        <v>1.44</v>
      </c>
    </row>
    <row r="27">
      <c r="A27" s="257" t="inlineStr">
        <is>
          <t xml:space="preserve">1.3.4</t>
        </is>
      </c>
      <c r="B27" s="280" t="inlineStr">
        <is>
          <t xml:space="preserve">Reunión de Líderes 1</t>
        </is>
      </c>
      <c r="C27" s="259">
        <v>46271</v>
      </c>
      <c r="D27" s="259">
        <v>46271</v>
      </c>
      <c r="E27" s="260">
        <f>D27-C27+1</f>
        <v>1</v>
      </c>
      <c r="F27" s="261">
        <v>1.0</v>
      </c>
      <c r="G27" s="262">
        <f>F27/$F$239</f>
        <v>0.000861326442721792</v>
      </c>
      <c r="H27" s="263">
        <f>H26+G27</f>
        <v>0.0473729543496985</v>
      </c>
      <c r="I27" s="264">
        <f>P27+U27+Z27+AE27</f>
        <v>3</v>
      </c>
      <c r="J27" s="287">
        <f>J26+I27</f>
        <v>116.5</v>
      </c>
      <c r="K27" s="49">
        <f>J27/$I$239</f>
        <v>0.0449199922884133</v>
      </c>
      <c r="L27" s="265">
        <f>S27+X27+AC27+AH27</f>
        <v>1.49</v>
      </c>
      <c r="M27" s="265">
        <f>M26+L27</f>
        <v>44.7</v>
      </c>
      <c r="N27" s="266">
        <f>M27/$L$239</f>
        <v>0.0839389330178582</v>
      </c>
      <c r="O27" s="267">
        <f>P27/$F27</f>
        <v>1</v>
      </c>
      <c r="P27" s="268">
        <v>1.0</v>
      </c>
      <c r="Q27" s="261"/>
      <c r="R27" s="261">
        <f>Roles!$D$2</f>
        <v>0.61</v>
      </c>
      <c r="S27" s="269">
        <f>R27*P27</f>
        <v>0.61</v>
      </c>
      <c r="T27" s="267">
        <f>U27/$F27</f>
        <v>1</v>
      </c>
      <c r="U27" s="270">
        <f>'CD R Documentación'!$I20</f>
        <v>1</v>
      </c>
      <c r="V27" s="261"/>
      <c r="W27" s="261"/>
      <c r="X27" s="265">
        <f>'CD R Documentación'!$L20</f>
        <v>0.44</v>
      </c>
      <c r="Y27" s="267">
        <f>Z27/$F27</f>
        <v>0</v>
      </c>
      <c r="Z27" s="270">
        <f>'CD R Investigación'!$I20</f>
        <v>0</v>
      </c>
      <c r="AA27" s="261"/>
      <c r="AB27" s="261"/>
      <c r="AC27" s="271">
        <f>'CD R Investigación'!$L20</f>
        <v>0</v>
      </c>
      <c r="AD27" s="267">
        <f>AE27/$F27</f>
        <v>1</v>
      </c>
      <c r="AE27" s="270">
        <f>'CD R Desarrollo'!$I20</f>
        <v>1</v>
      </c>
      <c r="AF27" s="61"/>
      <c r="AG27" s="272"/>
      <c r="AH27" s="271">
        <f>'CD R Desarrollo'!$L20</f>
        <v>0.44</v>
      </c>
    </row>
    <row r="28">
      <c r="A28" s="307" t="inlineStr">
        <is>
          <t xml:space="preserve">1.3.5</t>
        </is>
      </c>
      <c r="B28" s="58" t="inlineStr">
        <is>
          <t xml:space="preserve">Revisión de redacción, formato y referencias del informe de propuesta</t>
        </is>
      </c>
      <c r="C28" s="308">
        <v>46273</v>
      </c>
      <c r="D28" s="308">
        <v>46274</v>
      </c>
      <c r="E28" s="188">
        <f>D28-C28+1</f>
        <v>2</v>
      </c>
      <c r="F28" s="309">
        <v>3</v>
      </c>
      <c r="G28" s="62">
        <f>F28/$F$239</f>
        <v>0.00258397932816538</v>
      </c>
      <c r="H28" s="62">
        <f>H27+G28</f>
        <v>0.0499569336778639</v>
      </c>
      <c r="I28" s="264">
        <f>P28+U28+Z28+AE28</f>
        <v>7</v>
      </c>
      <c r="J28" s="189">
        <f>J27+I28</f>
        <v>123.5</v>
      </c>
      <c r="K28" s="49">
        <f>J28/$I$239</f>
        <v>0.0476190476190476</v>
      </c>
      <c r="L28" s="265">
        <f>S28+X28+AC28+AH28</f>
        <v>1.63</v>
      </c>
      <c r="M28" s="189">
        <f>M27+L28</f>
        <v>46.33</v>
      </c>
      <c r="N28" s="62">
        <f>M28/$L$239</f>
        <v>0.0869997934388673</v>
      </c>
      <c r="O28" s="267">
        <f>P28/$F28</f>
        <v>0.333333333333333</v>
      </c>
      <c r="P28" s="268">
        <v>1</v>
      </c>
      <c r="Q28" s="261"/>
      <c r="R28" s="261">
        <f>Roles!$D$2</f>
        <v>0.61</v>
      </c>
      <c r="S28" s="269">
        <f>R28*P28</f>
        <v>0.61</v>
      </c>
      <c r="T28" s="267">
        <f>U28/$F28</f>
        <v>2</v>
      </c>
      <c r="U28" s="270">
        <v>6</v>
      </c>
      <c r="V28" s="261"/>
      <c r="W28" s="261">
        <f>TRUNC((Roles!$D$5+3*Roles!$D$8)/4,2)</f>
        <v>0.17</v>
      </c>
      <c r="X28" s="265">
        <f>W28*U28</f>
        <v>1.02</v>
      </c>
      <c r="Y28" s="267">
        <f>Z28/$F28</f>
        <v>0</v>
      </c>
      <c r="Z28" s="270">
        <v>0</v>
      </c>
      <c r="AA28" s="261"/>
      <c r="AB28" s="261">
        <f>TRUNC((Roles!$D$4+3*Roles!$D$7)/4,2)</f>
        <v>0.2</v>
      </c>
      <c r="AC28" s="271">
        <f>AB28*Z28</f>
        <v>0</v>
      </c>
      <c r="AD28" s="267">
        <f>AE28/$F28</f>
        <v>0</v>
      </c>
      <c r="AE28" s="270">
        <v>0</v>
      </c>
      <c r="AF28" s="61"/>
      <c r="AG28" s="272">
        <f>TRUNC((Roles!$D$3+3*Roles!$D$6)/4,2)</f>
        <v>0.18</v>
      </c>
      <c r="AH28" s="271">
        <f>AG28*AE28</f>
        <v>0</v>
      </c>
    </row>
    <row r="29">
      <c r="A29" s="44" t="inlineStr">
        <is>
          <t xml:space="preserve">H1</t>
        </is>
      </c>
      <c r="B29" s="45" t="inlineStr">
        <is>
          <t xml:space="preserve">Entrega Informe Propuesta V1 (Hito 1)</t>
        </is>
      </c>
      <c r="C29" s="215">
        <v>46275</v>
      </c>
      <c r="D29" s="215">
        <v>46275</v>
      </c>
      <c r="E29" s="47">
        <f>D29-C29+1</f>
        <v>1</v>
      </c>
      <c r="F29" s="288">
        <v>0</v>
      </c>
      <c r="G29" s="289">
        <f>F29/$F$239</f>
        <v>0</v>
      </c>
      <c r="H29" s="49">
        <f>H28+G29</f>
        <v>0.0499569336778639</v>
      </c>
      <c r="I29" s="53">
        <f>F29</f>
        <v>0</v>
      </c>
      <c r="J29" s="53">
        <f>J28+I29</f>
        <v>123.5</v>
      </c>
      <c r="K29" s="49">
        <f>J29/$I$239</f>
        <v>0.0476190476190476</v>
      </c>
      <c r="L29" s="53">
        <v>0</v>
      </c>
      <c r="M29" s="53">
        <f>M28+L29</f>
        <v>46.33</v>
      </c>
      <c r="N29" s="49">
        <f>M29/$L$239</f>
        <v>0.0869997934388673</v>
      </c>
      <c r="O29" s="221"/>
      <c r="P29" s="222"/>
      <c r="Q29" s="223"/>
      <c r="R29" s="223"/>
      <c r="S29" s="290"/>
      <c r="T29" s="221"/>
      <c r="U29" s="269"/>
      <c r="V29" s="223"/>
      <c r="W29" s="223"/>
      <c r="X29" s="223"/>
      <c r="Y29" s="221"/>
      <c r="Z29" s="269"/>
      <c r="AA29" s="223"/>
      <c r="AB29" s="223"/>
      <c r="AC29" s="290"/>
      <c r="AD29" s="221"/>
      <c r="AE29" s="269"/>
      <c r="AF29" s="291"/>
      <c r="AG29" s="292"/>
      <c r="AH29" s="290"/>
    </row>
    <row r="30">
      <c r="A30" s="293" t="inlineStr">
        <is>
          <t xml:space="preserve">2</t>
        </is>
      </c>
      <c r="B30" s="294" t="inlineStr">
        <is>
          <t xml:space="preserve">Planificación de Alcances y Diseño de la Arquitectura</t>
        </is>
      </c>
      <c r="C30" s="295">
        <v>46275</v>
      </c>
      <c r="D30" s="295">
        <v>46289</v>
      </c>
      <c r="E30" s="296">
        <f>D30-C30+1</f>
        <v>15</v>
      </c>
      <c r="F30" s="297">
        <f>F31+F39+F47+F52+F58+F62+F66+F70+F74</f>
        <v>243</v>
      </c>
      <c r="G30" s="131">
        <f>F30/$F$239</f>
        <v>0.209302325581395</v>
      </c>
      <c r="H30" s="131">
        <f>H78</f>
        <v>0.259259259259259</v>
      </c>
      <c r="I30" s="298">
        <f>I31+I39+I47+I52+I58+I62+I66+I70+I74</f>
        <v>756</v>
      </c>
      <c r="J30" s="298">
        <f>J78</f>
        <v>879.5</v>
      </c>
      <c r="K30" s="87">
        <f>J30/$I$239</f>
        <v>0.33911702332755</v>
      </c>
      <c r="L30" s="298">
        <f>L31+L39+L47+L52+L58+L62+L66+L70+L74</f>
        <v>133.76</v>
      </c>
      <c r="M30" s="298">
        <f>M78</f>
        <v>180.09</v>
      </c>
      <c r="N30" s="87">
        <f>M30/$L$239</f>
        <v>0.338178130809532</v>
      </c>
      <c r="O30" s="231"/>
      <c r="P30" s="299"/>
      <c r="Q30" s="300"/>
      <c r="R30" s="300"/>
      <c r="S30" s="238"/>
      <c r="T30" s="231"/>
      <c r="U30" s="269"/>
      <c r="V30" s="300"/>
      <c r="W30" s="300"/>
      <c r="X30" s="300"/>
      <c r="Y30" s="231"/>
      <c r="Z30" s="269"/>
      <c r="AA30" s="300"/>
      <c r="AB30" s="300"/>
      <c r="AC30" s="238"/>
      <c r="AD30" s="231"/>
      <c r="AE30" s="269"/>
      <c r="AF30" s="297"/>
      <c r="AG30" s="237"/>
      <c r="AH30" s="238"/>
    </row>
    <row r="31">
      <c r="A31" s="301" t="inlineStr">
        <is>
          <t xml:space="preserve">2.1</t>
        </is>
      </c>
      <c r="B31" s="302" t="inlineStr">
        <is>
          <t xml:space="preserve">Etapa I: Definición del Marco de Trabajo de Investigación</t>
        </is>
      </c>
      <c r="C31" s="303">
        <v>46275</v>
      </c>
      <c r="D31" s="303">
        <v>46277</v>
      </c>
      <c r="E31" s="304">
        <f>D31-C31+1</f>
        <v>3</v>
      </c>
      <c r="F31" s="278">
        <f>SUM(F32:F38)</f>
        <v>18</v>
      </c>
      <c r="G31" s="305">
        <f>F31/$F$239</f>
        <v>0.0155038759689922</v>
      </c>
      <c r="H31" s="305">
        <f>H38</f>
        <v>0.0654608096468562</v>
      </c>
      <c r="I31" s="306">
        <f>SUM(I32:I38)</f>
        <v>40</v>
      </c>
      <c r="J31" s="306">
        <f>J38</f>
        <v>163.5</v>
      </c>
      <c r="K31" s="247">
        <f>J31/$I$239</f>
        <v>0.0630422209369578</v>
      </c>
      <c r="L31" s="306">
        <f>SUM(L32:L38)</f>
        <v>9.95</v>
      </c>
      <c r="M31" s="306">
        <f>M38</f>
        <v>56.28</v>
      </c>
      <c r="N31" s="247">
        <f>M31/$L$239</f>
        <v>0.105684186806377</v>
      </c>
      <c r="O31" s="249"/>
      <c r="P31" s="276"/>
      <c r="Q31" s="277"/>
      <c r="R31" s="277"/>
      <c r="S31" s="256"/>
      <c r="T31" s="249"/>
      <c r="U31" s="269"/>
      <c r="V31" s="277"/>
      <c r="W31" s="277"/>
      <c r="X31" s="277"/>
      <c r="Y31" s="249"/>
      <c r="Z31" s="269"/>
      <c r="AA31" s="277"/>
      <c r="AB31" s="277"/>
      <c r="AC31" s="256"/>
      <c r="AD31" s="249"/>
      <c r="AE31" s="269"/>
      <c r="AF31" s="278"/>
      <c r="AG31" s="255"/>
      <c r="AH31" s="256"/>
    </row>
    <row r="32">
      <c r="A32" s="307" t="inlineStr">
        <is>
          <t xml:space="preserve">2.1.1</t>
        </is>
      </c>
      <c r="B32" s="58" t="inlineStr">
        <is>
          <t xml:space="preserve">Identificación y delimitación del problema de investigación</t>
        </is>
      </c>
      <c r="C32" s="308">
        <v>46275</v>
      </c>
      <c r="D32" s="308">
        <v>46275</v>
      </c>
      <c r="E32" s="188">
        <f>D32-C32+1</f>
        <v>1</v>
      </c>
      <c r="F32" s="309">
        <v>3</v>
      </c>
      <c r="G32" s="62">
        <f>F32/$F$239</f>
        <v>0.00258397932816538</v>
      </c>
      <c r="H32" s="62">
        <f>H29+G32</f>
        <v>0.0525409130060293</v>
      </c>
      <c r="I32" s="264">
        <f>P32+U32+Z32+AE32</f>
        <v>6</v>
      </c>
      <c r="J32" s="189">
        <f>J29+I32</f>
        <v>129.5</v>
      </c>
      <c r="K32" s="49">
        <f>J32/$I$239</f>
        <v>0.0499325236167341</v>
      </c>
      <c r="L32" s="265">
        <f>S32+X32+AC32+AH32</f>
        <v>1.2</v>
      </c>
      <c r="M32" s="189">
        <f>M29+L32</f>
        <v>47.53</v>
      </c>
      <c r="N32" s="62">
        <f>M32/$L$239</f>
        <v>0.0892531876138434</v>
      </c>
      <c r="O32" s="267">
        <f>P32/$F32</f>
        <v>0</v>
      </c>
      <c r="P32" s="268"/>
      <c r="Q32" s="261"/>
      <c r="R32" s="261">
        <f>Roles!$D$2</f>
        <v>0.61</v>
      </c>
      <c r="S32" s="269">
        <f>R32*P32</f>
        <v>0</v>
      </c>
      <c r="T32" s="267">
        <f>U32/$F32</f>
        <v>0</v>
      </c>
      <c r="U32" s="270">
        <v>0</v>
      </c>
      <c r="V32" s="261"/>
      <c r="W32" s="261">
        <f>TRUNC((Roles!$D$5+3*Roles!$D$8)/4,2)</f>
        <v>0.17</v>
      </c>
      <c r="X32" s="265">
        <f>W32*U32</f>
        <v>0</v>
      </c>
      <c r="Y32" s="267">
        <f>Z32/$F32</f>
        <v>2</v>
      </c>
      <c r="Z32" s="270">
        <v>6</v>
      </c>
      <c r="AA32" s="261"/>
      <c r="AB32" s="261">
        <f>TRUNC((Roles!$D$4+3*Roles!$D$7)/4,2)</f>
        <v>0.2</v>
      </c>
      <c r="AC32" s="271">
        <f>AB32*Z32</f>
        <v>1.2</v>
      </c>
      <c r="AD32" s="267">
        <f>AE32/$F32</f>
        <v>0</v>
      </c>
      <c r="AE32" s="270">
        <v>0</v>
      </c>
      <c r="AF32" s="61"/>
      <c r="AG32" s="272">
        <f>TRUNC((Roles!$D$3+3*Roles!$D$6)/4,2)</f>
        <v>0.18</v>
      </c>
      <c r="AH32" s="271">
        <f>AG32*AE32</f>
        <v>0</v>
      </c>
    </row>
    <row r="33">
      <c r="A33" s="307" t="inlineStr">
        <is>
          <t xml:space="preserve">2.1.2</t>
        </is>
      </c>
      <c r="B33" s="58" t="inlineStr">
        <is>
          <t xml:space="preserve">Formulación de preguntas de investigación por agente (PI1–PI7 y PB)</t>
        </is>
      </c>
      <c r="C33" s="308">
        <v>46275</v>
      </c>
      <c r="D33" s="308">
        <v>46276</v>
      </c>
      <c r="E33" s="188">
        <f>D33-C33+1</f>
        <v>2</v>
      </c>
      <c r="F33" s="309">
        <v>3</v>
      </c>
      <c r="G33" s="62">
        <f>F33/$F$239</f>
        <v>0.00258397932816538</v>
      </c>
      <c r="H33" s="62">
        <f>H32+G33</f>
        <v>0.0551248923341947</v>
      </c>
      <c r="I33" s="264">
        <f>P33+U33+Z33+AE33</f>
        <v>6</v>
      </c>
      <c r="J33" s="189">
        <f>J32+I33</f>
        <v>135.5</v>
      </c>
      <c r="K33" s="49">
        <f>J33/$I$239</f>
        <v>0.0522459996144207</v>
      </c>
      <c r="L33" s="265">
        <f>S33+X33+AC33+AH33</f>
        <v>1.2</v>
      </c>
      <c r="M33" s="189">
        <f>M32+L33</f>
        <v>48.73</v>
      </c>
      <c r="N33" s="62">
        <f>M33/$L$239</f>
        <v>0.0915065817888194</v>
      </c>
      <c r="O33" s="267">
        <f>P33/$F33</f>
        <v>0</v>
      </c>
      <c r="P33" s="268"/>
      <c r="Q33" s="261"/>
      <c r="R33" s="261">
        <f>Roles!$D$2</f>
        <v>0.61</v>
      </c>
      <c r="S33" s="269">
        <f>R33*P33</f>
        <v>0</v>
      </c>
      <c r="T33" s="267">
        <f>U33/$F33</f>
        <v>0</v>
      </c>
      <c r="U33" s="270">
        <v>0</v>
      </c>
      <c r="V33" s="261"/>
      <c r="W33" s="261">
        <f>TRUNC((Roles!$D$5+3*Roles!$D$8)/4,2)</f>
        <v>0.17</v>
      </c>
      <c r="X33" s="265">
        <f>W33*U33</f>
        <v>0</v>
      </c>
      <c r="Y33" s="267">
        <f>Z33/$F33</f>
        <v>2</v>
      </c>
      <c r="Z33" s="270">
        <v>6</v>
      </c>
      <c r="AA33" s="261"/>
      <c r="AB33" s="261">
        <f>TRUNC((Roles!$D$4+3*Roles!$D$7)/4,2)</f>
        <v>0.2</v>
      </c>
      <c r="AC33" s="271">
        <f>AB33*Z33</f>
        <v>1.2</v>
      </c>
      <c r="AD33" s="267">
        <f>AE33/$F33</f>
        <v>0</v>
      </c>
      <c r="AE33" s="270">
        <v>0</v>
      </c>
      <c r="AF33" s="61"/>
      <c r="AG33" s="272">
        <f>TRUNC((Roles!$D$3+3*Roles!$D$6)/4,2)</f>
        <v>0.18</v>
      </c>
      <c r="AH33" s="271">
        <f>AG33*AE33</f>
        <v>0</v>
      </c>
    </row>
    <row r="34">
      <c r="A34" s="307" t="inlineStr">
        <is>
          <t xml:space="preserve">2.1.3</t>
        </is>
      </c>
      <c r="B34" s="58" t="inlineStr">
        <is>
          <t xml:space="preserve">Definición de las 12 categorías de términos (palabras clave y descriptores)</t>
        </is>
      </c>
      <c r="C34" s="308">
        <v>46275</v>
      </c>
      <c r="D34" s="308">
        <v>46276</v>
      </c>
      <c r="E34" s="188">
        <f>D34-C34+1</f>
        <v>2</v>
      </c>
      <c r="F34" s="309">
        <v>3</v>
      </c>
      <c r="G34" s="62">
        <f>F34/$F$239</f>
        <v>0.00258397932816538</v>
      </c>
      <c r="H34" s="62">
        <f>H33+G34</f>
        <v>0.0577088716623601</v>
      </c>
      <c r="I34" s="264">
        <f>P34+U34+Z34+AE34</f>
        <v>6</v>
      </c>
      <c r="J34" s="189">
        <f>J33+I34</f>
        <v>141.5</v>
      </c>
      <c r="K34" s="49">
        <f>J34/$I$239</f>
        <v>0.0545594756121072</v>
      </c>
      <c r="L34" s="265">
        <f>S34+X34+AC34+AH34</f>
        <v>1.2</v>
      </c>
      <c r="M34" s="189">
        <f>M33+L34</f>
        <v>49.93</v>
      </c>
      <c r="N34" s="62">
        <f>M34/$L$239</f>
        <v>0.0937599759637955</v>
      </c>
      <c r="O34" s="267">
        <f>P34/$F34</f>
        <v>0</v>
      </c>
      <c r="P34" s="268"/>
      <c r="Q34" s="261"/>
      <c r="R34" s="261">
        <f>Roles!$D$2</f>
        <v>0.61</v>
      </c>
      <c r="S34" s="269">
        <f>R34*P34</f>
        <v>0</v>
      </c>
      <c r="T34" s="267">
        <f>U34/$F34</f>
        <v>0</v>
      </c>
      <c r="U34" s="270">
        <v>0</v>
      </c>
      <c r="V34" s="261"/>
      <c r="W34" s="261">
        <f>TRUNC((Roles!$D$5+3*Roles!$D$8)/4,2)</f>
        <v>0.17</v>
      </c>
      <c r="X34" s="265">
        <f>W34*U34</f>
        <v>0</v>
      </c>
      <c r="Y34" s="267">
        <f>Z34/$F34</f>
        <v>2</v>
      </c>
      <c r="Z34" s="270">
        <v>6</v>
      </c>
      <c r="AA34" s="261"/>
      <c r="AB34" s="261">
        <f>TRUNC((Roles!$D$4+3*Roles!$D$7)/4,2)</f>
        <v>0.2</v>
      </c>
      <c r="AC34" s="271">
        <f>AB34*Z34</f>
        <v>1.2</v>
      </c>
      <c r="AD34" s="267">
        <f>AE34/$F34</f>
        <v>0</v>
      </c>
      <c r="AE34" s="270">
        <v>0</v>
      </c>
      <c r="AF34" s="61"/>
      <c r="AG34" s="272">
        <f>TRUNC((Roles!$D$3+3*Roles!$D$6)/4,2)</f>
        <v>0.18</v>
      </c>
      <c r="AH34" s="271">
        <f>AG34*AE34</f>
        <v>0</v>
      </c>
    </row>
    <row r="35">
      <c r="A35" s="307" t="inlineStr">
        <is>
          <t xml:space="preserve">2.1.4</t>
        </is>
      </c>
      <c r="B35" s="58" t="inlineStr">
        <is>
          <t xml:space="preserve">Selección de bases de datos bibliográficas, altmétricas y herramientas de IA</t>
        </is>
      </c>
      <c r="C35" s="308">
        <v>46276</v>
      </c>
      <c r="D35" s="308">
        <v>46276</v>
      </c>
      <c r="E35" s="188">
        <f>D35-C35+1</f>
        <v>1</v>
      </c>
      <c r="F35" s="309">
        <v>2</v>
      </c>
      <c r="G35" s="62">
        <f>F35/$F$239</f>
        <v>0.00172265288544358</v>
      </c>
      <c r="H35" s="62">
        <f>H34+G35</f>
        <v>0.0594315245478036</v>
      </c>
      <c r="I35" s="264">
        <f>P35+U35+Z35+AE35</f>
        <v>4</v>
      </c>
      <c r="J35" s="189">
        <f>J34+I35</f>
        <v>145.5</v>
      </c>
      <c r="K35" s="49">
        <f>J35/$I$239</f>
        <v>0.0561017929438982</v>
      </c>
      <c r="L35" s="265">
        <f>S35+X35+AC35+AH35</f>
        <v>0.8</v>
      </c>
      <c r="M35" s="189">
        <f>M34+L35</f>
        <v>50.73</v>
      </c>
      <c r="N35" s="62">
        <f>M35/$L$239</f>
        <v>0.0952622387471129</v>
      </c>
      <c r="O35" s="267">
        <f>P35/$F35</f>
        <v>0</v>
      </c>
      <c r="P35" s="268"/>
      <c r="Q35" s="261"/>
      <c r="R35" s="261">
        <f>Roles!$D$2</f>
        <v>0.61</v>
      </c>
      <c r="S35" s="269">
        <f>R35*P35</f>
        <v>0</v>
      </c>
      <c r="T35" s="267">
        <f>U35/$F35</f>
        <v>0</v>
      </c>
      <c r="U35" s="270">
        <v>0</v>
      </c>
      <c r="V35" s="261"/>
      <c r="W35" s="261">
        <f>TRUNC((Roles!$D$5+3*Roles!$D$8)/4,2)</f>
        <v>0.17</v>
      </c>
      <c r="X35" s="265">
        <f>W35*U35</f>
        <v>0</v>
      </c>
      <c r="Y35" s="267">
        <f>Z35/$F35</f>
        <v>2</v>
      </c>
      <c r="Z35" s="270">
        <v>4</v>
      </c>
      <c r="AA35" s="261"/>
      <c r="AB35" s="261">
        <f>TRUNC((Roles!$D$4+3*Roles!$D$7)/4,2)</f>
        <v>0.2</v>
      </c>
      <c r="AC35" s="271">
        <f>AB35*Z35</f>
        <v>0.8</v>
      </c>
      <c r="AD35" s="267">
        <f>AE35/$F35</f>
        <v>0</v>
      </c>
      <c r="AE35" s="270">
        <v>0</v>
      </c>
      <c r="AF35" s="61"/>
      <c r="AG35" s="272">
        <f>TRUNC((Roles!$D$3+3*Roles!$D$6)/4,2)</f>
        <v>0.18</v>
      </c>
      <c r="AH35" s="271">
        <f>AG35*AE35</f>
        <v>0</v>
      </c>
    </row>
    <row r="36">
      <c r="A36" s="307" t="inlineStr">
        <is>
          <t xml:space="preserve">2.1.5</t>
        </is>
      </c>
      <c r="B36" s="58" t="inlineStr">
        <is>
          <t xml:space="preserve">Construcción de las 9 ecuaciones de búsqueda (Eb1–Eb7, Eb4b, Eb4c)</t>
        </is>
      </c>
      <c r="C36" s="308">
        <v>46276</v>
      </c>
      <c r="D36" s="308">
        <v>46277</v>
      </c>
      <c r="E36" s="188">
        <f>D36-C36+1</f>
        <v>2</v>
      </c>
      <c r="F36" s="309">
        <v>4</v>
      </c>
      <c r="G36" s="62">
        <f>F36/$F$239</f>
        <v>0.00344530577088717</v>
      </c>
      <c r="H36" s="62">
        <f>H35+G36</f>
        <v>0.0628768303186908</v>
      </c>
      <c r="I36" s="264">
        <f>P36+U36+Z36+AE36</f>
        <v>9</v>
      </c>
      <c r="J36" s="189">
        <f>J35+I36</f>
        <v>154.5</v>
      </c>
      <c r="K36" s="49">
        <f>J36/$I$239</f>
        <v>0.059572006940428</v>
      </c>
      <c r="L36" s="265">
        <f>S36+X36+AC36+AH36</f>
        <v>2.21</v>
      </c>
      <c r="M36" s="189">
        <f>M35+L36</f>
        <v>52.94</v>
      </c>
      <c r="N36" s="62">
        <f>M36/$L$239</f>
        <v>0.0994122396860271</v>
      </c>
      <c r="O36" s="267">
        <f>P36/$F36</f>
        <v>0.25</v>
      </c>
      <c r="P36" s="268">
        <v>1</v>
      </c>
      <c r="Q36" s="261"/>
      <c r="R36" s="261">
        <f>Roles!$D$2</f>
        <v>0.61</v>
      </c>
      <c r="S36" s="269">
        <f>R36*P36</f>
        <v>0.61</v>
      </c>
      <c r="T36" s="267">
        <f>U36/$F36</f>
        <v>0</v>
      </c>
      <c r="U36" s="270">
        <v>0</v>
      </c>
      <c r="V36" s="261"/>
      <c r="W36" s="261">
        <f>TRUNC((Roles!$D$5+3*Roles!$D$8)/4,2)</f>
        <v>0.17</v>
      </c>
      <c r="X36" s="265">
        <f>W36*U36</f>
        <v>0</v>
      </c>
      <c r="Y36" s="267">
        <f>Z36/$F36</f>
        <v>2</v>
      </c>
      <c r="Z36" s="270">
        <v>8</v>
      </c>
      <c r="AA36" s="261"/>
      <c r="AB36" s="261">
        <f>TRUNC((Roles!$D$4+3*Roles!$D$7)/4,2)</f>
        <v>0.2</v>
      </c>
      <c r="AC36" s="271">
        <f>AB36*Z36</f>
        <v>1.6</v>
      </c>
      <c r="AD36" s="267">
        <f>AE36/$F36</f>
        <v>0</v>
      </c>
      <c r="AE36" s="270">
        <v>0</v>
      </c>
      <c r="AF36" s="61"/>
      <c r="AG36" s="272">
        <f>TRUNC((Roles!$D$3+3*Roles!$D$6)/4,2)</f>
        <v>0.18</v>
      </c>
      <c r="AH36" s="271">
        <f>AG36*AE36</f>
        <v>0</v>
      </c>
    </row>
    <row r="37">
      <c r="A37" s="307" t="inlineStr">
        <is>
          <t xml:space="preserve">2.1.6</t>
        </is>
      </c>
      <c r="B37" s="58" t="inlineStr">
        <is>
          <t xml:space="preserve">Definición de criterios de inclusión, exclusión y calidad documental</t>
        </is>
      </c>
      <c r="C37" s="308">
        <v>46277</v>
      </c>
      <c r="D37" s="308">
        <v>46277</v>
      </c>
      <c r="E37" s="188">
        <f>D37-C37+1</f>
        <v>1</v>
      </c>
      <c r="F37" s="309">
        <v>2</v>
      </c>
      <c r="G37" s="62">
        <f>F37/$F$239</f>
        <v>0.00172265288544358</v>
      </c>
      <c r="H37" s="62">
        <f>H36+G37</f>
        <v>0.0645994832041344</v>
      </c>
      <c r="I37" s="264">
        <f>P37+U37+Z37+AE37</f>
        <v>5</v>
      </c>
      <c r="J37" s="189">
        <f>J36+I37</f>
        <v>159.5</v>
      </c>
      <c r="K37" s="49">
        <f>J37/$I$239</f>
        <v>0.0614999036051668</v>
      </c>
      <c r="L37" s="265">
        <f>S37+X37+AC37+AH37</f>
        <v>1.41</v>
      </c>
      <c r="M37" s="189">
        <f>M36+L37</f>
        <v>54.35</v>
      </c>
      <c r="N37" s="62">
        <f>M37/$L$239</f>
        <v>0.102059977841624</v>
      </c>
      <c r="O37" s="267">
        <f>P37/$F37</f>
        <v>0.5</v>
      </c>
      <c r="P37" s="268">
        <v>1</v>
      </c>
      <c r="Q37" s="261"/>
      <c r="R37" s="261">
        <f>Roles!$D$2</f>
        <v>0.61</v>
      </c>
      <c r="S37" s="269">
        <f>R37*P37</f>
        <v>0.61</v>
      </c>
      <c r="T37" s="267">
        <f>U37/$F37</f>
        <v>0</v>
      </c>
      <c r="U37" s="270">
        <v>0</v>
      </c>
      <c r="V37" s="261"/>
      <c r="W37" s="261">
        <f>TRUNC((Roles!$D$5+3*Roles!$D$8)/4,2)</f>
        <v>0.17</v>
      </c>
      <c r="X37" s="265">
        <f>W37*U37</f>
        <v>0</v>
      </c>
      <c r="Y37" s="267">
        <f>Z37/$F37</f>
        <v>2</v>
      </c>
      <c r="Z37" s="270">
        <v>4</v>
      </c>
      <c r="AA37" s="261"/>
      <c r="AB37" s="261">
        <f>TRUNC((Roles!$D$4+3*Roles!$D$7)/4,2)</f>
        <v>0.2</v>
      </c>
      <c r="AC37" s="271">
        <f>AB37*Z37</f>
        <v>0.8</v>
      </c>
      <c r="AD37" s="267">
        <f>AE37/$F37</f>
        <v>0</v>
      </c>
      <c r="AE37" s="270">
        <v>0</v>
      </c>
      <c r="AF37" s="61"/>
      <c r="AG37" s="272">
        <f>TRUNC((Roles!$D$3+3*Roles!$D$6)/4,2)</f>
        <v>0.18</v>
      </c>
      <c r="AH37" s="271">
        <f>AG37*AE37</f>
        <v>0</v>
      </c>
    </row>
    <row r="38">
      <c r="A38" s="307" t="inlineStr">
        <is>
          <t xml:space="preserve">2.1.7</t>
        </is>
      </c>
      <c r="B38" s="311" t="inlineStr">
        <is>
          <t xml:space="preserve">Reunión de Líderes 2</t>
        </is>
      </c>
      <c r="C38" s="308">
        <v>46277</v>
      </c>
      <c r="D38" s="308">
        <v>46277</v>
      </c>
      <c r="E38" s="312">
        <f>D38-C38+1</f>
        <v>1</v>
      </c>
      <c r="F38" s="309">
        <v>1.0</v>
      </c>
      <c r="G38" s="262">
        <f>F38/$F$239</f>
        <v>0.000861326442721792</v>
      </c>
      <c r="H38" s="62">
        <f>H37+G38</f>
        <v>0.0654608096468562</v>
      </c>
      <c r="I38" s="264">
        <f>P38+U38+Z38+AE38</f>
        <v>4</v>
      </c>
      <c r="J38" s="189">
        <f>J37+I38</f>
        <v>163.5</v>
      </c>
      <c r="K38" s="313">
        <f>J38/$I$239</f>
        <v>0.0630422209369578</v>
      </c>
      <c r="L38" s="265">
        <f>S38+X38+AC38+AH38</f>
        <v>1.93</v>
      </c>
      <c r="M38" s="189">
        <f>M37+L38</f>
        <v>56.28</v>
      </c>
      <c r="N38" s="62">
        <f>M38/$L$239</f>
        <v>0.105684186806377</v>
      </c>
      <c r="O38" s="267">
        <f>P38/$F38</f>
        <v>1</v>
      </c>
      <c r="P38" s="268">
        <v>1.0</v>
      </c>
      <c r="Q38" s="261"/>
      <c r="R38" s="261">
        <f>Roles!$D$2</f>
        <v>0.61</v>
      </c>
      <c r="S38" s="269">
        <f>R38*P38</f>
        <v>0.61</v>
      </c>
      <c r="T38" s="267">
        <f>U38/$F38</f>
        <v>1</v>
      </c>
      <c r="U38" s="270">
        <f>'CD R Documentación'!$I28</f>
        <v>1</v>
      </c>
      <c r="V38" s="261"/>
      <c r="W38" s="261"/>
      <c r="X38" s="265">
        <f>'CD R Documentación'!$L28</f>
        <v>0.44</v>
      </c>
      <c r="Y38" s="267">
        <f>Z38/$F38</f>
        <v>1</v>
      </c>
      <c r="Z38" s="270">
        <f>'CD R Investigación'!$I28</f>
        <v>1</v>
      </c>
      <c r="AA38" s="261"/>
      <c r="AB38" s="261"/>
      <c r="AC38" s="271">
        <f>'CD R Investigación'!$L28</f>
        <v>0.44</v>
      </c>
      <c r="AD38" s="267">
        <f>AE38/$F38</f>
        <v>1</v>
      </c>
      <c r="AE38" s="270">
        <f>'CD R Desarrollo'!$I28</f>
        <v>1</v>
      </c>
      <c r="AF38" s="61"/>
      <c r="AG38" s="272"/>
      <c r="AH38" s="271">
        <f>'CD R Desarrollo'!$L28</f>
        <v>0.44</v>
      </c>
    </row>
    <row r="39">
      <c r="A39" s="301" t="inlineStr">
        <is>
          <t xml:space="preserve">2.2</t>
        </is>
      </c>
      <c r="B39" s="302" t="inlineStr">
        <is>
          <t xml:space="preserve">Estudio bibliométrico preliminar (v1): relevamiento multifuente</t>
        </is>
      </c>
      <c r="C39" s="303">
        <v>46275</v>
      </c>
      <c r="D39" s="303">
        <v>46280</v>
      </c>
      <c r="E39" s="304">
        <f>D39-C39+1</f>
        <v>6</v>
      </c>
      <c r="F39" s="278">
        <f>SUM(F40:F46)</f>
        <v>36</v>
      </c>
      <c r="G39" s="305">
        <f>F39/$F$239</f>
        <v>0.0310077519379845</v>
      </c>
      <c r="H39" s="305">
        <f>H46</f>
        <v>0.0964685615848407</v>
      </c>
      <c r="I39" s="306">
        <f>SUM(I40:I46)</f>
        <v>252</v>
      </c>
      <c r="J39" s="306">
        <f>J46</f>
        <v>415.5</v>
      </c>
      <c r="K39" s="247">
        <f>J39/$I$239</f>
        <v>0.160208212839792</v>
      </c>
      <c r="L39" s="306">
        <f>SUM(L40:L46)</f>
        <v>38.07</v>
      </c>
      <c r="M39" s="306">
        <f>M46</f>
        <v>94.35</v>
      </c>
      <c r="N39" s="247">
        <f>M39/$L$239</f>
        <v>0.177173117007493</v>
      </c>
      <c r="O39" s="249"/>
      <c r="P39" s="276"/>
      <c r="Q39" s="277"/>
      <c r="R39" s="277"/>
      <c r="S39" s="256"/>
      <c r="T39" s="249"/>
      <c r="U39" s="269"/>
      <c r="V39" s="277"/>
      <c r="W39" s="277"/>
      <c r="X39" s="277"/>
      <c r="Y39" s="249"/>
      <c r="Z39" s="269"/>
      <c r="AA39" s="277"/>
      <c r="AB39" s="277"/>
      <c r="AC39" s="256"/>
      <c r="AD39" s="249"/>
      <c r="AE39" s="269"/>
      <c r="AF39" s="278"/>
      <c r="AG39" s="255"/>
      <c r="AH39" s="256"/>
    </row>
    <row r="40">
      <c r="A40" s="307" t="inlineStr">
        <is>
          <t xml:space="preserve">2.2.1</t>
        </is>
      </c>
      <c r="B40" s="58" t="inlineStr">
        <is>
          <t xml:space="preserve">Búsqueda de papers One Health</t>
        </is>
      </c>
      <c r="C40" s="308">
        <v>46275</v>
      </c>
      <c r="D40" s="308">
        <v>46277</v>
      </c>
      <c r="E40" s="188">
        <f>D40-C40+1</f>
        <v>3</v>
      </c>
      <c r="F40" s="309">
        <v>10.0</v>
      </c>
      <c r="G40" s="62">
        <f>F40/$F$239</f>
        <v>0.00861326442721792</v>
      </c>
      <c r="H40" s="62">
        <f>H38+G40</f>
        <v>0.0740740740740741</v>
      </c>
      <c r="I40" s="264">
        <f>P40+U40+Z40+AE40</f>
        <v>93</v>
      </c>
      <c r="J40" s="189">
        <f>J38+I40</f>
        <v>256.5</v>
      </c>
      <c r="K40" s="49">
        <f>J40/$I$239</f>
        <v>0.0989010989010989</v>
      </c>
      <c r="L40" s="265">
        <f>S40+X40+AC40+AH40</f>
        <v>13.15</v>
      </c>
      <c r="M40" s="189">
        <f>M38+L40</f>
        <v>69.43</v>
      </c>
      <c r="N40" s="62">
        <f>M40/$L$239</f>
        <v>0.130377631307156</v>
      </c>
      <c r="O40" s="267">
        <f>P40/$F40</f>
        <v>0.1</v>
      </c>
      <c r="P40" s="268">
        <v>1.0</v>
      </c>
      <c r="Q40" s="261"/>
      <c r="R40" s="261">
        <f>Roles!$D$2</f>
        <v>0.61</v>
      </c>
      <c r="S40" s="269">
        <f>R40*P40</f>
        <v>0.61</v>
      </c>
      <c r="T40" s="267">
        <f>U40/$F40</f>
        <v>1.7</v>
      </c>
      <c r="U40" s="270">
        <f>'CD R Documentación'!$I25</f>
        <v>17</v>
      </c>
      <c r="V40" s="261"/>
      <c r="W40" s="261"/>
      <c r="X40" s="265">
        <f>'CD R Documentación'!$L25</f>
        <v>2.58</v>
      </c>
      <c r="Y40" s="267">
        <f>Z40/$F40</f>
        <v>7.5</v>
      </c>
      <c r="Z40" s="270">
        <f>'CD R Investigación'!$I25</f>
        <v>75</v>
      </c>
      <c r="AA40" s="261"/>
      <c r="AB40" s="261"/>
      <c r="AC40" s="271">
        <f>'CD R Investigación'!$L25</f>
        <v>9.96</v>
      </c>
      <c r="AD40" s="267">
        <f>AE40/$F40</f>
        <v>0</v>
      </c>
      <c r="AE40" s="270">
        <f>'CD R Desarrollo'!$I25</f>
        <v>0</v>
      </c>
      <c r="AF40" s="61"/>
      <c r="AG40" s="272"/>
      <c r="AH40" s="271">
        <f>'CD R Desarrollo'!$L25</f>
        <v>0</v>
      </c>
    </row>
    <row r="41">
      <c r="A41" s="307" t="inlineStr">
        <is>
          <t xml:space="preserve">2.2.2</t>
        </is>
      </c>
      <c r="B41" s="58" t="inlineStr">
        <is>
          <t xml:space="preserve">Selección de fuentes clave</t>
        </is>
      </c>
      <c r="C41" s="308">
        <v>46275</v>
      </c>
      <c r="D41" s="308">
        <v>46279</v>
      </c>
      <c r="E41" s="188">
        <f>D41-C41+1</f>
        <v>5</v>
      </c>
      <c r="F41" s="309">
        <v>5.0</v>
      </c>
      <c r="G41" s="62">
        <f>F41/$F$239</f>
        <v>0.00430663221360896</v>
      </c>
      <c r="H41" s="62">
        <f>H40+G41</f>
        <v>0.0783807062876831</v>
      </c>
      <c r="I41" s="264">
        <f>P41+U41+Z41+AE41</f>
        <v>48</v>
      </c>
      <c r="J41" s="189">
        <f>J40+I41</f>
        <v>304.5</v>
      </c>
      <c r="K41" s="49">
        <f>J41/$I$239</f>
        <v>0.117408906882591</v>
      </c>
      <c r="L41" s="265">
        <f>S41+X41+AC41+AH41</f>
        <v>7.23</v>
      </c>
      <c r="M41" s="189">
        <f>M40+L41</f>
        <v>76.66</v>
      </c>
      <c r="N41" s="49">
        <f>M41/$L$239</f>
        <v>0.143954331211387</v>
      </c>
      <c r="O41" s="267">
        <f>P41/$F41</f>
        <v>0</v>
      </c>
      <c r="P41" s="268"/>
      <c r="Q41" s="261"/>
      <c r="R41" s="261">
        <f>Roles!$D$2</f>
        <v>0.61</v>
      </c>
      <c r="S41" s="269">
        <f>R41*P41</f>
        <v>0</v>
      </c>
      <c r="T41" s="267">
        <f>U41/$F41</f>
        <v>3.6</v>
      </c>
      <c r="U41" s="270">
        <f>'CD R Documentación'!$I26</f>
        <v>18</v>
      </c>
      <c r="V41" s="261"/>
      <c r="W41" s="261"/>
      <c r="X41" s="265">
        <f>'CD R Documentación'!$L26</f>
        <v>2.67</v>
      </c>
      <c r="Y41" s="267">
        <f>Z41/$F41</f>
        <v>6</v>
      </c>
      <c r="Z41" s="270">
        <f>'CD R Investigación'!$I26</f>
        <v>30</v>
      </c>
      <c r="AA41" s="261"/>
      <c r="AB41" s="261"/>
      <c r="AC41" s="271">
        <f>'CD R Investigación'!$L26</f>
        <v>4.56</v>
      </c>
      <c r="AD41" s="267">
        <f>AE41/$F41</f>
        <v>0</v>
      </c>
      <c r="AE41" s="270">
        <f>'CD R Desarrollo'!$I26</f>
        <v>0</v>
      </c>
      <c r="AF41" s="261"/>
      <c r="AG41" s="272"/>
      <c r="AH41" s="271">
        <f>'CD R Desarrollo'!$L26</f>
        <v>0</v>
      </c>
    </row>
    <row r="42">
      <c r="A42" s="307" t="inlineStr">
        <is>
          <t xml:space="preserve">2.2.3</t>
        </is>
      </c>
      <c r="B42" s="58" t="inlineStr">
        <is>
          <t xml:space="preserve">Resumen bibliográfico</t>
        </is>
      </c>
      <c r="C42" s="308">
        <v>46275</v>
      </c>
      <c r="D42" s="308">
        <v>46279</v>
      </c>
      <c r="E42" s="310">
        <f>D42-C42+1</f>
        <v>5</v>
      </c>
      <c r="F42" s="309">
        <v>5.0</v>
      </c>
      <c r="G42" s="262">
        <f>F42/$F$239</f>
        <v>0.00430663221360896</v>
      </c>
      <c r="H42" s="62">
        <f>H41+G42</f>
        <v>0.082687338501292</v>
      </c>
      <c r="I42" s="264">
        <f>P42+U42+Z42+AE42</f>
        <v>70</v>
      </c>
      <c r="J42" s="189">
        <f>J41+I42</f>
        <v>374.5</v>
      </c>
      <c r="K42" s="49">
        <f>J42/$I$239</f>
        <v>0.144399460188934</v>
      </c>
      <c r="L42" s="265">
        <f>S42+X42+AC42+AH42</f>
        <v>9.67</v>
      </c>
      <c r="M42" s="189">
        <f>M41+L42</f>
        <v>86.33</v>
      </c>
      <c r="N42" s="62">
        <f>M42/$L$239</f>
        <v>0.162112932604736</v>
      </c>
      <c r="O42" s="267">
        <f>P42/$F42</f>
        <v>0</v>
      </c>
      <c r="P42" s="268"/>
      <c r="Q42" s="261"/>
      <c r="R42" s="261">
        <f>Roles!$D$2</f>
        <v>0.61</v>
      </c>
      <c r="S42" s="269">
        <f>R42*P42</f>
        <v>0</v>
      </c>
      <c r="T42" s="267">
        <f>U42/$F42</f>
        <v>2.6</v>
      </c>
      <c r="U42" s="270">
        <f>'CD R Documentación'!$I27</f>
        <v>13</v>
      </c>
      <c r="V42" s="261"/>
      <c r="W42" s="261"/>
      <c r="X42" s="265">
        <f>'CD R Documentación'!$L27</f>
        <v>1.87</v>
      </c>
      <c r="Y42" s="267">
        <f>Z42/$F42</f>
        <v>11.4</v>
      </c>
      <c r="Z42" s="270">
        <f>'CD R Investigación'!$I27</f>
        <v>57</v>
      </c>
      <c r="AA42" s="261"/>
      <c r="AB42" s="261"/>
      <c r="AC42" s="271">
        <f>'CD R Investigación'!$L27</f>
        <v>7.8</v>
      </c>
      <c r="AD42" s="267">
        <f>AE42/$F42</f>
        <v>0</v>
      </c>
      <c r="AE42" s="270">
        <f>'CD R Desarrollo'!$I27</f>
        <v>0</v>
      </c>
      <c r="AF42" s="61"/>
      <c r="AG42" s="272"/>
      <c r="AH42" s="271">
        <f>'CD R Desarrollo'!$L27</f>
        <v>0</v>
      </c>
    </row>
    <row r="43">
      <c r="A43" s="307" t="inlineStr">
        <is>
          <t xml:space="preserve">2.2.4</t>
        </is>
      </c>
      <c r="B43" s="58" t="inlineStr">
        <is>
          <t xml:space="preserve">Relevamiento preliminar en Scopus y SciELO con ecuaciones por eje temático</t>
        </is>
      </c>
      <c r="C43" s="308">
        <v>46277</v>
      </c>
      <c r="D43" s="308">
        <v>46278</v>
      </c>
      <c r="E43" s="188">
        <f>D43-C43+1</f>
        <v>2</v>
      </c>
      <c r="F43" s="309">
        <v>5</v>
      </c>
      <c r="G43" s="62">
        <f>F43/$F$239</f>
        <v>0.00430663221360896</v>
      </c>
      <c r="H43" s="62">
        <f>H42+G43</f>
        <v>0.086993970714901</v>
      </c>
      <c r="I43" s="264">
        <f>P43+U43+Z43+AE43</f>
        <v>15</v>
      </c>
      <c r="J43" s="189">
        <f>J42+I43</f>
        <v>389.5</v>
      </c>
      <c r="K43" s="49">
        <f>J43/$I$239</f>
        <v>0.15018315018315</v>
      </c>
      <c r="L43" s="265">
        <f>S43+X43+AC43+AH43</f>
        <v>3</v>
      </c>
      <c r="M43" s="189">
        <f>M42+L43</f>
        <v>89.33</v>
      </c>
      <c r="N43" s="62">
        <f>M43/$L$239</f>
        <v>0.167746418042176</v>
      </c>
      <c r="O43" s="267">
        <f>P43/$F43</f>
        <v>0</v>
      </c>
      <c r="P43" s="268"/>
      <c r="Q43" s="261"/>
      <c r="R43" s="261">
        <f>Roles!$D$2</f>
        <v>0.61</v>
      </c>
      <c r="S43" s="269">
        <f>R43*P43</f>
        <v>0</v>
      </c>
      <c r="T43" s="267">
        <f>U43/$F43</f>
        <v>0</v>
      </c>
      <c r="U43" s="270">
        <v>0</v>
      </c>
      <c r="V43" s="261"/>
      <c r="W43" s="261">
        <f>TRUNC((Roles!$D$5+3*Roles!$D$8)/4,2)</f>
        <v>0.17</v>
      </c>
      <c r="X43" s="265">
        <f>W43*U43</f>
        <v>0</v>
      </c>
      <c r="Y43" s="267">
        <f>Z43/$F43</f>
        <v>3</v>
      </c>
      <c r="Z43" s="270">
        <v>15</v>
      </c>
      <c r="AA43" s="261"/>
      <c r="AB43" s="261">
        <f>TRUNC((Roles!$D$4+3*Roles!$D$7)/4,2)</f>
        <v>0.2</v>
      </c>
      <c r="AC43" s="271">
        <f>AB43*Z43</f>
        <v>3</v>
      </c>
      <c r="AD43" s="267">
        <f>AE43/$F43</f>
        <v>0</v>
      </c>
      <c r="AE43" s="270">
        <v>0</v>
      </c>
      <c r="AF43" s="61"/>
      <c r="AG43" s="272">
        <f>TRUNC((Roles!$D$3+3*Roles!$D$6)/4,2)</f>
        <v>0.18</v>
      </c>
      <c r="AH43" s="271">
        <f>AG43*AE43</f>
        <v>0</v>
      </c>
    </row>
    <row r="44">
      <c r="A44" s="307" t="inlineStr">
        <is>
          <t xml:space="preserve">2.2.5</t>
        </is>
      </c>
      <c r="B44" s="58" t="inlineStr">
        <is>
          <t xml:space="preserve">Relevamiento de literatura gris y normativa (SAG, MINSAL, BCN, OMSA/WOAH)</t>
        </is>
      </c>
      <c r="C44" s="308">
        <v>46278</v>
      </c>
      <c r="D44" s="308">
        <v>46279</v>
      </c>
      <c r="E44" s="188">
        <f>D44-C44+1</f>
        <v>2</v>
      </c>
      <c r="F44" s="309">
        <v>4</v>
      </c>
      <c r="G44" s="62">
        <f>F44/$F$239</f>
        <v>0.00344530577088717</v>
      </c>
      <c r="H44" s="62">
        <f>H43+G44</f>
        <v>0.0904392764857881</v>
      </c>
      <c r="I44" s="264">
        <f>P44+U44+Z44+AE44</f>
        <v>8</v>
      </c>
      <c r="J44" s="189">
        <f>J43+I44</f>
        <v>397.5</v>
      </c>
      <c r="K44" s="49">
        <f>J44/$I$239</f>
        <v>0.153267784846732</v>
      </c>
      <c r="L44" s="265">
        <f>S44+X44+AC44+AH44</f>
        <v>1.6</v>
      </c>
      <c r="M44" s="189">
        <f>M43+L44</f>
        <v>90.93</v>
      </c>
      <c r="N44" s="62">
        <f>M44/$L$239</f>
        <v>0.170750943608811</v>
      </c>
      <c r="O44" s="267">
        <f>P44/$F44</f>
        <v>0</v>
      </c>
      <c r="P44" s="268"/>
      <c r="Q44" s="261"/>
      <c r="R44" s="261">
        <f>Roles!$D$2</f>
        <v>0.61</v>
      </c>
      <c r="S44" s="269">
        <f>R44*P44</f>
        <v>0</v>
      </c>
      <c r="T44" s="267">
        <f>U44/$F44</f>
        <v>0</v>
      </c>
      <c r="U44" s="270">
        <v>0</v>
      </c>
      <c r="V44" s="261"/>
      <c r="W44" s="261">
        <f>TRUNC((Roles!$D$5+3*Roles!$D$8)/4,2)</f>
        <v>0.17</v>
      </c>
      <c r="X44" s="265">
        <f>W44*U44</f>
        <v>0</v>
      </c>
      <c r="Y44" s="267">
        <f>Z44/$F44</f>
        <v>2</v>
      </c>
      <c r="Z44" s="270">
        <v>8</v>
      </c>
      <c r="AA44" s="261"/>
      <c r="AB44" s="261">
        <f>TRUNC((Roles!$D$4+3*Roles!$D$7)/4,2)</f>
        <v>0.2</v>
      </c>
      <c r="AC44" s="271">
        <f>AB44*Z44</f>
        <v>1.6</v>
      </c>
      <c r="AD44" s="267">
        <f>AE44/$F44</f>
        <v>0</v>
      </c>
      <c r="AE44" s="270">
        <v>0</v>
      </c>
      <c r="AF44" s="61"/>
      <c r="AG44" s="272">
        <f>TRUNC((Roles!$D$3+3*Roles!$D$6)/4,2)</f>
        <v>0.18</v>
      </c>
      <c r="AH44" s="271">
        <f>AG44*AE44</f>
        <v>0</v>
      </c>
    </row>
    <row r="45">
      <c r="A45" s="307" t="inlineStr">
        <is>
          <t xml:space="preserve">2.2.6</t>
        </is>
      </c>
      <c r="B45" s="58" t="inlineStr">
        <is>
          <t xml:space="preserve">Registro del corpus preliminar en matriz común</t>
        </is>
      </c>
      <c r="C45" s="308">
        <v>46279</v>
      </c>
      <c r="D45" s="308">
        <v>46279</v>
      </c>
      <c r="E45" s="188">
        <f>D45-C45+1</f>
        <v>1</v>
      </c>
      <c r="F45" s="309">
        <v>3</v>
      </c>
      <c r="G45" s="62">
        <f>F45/$F$239</f>
        <v>0.00258397932816538</v>
      </c>
      <c r="H45" s="62">
        <f>H44+G45</f>
        <v>0.0930232558139535</v>
      </c>
      <c r="I45" s="264">
        <f>P45+U45+Z45+AE45</f>
        <v>6</v>
      </c>
      <c r="J45" s="189">
        <f>J44+I45</f>
        <v>403.5</v>
      </c>
      <c r="K45" s="49">
        <f>J45/$I$239</f>
        <v>0.155581260844419</v>
      </c>
      <c r="L45" s="265">
        <f>S45+X45+AC45+AH45</f>
        <v>1.02</v>
      </c>
      <c r="M45" s="189">
        <f>M44+L45</f>
        <v>91.95</v>
      </c>
      <c r="N45" s="62">
        <f>M45/$L$239</f>
        <v>0.17266632865754</v>
      </c>
      <c r="O45" s="267">
        <f>P45/$F45</f>
        <v>0</v>
      </c>
      <c r="P45" s="268"/>
      <c r="Q45" s="261"/>
      <c r="R45" s="261">
        <f>Roles!$D$2</f>
        <v>0.61</v>
      </c>
      <c r="S45" s="269">
        <f>R45*P45</f>
        <v>0</v>
      </c>
      <c r="T45" s="267">
        <f>U45/$F45</f>
        <v>2</v>
      </c>
      <c r="U45" s="270">
        <v>6</v>
      </c>
      <c r="V45" s="261"/>
      <c r="W45" s="261">
        <f>TRUNC((Roles!$D$5+3*Roles!$D$8)/4,2)</f>
        <v>0.17</v>
      </c>
      <c r="X45" s="265">
        <f>W45*U45</f>
        <v>1.02</v>
      </c>
      <c r="Y45" s="267">
        <f>Z45/$F45</f>
        <v>0</v>
      </c>
      <c r="Z45" s="270">
        <v>0</v>
      </c>
      <c r="AA45" s="261"/>
      <c r="AB45" s="261">
        <f>TRUNC((Roles!$D$4+3*Roles!$D$7)/4,2)</f>
        <v>0.2</v>
      </c>
      <c r="AC45" s="271">
        <f>AB45*Z45</f>
        <v>0</v>
      </c>
      <c r="AD45" s="267">
        <f>AE45/$F45</f>
        <v>0</v>
      </c>
      <c r="AE45" s="270">
        <v>0</v>
      </c>
      <c r="AF45" s="61"/>
      <c r="AG45" s="272">
        <f>TRUNC((Roles!$D$3+3*Roles!$D$6)/4,2)</f>
        <v>0.18</v>
      </c>
      <c r="AH45" s="271">
        <f>AG45*AE45</f>
        <v>0</v>
      </c>
    </row>
    <row r="46">
      <c r="A46" s="307" t="inlineStr">
        <is>
          <t xml:space="preserve">2.2.7</t>
        </is>
      </c>
      <c r="B46" s="58" t="inlineStr">
        <is>
          <t xml:space="preserve">Cribado preliminar tipo PRISMA</t>
        </is>
      </c>
      <c r="C46" s="308">
        <v>46279</v>
      </c>
      <c r="D46" s="308">
        <v>46280</v>
      </c>
      <c r="E46" s="188">
        <f>D46-C46+1</f>
        <v>2</v>
      </c>
      <c r="F46" s="309">
        <v>4</v>
      </c>
      <c r="G46" s="62">
        <f>F46/$F$239</f>
        <v>0.00344530577088717</v>
      </c>
      <c r="H46" s="62">
        <f>H45+G46</f>
        <v>0.0964685615848407</v>
      </c>
      <c r="I46" s="264">
        <f>P46+U46+Z46+AE46</f>
        <v>12</v>
      </c>
      <c r="J46" s="189">
        <f>J45+I46</f>
        <v>415.5</v>
      </c>
      <c r="K46" s="49">
        <f>J46/$I$239</f>
        <v>0.160208212839792</v>
      </c>
      <c r="L46" s="265">
        <f>S46+X46+AC46+AH46</f>
        <v>2.4</v>
      </c>
      <c r="M46" s="189">
        <f>M45+L46</f>
        <v>94.35</v>
      </c>
      <c r="N46" s="62">
        <f>M46/$L$239</f>
        <v>0.177173117007493</v>
      </c>
      <c r="O46" s="267">
        <f>P46/$F46</f>
        <v>0</v>
      </c>
      <c r="P46" s="268"/>
      <c r="Q46" s="261"/>
      <c r="R46" s="261">
        <f>Roles!$D$2</f>
        <v>0.61</v>
      </c>
      <c r="S46" s="269">
        <f>R46*P46</f>
        <v>0</v>
      </c>
      <c r="T46" s="267">
        <f>U46/$F46</f>
        <v>0</v>
      </c>
      <c r="U46" s="270">
        <v>0</v>
      </c>
      <c r="V46" s="261"/>
      <c r="W46" s="261">
        <f>TRUNC((Roles!$D$5+3*Roles!$D$8)/4,2)</f>
        <v>0.17</v>
      </c>
      <c r="X46" s="265">
        <f>W46*U46</f>
        <v>0</v>
      </c>
      <c r="Y46" s="267">
        <f>Z46/$F46</f>
        <v>3</v>
      </c>
      <c r="Z46" s="270">
        <v>12</v>
      </c>
      <c r="AA46" s="261"/>
      <c r="AB46" s="261">
        <f>TRUNC((Roles!$D$4+3*Roles!$D$7)/4,2)</f>
        <v>0.2</v>
      </c>
      <c r="AC46" s="271">
        <f>AB46*Z46</f>
        <v>2.4</v>
      </c>
      <c r="AD46" s="267">
        <f>AE46/$F46</f>
        <v>0</v>
      </c>
      <c r="AE46" s="270">
        <v>0</v>
      </c>
      <c r="AF46" s="61"/>
      <c r="AG46" s="272">
        <f>TRUNC((Roles!$D$3+3*Roles!$D$6)/4,2)</f>
        <v>0.18</v>
      </c>
      <c r="AH46" s="271">
        <f>AG46*AE46</f>
        <v>0</v>
      </c>
    </row>
    <row r="47">
      <c r="A47" s="301" t="inlineStr">
        <is>
          <t xml:space="preserve">2.3</t>
        </is>
      </c>
      <c r="B47" s="302" t="inlineStr">
        <is>
          <t xml:space="preserve">Estudio bibliométrico preliminar (v1): análisis y planteamiento</t>
        </is>
      </c>
      <c r="C47" s="303">
        <v>46280</v>
      </c>
      <c r="D47" s="303">
        <v>46285</v>
      </c>
      <c r="E47" s="304">
        <f>D47-C47+1</f>
        <v>6</v>
      </c>
      <c r="F47" s="278">
        <f>SUM(F48:F51)</f>
        <v>15</v>
      </c>
      <c r="G47" s="305">
        <f>F47/$F$239</f>
        <v>0.0129198966408269</v>
      </c>
      <c r="H47" s="305">
        <f>H51</f>
        <v>0.109388458225668</v>
      </c>
      <c r="I47" s="306">
        <f>SUM(I48:I51)</f>
        <v>33</v>
      </c>
      <c r="J47" s="306">
        <f>J51</f>
        <v>448.5</v>
      </c>
      <c r="K47" s="247">
        <f>J47/$I$239</f>
        <v>0.172932330827068</v>
      </c>
      <c r="L47" s="306">
        <f>SUM(L48:L51)</f>
        <v>7.01</v>
      </c>
      <c r="M47" s="306">
        <f>M51</f>
        <v>101.36</v>
      </c>
      <c r="N47" s="247">
        <f>M47/$L$239</f>
        <v>0.190336694646311</v>
      </c>
      <c r="O47" s="249"/>
      <c r="P47" s="276"/>
      <c r="Q47" s="277"/>
      <c r="R47" s="277"/>
      <c r="S47" s="256"/>
      <c r="T47" s="249"/>
      <c r="U47" s="269"/>
      <c r="V47" s="277"/>
      <c r="W47" s="277"/>
      <c r="X47" s="277"/>
      <c r="Y47" s="249"/>
      <c r="Z47" s="269"/>
      <c r="AA47" s="277"/>
      <c r="AB47" s="277"/>
      <c r="AC47" s="256"/>
      <c r="AD47" s="249"/>
      <c r="AE47" s="269"/>
      <c r="AF47" s="278"/>
      <c r="AG47" s="255"/>
      <c r="AH47" s="256"/>
    </row>
    <row r="48">
      <c r="A48" s="307" t="inlineStr">
        <is>
          <t xml:space="preserve">2.3.1</t>
        </is>
      </c>
      <c r="B48" s="58" t="inlineStr">
        <is>
          <t xml:space="preserve">Análisis cuantitativo preliminar (tipo de fuente, eje temático, periodo)</t>
        </is>
      </c>
      <c r="C48" s="308">
        <v>46280</v>
      </c>
      <c r="D48" s="308">
        <v>46281</v>
      </c>
      <c r="E48" s="188">
        <f>D48-C48+1</f>
        <v>2</v>
      </c>
      <c r="F48" s="309">
        <v>4</v>
      </c>
      <c r="G48" s="62">
        <f>F48/$F$239</f>
        <v>0.00344530577088717</v>
      </c>
      <c r="H48" s="62">
        <f>H46+G48</f>
        <v>0.0999138673557278</v>
      </c>
      <c r="I48" s="264">
        <f>P48+U48+Z48+AE48</f>
        <v>8</v>
      </c>
      <c r="J48" s="189">
        <f>J46+I48</f>
        <v>423.5</v>
      </c>
      <c r="K48" s="49">
        <f>J48/$I$239</f>
        <v>0.163292847503374</v>
      </c>
      <c r="L48" s="265">
        <f>S48+X48+AC48+AH48</f>
        <v>1.6</v>
      </c>
      <c r="M48" s="189">
        <f>M46+L48</f>
        <v>95.95</v>
      </c>
      <c r="N48" s="62">
        <f>M48/$L$239</f>
        <v>0.180177642574127</v>
      </c>
      <c r="O48" s="267">
        <f>P48/$F48</f>
        <v>0</v>
      </c>
      <c r="P48" s="268"/>
      <c r="Q48" s="261"/>
      <c r="R48" s="261">
        <f>Roles!$D$2</f>
        <v>0.61</v>
      </c>
      <c r="S48" s="269">
        <f>R48*P48</f>
        <v>0</v>
      </c>
      <c r="T48" s="267">
        <f>U48/$F48</f>
        <v>0</v>
      </c>
      <c r="U48" s="270">
        <v>0</v>
      </c>
      <c r="V48" s="261"/>
      <c r="W48" s="261">
        <f>TRUNC((Roles!$D$5+3*Roles!$D$8)/4,2)</f>
        <v>0.17</v>
      </c>
      <c r="X48" s="265">
        <f>W48*U48</f>
        <v>0</v>
      </c>
      <c r="Y48" s="267">
        <f>Z48/$F48</f>
        <v>2</v>
      </c>
      <c r="Z48" s="270">
        <v>8</v>
      </c>
      <c r="AA48" s="261"/>
      <c r="AB48" s="261">
        <f>TRUNC((Roles!$D$4+3*Roles!$D$7)/4,2)</f>
        <v>0.2</v>
      </c>
      <c r="AC48" s="271">
        <f>AB48*Z48</f>
        <v>1.6</v>
      </c>
      <c r="AD48" s="267">
        <f>AE48/$F48</f>
        <v>0</v>
      </c>
      <c r="AE48" s="270">
        <v>0</v>
      </c>
      <c r="AF48" s="61"/>
      <c r="AG48" s="272">
        <f>TRUNC((Roles!$D$3+3*Roles!$D$6)/4,2)</f>
        <v>0.18</v>
      </c>
      <c r="AH48" s="271">
        <f>AG48*AE48</f>
        <v>0</v>
      </c>
    </row>
    <row r="49">
      <c r="A49" s="307" t="inlineStr">
        <is>
          <t xml:space="preserve">2.3.2</t>
        </is>
      </c>
      <c r="B49" s="58" t="inlineStr">
        <is>
          <t xml:space="preserve">Cobertura del corpus por enfermedad y dimensión One Health</t>
        </is>
      </c>
      <c r="C49" s="308">
        <v>46281</v>
      </c>
      <c r="D49" s="308">
        <v>46281</v>
      </c>
      <c r="E49" s="188">
        <f>D49-C49+1</f>
        <v>1</v>
      </c>
      <c r="F49" s="309">
        <v>3</v>
      </c>
      <c r="G49" s="62">
        <f>F49/$F$239</f>
        <v>0.00258397932816538</v>
      </c>
      <c r="H49" s="62">
        <f>H48+G49</f>
        <v>0.102497846683893</v>
      </c>
      <c r="I49" s="264">
        <f>P49+U49+Z49+AE49</f>
        <v>6</v>
      </c>
      <c r="J49" s="189">
        <f>J48+I49</f>
        <v>429.5</v>
      </c>
      <c r="K49" s="49">
        <f>J49/$I$239</f>
        <v>0.16560632350106</v>
      </c>
      <c r="L49" s="265">
        <f>S49+X49+AC49+AH49</f>
        <v>1.2</v>
      </c>
      <c r="M49" s="189">
        <f>M48+L49</f>
        <v>97.15</v>
      </c>
      <c r="N49" s="62">
        <f>M49/$L$239</f>
        <v>0.182431036749103</v>
      </c>
      <c r="O49" s="267">
        <f>P49/$F49</f>
        <v>0</v>
      </c>
      <c r="P49" s="268"/>
      <c r="Q49" s="261"/>
      <c r="R49" s="261">
        <f>Roles!$D$2</f>
        <v>0.61</v>
      </c>
      <c r="S49" s="269">
        <f>R49*P49</f>
        <v>0</v>
      </c>
      <c r="T49" s="267">
        <f>U49/$F49</f>
        <v>0</v>
      </c>
      <c r="U49" s="270">
        <v>0</v>
      </c>
      <c r="V49" s="261"/>
      <c r="W49" s="261">
        <f>TRUNC((Roles!$D$5+3*Roles!$D$8)/4,2)</f>
        <v>0.17</v>
      </c>
      <c r="X49" s="265">
        <f>W49*U49</f>
        <v>0</v>
      </c>
      <c r="Y49" s="267">
        <f>Z49/$F49</f>
        <v>2</v>
      </c>
      <c r="Z49" s="270">
        <v>6</v>
      </c>
      <c r="AA49" s="261"/>
      <c r="AB49" s="261">
        <f>TRUNC((Roles!$D$4+3*Roles!$D$7)/4,2)</f>
        <v>0.2</v>
      </c>
      <c r="AC49" s="271">
        <f>AB49*Z49</f>
        <v>1.2</v>
      </c>
      <c r="AD49" s="267">
        <f>AE49/$F49</f>
        <v>0</v>
      </c>
      <c r="AE49" s="270">
        <v>0</v>
      </c>
      <c r="AF49" s="61"/>
      <c r="AG49" s="272">
        <f>TRUNC((Roles!$D$3+3*Roles!$D$6)/4,2)</f>
        <v>0.18</v>
      </c>
      <c r="AH49" s="271">
        <f>AG49*AE49</f>
        <v>0</v>
      </c>
    </row>
    <row r="50">
      <c r="A50" s="307" t="inlineStr">
        <is>
          <t xml:space="preserve">2.3.3</t>
        </is>
      </c>
      <c r="B50" s="58" t="inlineStr">
        <is>
          <t xml:space="preserve">Análisis cualitativo preliminar y hallazgos del periodo 2024–2026</t>
        </is>
      </c>
      <c r="C50" s="308">
        <v>46282</v>
      </c>
      <c r="D50" s="308">
        <v>46284</v>
      </c>
      <c r="E50" s="188">
        <f>D50-C50+1</f>
        <v>3</v>
      </c>
      <c r="F50" s="309">
        <v>5</v>
      </c>
      <c r="G50" s="62">
        <f>F50/$F$239</f>
        <v>0.00430663221360896</v>
      </c>
      <c r="H50" s="62">
        <f>H49+G50</f>
        <v>0.106804478897502</v>
      </c>
      <c r="I50" s="264">
        <f>P50+U50+Z50+AE50</f>
        <v>12</v>
      </c>
      <c r="J50" s="189">
        <f>J49+I50</f>
        <v>441.5</v>
      </c>
      <c r="K50" s="49">
        <f>J50/$I$239</f>
        <v>0.170233275496433</v>
      </c>
      <c r="L50" s="265">
        <f>S50+X50+AC50+AH50</f>
        <v>2.4</v>
      </c>
      <c r="M50" s="189">
        <f>M49+L50</f>
        <v>99.55</v>
      </c>
      <c r="N50" s="62">
        <f>M50/$L$239</f>
        <v>0.186937825099056</v>
      </c>
      <c r="O50" s="267">
        <f>P50/$F50</f>
        <v>0</v>
      </c>
      <c r="P50" s="268"/>
      <c r="Q50" s="261"/>
      <c r="R50" s="261">
        <f>Roles!$D$2</f>
        <v>0.61</v>
      </c>
      <c r="S50" s="269">
        <f>R50*P50</f>
        <v>0</v>
      </c>
      <c r="T50" s="267">
        <f>U50/$F50</f>
        <v>0</v>
      </c>
      <c r="U50" s="270">
        <v>0</v>
      </c>
      <c r="V50" s="261"/>
      <c r="W50" s="261">
        <f>TRUNC((Roles!$D$5+3*Roles!$D$8)/4,2)</f>
        <v>0.17</v>
      </c>
      <c r="X50" s="265">
        <f>W50*U50</f>
        <v>0</v>
      </c>
      <c r="Y50" s="267">
        <f>Z50/$F50</f>
        <v>2.4</v>
      </c>
      <c r="Z50" s="270">
        <v>12</v>
      </c>
      <c r="AA50" s="261"/>
      <c r="AB50" s="261">
        <f>TRUNC((Roles!$D$4+3*Roles!$D$7)/4,2)</f>
        <v>0.2</v>
      </c>
      <c r="AC50" s="271">
        <f>AB50*Z50</f>
        <v>2.4</v>
      </c>
      <c r="AD50" s="267">
        <f>AE50/$F50</f>
        <v>0</v>
      </c>
      <c r="AE50" s="270">
        <v>0</v>
      </c>
      <c r="AF50" s="61"/>
      <c r="AG50" s="272">
        <f>TRUNC((Roles!$D$3+3*Roles!$D$6)/4,2)</f>
        <v>0.18</v>
      </c>
      <c r="AH50" s="271">
        <f>AG50*AE50</f>
        <v>0</v>
      </c>
    </row>
    <row r="51">
      <c r="A51" s="307" t="inlineStr">
        <is>
          <t xml:space="preserve">2.3.4</t>
        </is>
      </c>
      <c r="B51" s="58" t="inlineStr">
        <is>
          <t xml:space="preserve">Planteamiento conceptual preliminar</t>
        </is>
      </c>
      <c r="C51" s="308">
        <v>46284</v>
      </c>
      <c r="D51" s="308">
        <v>46285</v>
      </c>
      <c r="E51" s="188">
        <f>D51-C51+1</f>
        <v>2</v>
      </c>
      <c r="F51" s="309">
        <v>3</v>
      </c>
      <c r="G51" s="62">
        <f>F51/$F$239</f>
        <v>0.00258397932816538</v>
      </c>
      <c r="H51" s="62">
        <f>H50+G51</f>
        <v>0.109388458225668</v>
      </c>
      <c r="I51" s="264">
        <f>P51+U51+Z51+AE51</f>
        <v>7</v>
      </c>
      <c r="J51" s="189">
        <f>J50+I51</f>
        <v>448.5</v>
      </c>
      <c r="K51" s="49">
        <f>J51/$I$239</f>
        <v>0.172932330827068</v>
      </c>
      <c r="L51" s="265">
        <f>S51+X51+AC51+AH51</f>
        <v>1.81</v>
      </c>
      <c r="M51" s="189">
        <f>M50+L51</f>
        <v>101.36</v>
      </c>
      <c r="N51" s="62">
        <f>M51/$L$239</f>
        <v>0.190336694646311</v>
      </c>
      <c r="O51" s="267">
        <f>P51/$F51</f>
        <v>0.333333333333333</v>
      </c>
      <c r="P51" s="268">
        <v>1</v>
      </c>
      <c r="Q51" s="261"/>
      <c r="R51" s="261">
        <f>Roles!$D$2</f>
        <v>0.61</v>
      </c>
      <c r="S51" s="269">
        <f>R51*P51</f>
        <v>0.61</v>
      </c>
      <c r="T51" s="267">
        <f>U51/$F51</f>
        <v>0</v>
      </c>
      <c r="U51" s="270">
        <v>0</v>
      </c>
      <c r="V51" s="261"/>
      <c r="W51" s="261">
        <f>TRUNC((Roles!$D$5+3*Roles!$D$8)/4,2)</f>
        <v>0.17</v>
      </c>
      <c r="X51" s="265">
        <f>W51*U51</f>
        <v>0</v>
      </c>
      <c r="Y51" s="267">
        <f>Z51/$F51</f>
        <v>2</v>
      </c>
      <c r="Z51" s="270">
        <v>6</v>
      </c>
      <c r="AA51" s="261"/>
      <c r="AB51" s="261">
        <f>TRUNC((Roles!$D$4+3*Roles!$D$7)/4,2)</f>
        <v>0.2</v>
      </c>
      <c r="AC51" s="271">
        <f>AB51*Z51</f>
        <v>1.2</v>
      </c>
      <c r="AD51" s="267">
        <f>AE51/$F51</f>
        <v>0</v>
      </c>
      <c r="AE51" s="270">
        <v>0</v>
      </c>
      <c r="AF51" s="61"/>
      <c r="AG51" s="272">
        <f>TRUNC((Roles!$D$3+3*Roles!$D$6)/4,2)</f>
        <v>0.18</v>
      </c>
      <c r="AH51" s="271">
        <f>AG51*AE51</f>
        <v>0</v>
      </c>
    </row>
    <row r="52">
      <c r="A52" s="301" t="inlineStr">
        <is>
          <t xml:space="preserve">2.4</t>
        </is>
      </c>
      <c r="B52" s="302" t="inlineStr">
        <is>
          <t xml:space="preserve">Estado del Arte y Marco Teórico preliminar (v1)</t>
        </is>
      </c>
      <c r="C52" s="303">
        <v>46285</v>
      </c>
      <c r="D52" s="303">
        <v>46288</v>
      </c>
      <c r="E52" s="304">
        <f>D52-C52+1</f>
        <v>4</v>
      </c>
      <c r="F52" s="278">
        <f>SUM(F53:F57)</f>
        <v>19</v>
      </c>
      <c r="G52" s="305">
        <f>F52/$F$239</f>
        <v>0.016365202411714</v>
      </c>
      <c r="H52" s="305">
        <f>H57</f>
        <v>0.125753660637382</v>
      </c>
      <c r="I52" s="306">
        <f>SUM(I53:I57)</f>
        <v>47</v>
      </c>
      <c r="J52" s="306">
        <f>J57</f>
        <v>495.5</v>
      </c>
      <c r="K52" s="247">
        <f>J52/$I$239</f>
        <v>0.191054559475612</v>
      </c>
      <c r="L52" s="306">
        <f>SUM(L53:L57)</f>
        <v>9.33</v>
      </c>
      <c r="M52" s="306">
        <f>M57</f>
        <v>110.69</v>
      </c>
      <c r="N52" s="247">
        <f>M52/$L$239</f>
        <v>0.20785683435675</v>
      </c>
      <c r="O52" s="249"/>
      <c r="P52" s="276"/>
      <c r="Q52" s="277"/>
      <c r="R52" s="277"/>
      <c r="S52" s="256"/>
      <c r="T52" s="249"/>
      <c r="U52" s="269"/>
      <c r="V52" s="277"/>
      <c r="W52" s="277"/>
      <c r="X52" s="277"/>
      <c r="Y52" s="249"/>
      <c r="Z52" s="269"/>
      <c r="AA52" s="277"/>
      <c r="AB52" s="277"/>
      <c r="AC52" s="256"/>
      <c r="AD52" s="249"/>
      <c r="AE52" s="269"/>
      <c r="AF52" s="278"/>
      <c r="AG52" s="255"/>
      <c r="AH52" s="256"/>
    </row>
    <row r="53">
      <c r="A53" s="307" t="inlineStr">
        <is>
          <t xml:space="preserve">2.4.1</t>
        </is>
      </c>
      <c r="B53" s="58" t="inlineStr">
        <is>
          <t xml:space="preserve">Identificación preliminar de brechas de investigación</t>
        </is>
      </c>
      <c r="C53" s="308">
        <v>46285</v>
      </c>
      <c r="D53" s="308">
        <v>46285</v>
      </c>
      <c r="E53" s="188">
        <f>D53-C53+1</f>
        <v>1</v>
      </c>
      <c r="F53" s="309">
        <v>3</v>
      </c>
      <c r="G53" s="62">
        <f>F53/$F$239</f>
        <v>0.00258397932816538</v>
      </c>
      <c r="H53" s="62">
        <f>H51+G53</f>
        <v>0.111972437553833</v>
      </c>
      <c r="I53" s="264">
        <f>P53+U53+Z53+AE53</f>
        <v>6</v>
      </c>
      <c r="J53" s="189">
        <f>J51+I53</f>
        <v>454.5</v>
      </c>
      <c r="K53" s="49">
        <f>J53/$I$239</f>
        <v>0.175245806824754</v>
      </c>
      <c r="L53" s="265">
        <f>S53+X53+AC53+AH53</f>
        <v>1.2</v>
      </c>
      <c r="M53" s="189">
        <f>M51+L53</f>
        <v>102.56</v>
      </c>
      <c r="N53" s="62">
        <f>M53/$L$239</f>
        <v>0.192590088821287</v>
      </c>
      <c r="O53" s="267">
        <f>P53/$F53</f>
        <v>0</v>
      </c>
      <c r="P53" s="268"/>
      <c r="Q53" s="261"/>
      <c r="R53" s="261">
        <f>Roles!$D$2</f>
        <v>0.61</v>
      </c>
      <c r="S53" s="269">
        <f>R53*P53</f>
        <v>0</v>
      </c>
      <c r="T53" s="267">
        <f>U53/$F53</f>
        <v>0</v>
      </c>
      <c r="U53" s="270">
        <v>0</v>
      </c>
      <c r="V53" s="261"/>
      <c r="W53" s="261">
        <f>TRUNC((Roles!$D$5+3*Roles!$D$8)/4,2)</f>
        <v>0.17</v>
      </c>
      <c r="X53" s="265">
        <f>W53*U53</f>
        <v>0</v>
      </c>
      <c r="Y53" s="267">
        <f>Z53/$F53</f>
        <v>2</v>
      </c>
      <c r="Z53" s="270">
        <v>6</v>
      </c>
      <c r="AA53" s="261"/>
      <c r="AB53" s="261">
        <f>TRUNC((Roles!$D$4+3*Roles!$D$7)/4,2)</f>
        <v>0.2</v>
      </c>
      <c r="AC53" s="271">
        <f>AB53*Z53</f>
        <v>1.2</v>
      </c>
      <c r="AD53" s="267">
        <f>AE53/$F53</f>
        <v>0</v>
      </c>
      <c r="AE53" s="270">
        <v>0</v>
      </c>
      <c r="AF53" s="61"/>
      <c r="AG53" s="272">
        <f>TRUNC((Roles!$D$3+3*Roles!$D$6)/4,2)</f>
        <v>0.18</v>
      </c>
      <c r="AH53" s="271">
        <f>AG53*AE53</f>
        <v>0</v>
      </c>
    </row>
    <row r="54">
      <c r="A54" s="307" t="inlineStr">
        <is>
          <t xml:space="preserve">2.4.2</t>
        </is>
      </c>
      <c r="B54" s="58" t="inlineStr">
        <is>
          <t xml:space="preserve">Redacción del Estado del Arte preliminar</t>
        </is>
      </c>
      <c r="C54" s="308">
        <v>46285</v>
      </c>
      <c r="D54" s="308">
        <v>46287</v>
      </c>
      <c r="E54" s="188">
        <f>D54-C54+1</f>
        <v>3</v>
      </c>
      <c r="F54" s="309">
        <v>6</v>
      </c>
      <c r="G54" s="62">
        <f>F54/$F$239</f>
        <v>0.00516795865633075</v>
      </c>
      <c r="H54" s="62">
        <f>H53+G54</f>
        <v>0.117140396210164</v>
      </c>
      <c r="I54" s="264">
        <f>P54+U54+Z54+AE54</f>
        <v>17</v>
      </c>
      <c r="J54" s="189">
        <f>J53+I54</f>
        <v>471.5</v>
      </c>
      <c r="K54" s="49">
        <f>J54/$I$239</f>
        <v>0.181800655484866</v>
      </c>
      <c r="L54" s="265">
        <f>S54+X54+AC54+AH54</f>
        <v>3.69</v>
      </c>
      <c r="M54" s="189">
        <f>M53+L54</f>
        <v>106.25</v>
      </c>
      <c r="N54" s="62">
        <f>M54/$L$239</f>
        <v>0.199519275909339</v>
      </c>
      <c r="O54" s="267">
        <f>P54/$F54</f>
        <v>0.166666666666667</v>
      </c>
      <c r="P54" s="268">
        <v>1</v>
      </c>
      <c r="Q54" s="261"/>
      <c r="R54" s="261">
        <f>Roles!$D$2</f>
        <v>0.61</v>
      </c>
      <c r="S54" s="269">
        <f>R54*P54</f>
        <v>0.61</v>
      </c>
      <c r="T54" s="267">
        <f>U54/$F54</f>
        <v>0.666666666666667</v>
      </c>
      <c r="U54" s="270">
        <v>4</v>
      </c>
      <c r="V54" s="261"/>
      <c r="W54" s="261">
        <f>TRUNC((Roles!$D$5+3*Roles!$D$8)/4,2)</f>
        <v>0.17</v>
      </c>
      <c r="X54" s="265">
        <f>W54*U54</f>
        <v>0.68</v>
      </c>
      <c r="Y54" s="267">
        <f>Z54/$F54</f>
        <v>2</v>
      </c>
      <c r="Z54" s="270">
        <v>12</v>
      </c>
      <c r="AA54" s="261"/>
      <c r="AB54" s="261">
        <f>TRUNC((Roles!$D$4+3*Roles!$D$7)/4,2)</f>
        <v>0.2</v>
      </c>
      <c r="AC54" s="271">
        <f>AB54*Z54</f>
        <v>2.4</v>
      </c>
      <c r="AD54" s="267">
        <f>AE54/$F54</f>
        <v>0</v>
      </c>
      <c r="AE54" s="270">
        <v>0</v>
      </c>
      <c r="AF54" s="61"/>
      <c r="AG54" s="272">
        <f>TRUNC((Roles!$D$3+3*Roles!$D$6)/4,2)</f>
        <v>0.18</v>
      </c>
      <c r="AH54" s="271">
        <f>AG54*AE54</f>
        <v>0</v>
      </c>
    </row>
    <row r="55">
      <c r="A55" s="307" t="inlineStr">
        <is>
          <t xml:space="preserve">2.4.3</t>
        </is>
      </c>
      <c r="B55" s="58" t="inlineStr">
        <is>
          <t xml:space="preserve">Redacción del Marco Teórico (conceptos clave, teorías y modelos)</t>
        </is>
      </c>
      <c r="C55" s="308">
        <v>46285</v>
      </c>
      <c r="D55" s="308">
        <v>46287</v>
      </c>
      <c r="E55" s="188">
        <f>D55-C55+1</f>
        <v>3</v>
      </c>
      <c r="F55" s="309">
        <v>6</v>
      </c>
      <c r="G55" s="62">
        <f>F55/$F$239</f>
        <v>0.00516795865633075</v>
      </c>
      <c r="H55" s="62">
        <f>H54+G55</f>
        <v>0.122308354866494</v>
      </c>
      <c r="I55" s="264">
        <f>P55+U55+Z55+AE55</f>
        <v>16</v>
      </c>
      <c r="J55" s="189">
        <f>J54+I55</f>
        <v>487.5</v>
      </c>
      <c r="K55" s="49">
        <f>J55/$I$239</f>
        <v>0.18796992481203</v>
      </c>
      <c r="L55" s="265">
        <f>S55+X55+AC55+AH55</f>
        <v>3.08</v>
      </c>
      <c r="M55" s="189">
        <f>M54+L55</f>
        <v>109.33</v>
      </c>
      <c r="N55" s="62">
        <f>M55/$L$239</f>
        <v>0.20530298762511</v>
      </c>
      <c r="O55" s="267">
        <f>P55/$F55</f>
        <v>0</v>
      </c>
      <c r="P55" s="268"/>
      <c r="Q55" s="261"/>
      <c r="R55" s="261">
        <f>Roles!$D$2</f>
        <v>0.61</v>
      </c>
      <c r="S55" s="269">
        <f>R55*P55</f>
        <v>0</v>
      </c>
      <c r="T55" s="267">
        <f>U55/$F55</f>
        <v>0.666666666666667</v>
      </c>
      <c r="U55" s="270">
        <v>4</v>
      </c>
      <c r="V55" s="261"/>
      <c r="W55" s="261">
        <f>TRUNC((Roles!$D$5+3*Roles!$D$8)/4,2)</f>
        <v>0.17</v>
      </c>
      <c r="X55" s="265">
        <f>W55*U55</f>
        <v>0.68</v>
      </c>
      <c r="Y55" s="267">
        <f>Z55/$F55</f>
        <v>2</v>
      </c>
      <c r="Z55" s="270">
        <v>12</v>
      </c>
      <c r="AA55" s="261"/>
      <c r="AB55" s="261">
        <f>TRUNC((Roles!$D$4+3*Roles!$D$7)/4,2)</f>
        <v>0.2</v>
      </c>
      <c r="AC55" s="271">
        <f>AB55*Z55</f>
        <v>2.4</v>
      </c>
      <c r="AD55" s="267">
        <f>AE55/$F55</f>
        <v>0</v>
      </c>
      <c r="AE55" s="270">
        <v>0</v>
      </c>
      <c r="AF55" s="61"/>
      <c r="AG55" s="272">
        <f>TRUNC((Roles!$D$3+3*Roles!$D$6)/4,2)</f>
        <v>0.18</v>
      </c>
      <c r="AH55" s="271">
        <f>AG55*AE55</f>
        <v>0</v>
      </c>
    </row>
    <row r="56">
      <c r="A56" s="307" t="inlineStr">
        <is>
          <t xml:space="preserve">2.4.4</t>
        </is>
      </c>
      <c r="B56" s="58" t="inlineStr">
        <is>
          <t xml:space="preserve">Verificación de referencias en fuentes primarias y formato APA</t>
        </is>
      </c>
      <c r="C56" s="308">
        <v>46287</v>
      </c>
      <c r="D56" s="308">
        <v>46288</v>
      </c>
      <c r="E56" s="188">
        <f>D56-C56+1</f>
        <v>2</v>
      </c>
      <c r="F56" s="309">
        <v>3</v>
      </c>
      <c r="G56" s="62">
        <f>F56/$F$239</f>
        <v>0.00258397932816538</v>
      </c>
      <c r="H56" s="62">
        <f>H55+G56</f>
        <v>0.12489233419466</v>
      </c>
      <c r="I56" s="264">
        <f>P56+U56+Z56+AE56</f>
        <v>6</v>
      </c>
      <c r="J56" s="189">
        <f>J55+I56</f>
        <v>493.5</v>
      </c>
      <c r="K56" s="49">
        <f>J56/$I$239</f>
        <v>0.190283400809717</v>
      </c>
      <c r="L56" s="265">
        <f>S56+X56+AC56+AH56</f>
        <v>1.02</v>
      </c>
      <c r="M56" s="189">
        <f>M55+L56</f>
        <v>110.35</v>
      </c>
      <c r="N56" s="62">
        <f>M56/$L$239</f>
        <v>0.20721837267384</v>
      </c>
      <c r="O56" s="267">
        <f>P56/$F56</f>
        <v>0</v>
      </c>
      <c r="P56" s="268"/>
      <c r="Q56" s="261"/>
      <c r="R56" s="261">
        <f>Roles!$D$2</f>
        <v>0.61</v>
      </c>
      <c r="S56" s="269">
        <f>R56*P56</f>
        <v>0</v>
      </c>
      <c r="T56" s="267">
        <f>U56/$F56</f>
        <v>2</v>
      </c>
      <c r="U56" s="270">
        <v>6</v>
      </c>
      <c r="V56" s="261"/>
      <c r="W56" s="261">
        <f>TRUNC((Roles!$D$5+3*Roles!$D$8)/4,2)</f>
        <v>0.17</v>
      </c>
      <c r="X56" s="265">
        <f>W56*U56</f>
        <v>1.02</v>
      </c>
      <c r="Y56" s="267">
        <f>Z56/$F56</f>
        <v>0</v>
      </c>
      <c r="Z56" s="270">
        <v>0</v>
      </c>
      <c r="AA56" s="261"/>
      <c r="AB56" s="261">
        <f>TRUNC((Roles!$D$4+3*Roles!$D$7)/4,2)</f>
        <v>0.2</v>
      </c>
      <c r="AC56" s="271">
        <f>AB56*Z56</f>
        <v>0</v>
      </c>
      <c r="AD56" s="267">
        <f>AE56/$F56</f>
        <v>0</v>
      </c>
      <c r="AE56" s="270">
        <v>0</v>
      </c>
      <c r="AF56" s="61"/>
      <c r="AG56" s="272">
        <f>TRUNC((Roles!$D$3+3*Roles!$D$6)/4,2)</f>
        <v>0.18</v>
      </c>
      <c r="AH56" s="271">
        <f>AG56*AE56</f>
        <v>0</v>
      </c>
    </row>
    <row r="57">
      <c r="A57" s="307" t="inlineStr">
        <is>
          <t xml:space="preserve">2.4.5</t>
        </is>
      </c>
      <c r="B57" s="58" t="inlineStr">
        <is>
          <t xml:space="preserve">Declaración de uso de IA generativa (herramienta, versión y propósito)</t>
        </is>
      </c>
      <c r="C57" s="308">
        <v>46288</v>
      </c>
      <c r="D57" s="308">
        <v>46288</v>
      </c>
      <c r="E57" s="188">
        <f>D57-C57+1</f>
        <v>1</v>
      </c>
      <c r="F57" s="309">
        <v>1</v>
      </c>
      <c r="G57" s="62">
        <f>F57/$F$239</f>
        <v>0.000861326442721792</v>
      </c>
      <c r="H57" s="62">
        <f>H56+G57</f>
        <v>0.125753660637382</v>
      </c>
      <c r="I57" s="264">
        <f>P57+U57+Z57+AE57</f>
        <v>2</v>
      </c>
      <c r="J57" s="189">
        <f>J56+I57</f>
        <v>495.5</v>
      </c>
      <c r="K57" s="49">
        <f>J57/$I$239</f>
        <v>0.191054559475612</v>
      </c>
      <c r="L57" s="265">
        <f>S57+X57+AC57+AH57</f>
        <v>0.34</v>
      </c>
      <c r="M57" s="189">
        <f>M56+L57</f>
        <v>110.69</v>
      </c>
      <c r="N57" s="62">
        <f>M57/$L$239</f>
        <v>0.20785683435675</v>
      </c>
      <c r="O57" s="267">
        <f>P57/$F57</f>
        <v>0</v>
      </c>
      <c r="P57" s="268"/>
      <c r="Q57" s="261"/>
      <c r="R57" s="261">
        <f>Roles!$D$2</f>
        <v>0.61</v>
      </c>
      <c r="S57" s="269">
        <f>R57*P57</f>
        <v>0</v>
      </c>
      <c r="T57" s="267">
        <f>U57/$F57</f>
        <v>2</v>
      </c>
      <c r="U57" s="270">
        <v>2</v>
      </c>
      <c r="V57" s="261"/>
      <c r="W57" s="261">
        <f>TRUNC((Roles!$D$5+3*Roles!$D$8)/4,2)</f>
        <v>0.17</v>
      </c>
      <c r="X57" s="265">
        <f>W57*U57</f>
        <v>0.34</v>
      </c>
      <c r="Y57" s="267">
        <f>Z57/$F57</f>
        <v>0</v>
      </c>
      <c r="Z57" s="270">
        <v>0</v>
      </c>
      <c r="AA57" s="261"/>
      <c r="AB57" s="261">
        <f>TRUNC((Roles!$D$4+3*Roles!$D$7)/4,2)</f>
        <v>0.2</v>
      </c>
      <c r="AC57" s="271">
        <f>AB57*Z57</f>
        <v>0</v>
      </c>
      <c r="AD57" s="267">
        <f>AE57/$F57</f>
        <v>0</v>
      </c>
      <c r="AE57" s="270">
        <v>0</v>
      </c>
      <c r="AF57" s="61"/>
      <c r="AG57" s="272">
        <f>TRUNC((Roles!$D$3+3*Roles!$D$6)/4,2)</f>
        <v>0.18</v>
      </c>
      <c r="AH57" s="271">
        <f>AG57*AE57</f>
        <v>0</v>
      </c>
    </row>
    <row r="58">
      <c r="A58" s="301" t="inlineStr">
        <is>
          <t xml:space="preserve">2.5</t>
        </is>
      </c>
      <c r="B58" s="302" t="inlineStr">
        <is>
          <t xml:space="preserve">Escenario Base: Influenza aviar de alta patogenicidad A(H5N1)</t>
        </is>
      </c>
      <c r="C58" s="303">
        <v>46280</v>
      </c>
      <c r="D58" s="303">
        <v>46282</v>
      </c>
      <c r="E58" s="304">
        <f>D58-C58+1</f>
        <v>3</v>
      </c>
      <c r="F58" s="278">
        <f>SUM(F59:F61)</f>
        <v>22</v>
      </c>
      <c r="G58" s="314">
        <f>F58/$F$239</f>
        <v>0.0189491817398794</v>
      </c>
      <c r="H58" s="305">
        <f>H61</f>
        <v>0.144702842377261</v>
      </c>
      <c r="I58" s="306">
        <f>SUM(I59:I61)</f>
        <v>89</v>
      </c>
      <c r="J58" s="306">
        <f>J61</f>
        <v>584.5</v>
      </c>
      <c r="K58" s="247">
        <f>J58/$I$239</f>
        <v>0.225371120107962</v>
      </c>
      <c r="L58" s="306">
        <f>SUM(L59:L61)</f>
        <v>13.86</v>
      </c>
      <c r="M58" s="306">
        <f>M61</f>
        <v>124.55</v>
      </c>
      <c r="N58" s="305">
        <f>M58/$L$239</f>
        <v>0.233883537077723</v>
      </c>
      <c r="O58" s="315"/>
      <c r="P58" s="276"/>
      <c r="Q58" s="277"/>
      <c r="R58" s="277"/>
      <c r="S58" s="256"/>
      <c r="T58" s="277"/>
      <c r="U58" s="269"/>
      <c r="V58" s="277"/>
      <c r="W58" s="277"/>
      <c r="X58" s="277"/>
      <c r="Y58" s="277"/>
      <c r="Z58" s="269"/>
      <c r="AA58" s="277"/>
      <c r="AB58" s="277"/>
      <c r="AC58" s="256"/>
      <c r="AD58" s="249"/>
      <c r="AE58" s="269"/>
      <c r="AF58" s="278"/>
      <c r="AG58" s="255"/>
      <c r="AH58" s="256"/>
    </row>
    <row r="59">
      <c r="A59" s="307" t="inlineStr">
        <is>
          <t xml:space="preserve">2.5.1</t>
        </is>
      </c>
      <c r="B59" s="58" t="inlineStr">
        <is>
          <t xml:space="preserve">Definición epidemiológica de la IAAP A(H5N1)</t>
        </is>
      </c>
      <c r="C59" s="308">
        <v>46280</v>
      </c>
      <c r="D59" s="308">
        <v>46282</v>
      </c>
      <c r="E59" s="188">
        <f>D59-C59+1</f>
        <v>3</v>
      </c>
      <c r="F59" s="309">
        <v>10.0</v>
      </c>
      <c r="G59" s="262">
        <f>F59/$F$239</f>
        <v>0.00861326442721792</v>
      </c>
      <c r="H59" s="62">
        <f>H57+G59</f>
        <v>0.1343669250646</v>
      </c>
      <c r="I59" s="264">
        <f>P59+U59+Z59+AE59</f>
        <v>45</v>
      </c>
      <c r="J59" s="189">
        <f>J57+I59</f>
        <v>540.5</v>
      </c>
      <c r="K59" s="49">
        <f>J59/$I$239</f>
        <v>0.208405629458261</v>
      </c>
      <c r="L59" s="265">
        <f>S59+X59+AC59+AH59</f>
        <v>6.7</v>
      </c>
      <c r="M59" s="189">
        <f>M57+L59</f>
        <v>117.39</v>
      </c>
      <c r="N59" s="62">
        <f>M59/$L$239</f>
        <v>0.220438285167033</v>
      </c>
      <c r="O59" s="267">
        <f>P59/$F59</f>
        <v>0.1</v>
      </c>
      <c r="P59" s="268">
        <v>1.0</v>
      </c>
      <c r="Q59" s="261"/>
      <c r="R59" s="261">
        <f>Roles!$D$2</f>
        <v>0.61</v>
      </c>
      <c r="S59" s="269">
        <f>R59*P59</f>
        <v>0.61</v>
      </c>
      <c r="T59" s="267">
        <f>U59/$F59</f>
        <v>0.6</v>
      </c>
      <c r="U59" s="270">
        <f>'CD R Documentación'!$I30</f>
        <v>6</v>
      </c>
      <c r="V59" s="261"/>
      <c r="W59" s="261"/>
      <c r="X59" s="265">
        <f>'CD R Documentación'!$L30</f>
        <v>0.89</v>
      </c>
      <c r="Y59" s="267">
        <f>Z59/$F59</f>
        <v>3.8</v>
      </c>
      <c r="Z59" s="270">
        <f>'CD R Investigación'!$I30</f>
        <v>38</v>
      </c>
      <c r="AA59" s="261"/>
      <c r="AB59" s="261"/>
      <c r="AC59" s="271">
        <f>'CD R Investigación'!$L30</f>
        <v>5.2</v>
      </c>
      <c r="AD59" s="267">
        <f>AE59/$F59</f>
        <v>0</v>
      </c>
      <c r="AE59" s="270">
        <f>'CD R Desarrollo'!$I30</f>
        <v>0</v>
      </c>
      <c r="AF59" s="61"/>
      <c r="AG59" s="272"/>
      <c r="AH59" s="271">
        <f>'CD R Desarrollo'!$L30</f>
        <v>0</v>
      </c>
    </row>
    <row r="60">
      <c r="A60" s="307" t="inlineStr">
        <is>
          <t xml:space="preserve">2.5.2</t>
        </is>
      </c>
      <c r="B60" s="58" t="inlineStr">
        <is>
          <t xml:space="preserve">Mapeo de actores involucrados (SAG, productores avícolas, OMSA/WOAH)</t>
        </is>
      </c>
      <c r="C60" s="308">
        <v>46281</v>
      </c>
      <c r="D60" s="308">
        <v>46282</v>
      </c>
      <c r="E60" s="188">
        <f>D60-C60+1</f>
        <v>2</v>
      </c>
      <c r="F60" s="309">
        <v>10.0</v>
      </c>
      <c r="G60" s="262">
        <f>F60/$F$239</f>
        <v>0.00861326442721792</v>
      </c>
      <c r="H60" s="62">
        <f>H59+G60</f>
        <v>0.142980189491817</v>
      </c>
      <c r="I60" s="264">
        <f>P60+U60+Z60+AE60</f>
        <v>39</v>
      </c>
      <c r="J60" s="189">
        <f>J59+I60</f>
        <v>579.5</v>
      </c>
      <c r="K60" s="49">
        <f>J60/$I$239</f>
        <v>0.223443223443223</v>
      </c>
      <c r="L60" s="265">
        <f>S60+X60+AC60+AH60</f>
        <v>5.81</v>
      </c>
      <c r="M60" s="189">
        <f>M59+L60</f>
        <v>123.2</v>
      </c>
      <c r="N60" s="62">
        <f>M60/$L$239</f>
        <v>0.231348468630875</v>
      </c>
      <c r="O60" s="267">
        <f>P60/$F60</f>
        <v>0.1</v>
      </c>
      <c r="P60" s="268">
        <v>1.0</v>
      </c>
      <c r="Q60" s="261"/>
      <c r="R60" s="261">
        <f>Roles!$D$2</f>
        <v>0.61</v>
      </c>
      <c r="S60" s="269">
        <f>R60*P60</f>
        <v>0.61</v>
      </c>
      <c r="T60" s="267">
        <f>U60/$F60</f>
        <v>0</v>
      </c>
      <c r="U60" s="270">
        <f>'CD R Documentación'!$I31</f>
        <v>0</v>
      </c>
      <c r="V60" s="261"/>
      <c r="W60" s="261"/>
      <c r="X60" s="265">
        <f>'CD R Documentación'!$L31</f>
        <v>0</v>
      </c>
      <c r="Y60" s="267">
        <f>Z60/$F60</f>
        <v>3.8</v>
      </c>
      <c r="Z60" s="270">
        <f>'CD R Investigación'!$I31</f>
        <v>38</v>
      </c>
      <c r="AA60" s="261"/>
      <c r="AB60" s="261"/>
      <c r="AC60" s="271">
        <f>'CD R Investigación'!$L31</f>
        <v>5.2</v>
      </c>
      <c r="AD60" s="267">
        <f>AE60/$F60</f>
        <v>0</v>
      </c>
      <c r="AE60" s="270">
        <f>'CD R Desarrollo'!$I31</f>
        <v>0</v>
      </c>
      <c r="AF60" s="61"/>
      <c r="AG60" s="272"/>
      <c r="AH60" s="271">
        <f>'CD R Desarrollo'!$L31</f>
        <v>0</v>
      </c>
    </row>
    <row r="61">
      <c r="A61" s="307" t="inlineStr">
        <is>
          <t xml:space="preserve">2.5.3</t>
        </is>
      </c>
      <c r="B61" s="58" t="inlineStr">
        <is>
          <t xml:space="preserve">Acta de cambio de alcance: escenario único IAAP A(H5N1)</t>
        </is>
      </c>
      <c r="C61" s="308">
        <v>46282</v>
      </c>
      <c r="D61" s="308">
        <v>46282</v>
      </c>
      <c r="E61" s="188">
        <f>D61-C61+1</f>
        <v>1</v>
      </c>
      <c r="F61" s="309">
        <v>2</v>
      </c>
      <c r="G61" s="62">
        <f>F61/$F$239</f>
        <v>0.00172265288544358</v>
      </c>
      <c r="H61" s="62">
        <f>H60+G61</f>
        <v>0.144702842377261</v>
      </c>
      <c r="I61" s="264">
        <f>P61+U61+Z61+AE61</f>
        <v>5</v>
      </c>
      <c r="J61" s="189">
        <f>J60+I61</f>
        <v>584.5</v>
      </c>
      <c r="K61" s="49">
        <f>J61/$I$239</f>
        <v>0.225371120107962</v>
      </c>
      <c r="L61" s="265">
        <f>S61+X61+AC61+AH61</f>
        <v>1.35</v>
      </c>
      <c r="M61" s="189">
        <f>M60+L61</f>
        <v>124.55</v>
      </c>
      <c r="N61" s="62">
        <f>M61/$L$239</f>
        <v>0.233883537077723</v>
      </c>
      <c r="O61" s="267">
        <f>P61/$F61</f>
        <v>0.5</v>
      </c>
      <c r="P61" s="268">
        <v>1</v>
      </c>
      <c r="Q61" s="261"/>
      <c r="R61" s="261">
        <f>Roles!$D$2</f>
        <v>0.61</v>
      </c>
      <c r="S61" s="269">
        <f>R61*P61</f>
        <v>0.61</v>
      </c>
      <c r="T61" s="267">
        <f>U61/$F61</f>
        <v>1</v>
      </c>
      <c r="U61" s="270">
        <v>2</v>
      </c>
      <c r="V61" s="261"/>
      <c r="W61" s="261">
        <f>TRUNC((Roles!$D$5+3*Roles!$D$8)/4,2)</f>
        <v>0.17</v>
      </c>
      <c r="X61" s="265">
        <f>W61*U61</f>
        <v>0.34</v>
      </c>
      <c r="Y61" s="267">
        <f>Z61/$F61</f>
        <v>1</v>
      </c>
      <c r="Z61" s="270">
        <v>2</v>
      </c>
      <c r="AA61" s="261"/>
      <c r="AB61" s="261">
        <f>TRUNC((Roles!$D$4+3*Roles!$D$7)/4,2)</f>
        <v>0.2</v>
      </c>
      <c r="AC61" s="271">
        <f>AB61*Z61</f>
        <v>0.4</v>
      </c>
      <c r="AD61" s="267">
        <f>AE61/$F61</f>
        <v>0</v>
      </c>
      <c r="AE61" s="270">
        <v>0</v>
      </c>
      <c r="AF61" s="61"/>
      <c r="AG61" s="272">
        <f>TRUNC((Roles!$D$3+3*Roles!$D$6)/4,2)</f>
        <v>0.18</v>
      </c>
      <c r="AH61" s="271">
        <f>AG61*AE61</f>
        <v>0</v>
      </c>
    </row>
    <row r="62">
      <c r="A62" s="301" t="inlineStr">
        <is>
          <t xml:space="preserve">2.6</t>
        </is>
      </c>
      <c r="B62" s="302" t="inlineStr">
        <is>
          <t xml:space="preserve">Elaboración Propuesta Técnica</t>
        </is>
      </c>
      <c r="C62" s="303">
        <v>46283</v>
      </c>
      <c r="D62" s="303">
        <v>46285</v>
      </c>
      <c r="E62" s="304">
        <f>D62-C62+1</f>
        <v>3</v>
      </c>
      <c r="F62" s="278">
        <f>SUM(F63:F65)</f>
        <v>25</v>
      </c>
      <c r="G62" s="314">
        <f>F62/$F$239</f>
        <v>0.0215331610680448</v>
      </c>
      <c r="H62" s="305">
        <f>H65</f>
        <v>0.166236003445306</v>
      </c>
      <c r="I62" s="306">
        <f>SUM(I63:I65)</f>
        <v>100</v>
      </c>
      <c r="J62" s="306">
        <f>J65</f>
        <v>684.5</v>
      </c>
      <c r="K62" s="247">
        <f>J62/$I$239</f>
        <v>0.263929053402738</v>
      </c>
      <c r="L62" s="306">
        <f>SUM(L63:L65)</f>
        <v>19.67</v>
      </c>
      <c r="M62" s="306">
        <f>M65</f>
        <v>144.22</v>
      </c>
      <c r="N62" s="305">
        <f>M62/$L$239</f>
        <v>0.270820423262539</v>
      </c>
      <c r="O62" s="315"/>
      <c r="P62" s="276"/>
      <c r="Q62" s="277"/>
      <c r="R62" s="277"/>
      <c r="S62" s="256"/>
      <c r="T62" s="277"/>
      <c r="U62" s="269"/>
      <c r="V62" s="277"/>
      <c r="W62" s="277"/>
      <c r="X62" s="277"/>
      <c r="Y62" s="277"/>
      <c r="Z62" s="269"/>
      <c r="AA62" s="277"/>
      <c r="AB62" s="277"/>
      <c r="AC62" s="256"/>
      <c r="AD62" s="249"/>
      <c r="AE62" s="269"/>
      <c r="AF62" s="278"/>
      <c r="AG62" s="255"/>
      <c r="AH62" s="256"/>
    </row>
    <row r="63">
      <c r="A63" s="307" t="inlineStr">
        <is>
          <t xml:space="preserve">2.6.1</t>
        </is>
      </c>
      <c r="B63" s="58" t="inlineStr">
        <is>
          <t xml:space="preserve">Redacción sección de contexto</t>
        </is>
      </c>
      <c r="C63" s="308">
        <v>46283</v>
      </c>
      <c r="D63" s="308">
        <v>46284</v>
      </c>
      <c r="E63" s="188">
        <f>D63-C63+1</f>
        <v>2</v>
      </c>
      <c r="F63" s="309">
        <v>10.0</v>
      </c>
      <c r="G63" s="262">
        <f>F63/$F$239</f>
        <v>0.00861326442721792</v>
      </c>
      <c r="H63" s="62">
        <f>H61+G63</f>
        <v>0.153316106804479</v>
      </c>
      <c r="I63" s="264">
        <f>P63+U63+Z63+AE63</f>
        <v>46</v>
      </c>
      <c r="J63" s="189">
        <f>J61+I63</f>
        <v>630.5</v>
      </c>
      <c r="K63" s="49">
        <f>J63/$I$239</f>
        <v>0.243107769423559</v>
      </c>
      <c r="L63" s="265">
        <f>S63+X63+AC63+AH63</f>
        <v>7.65</v>
      </c>
      <c r="M63" s="189">
        <f>M61+L63</f>
        <v>132.2</v>
      </c>
      <c r="N63" s="62">
        <f>M63/$L$239</f>
        <v>0.248248924943196</v>
      </c>
      <c r="O63" s="267">
        <f>P63/$F63</f>
        <v>0.1</v>
      </c>
      <c r="P63" s="268">
        <v>1.0</v>
      </c>
      <c r="Q63" s="261"/>
      <c r="R63" s="261">
        <f>Roles!$D$2</f>
        <v>0.61</v>
      </c>
      <c r="S63" s="269">
        <f>R63*P63</f>
        <v>0.61</v>
      </c>
      <c r="T63" s="267">
        <f>U63/$F63</f>
        <v>2.5</v>
      </c>
      <c r="U63" s="270">
        <f>'CD R Documentación'!$I33</f>
        <v>25</v>
      </c>
      <c r="V63" s="261"/>
      <c r="W63" s="261"/>
      <c r="X63" s="265">
        <f>'CD R Documentación'!$L33</f>
        <v>4</v>
      </c>
      <c r="Y63" s="267">
        <f>Z63/$F63</f>
        <v>2</v>
      </c>
      <c r="Z63" s="270">
        <f>'CD R Investigación'!$I33</f>
        <v>20</v>
      </c>
      <c r="AA63" s="261"/>
      <c r="AB63" s="261"/>
      <c r="AC63" s="271">
        <f>'CD R Investigación'!$L33</f>
        <v>3.04</v>
      </c>
      <c r="AD63" s="267">
        <f>AE63/$F63</f>
        <v>0</v>
      </c>
      <c r="AE63" s="270">
        <f>'CD R Desarrollo'!$I33</f>
        <v>0</v>
      </c>
      <c r="AF63" s="61"/>
      <c r="AG63" s="272"/>
      <c r="AH63" s="271">
        <f>'CD R Desarrollo'!$L33</f>
        <v>0</v>
      </c>
    </row>
    <row r="64">
      <c r="A64" s="307" t="inlineStr">
        <is>
          <t xml:space="preserve">2.6.2</t>
        </is>
      </c>
      <c r="B64" s="58" t="inlineStr">
        <is>
          <t xml:space="preserve">Redacción sección metodológica</t>
        </is>
      </c>
      <c r="C64" s="308">
        <v>46284</v>
      </c>
      <c r="D64" s="308">
        <v>46285</v>
      </c>
      <c r="E64" s="188">
        <f>D64-C64+1</f>
        <v>2</v>
      </c>
      <c r="F64" s="309">
        <v>10.0</v>
      </c>
      <c r="G64" s="262">
        <f>F64/$F$239</f>
        <v>0.00861326442721792</v>
      </c>
      <c r="H64" s="62">
        <f>H63+G64</f>
        <v>0.161929371231697</v>
      </c>
      <c r="I64" s="264">
        <f>P64+U64+Z64+AE64</f>
        <v>46</v>
      </c>
      <c r="J64" s="189">
        <f>J63+I64</f>
        <v>676.5</v>
      </c>
      <c r="K64" s="49">
        <f>J64/$I$239</f>
        <v>0.260844418739156</v>
      </c>
      <c r="L64" s="265">
        <f>S64+X64+AC64+AH64</f>
        <v>7.65</v>
      </c>
      <c r="M64" s="189">
        <f>M63+L64</f>
        <v>139.85</v>
      </c>
      <c r="N64" s="62">
        <f>M64/$L$239</f>
        <v>0.262614312808668</v>
      </c>
      <c r="O64" s="267">
        <f>P64/$F64</f>
        <v>0.1</v>
      </c>
      <c r="P64" s="268">
        <v>1.0</v>
      </c>
      <c r="Q64" s="261"/>
      <c r="R64" s="261">
        <f>Roles!$D$2</f>
        <v>0.61</v>
      </c>
      <c r="S64" s="269">
        <f>R64*P64</f>
        <v>0.61</v>
      </c>
      <c r="T64" s="267">
        <f>U64/$F64</f>
        <v>2.5</v>
      </c>
      <c r="U64" s="270">
        <f>'CD R Documentación'!$I34</f>
        <v>25</v>
      </c>
      <c r="V64" s="261"/>
      <c r="W64" s="261"/>
      <c r="X64" s="265">
        <f>'CD R Documentación'!$L34</f>
        <v>4</v>
      </c>
      <c r="Y64" s="267">
        <f>Z64/$F64</f>
        <v>2</v>
      </c>
      <c r="Z64" s="270">
        <f>'CD R Investigación'!$I34</f>
        <v>20</v>
      </c>
      <c r="AA64" s="261"/>
      <c r="AB64" s="261"/>
      <c r="AC64" s="271">
        <f>'CD R Investigación'!$L34</f>
        <v>3.04</v>
      </c>
      <c r="AD64" s="267">
        <f>AE64/$F64</f>
        <v>0</v>
      </c>
      <c r="AE64" s="270">
        <f>'CD R Desarrollo'!$I34</f>
        <v>0</v>
      </c>
      <c r="AF64" s="61"/>
      <c r="AG64" s="272"/>
      <c r="AH64" s="271">
        <f>'CD R Desarrollo'!$L34</f>
        <v>0</v>
      </c>
    </row>
    <row r="65">
      <c r="A65" s="307" t="inlineStr">
        <is>
          <t xml:space="preserve">2.6.3</t>
        </is>
      </c>
      <c r="B65" s="58" t="inlineStr">
        <is>
          <t xml:space="preserve">Revisión Líder de Proyecto</t>
        </is>
      </c>
      <c r="C65" s="308">
        <v>46285</v>
      </c>
      <c r="D65" s="308">
        <v>46285</v>
      </c>
      <c r="E65" s="188">
        <f>D65-C65+1</f>
        <v>1</v>
      </c>
      <c r="F65" s="309">
        <v>5.0</v>
      </c>
      <c r="G65" s="262">
        <f>F65/$F$239</f>
        <v>0.00430663221360896</v>
      </c>
      <c r="H65" s="62">
        <f>H64+G65</f>
        <v>0.166236003445306</v>
      </c>
      <c r="I65" s="264">
        <f>P65+U65+Z65+AE65</f>
        <v>8</v>
      </c>
      <c r="J65" s="189">
        <f>J64+I65</f>
        <v>684.5</v>
      </c>
      <c r="K65" s="49">
        <f>J65/$I$239</f>
        <v>0.263929053402738</v>
      </c>
      <c r="L65" s="265">
        <f>S65+X65+AC65+AH65</f>
        <v>4.37</v>
      </c>
      <c r="M65" s="189">
        <f>M64+L65</f>
        <v>144.22</v>
      </c>
      <c r="N65" s="62">
        <f>M65/$L$239</f>
        <v>0.270820423262539</v>
      </c>
      <c r="O65" s="267">
        <f>P65/$F65</f>
        <v>1</v>
      </c>
      <c r="P65" s="268">
        <v>5.0</v>
      </c>
      <c r="Q65" s="261"/>
      <c r="R65" s="261">
        <f>Roles!$D$2</f>
        <v>0.61</v>
      </c>
      <c r="S65" s="269">
        <f>R65*P65</f>
        <v>3.05</v>
      </c>
      <c r="T65" s="267">
        <f>U65/$F65</f>
        <v>0</v>
      </c>
      <c r="U65" s="270">
        <f>'CD R Documentación'!$I35</f>
        <v>0</v>
      </c>
      <c r="V65" s="261"/>
      <c r="W65" s="261"/>
      <c r="X65" s="265">
        <f>'CD R Documentación'!$L35</f>
        <v>0</v>
      </c>
      <c r="Y65" s="267">
        <f>Z65/$F65</f>
        <v>0.6</v>
      </c>
      <c r="Z65" s="270">
        <f>'CD R Investigación'!$I35</f>
        <v>3</v>
      </c>
      <c r="AA65" s="261"/>
      <c r="AB65" s="261"/>
      <c r="AC65" s="271">
        <f>'CD R Investigación'!$L35</f>
        <v>1.32</v>
      </c>
      <c r="AD65" s="267">
        <f>AE65/$F65</f>
        <v>0</v>
      </c>
      <c r="AE65" s="270">
        <f>'CD R Desarrollo'!$I35</f>
        <v>0</v>
      </c>
      <c r="AF65" s="61"/>
      <c r="AG65" s="272"/>
      <c r="AH65" s="271">
        <f>'CD R Desarrollo'!$L35</f>
        <v>0</v>
      </c>
    </row>
    <row r="66">
      <c r="A66" s="301" t="inlineStr">
        <is>
          <t xml:space="preserve">2.7</t>
        </is>
      </c>
      <c r="B66" s="302" t="inlineStr">
        <is>
          <t xml:space="preserve">Especificación técnica de agentes</t>
        </is>
      </c>
      <c r="C66" s="303">
        <v>46286</v>
      </c>
      <c r="D66" s="303">
        <v>46289</v>
      </c>
      <c r="E66" s="304">
        <f>D66-C66+1</f>
        <v>4</v>
      </c>
      <c r="F66" s="278">
        <f>SUM(F67:F69)</f>
        <v>36</v>
      </c>
      <c r="G66" s="314">
        <f>F66/$F$239</f>
        <v>0.0310077519379845</v>
      </c>
      <c r="H66" s="305">
        <f>H69</f>
        <v>0.19724375538329</v>
      </c>
      <c r="I66" s="306">
        <f>SUM(I67:I69)</f>
        <v>41</v>
      </c>
      <c r="J66" s="306">
        <f>J69</f>
        <v>725.5</v>
      </c>
      <c r="K66" s="247">
        <f>J66/$I$239</f>
        <v>0.279737806053596</v>
      </c>
      <c r="L66" s="306">
        <f>SUM(L67:L69)</f>
        <v>8.35</v>
      </c>
      <c r="M66" s="306">
        <f>M69</f>
        <v>152.57</v>
      </c>
      <c r="N66" s="305">
        <f>M66/$L$239</f>
        <v>0.286500291063414</v>
      </c>
      <c r="O66" s="315"/>
      <c r="P66" s="276"/>
      <c r="Q66" s="277"/>
      <c r="R66" s="277"/>
      <c r="S66" s="256"/>
      <c r="T66" s="277"/>
      <c r="U66" s="269"/>
      <c r="V66" s="277"/>
      <c r="W66" s="277"/>
      <c r="X66" s="277"/>
      <c r="Y66" s="277"/>
      <c r="Z66" s="269"/>
      <c r="AA66" s="277"/>
      <c r="AB66" s="277"/>
      <c r="AC66" s="256"/>
      <c r="AD66" s="249"/>
      <c r="AE66" s="269"/>
      <c r="AF66" s="278"/>
      <c r="AG66" s="255"/>
      <c r="AH66" s="256"/>
    </row>
    <row r="67">
      <c r="A67" s="307" t="inlineStr">
        <is>
          <t xml:space="preserve">2.7.1</t>
        </is>
      </c>
      <c r="B67" s="186" t="inlineStr">
        <is>
          <t xml:space="preserve">Definición de roles de agentes</t>
        </is>
      </c>
      <c r="C67" s="308">
        <v>46286</v>
      </c>
      <c r="D67" s="308">
        <v>46287</v>
      </c>
      <c r="E67" s="188">
        <f>D67-C67+1</f>
        <v>2</v>
      </c>
      <c r="F67" s="309">
        <v>15.0</v>
      </c>
      <c r="G67" s="262">
        <f>F67/$F$239</f>
        <v>0.0129198966408269</v>
      </c>
      <c r="H67" s="62">
        <f>H65+G67</f>
        <v>0.179155900086133</v>
      </c>
      <c r="I67" s="264">
        <f>P67+U67+Z67+AE67</f>
        <v>17</v>
      </c>
      <c r="J67" s="189">
        <f>J65+I67</f>
        <v>701.5</v>
      </c>
      <c r="K67" s="49">
        <f>J67/$I$239</f>
        <v>0.270483902062849</v>
      </c>
      <c r="L67" s="265">
        <f>S67+X67+AC67+AH67</f>
        <v>3.57</v>
      </c>
      <c r="M67" s="189">
        <f>M65+L67</f>
        <v>147.79</v>
      </c>
      <c r="N67" s="131">
        <f>M67/$L$239</f>
        <v>0.277524270933093</v>
      </c>
      <c r="O67" s="267">
        <f>P67/$F67</f>
        <v>0.0666666666666667</v>
      </c>
      <c r="P67" s="268">
        <v>1.0</v>
      </c>
      <c r="Q67" s="261"/>
      <c r="R67" s="261">
        <f>Roles!$D$2</f>
        <v>0.61</v>
      </c>
      <c r="S67" s="269">
        <f>R67*P67</f>
        <v>0.61</v>
      </c>
      <c r="T67" s="267">
        <f>U67/$F67</f>
        <v>0</v>
      </c>
      <c r="U67" s="270">
        <f>'CD R Documentación'!$I37</f>
        <v>0</v>
      </c>
      <c r="V67" s="261"/>
      <c r="W67" s="261"/>
      <c r="X67" s="265">
        <f>'CD R Documentación'!$L37</f>
        <v>0</v>
      </c>
      <c r="Y67" s="267">
        <f>Z67/$F67</f>
        <v>0.0666666666666667</v>
      </c>
      <c r="Z67" s="270">
        <f>'CD R Investigación'!$I37</f>
        <v>1</v>
      </c>
      <c r="AA67" s="261"/>
      <c r="AB67" s="261"/>
      <c r="AC67" s="271">
        <f>'CD R Investigación'!$L37</f>
        <v>0.44</v>
      </c>
      <c r="AD67" s="267">
        <f>AE67/$F67</f>
        <v>1</v>
      </c>
      <c r="AE67" s="270">
        <f>'CD R Desarrollo'!$I37</f>
        <v>15</v>
      </c>
      <c r="AF67" s="61"/>
      <c r="AG67" s="272"/>
      <c r="AH67" s="271">
        <f>'CD R Desarrollo'!$L37</f>
        <v>2.52</v>
      </c>
    </row>
    <row r="68" ht="15.75" customHeight="1">
      <c r="A68" s="307" t="inlineStr">
        <is>
          <t xml:space="preserve">2.7.2</t>
        </is>
      </c>
      <c r="B68" s="58" t="inlineStr">
        <is>
          <t xml:space="preserve">Diseño de prompts iniciales</t>
        </is>
      </c>
      <c r="C68" s="308">
        <v>46286</v>
      </c>
      <c r="D68" s="308">
        <v>46287</v>
      </c>
      <c r="E68" s="188">
        <f>D68-C68+1</f>
        <v>2</v>
      </c>
      <c r="F68" s="309">
        <v>10.0</v>
      </c>
      <c r="G68" s="62">
        <f>F68/$F$239</f>
        <v>0.00861326442721792</v>
      </c>
      <c r="H68" s="62">
        <f>H67+G68</f>
        <v>0.187769164513351</v>
      </c>
      <c r="I68" s="264">
        <f>P68+U68+Z68+AE68</f>
        <v>13</v>
      </c>
      <c r="J68" s="189">
        <f>J67+I68</f>
        <v>714.5</v>
      </c>
      <c r="K68" s="49">
        <f>J68/$I$239</f>
        <v>0.27549643339117</v>
      </c>
      <c r="L68" s="265">
        <f>S68+X68+AC68+AH68</f>
        <v>2.49</v>
      </c>
      <c r="M68" s="189">
        <f>M67+L68</f>
        <v>150.28</v>
      </c>
      <c r="N68" s="49">
        <f>M68/$L$239</f>
        <v>0.282200063846168</v>
      </c>
      <c r="O68" s="267">
        <f>P68/$F68</f>
        <v>0.1</v>
      </c>
      <c r="P68" s="268">
        <v>1.0</v>
      </c>
      <c r="Q68" s="261"/>
      <c r="R68" s="261">
        <f>Roles!$D$2</f>
        <v>0.61</v>
      </c>
      <c r="S68" s="269">
        <f>R68*P68</f>
        <v>0.61</v>
      </c>
      <c r="T68" s="267">
        <f>U68/$F68</f>
        <v>0</v>
      </c>
      <c r="U68" s="270">
        <f>'CD R Documentación'!$I39</f>
        <v>0</v>
      </c>
      <c r="V68" s="261"/>
      <c r="W68" s="261"/>
      <c r="X68" s="265">
        <f>'CD R Documentación'!$L39</f>
        <v>0</v>
      </c>
      <c r="Y68" s="267">
        <f>Z68/$F68</f>
        <v>0</v>
      </c>
      <c r="Z68" s="270">
        <f>'CD R Investigación'!$I39</f>
        <v>0</v>
      </c>
      <c r="AA68" s="261"/>
      <c r="AB68" s="261"/>
      <c r="AC68" s="271">
        <f>'CD R Investigación'!$L39</f>
        <v>0</v>
      </c>
      <c r="AD68" s="267">
        <f>AE68/$F68</f>
        <v>1.2</v>
      </c>
      <c r="AE68" s="270">
        <f>'CD R Desarrollo'!$I39</f>
        <v>12</v>
      </c>
      <c r="AF68" s="261"/>
      <c r="AG68" s="272"/>
      <c r="AH68" s="271">
        <f>'CD R Desarrollo'!$L39</f>
        <v>1.88</v>
      </c>
    </row>
    <row r="69">
      <c r="A69" s="307" t="inlineStr">
        <is>
          <t xml:space="preserve">2.7.3</t>
        </is>
      </c>
      <c r="B69" s="58" t="inlineStr">
        <is>
          <t xml:space="preserve">Selección de modelo LLM base</t>
        </is>
      </c>
      <c r="C69" s="308">
        <v>46288</v>
      </c>
      <c r="D69" s="308">
        <v>46289</v>
      </c>
      <c r="E69" s="188">
        <f>D69-C69+1</f>
        <v>2</v>
      </c>
      <c r="F69" s="309">
        <v>11.0</v>
      </c>
      <c r="G69" s="62">
        <f>F69/$F$239</f>
        <v>0.00947459086993971</v>
      </c>
      <c r="H69" s="62">
        <f>H68+G69</f>
        <v>0.19724375538329</v>
      </c>
      <c r="I69" s="264">
        <f>P69+U69+Z69+AE69</f>
        <v>11</v>
      </c>
      <c r="J69" s="189">
        <f>J68+I69</f>
        <v>725.5</v>
      </c>
      <c r="K69" s="49">
        <f>J69/$I$239</f>
        <v>0.279737806053596</v>
      </c>
      <c r="L69" s="265">
        <f>S69+X69+AC69+AH69</f>
        <v>2.29</v>
      </c>
      <c r="M69" s="189">
        <f>M68+L69</f>
        <v>152.57</v>
      </c>
      <c r="N69" s="38">
        <f>M69/$L$239</f>
        <v>0.286500291063414</v>
      </c>
      <c r="O69" s="267">
        <f>P69/$F69</f>
        <v>0.0909090909090909</v>
      </c>
      <c r="P69" s="268">
        <v>1.0</v>
      </c>
      <c r="Q69" s="261"/>
      <c r="R69" s="261">
        <f>Roles!$D$2</f>
        <v>0.61</v>
      </c>
      <c r="S69" s="269">
        <f>R69*P69</f>
        <v>0.61</v>
      </c>
      <c r="T69" s="267">
        <f>U69/$F69</f>
        <v>0</v>
      </c>
      <c r="U69" s="270">
        <f>'CD R Documentación'!$I38</f>
        <v>0</v>
      </c>
      <c r="V69" s="261"/>
      <c r="W69" s="261"/>
      <c r="X69" s="265">
        <f>'CD R Documentación'!$L38</f>
        <v>0</v>
      </c>
      <c r="Y69" s="267">
        <f>Z69/$F69</f>
        <v>0</v>
      </c>
      <c r="Z69" s="270">
        <f>'CD R Investigación'!$I38</f>
        <v>0</v>
      </c>
      <c r="AA69" s="261"/>
      <c r="AB69" s="261"/>
      <c r="AC69" s="271">
        <f>'CD R Investigación'!$L38</f>
        <v>0</v>
      </c>
      <c r="AD69" s="267">
        <f>AE69/$F69</f>
        <v>0.909090909090909</v>
      </c>
      <c r="AE69" s="270">
        <f>'CD R Desarrollo'!$I38</f>
        <v>10</v>
      </c>
      <c r="AF69" s="261"/>
      <c r="AG69" s="272"/>
      <c r="AH69" s="271">
        <f>'CD R Desarrollo'!$L38</f>
        <v>1.68</v>
      </c>
    </row>
    <row r="70" ht="15.75" customHeight="1">
      <c r="A70" s="301" t="inlineStr">
        <is>
          <t xml:space="preserve">2.8</t>
        </is>
      </c>
      <c r="B70" s="302" t="inlineStr">
        <is>
          <t xml:space="preserve">Diseño de flujos LangGraph</t>
        </is>
      </c>
      <c r="C70" s="303">
        <v>46282</v>
      </c>
      <c r="D70" s="303">
        <v>46287</v>
      </c>
      <c r="E70" s="304">
        <f>D70-C70+1</f>
        <v>6</v>
      </c>
      <c r="F70" s="278">
        <f>SUM(F71:F73)</f>
        <v>40</v>
      </c>
      <c r="G70" s="305">
        <f>F70/$F$239</f>
        <v>0.0344530577088717</v>
      </c>
      <c r="H70" s="305">
        <f>H73</f>
        <v>0.231696813092162</v>
      </c>
      <c r="I70" s="306">
        <f>SUM(I71:I73)</f>
        <v>46</v>
      </c>
      <c r="J70" s="306">
        <f>J73</f>
        <v>771.5</v>
      </c>
      <c r="K70" s="247">
        <f>J70/$I$239</f>
        <v>0.297474455369192</v>
      </c>
      <c r="L70" s="306">
        <f>SUM(L71:L73)</f>
        <v>8.85</v>
      </c>
      <c r="M70" s="306">
        <f>M73</f>
        <v>161.42</v>
      </c>
      <c r="N70" s="305">
        <f>M70/$L$239</f>
        <v>0.303119073103863</v>
      </c>
      <c r="O70" s="315"/>
      <c r="P70" s="276"/>
      <c r="Q70" s="277"/>
      <c r="R70" s="277"/>
      <c r="S70" s="256"/>
      <c r="T70" s="277"/>
      <c r="U70" s="316"/>
      <c r="V70" s="277"/>
      <c r="W70" s="277"/>
      <c r="X70" s="277"/>
      <c r="Y70" s="277"/>
      <c r="Z70" s="269"/>
      <c r="AA70" s="277"/>
      <c r="AB70" s="277"/>
      <c r="AC70" s="256"/>
      <c r="AD70" s="249"/>
      <c r="AE70" s="269"/>
      <c r="AF70" s="278"/>
      <c r="AG70" s="255"/>
      <c r="AH70" s="256"/>
    </row>
    <row r="71" ht="15.75" customHeight="1">
      <c r="A71" s="307" t="inlineStr">
        <is>
          <t xml:space="preserve">2.8.1</t>
        </is>
      </c>
      <c r="B71" s="58" t="inlineStr">
        <is>
          <t xml:space="preserve">Diagramación de estados y nodos</t>
        </is>
      </c>
      <c r="C71" s="308">
        <v>46282</v>
      </c>
      <c r="D71" s="308">
        <v>46284</v>
      </c>
      <c r="E71" s="188">
        <f>D71-C71+1</f>
        <v>3</v>
      </c>
      <c r="F71" s="61">
        <v>15.0</v>
      </c>
      <c r="G71" s="62">
        <f>F71/$F$239</f>
        <v>0.0129198966408269</v>
      </c>
      <c r="H71" s="62">
        <f>H69+G71</f>
        <v>0.210163652024117</v>
      </c>
      <c r="I71" s="264">
        <f>P71+U71+Z71+AE71</f>
        <v>19</v>
      </c>
      <c r="J71" s="189">
        <f>J69+I71</f>
        <v>744.5</v>
      </c>
      <c r="K71" s="49">
        <f>J71/$I$239</f>
        <v>0.287063813379603</v>
      </c>
      <c r="L71" s="265">
        <f>S71+X71+AC71+AH71</f>
        <v>3.43</v>
      </c>
      <c r="M71" s="189">
        <f>M69+L71</f>
        <v>156</v>
      </c>
      <c r="N71" s="62">
        <f>M71/$L$239</f>
        <v>0.292941242746888</v>
      </c>
      <c r="O71" s="267">
        <f>P71/$F71</f>
        <v>0.0666666666666667</v>
      </c>
      <c r="P71" s="268">
        <v>1</v>
      </c>
      <c r="Q71" s="261"/>
      <c r="R71" s="261">
        <f>Roles!$D$2</f>
        <v>0.61</v>
      </c>
      <c r="S71" s="269">
        <f>R71*P71</f>
        <v>0.61</v>
      </c>
      <c r="T71" s="267">
        <f>U71/$F71</f>
        <v>0</v>
      </c>
      <c r="U71" s="270">
        <f>'CD R Documentación'!$I41</f>
        <v>0</v>
      </c>
      <c r="V71" s="261"/>
      <c r="W71" s="261"/>
      <c r="X71" s="265">
        <f>'CD R Documentación'!$L41</f>
        <v>0</v>
      </c>
      <c r="Y71" s="267">
        <f>Z71/$F71</f>
        <v>0</v>
      </c>
      <c r="Z71" s="270">
        <f>'CD R Investigación'!$I41</f>
        <v>0</v>
      </c>
      <c r="AA71" s="261"/>
      <c r="AB71" s="261"/>
      <c r="AC71" s="271">
        <f>'CD R Investigación'!$L41</f>
        <v>0</v>
      </c>
      <c r="AD71" s="267">
        <f>AE71/$F71</f>
        <v>1.2</v>
      </c>
      <c r="AE71" s="270">
        <f>'CD R Desarrollo'!$I41</f>
        <v>18</v>
      </c>
      <c r="AF71" s="61"/>
      <c r="AG71" s="272"/>
      <c r="AH71" s="271">
        <f>'CD R Desarrollo'!$L41</f>
        <v>2.82</v>
      </c>
    </row>
    <row r="72" ht="15.75" customHeight="1">
      <c r="A72" s="307" t="inlineStr">
        <is>
          <t xml:space="preserve">2.8.2</t>
        </is>
      </c>
      <c r="B72" s="58" t="inlineStr">
        <is>
          <t xml:space="preserve">Diseño de condicionales (edges)</t>
        </is>
      </c>
      <c r="C72" s="308">
        <v>46285</v>
      </c>
      <c r="D72" s="308">
        <v>46286</v>
      </c>
      <c r="E72" s="188">
        <f>D72-C72+1</f>
        <v>2</v>
      </c>
      <c r="F72" s="61">
        <v>15.0</v>
      </c>
      <c r="G72" s="62">
        <f>F72/$F$239</f>
        <v>0.0129198966408269</v>
      </c>
      <c r="H72" s="62">
        <f>H71+G72</f>
        <v>0.223083548664944</v>
      </c>
      <c r="I72" s="264">
        <f>P72+U72+Z72+AE72</f>
        <v>16</v>
      </c>
      <c r="J72" s="189">
        <f>J71+I72</f>
        <v>760.5</v>
      </c>
      <c r="K72" s="49">
        <f>J72/$I$239</f>
        <v>0.293233082706767</v>
      </c>
      <c r="L72" s="265">
        <f>S72+X72+AC72+AH72</f>
        <v>3.13</v>
      </c>
      <c r="M72" s="189">
        <f>M71+L72</f>
        <v>159.13</v>
      </c>
      <c r="N72" s="62">
        <f>M72/$L$239</f>
        <v>0.298818845886617</v>
      </c>
      <c r="O72" s="267">
        <f>P72/$F72</f>
        <v>0.0666666666666667</v>
      </c>
      <c r="P72" s="268">
        <v>1</v>
      </c>
      <c r="Q72" s="261"/>
      <c r="R72" s="261">
        <f>Roles!$D$2</f>
        <v>0.61</v>
      </c>
      <c r="S72" s="269">
        <f>R72*P72</f>
        <v>0.61</v>
      </c>
      <c r="T72" s="267">
        <f>U72/$F72</f>
        <v>0</v>
      </c>
      <c r="U72" s="270">
        <f>'CD R Documentación'!$I42</f>
        <v>0</v>
      </c>
      <c r="V72" s="261"/>
      <c r="W72" s="261"/>
      <c r="X72" s="265">
        <f>'CD R Documentación'!$L42</f>
        <v>0</v>
      </c>
      <c r="Y72" s="267">
        <f>Z72/$F72</f>
        <v>0</v>
      </c>
      <c r="Z72" s="270">
        <f>'CD R Investigación'!$I42</f>
        <v>0</v>
      </c>
      <c r="AA72" s="261"/>
      <c r="AB72" s="261"/>
      <c r="AC72" s="271">
        <f>'CD R Investigación'!$L42</f>
        <v>0</v>
      </c>
      <c r="AD72" s="267">
        <f>AE72/$F72</f>
        <v>1</v>
      </c>
      <c r="AE72" s="270">
        <f>'CD R Desarrollo'!$I42</f>
        <v>15</v>
      </c>
      <c r="AF72" s="61"/>
      <c r="AG72" s="272"/>
      <c r="AH72" s="271">
        <f>'CD R Desarrollo'!$L42</f>
        <v>2.52</v>
      </c>
    </row>
    <row r="73" ht="15.75" customHeight="1">
      <c r="A73" s="307" t="inlineStr">
        <is>
          <t xml:space="preserve">2.8.3</t>
        </is>
      </c>
      <c r="B73" s="58" t="inlineStr">
        <is>
          <t xml:space="preserve">Validación lógica del grafo</t>
        </is>
      </c>
      <c r="C73" s="308">
        <v>46287</v>
      </c>
      <c r="D73" s="308">
        <v>46287</v>
      </c>
      <c r="E73" s="188">
        <f>D73-C73+1</f>
        <v>1</v>
      </c>
      <c r="F73" s="61">
        <v>10.0</v>
      </c>
      <c r="G73" s="62">
        <f>F73/$F$239</f>
        <v>0.00861326442721792</v>
      </c>
      <c r="H73" s="62">
        <f>H72+G73</f>
        <v>0.231696813092162</v>
      </c>
      <c r="I73" s="264">
        <f>P73+U73+Z73+AE73</f>
        <v>11</v>
      </c>
      <c r="J73" s="189">
        <f>J72+I73</f>
        <v>771.5</v>
      </c>
      <c r="K73" s="49">
        <f>J73/$I$239</f>
        <v>0.297474455369192</v>
      </c>
      <c r="L73" s="265">
        <f>S73+X73+AC73+AH73</f>
        <v>2.29</v>
      </c>
      <c r="M73" s="189">
        <f>M72+L73</f>
        <v>161.42</v>
      </c>
      <c r="N73" s="62">
        <f>M73/$L$239</f>
        <v>0.303119073103863</v>
      </c>
      <c r="O73" s="267">
        <f>P73/$F73</f>
        <v>0.1</v>
      </c>
      <c r="P73" s="268">
        <v>1</v>
      </c>
      <c r="Q73" s="261"/>
      <c r="R73" s="261">
        <f>Roles!$D$2</f>
        <v>0.61</v>
      </c>
      <c r="S73" s="269">
        <f>R73*P73</f>
        <v>0.61</v>
      </c>
      <c r="T73" s="267">
        <f>U73/$F73</f>
        <v>0</v>
      </c>
      <c r="U73" s="270">
        <f>'CD R Documentación'!$I43</f>
        <v>0</v>
      </c>
      <c r="V73" s="261"/>
      <c r="W73" s="261"/>
      <c r="X73" s="265">
        <f>'CD R Documentación'!$L43</f>
        <v>0</v>
      </c>
      <c r="Y73" s="267">
        <f>Z73/$F73</f>
        <v>0</v>
      </c>
      <c r="Z73" s="270">
        <f>'CD R Investigación'!$I43</f>
        <v>0</v>
      </c>
      <c r="AA73" s="261"/>
      <c r="AB73" s="261"/>
      <c r="AC73" s="271">
        <f>'CD R Investigación'!$L43</f>
        <v>0</v>
      </c>
      <c r="AD73" s="267">
        <f>AE73/$F73</f>
        <v>1</v>
      </c>
      <c r="AE73" s="270">
        <f>'CD R Desarrollo'!$I43</f>
        <v>10</v>
      </c>
      <c r="AF73" s="61"/>
      <c r="AG73" s="272"/>
      <c r="AH73" s="271">
        <f>'CD R Desarrollo'!$L43</f>
        <v>1.68</v>
      </c>
    </row>
    <row r="74" ht="15.75" customHeight="1">
      <c r="A74" s="301" t="inlineStr">
        <is>
          <t xml:space="preserve">2.9</t>
        </is>
      </c>
      <c r="B74" s="302" t="inlineStr">
        <is>
          <t xml:space="preserve">Consolidación Avance 1</t>
        </is>
      </c>
      <c r="C74" s="303">
        <v>46287</v>
      </c>
      <c r="D74" s="303">
        <v>46289</v>
      </c>
      <c r="E74" s="304">
        <f>D74-C74+1</f>
        <v>3</v>
      </c>
      <c r="F74" s="278">
        <f>SUM(F75:F78)</f>
        <v>32</v>
      </c>
      <c r="G74" s="305">
        <f>F74/$F$239</f>
        <v>0.0275624461670973</v>
      </c>
      <c r="H74" s="305">
        <f>H78</f>
        <v>0.259259259259259</v>
      </c>
      <c r="I74" s="306">
        <f>SUM(I75:I78)</f>
        <v>108</v>
      </c>
      <c r="J74" s="306">
        <f>J78</f>
        <v>879.5</v>
      </c>
      <c r="K74" s="247">
        <f>J74/$I$239</f>
        <v>0.33911702332755</v>
      </c>
      <c r="L74" s="306">
        <f>SUM(L75:L78)</f>
        <v>18.67</v>
      </c>
      <c r="M74" s="306">
        <f>M78</f>
        <v>180.09</v>
      </c>
      <c r="N74" s="305">
        <f>M74/$L$239</f>
        <v>0.338178130809532</v>
      </c>
      <c r="O74" s="315"/>
      <c r="P74" s="276"/>
      <c r="Q74" s="277"/>
      <c r="R74" s="277"/>
      <c r="S74" s="256"/>
      <c r="T74" s="277"/>
      <c r="U74" s="316"/>
      <c r="V74" s="277"/>
      <c r="W74" s="277"/>
      <c r="X74" s="277"/>
      <c r="Y74" s="277"/>
      <c r="Z74" s="269"/>
      <c r="AA74" s="277"/>
      <c r="AB74" s="277"/>
      <c r="AC74" s="256"/>
      <c r="AD74" s="277"/>
      <c r="AE74" s="269"/>
      <c r="AF74" s="277"/>
      <c r="AG74" s="255"/>
      <c r="AH74" s="256"/>
    </row>
    <row r="75">
      <c r="A75" s="307" t="inlineStr">
        <is>
          <t xml:space="preserve">2.9.1</t>
        </is>
      </c>
      <c r="B75" s="58" t="inlineStr">
        <is>
          <t xml:space="preserve">Redacción del informe de Estudio Bibliométrico preliminar y Estado del Arte</t>
        </is>
      </c>
      <c r="C75" s="308">
        <v>46287</v>
      </c>
      <c r="D75" s="308">
        <v>46288</v>
      </c>
      <c r="E75" s="188">
        <f>D75-C75+1</f>
        <v>2</v>
      </c>
      <c r="F75" s="309">
        <v>4</v>
      </c>
      <c r="G75" s="62">
        <f>F75/$F$239</f>
        <v>0.00344530577088717</v>
      </c>
      <c r="H75" s="62">
        <f>H73+G75</f>
        <v>0.235142118863049</v>
      </c>
      <c r="I75" s="264">
        <f>P75+U75+Z75+AE75</f>
        <v>11</v>
      </c>
      <c r="J75" s="189">
        <f>J73+I75</f>
        <v>782.5</v>
      </c>
      <c r="K75" s="49">
        <f>J75/$I$239</f>
        <v>0.301715828031618</v>
      </c>
      <c r="L75" s="265">
        <f>S75+X75+AC75+AH75</f>
        <v>2.37</v>
      </c>
      <c r="M75" s="189">
        <f>M73+L75</f>
        <v>163.79</v>
      </c>
      <c r="N75" s="62">
        <f>M75/$L$239</f>
        <v>0.307569526599441</v>
      </c>
      <c r="O75" s="267">
        <f>P75/$F75</f>
        <v>0.25</v>
      </c>
      <c r="P75" s="268">
        <v>1</v>
      </c>
      <c r="Q75" s="261"/>
      <c r="R75" s="261">
        <f>Roles!$D$2</f>
        <v>0.61</v>
      </c>
      <c r="S75" s="269">
        <f>R75*P75</f>
        <v>0.61</v>
      </c>
      <c r="T75" s="267">
        <f>U75/$F75</f>
        <v>2</v>
      </c>
      <c r="U75" s="270">
        <v>8</v>
      </c>
      <c r="V75" s="261"/>
      <c r="W75" s="261">
        <f>TRUNC((Roles!$D$5+3*Roles!$D$8)/4,2)</f>
        <v>0.17</v>
      </c>
      <c r="X75" s="265">
        <f>W75*U75</f>
        <v>1.36</v>
      </c>
      <c r="Y75" s="267">
        <f>Z75/$F75</f>
        <v>0.5</v>
      </c>
      <c r="Z75" s="270">
        <v>2</v>
      </c>
      <c r="AA75" s="261"/>
      <c r="AB75" s="261">
        <f>TRUNC((Roles!$D$4+3*Roles!$D$7)/4,2)</f>
        <v>0.2</v>
      </c>
      <c r="AC75" s="271">
        <f>AB75*Z75</f>
        <v>0.4</v>
      </c>
      <c r="AD75" s="267">
        <f>AE75/$F75</f>
        <v>0</v>
      </c>
      <c r="AE75" s="270">
        <v>0</v>
      </c>
      <c r="AF75" s="61"/>
      <c r="AG75" s="272">
        <f>TRUNC((Roles!$D$3+3*Roles!$D$6)/4,2)</f>
        <v>0.18</v>
      </c>
      <c r="AH75" s="271">
        <f>AG75*AE75</f>
        <v>0</v>
      </c>
    </row>
    <row r="76" ht="15.75" customHeight="1">
      <c r="A76" s="307" t="inlineStr">
        <is>
          <t xml:space="preserve">2.9.2</t>
        </is>
      </c>
      <c r="B76" s="58" t="inlineStr">
        <is>
          <t xml:space="preserve">Redacción reporte arquitectura</t>
        </is>
      </c>
      <c r="C76" s="308">
        <v>46287</v>
      </c>
      <c r="D76" s="308">
        <v>46288</v>
      </c>
      <c r="E76" s="188">
        <f>D76-C76+1</f>
        <v>2</v>
      </c>
      <c r="F76" s="61">
        <v>15.0</v>
      </c>
      <c r="G76" s="62">
        <f>F76/$F$239</f>
        <v>0.0129198966408269</v>
      </c>
      <c r="H76" s="62">
        <f>H75+G76</f>
        <v>0.248062015503876</v>
      </c>
      <c r="I76" s="264">
        <f>P76+U76+Z76+AE76</f>
        <v>49</v>
      </c>
      <c r="J76" s="189">
        <f>J75+I76</f>
        <v>831.5</v>
      </c>
      <c r="K76" s="49">
        <f>J76/$I$239</f>
        <v>0.320609215346057</v>
      </c>
      <c r="L76" s="265">
        <f>S76+X76+AC76+AH76</f>
        <v>7.73</v>
      </c>
      <c r="M76" s="189">
        <f>M75+L76</f>
        <v>171.52</v>
      </c>
      <c r="N76" s="106">
        <f>M76/$L$239</f>
        <v>0.322085140743245</v>
      </c>
      <c r="O76" s="267">
        <f>P76/$F76</f>
        <v>0.0666666666666667</v>
      </c>
      <c r="P76" s="268">
        <v>1</v>
      </c>
      <c r="Q76" s="261"/>
      <c r="R76" s="261">
        <f>Roles!$D$2</f>
        <v>0.61</v>
      </c>
      <c r="S76" s="269">
        <f>R76*P76</f>
        <v>0.61</v>
      </c>
      <c r="T76" s="267">
        <f>U76/$F76</f>
        <v>3.2</v>
      </c>
      <c r="U76" s="270">
        <f>'CD R Documentación'!$I45</f>
        <v>48</v>
      </c>
      <c r="V76" s="261"/>
      <c r="W76" s="261"/>
      <c r="X76" s="265">
        <f>'CD R Documentación'!$L45</f>
        <v>7.12</v>
      </c>
      <c r="Y76" s="267">
        <f>Z76/$F76</f>
        <v>0</v>
      </c>
      <c r="Z76" s="270">
        <f>'CD R Investigación'!$I45</f>
        <v>0</v>
      </c>
      <c r="AA76" s="261"/>
      <c r="AB76" s="261"/>
      <c r="AC76" s="271">
        <f>'CD R Investigación'!$L45</f>
        <v>0</v>
      </c>
      <c r="AD76" s="267">
        <f>AE76/$F76</f>
        <v>0</v>
      </c>
      <c r="AE76" s="270">
        <f>'CD R Desarrollo'!$I45</f>
        <v>0</v>
      </c>
      <c r="AF76" s="61"/>
      <c r="AG76" s="272"/>
      <c r="AH76" s="271">
        <f>'CD R Desarrollo'!$L45</f>
        <v>0</v>
      </c>
    </row>
    <row r="77">
      <c r="A77" s="307" t="inlineStr">
        <is>
          <t xml:space="preserve">2.9.3</t>
        </is>
      </c>
      <c r="B77" s="58" t="inlineStr">
        <is>
          <t xml:space="preserve">Informe EVM, Curva S y cuadrante de desempeño (Avance 1)</t>
        </is>
      </c>
      <c r="C77" s="308">
        <v>46288</v>
      </c>
      <c r="D77" s="308">
        <v>46288</v>
      </c>
      <c r="E77" s="188">
        <f>D77-C77+1</f>
        <v>1</v>
      </c>
      <c r="F77" s="309">
        <v>3</v>
      </c>
      <c r="G77" s="62">
        <f>F77/$F$239</f>
        <v>0.00258397932816538</v>
      </c>
      <c r="H77" s="62">
        <f>H76+G77</f>
        <v>0.250645994832041</v>
      </c>
      <c r="I77" s="264">
        <f>P77+U77+Z77+AE77</f>
        <v>5</v>
      </c>
      <c r="J77" s="189">
        <f>J76+I77</f>
        <v>836.5</v>
      </c>
      <c r="K77" s="49">
        <f>J77/$I$239</f>
        <v>0.322537112010796</v>
      </c>
      <c r="L77" s="265">
        <f>S77+X77+AC77+AH77</f>
        <v>1.73</v>
      </c>
      <c r="M77" s="189">
        <f>M76+L77</f>
        <v>173.25</v>
      </c>
      <c r="N77" s="62">
        <f>M77/$L$239</f>
        <v>0.325333784012168</v>
      </c>
      <c r="O77" s="267">
        <f>P77/$F77</f>
        <v>0.666666666666667</v>
      </c>
      <c r="P77" s="268">
        <v>2</v>
      </c>
      <c r="Q77" s="261"/>
      <c r="R77" s="261">
        <f>Roles!$D$2</f>
        <v>0.61</v>
      </c>
      <c r="S77" s="269">
        <f>R77*P77</f>
        <v>1.22</v>
      </c>
      <c r="T77" s="267">
        <f>U77/$F77</f>
        <v>1</v>
      </c>
      <c r="U77" s="270">
        <v>3</v>
      </c>
      <c r="V77" s="261"/>
      <c r="W77" s="261">
        <f>TRUNC((Roles!$D$5+3*Roles!$D$8)/4,2)</f>
        <v>0.17</v>
      </c>
      <c r="X77" s="265">
        <f>W77*U77</f>
        <v>0.51</v>
      </c>
      <c r="Y77" s="267">
        <f>Z77/$F77</f>
        <v>0</v>
      </c>
      <c r="Z77" s="270">
        <v>0</v>
      </c>
      <c r="AA77" s="261"/>
      <c r="AB77" s="261">
        <f>TRUNC((Roles!$D$4+3*Roles!$D$7)/4,2)</f>
        <v>0.2</v>
      </c>
      <c r="AC77" s="271">
        <f>AB77*Z77</f>
        <v>0</v>
      </c>
      <c r="AD77" s="267">
        <f>AE77/$F77</f>
        <v>0</v>
      </c>
      <c r="AE77" s="270">
        <v>0</v>
      </c>
      <c r="AF77" s="61"/>
      <c r="AG77" s="272">
        <f>TRUNC((Roles!$D$3+3*Roles!$D$6)/4,2)</f>
        <v>0.18</v>
      </c>
      <c r="AH77" s="271">
        <f>AG77*AE77</f>
        <v>0</v>
      </c>
    </row>
    <row r="78" ht="15.75" customHeight="1">
      <c r="A78" s="317" t="inlineStr">
        <is>
          <t xml:space="preserve">2.9.4</t>
        </is>
      </c>
      <c r="B78" s="318" t="inlineStr">
        <is>
          <t xml:space="preserve">Preparación de presentación</t>
        </is>
      </c>
      <c r="C78" s="308">
        <v>46289</v>
      </c>
      <c r="D78" s="308">
        <v>46289</v>
      </c>
      <c r="E78" s="188">
        <f>D78-C78+1</f>
        <v>1</v>
      </c>
      <c r="F78" s="61">
        <v>10.0</v>
      </c>
      <c r="G78" s="62">
        <f>F78/$F$239</f>
        <v>0.00861326442721792</v>
      </c>
      <c r="H78" s="62">
        <f>H77+G78</f>
        <v>0.259259259259259</v>
      </c>
      <c r="I78" s="264">
        <f>P78+U78+Z78+AE78</f>
        <v>43</v>
      </c>
      <c r="J78" s="189">
        <f>J77+I78</f>
        <v>879.5</v>
      </c>
      <c r="K78" s="49">
        <f>J78/$I$239</f>
        <v>0.33911702332755</v>
      </c>
      <c r="L78" s="265">
        <f>S78+X78+AC78+AH78</f>
        <v>6.84</v>
      </c>
      <c r="M78" s="189">
        <f>M77+L78</f>
        <v>180.09</v>
      </c>
      <c r="N78" s="62">
        <f>M78/$L$239</f>
        <v>0.338178130809532</v>
      </c>
      <c r="O78" s="267">
        <f>P78/$F78</f>
        <v>0.1</v>
      </c>
      <c r="P78" s="268">
        <v>1</v>
      </c>
      <c r="Q78" s="261"/>
      <c r="R78" s="261">
        <f>Roles!$D$2</f>
        <v>0.61</v>
      </c>
      <c r="S78" s="269">
        <f>R78*P78</f>
        <v>0.61</v>
      </c>
      <c r="T78" s="267">
        <f>U78/$F78</f>
        <v>4.2</v>
      </c>
      <c r="U78" s="270">
        <f>'CD R Documentación'!$I46</f>
        <v>42</v>
      </c>
      <c r="V78" s="261"/>
      <c r="W78" s="261"/>
      <c r="X78" s="265">
        <f>'CD R Documentación'!$L46</f>
        <v>6.23</v>
      </c>
      <c r="Y78" s="267">
        <f>Z78/$F78</f>
        <v>0</v>
      </c>
      <c r="Z78" s="270">
        <f>'CD R Investigación'!$I46</f>
        <v>0</v>
      </c>
      <c r="AA78" s="261"/>
      <c r="AB78" s="261"/>
      <c r="AC78" s="271">
        <f>'CD R Investigación'!$L46</f>
        <v>0</v>
      </c>
      <c r="AD78" s="267">
        <f>AE78/$F78</f>
        <v>0</v>
      </c>
      <c r="AE78" s="270">
        <f>'CD R Desarrollo'!$I46</f>
        <v>0</v>
      </c>
      <c r="AF78" s="61"/>
      <c r="AG78" s="272"/>
      <c r="AH78" s="271">
        <f>'CD R Desarrollo'!$L46</f>
        <v>0</v>
      </c>
    </row>
    <row r="79" ht="15.75" customHeight="1">
      <c r="A79" s="44" t="inlineStr">
        <is>
          <t xml:space="preserve">H2</t>
        </is>
      </c>
      <c r="B79" s="45" t="inlineStr">
        <is>
          <t xml:space="preserve">Entrega Avance N°1 y Defensa (Hito 2)</t>
        </is>
      </c>
      <c r="C79" s="215">
        <v>46289</v>
      </c>
      <c r="D79" s="215">
        <v>46289</v>
      </c>
      <c r="E79" s="47">
        <f>D79-C79+1</f>
        <v>1</v>
      </c>
      <c r="F79" s="48">
        <v>0</v>
      </c>
      <c r="G79" s="49">
        <f>F79/$F$239</f>
        <v>0</v>
      </c>
      <c r="H79" s="49">
        <f>H78+G79</f>
        <v>0.259259259259259</v>
      </c>
      <c r="I79" s="53">
        <f>F79</f>
        <v>0</v>
      </c>
      <c r="J79" s="53">
        <f>J78+I79</f>
        <v>879.5</v>
      </c>
      <c r="K79" s="49">
        <f>J79/$I$239</f>
        <v>0.33911702332755</v>
      </c>
      <c r="L79" s="53">
        <v>0</v>
      </c>
      <c r="M79" s="53">
        <f>M78+L79</f>
        <v>180.09</v>
      </c>
      <c r="N79" s="49">
        <f>M79/$L$239</f>
        <v>0.338178130809532</v>
      </c>
      <c r="O79" s="319"/>
      <c r="P79" s="222"/>
      <c r="Q79" s="223"/>
      <c r="R79" s="223"/>
      <c r="S79" s="290"/>
      <c r="T79" s="223"/>
      <c r="U79" s="269"/>
      <c r="V79" s="223"/>
      <c r="W79" s="223"/>
      <c r="X79" s="223"/>
      <c r="Y79" s="223"/>
      <c r="Z79" s="269"/>
      <c r="AA79" s="223"/>
      <c r="AB79" s="223"/>
      <c r="AC79" s="290"/>
      <c r="AD79" s="221"/>
      <c r="AE79" s="269"/>
      <c r="AF79" s="291"/>
      <c r="AG79" s="292"/>
      <c r="AH79" s="290"/>
    </row>
    <row r="80" ht="15.75" customHeight="1">
      <c r="A80" s="320" t="inlineStr">
        <is>
          <t xml:space="preserve">3</t>
        </is>
      </c>
      <c r="B80" s="321" t="inlineStr">
        <is>
          <t xml:space="preserve">Construcción del Conocimiento</t>
        </is>
      </c>
      <c r="C80" s="295">
        <v>46290</v>
      </c>
      <c r="D80" s="295">
        <v>46310</v>
      </c>
      <c r="E80" s="296">
        <f>D80-C80+1</f>
        <v>21</v>
      </c>
      <c r="F80" s="297">
        <f>F81+F86+F97+F102+F110+F117+F122+F127+F131+F135+F139</f>
        <v>313</v>
      </c>
      <c r="G80" s="131">
        <f>F80/$F$239</f>
        <v>0.269595176571921</v>
      </c>
      <c r="H80" s="131">
        <f>H144</f>
        <v>0.52885443583118</v>
      </c>
      <c r="I80" s="298">
        <f>I81+I86+I97+I102+I110+I117+I122+I127+I131+I135+I139</f>
        <v>810</v>
      </c>
      <c r="J80" s="298">
        <f>J144</f>
        <v>1689.5</v>
      </c>
      <c r="K80" s="87">
        <f>J80/$I$239</f>
        <v>0.65143628301523</v>
      </c>
      <c r="L80" s="298">
        <f>L81+L86+L97+L102+L110+L117+L122+L127+L131+L135+L139</f>
        <v>166.08</v>
      </c>
      <c r="M80" s="298">
        <f>M144</f>
        <v>346.17</v>
      </c>
      <c r="N80" s="131">
        <f>M80/$L$239</f>
        <v>0.650047884626219</v>
      </c>
      <c r="O80" s="322"/>
      <c r="P80" s="299"/>
      <c r="Q80" s="300"/>
      <c r="R80" s="300"/>
      <c r="S80" s="238"/>
      <c r="T80" s="300"/>
      <c r="U80" s="269"/>
      <c r="V80" s="300"/>
      <c r="W80" s="300"/>
      <c r="X80" s="300"/>
      <c r="Y80" s="300"/>
      <c r="Z80" s="269"/>
      <c r="AA80" s="300"/>
      <c r="AB80" s="300"/>
      <c r="AC80" s="238"/>
      <c r="AD80" s="231"/>
      <c r="AE80" s="269"/>
      <c r="AF80" s="297"/>
      <c r="AG80" s="237"/>
      <c r="AH80" s="238"/>
    </row>
    <row r="81">
      <c r="A81" s="301" t="inlineStr">
        <is>
          <t xml:space="preserve">3.1</t>
        </is>
      </c>
      <c r="B81" s="302" t="inlineStr">
        <is>
          <t xml:space="preserve">Preparación del Estudio Bibliométrico y Altmétrico</t>
        </is>
      </c>
      <c r="C81" s="303">
        <v>46295</v>
      </c>
      <c r="D81" s="303">
        <v>46300</v>
      </c>
      <c r="E81" s="304">
        <f>D81-C81+1</f>
        <v>6</v>
      </c>
      <c r="F81" s="278">
        <f>SUM(F82:F85)</f>
        <v>12</v>
      </c>
      <c r="G81" s="305">
        <f>F81/$F$239</f>
        <v>0.0103359173126615</v>
      </c>
      <c r="H81" s="305">
        <f>H85</f>
        <v>0.269595176571921</v>
      </c>
      <c r="I81" s="306">
        <f>SUM(I82:I85)</f>
        <v>69</v>
      </c>
      <c r="J81" s="306">
        <f>J85</f>
        <v>948.5</v>
      </c>
      <c r="K81" s="247">
        <f>J81/$I$239</f>
        <v>0.365721997300945</v>
      </c>
      <c r="L81" s="306">
        <f>SUM(L82:L85)</f>
        <v>13.73</v>
      </c>
      <c r="M81" s="306">
        <f>M85</f>
        <v>193.82</v>
      </c>
      <c r="N81" s="247">
        <f>M81/$L$239</f>
        <v>0.363960715828216</v>
      </c>
      <c r="O81" s="249"/>
      <c r="P81" s="276"/>
      <c r="Q81" s="277"/>
      <c r="R81" s="277"/>
      <c r="S81" s="256"/>
      <c r="T81" s="249"/>
      <c r="U81" s="269"/>
      <c r="V81" s="277"/>
      <c r="W81" s="277"/>
      <c r="X81" s="277"/>
      <c r="Y81" s="249"/>
      <c r="Z81" s="269"/>
      <c r="AA81" s="277"/>
      <c r="AB81" s="277"/>
      <c r="AC81" s="256"/>
      <c r="AD81" s="249"/>
      <c r="AE81" s="269"/>
      <c r="AF81" s="278"/>
      <c r="AG81" s="255"/>
      <c r="AH81" s="256"/>
    </row>
    <row r="82">
      <c r="A82" s="307" t="inlineStr">
        <is>
          <t xml:space="preserve">3.1.1</t>
        </is>
      </c>
      <c r="B82" s="58" t="inlineStr">
        <is>
          <t xml:space="preserve">Organización de los 6 equipos de búsqueda, roles y fichas de equipo</t>
        </is>
      </c>
      <c r="C82" s="308">
        <v>46295</v>
      </c>
      <c r="D82" s="308">
        <v>46296</v>
      </c>
      <c r="E82" s="188">
        <f>D82-C82+1</f>
        <v>2</v>
      </c>
      <c r="F82" s="309">
        <v>3</v>
      </c>
      <c r="G82" s="62">
        <f>F82/$F$239</f>
        <v>0.00258397932816538</v>
      </c>
      <c r="H82" s="62">
        <f>H79+G82</f>
        <v>0.261843238587425</v>
      </c>
      <c r="I82" s="264">
        <f>P82+U82+Z82+AE82</f>
        <v>5</v>
      </c>
      <c r="J82" s="189">
        <f>J79+I82</f>
        <v>884.5</v>
      </c>
      <c r="K82" s="49">
        <f>J82/$I$239</f>
        <v>0.341044919992288</v>
      </c>
      <c r="L82" s="265">
        <f>S82+X82+AC82+AH82</f>
        <v>1.38</v>
      </c>
      <c r="M82" s="189">
        <f>M79+L82</f>
        <v>181.47</v>
      </c>
      <c r="N82" s="62">
        <f>M82/$L$239</f>
        <v>0.340769534110754</v>
      </c>
      <c r="O82" s="267">
        <f>P82/$F82</f>
        <v>0.333333333333333</v>
      </c>
      <c r="P82" s="268">
        <v>1</v>
      </c>
      <c r="Q82" s="261"/>
      <c r="R82" s="261">
        <f>Roles!$D$2</f>
        <v>0.61</v>
      </c>
      <c r="S82" s="269">
        <f>R82*P82</f>
        <v>0.61</v>
      </c>
      <c r="T82" s="267">
        <f>U82/$F82</f>
        <v>0.333333333333333</v>
      </c>
      <c r="U82" s="270">
        <v>1</v>
      </c>
      <c r="V82" s="261"/>
      <c r="W82" s="261">
        <f>TRUNC((Roles!$D$5+3*Roles!$D$8)/4,2)</f>
        <v>0.17</v>
      </c>
      <c r="X82" s="265">
        <f>W82*U82</f>
        <v>0.17</v>
      </c>
      <c r="Y82" s="267">
        <f>Z82/$F82</f>
        <v>1</v>
      </c>
      <c r="Z82" s="270">
        <v>3</v>
      </c>
      <c r="AA82" s="261"/>
      <c r="AB82" s="261">
        <f>TRUNC((Roles!$D$4+3*Roles!$D$7)/4,2)</f>
        <v>0.2</v>
      </c>
      <c r="AC82" s="271">
        <f>AB82*Z82</f>
        <v>0.6</v>
      </c>
      <c r="AD82" s="267">
        <f>AE82/$F82</f>
        <v>0</v>
      </c>
      <c r="AE82" s="270">
        <v>0</v>
      </c>
      <c r="AF82" s="61"/>
      <c r="AG82" s="272">
        <f>TRUNC((Roles!$D$3+3*Roles!$D$6)/4,2)</f>
        <v>0.18</v>
      </c>
      <c r="AH82" s="271">
        <f>AG82*AE82</f>
        <v>0</v>
      </c>
    </row>
    <row r="83">
      <c r="A83" s="307" t="inlineStr">
        <is>
          <t xml:space="preserve">3.1.2</t>
        </is>
      </c>
      <c r="B83" s="58" t="inlineStr">
        <is>
          <t xml:space="preserve">Adaptación de las 9 ecuaciones a cada base (Scopus, WoS, PubMed, IEEE, S. Scholar)</t>
        </is>
      </c>
      <c r="C83" s="308">
        <v>46297</v>
      </c>
      <c r="D83" s="308">
        <v>46298</v>
      </c>
      <c r="E83" s="188">
        <f>D83-C83+1</f>
        <v>2</v>
      </c>
      <c r="F83" s="309">
        <v>4</v>
      </c>
      <c r="G83" s="62">
        <f>F83/$F$239</f>
        <v>0.00344530577088717</v>
      </c>
      <c r="H83" s="62">
        <f>H82+G83</f>
        <v>0.265288544358312</v>
      </c>
      <c r="I83" s="264">
        <f>P83+U83+Z83+AE83</f>
        <v>8</v>
      </c>
      <c r="J83" s="189">
        <f>J82+I83</f>
        <v>892.5</v>
      </c>
      <c r="K83" s="49">
        <f>J83/$I$239</f>
        <v>0.34412955465587</v>
      </c>
      <c r="L83" s="265">
        <f>S83+X83+AC83+AH83</f>
        <v>1.6</v>
      </c>
      <c r="M83" s="189">
        <f>M82+L83</f>
        <v>183.07</v>
      </c>
      <c r="N83" s="62">
        <f>M83/$L$239</f>
        <v>0.343774059677389</v>
      </c>
      <c r="O83" s="267">
        <f>P83/$F83</f>
        <v>0</v>
      </c>
      <c r="P83" s="268"/>
      <c r="Q83" s="261"/>
      <c r="R83" s="261">
        <f>Roles!$D$2</f>
        <v>0.61</v>
      </c>
      <c r="S83" s="269">
        <f>R83*P83</f>
        <v>0</v>
      </c>
      <c r="T83" s="267">
        <f>U83/$F83</f>
        <v>0</v>
      </c>
      <c r="U83" s="270">
        <v>0</v>
      </c>
      <c r="V83" s="261"/>
      <c r="W83" s="261">
        <f>TRUNC((Roles!$D$5+3*Roles!$D$8)/4,2)</f>
        <v>0.17</v>
      </c>
      <c r="X83" s="265">
        <f>W83*U83</f>
        <v>0</v>
      </c>
      <c r="Y83" s="267">
        <f>Z83/$F83</f>
        <v>2</v>
      </c>
      <c r="Z83" s="270">
        <v>8</v>
      </c>
      <c r="AA83" s="261"/>
      <c r="AB83" s="261">
        <f>TRUNC((Roles!$D$4+3*Roles!$D$7)/4,2)</f>
        <v>0.2</v>
      </c>
      <c r="AC83" s="271">
        <f>AB83*Z83</f>
        <v>1.6</v>
      </c>
      <c r="AD83" s="267">
        <f>AE83/$F83</f>
        <v>0</v>
      </c>
      <c r="AE83" s="270">
        <v>0</v>
      </c>
      <c r="AF83" s="61"/>
      <c r="AG83" s="272">
        <f>TRUNC((Roles!$D$3+3*Roles!$D$6)/4,2)</f>
        <v>0.18</v>
      </c>
      <c r="AH83" s="271">
        <f>AG83*AE83</f>
        <v>0</v>
      </c>
    </row>
    <row r="84">
      <c r="A84" s="307" t="inlineStr">
        <is>
          <t xml:space="preserve">3.1.3</t>
        </is>
      </c>
      <c r="B84" s="58" t="inlineStr">
        <is>
          <t xml:space="preserve">Preparación de planilla (BÚSQUEDAS, CRIBADO, FUENTES, PRISMA), carpeta y Zotero grupal</t>
        </is>
      </c>
      <c r="C84" s="308">
        <v>46298</v>
      </c>
      <c r="D84" s="308">
        <v>46299</v>
      </c>
      <c r="E84" s="188">
        <f>D84-C84+1</f>
        <v>2</v>
      </c>
      <c r="F84" s="309">
        <v>3</v>
      </c>
      <c r="G84" s="62">
        <f>F84/$F$239</f>
        <v>0.00258397932816538</v>
      </c>
      <c r="H84" s="62">
        <f>H83+G84</f>
        <v>0.267872523686477</v>
      </c>
      <c r="I84" s="264">
        <f>P84+U84+Z84+AE84</f>
        <v>6</v>
      </c>
      <c r="J84" s="189">
        <f>J83+I84</f>
        <v>898.5</v>
      </c>
      <c r="K84" s="49">
        <f>J84/$I$239</f>
        <v>0.346443030653557</v>
      </c>
      <c r="L84" s="265">
        <f>S84+X84+AC84+AH84</f>
        <v>1.11</v>
      </c>
      <c r="M84" s="189">
        <f>M83+L84</f>
        <v>184.18</v>
      </c>
      <c r="N84" s="62">
        <f>M84/$L$239</f>
        <v>0.345858449289242</v>
      </c>
      <c r="O84" s="267">
        <f>P84/$F84</f>
        <v>0</v>
      </c>
      <c r="P84" s="268"/>
      <c r="Q84" s="261"/>
      <c r="R84" s="261">
        <f>Roles!$D$2</f>
        <v>0.61</v>
      </c>
      <c r="S84" s="269">
        <f>R84*P84</f>
        <v>0</v>
      </c>
      <c r="T84" s="267">
        <f>U84/$F84</f>
        <v>1</v>
      </c>
      <c r="U84" s="270">
        <v>3</v>
      </c>
      <c r="V84" s="261"/>
      <c r="W84" s="261">
        <f>TRUNC((Roles!$D$5+3*Roles!$D$8)/4,2)</f>
        <v>0.17</v>
      </c>
      <c r="X84" s="265">
        <f>W84*U84</f>
        <v>0.51</v>
      </c>
      <c r="Y84" s="267">
        <f>Z84/$F84</f>
        <v>1</v>
      </c>
      <c r="Z84" s="270">
        <v>3</v>
      </c>
      <c r="AA84" s="261"/>
      <c r="AB84" s="261">
        <f>TRUNC((Roles!$D$4+3*Roles!$D$7)/4,2)</f>
        <v>0.2</v>
      </c>
      <c r="AC84" s="271">
        <f>AB84*Z84</f>
        <v>0.6</v>
      </c>
      <c r="AD84" s="267">
        <f>AE84/$F84</f>
        <v>0</v>
      </c>
      <c r="AE84" s="270">
        <v>0</v>
      </c>
      <c r="AF84" s="61"/>
      <c r="AG84" s="272">
        <f>TRUNC((Roles!$D$3+3*Roles!$D$6)/4,2)</f>
        <v>0.18</v>
      </c>
      <c r="AH84" s="271">
        <f>AG84*AE84</f>
        <v>0</v>
      </c>
    </row>
    <row r="85">
      <c r="A85" s="307" t="inlineStr">
        <is>
          <t xml:space="preserve">3.1.4</t>
        </is>
      </c>
      <c r="B85" s="58" t="inlineStr">
        <is>
          <t xml:space="preserve">Inducción en herramientas (Anexo A) y criterios de selección</t>
        </is>
      </c>
      <c r="C85" s="308">
        <v>46300</v>
      </c>
      <c r="D85" s="308">
        <v>46300</v>
      </c>
      <c r="E85" s="188">
        <f>D85-C85+1</f>
        <v>1</v>
      </c>
      <c r="F85" s="309">
        <v>2</v>
      </c>
      <c r="G85" s="62">
        <f>F85/$F$239</f>
        <v>0.00172265288544358</v>
      </c>
      <c r="H85" s="62">
        <f>H84+G85</f>
        <v>0.269595176571921</v>
      </c>
      <c r="I85" s="264">
        <f>P85+U85+Z85+AE85</f>
        <v>50</v>
      </c>
      <c r="J85" s="189">
        <f>J84+I85</f>
        <v>948.5</v>
      </c>
      <c r="K85" s="49">
        <f>J85/$I$239</f>
        <v>0.365721997300945</v>
      </c>
      <c r="L85" s="265">
        <f>S85+X85+AC85+AH85</f>
        <v>9.64</v>
      </c>
      <c r="M85" s="189">
        <f>M84+L85</f>
        <v>193.82</v>
      </c>
      <c r="N85" s="62">
        <f>M85/$L$239</f>
        <v>0.363960715828216</v>
      </c>
      <c r="O85" s="267">
        <f>P85/$F85</f>
        <v>0</v>
      </c>
      <c r="P85" s="268"/>
      <c r="Q85" s="261"/>
      <c r="R85" s="261">
        <f>Roles!$D$2</f>
        <v>0.61</v>
      </c>
      <c r="S85" s="269">
        <f>R85*P85</f>
        <v>0</v>
      </c>
      <c r="T85" s="267">
        <f>U85/$F85</f>
        <v>6</v>
      </c>
      <c r="U85" s="270">
        <v>12</v>
      </c>
      <c r="V85" s="261"/>
      <c r="W85" s="261">
        <f>TRUNC((Roles!$D$5+3*Roles!$D$8)/4,2)</f>
        <v>0.17</v>
      </c>
      <c r="X85" s="265">
        <f>W85*U85</f>
        <v>2.04</v>
      </c>
      <c r="Y85" s="267">
        <f>Z85/$F85</f>
        <v>19</v>
      </c>
      <c r="Z85" s="270">
        <v>38</v>
      </c>
      <c r="AA85" s="261"/>
      <c r="AB85" s="261">
        <f>TRUNC((Roles!$D$4+3*Roles!$D$7)/4,2)</f>
        <v>0.2</v>
      </c>
      <c r="AC85" s="271">
        <f>AB85*Z85</f>
        <v>7.6</v>
      </c>
      <c r="AD85" s="267">
        <f>AE85/$F85</f>
        <v>0</v>
      </c>
      <c r="AE85" s="270">
        <v>0</v>
      </c>
      <c r="AF85" s="61"/>
      <c r="AG85" s="272">
        <f>TRUNC((Roles!$D$3+3*Roles!$D$6)/4,2)</f>
        <v>0.18</v>
      </c>
      <c r="AH85" s="271">
        <f>AG85*AE85</f>
        <v>0</v>
      </c>
    </row>
    <row r="86">
      <c r="A86" s="301" t="inlineStr">
        <is>
          <t xml:space="preserve">3.2</t>
        </is>
      </c>
      <c r="B86" s="302" t="inlineStr">
        <is>
          <t xml:space="preserve">Etapa II · Fase 1: Búsqueda y relevamiento (Días 1 y 2)</t>
        </is>
      </c>
      <c r="C86" s="303">
        <v>46301</v>
      </c>
      <c r="D86" s="303">
        <v>46302</v>
      </c>
      <c r="E86" s="304">
        <f>D86-C86+1</f>
        <v>2</v>
      </c>
      <c r="F86" s="278">
        <f>SUM(F87:F96)</f>
        <v>42</v>
      </c>
      <c r="G86" s="305">
        <f>F86/$F$239</f>
        <v>0.0361757105943152</v>
      </c>
      <c r="H86" s="305">
        <f>H96</f>
        <v>0.305770887166236</v>
      </c>
      <c r="I86" s="306">
        <f>SUM(I87:I96)</f>
        <v>130</v>
      </c>
      <c r="J86" s="306">
        <f>J96</f>
        <v>1078.5</v>
      </c>
      <c r="K86" s="247">
        <f>J86/$I$239</f>
        <v>0.415847310584153</v>
      </c>
      <c r="L86" s="306">
        <f>SUM(L87:L96)</f>
        <v>27.27</v>
      </c>
      <c r="M86" s="306">
        <f>M96</f>
        <v>221.09</v>
      </c>
      <c r="N86" s="247">
        <f>M86/$L$239</f>
        <v>0.415169098454547</v>
      </c>
      <c r="O86" s="249"/>
      <c r="P86" s="276"/>
      <c r="Q86" s="277"/>
      <c r="R86" s="277"/>
      <c r="S86" s="256"/>
      <c r="T86" s="249"/>
      <c r="U86" s="269"/>
      <c r="V86" s="277"/>
      <c r="W86" s="277"/>
      <c r="X86" s="277"/>
      <c r="Y86" s="249"/>
      <c r="Z86" s="269"/>
      <c r="AA86" s="277"/>
      <c r="AB86" s="277"/>
      <c r="AC86" s="256"/>
      <c r="AD86" s="249"/>
      <c r="AE86" s="269"/>
      <c r="AF86" s="278"/>
      <c r="AG86" s="255"/>
      <c r="AH86" s="256"/>
    </row>
    <row r="87">
      <c r="A87" s="307" t="inlineStr">
        <is>
          <t xml:space="preserve">3.2.1</t>
        </is>
      </c>
      <c r="B87" s="58" t="inlineStr">
        <is>
          <t xml:space="preserve">Día 1 · Búsqueda en Scopus de las ecuaciones por agente (jefes de equipo)</t>
        </is>
      </c>
      <c r="C87" s="308">
        <v>46301</v>
      </c>
      <c r="D87" s="308">
        <v>46301</v>
      </c>
      <c r="E87" s="188">
        <f>D87-C87+1</f>
        <v>1</v>
      </c>
      <c r="F87" s="309">
        <v>4</v>
      </c>
      <c r="G87" s="62">
        <f>F87/$F$239</f>
        <v>0.00344530577088717</v>
      </c>
      <c r="H87" s="62">
        <f>H85+G87</f>
        <v>0.273040482342808</v>
      </c>
      <c r="I87" s="264">
        <f>P87+U87+Z87+AE87</f>
        <v>17</v>
      </c>
      <c r="J87" s="189">
        <f>J85+I87</f>
        <v>965.5</v>
      </c>
      <c r="K87" s="49">
        <f>J87/$I$239</f>
        <v>0.372276845961057</v>
      </c>
      <c r="L87" s="265">
        <f>S87+X87+AC87+AH87</f>
        <v>3.69</v>
      </c>
      <c r="M87" s="189">
        <f>M85+L87</f>
        <v>197.51</v>
      </c>
      <c r="N87" s="62">
        <f>M87/$L$239</f>
        <v>0.370889902916268</v>
      </c>
      <c r="O87" s="267">
        <f>P87/$F87</f>
        <v>0.25</v>
      </c>
      <c r="P87" s="268">
        <v>1</v>
      </c>
      <c r="Q87" s="261"/>
      <c r="R87" s="261">
        <f>Roles!$D$2</f>
        <v>0.61</v>
      </c>
      <c r="S87" s="269">
        <f>R87*P87</f>
        <v>0.61</v>
      </c>
      <c r="T87" s="267">
        <f>U87/$F87</f>
        <v>1</v>
      </c>
      <c r="U87" s="270">
        <v>4</v>
      </c>
      <c r="V87" s="261"/>
      <c r="W87" s="261">
        <f>TRUNC((Roles!$D$5+3*Roles!$D$8)/4,2)</f>
        <v>0.17</v>
      </c>
      <c r="X87" s="265">
        <f>W87*U87</f>
        <v>0.68</v>
      </c>
      <c r="Y87" s="267">
        <f>Z87/$F87</f>
        <v>3</v>
      </c>
      <c r="Z87" s="270">
        <v>12</v>
      </c>
      <c r="AA87" s="261"/>
      <c r="AB87" s="261">
        <f>TRUNC((Roles!$D$4+3*Roles!$D$7)/4,2)</f>
        <v>0.2</v>
      </c>
      <c r="AC87" s="271">
        <f>AB87*Z87</f>
        <v>2.4</v>
      </c>
      <c r="AD87" s="267">
        <f>AE87/$F87</f>
        <v>0</v>
      </c>
      <c r="AE87" s="270">
        <v>0</v>
      </c>
      <c r="AF87" s="61"/>
      <c r="AG87" s="272">
        <f>TRUNC((Roles!$D$3+3*Roles!$D$6)/4,2)</f>
        <v>0.18</v>
      </c>
      <c r="AH87" s="271">
        <f>AG87*AE87</f>
        <v>0</v>
      </c>
    </row>
    <row r="88">
      <c r="A88" s="307" t="inlineStr">
        <is>
          <t xml:space="preserve">3.2.2</t>
        </is>
      </c>
      <c r="B88" s="58" t="inlineStr">
        <is>
          <t xml:space="preserve">Día 1 · Ecuaciones de contexto Eb1 y Eb4 en Scopus, WoS y PubMed (Datos)</t>
        </is>
      </c>
      <c r="C88" s="308">
        <v>46301</v>
      </c>
      <c r="D88" s="308">
        <v>46301</v>
      </c>
      <c r="E88" s="188">
        <f>D88-C88+1</f>
        <v>1</v>
      </c>
      <c r="F88" s="309">
        <v>4</v>
      </c>
      <c r="G88" s="62">
        <f>F88/$F$239</f>
        <v>0.00344530577088717</v>
      </c>
      <c r="H88" s="62">
        <f>H87+G88</f>
        <v>0.276485788113695</v>
      </c>
      <c r="I88" s="264">
        <f>P88+U88+Z88+AE88</f>
        <v>4</v>
      </c>
      <c r="J88" s="189">
        <f>J87+I88</f>
        <v>969.5</v>
      </c>
      <c r="K88" s="49">
        <f>J88/$I$239</f>
        <v>0.373819163292848</v>
      </c>
      <c r="L88" s="265">
        <f>S88+X88+AC88+AH88</f>
        <v>0.8</v>
      </c>
      <c r="M88" s="189">
        <f>M87+L88</f>
        <v>198.31</v>
      </c>
      <c r="N88" s="62">
        <f>M88/$L$239</f>
        <v>0.372392165699585</v>
      </c>
      <c r="O88" s="267">
        <f>P88/$F88</f>
        <v>0</v>
      </c>
      <c r="P88" s="268"/>
      <c r="Q88" s="261"/>
      <c r="R88" s="261">
        <f>Roles!$D$2</f>
        <v>0.61</v>
      </c>
      <c r="S88" s="269">
        <f>R88*P88</f>
        <v>0</v>
      </c>
      <c r="T88" s="267">
        <f>U88/$F88</f>
        <v>0</v>
      </c>
      <c r="U88" s="270">
        <v>0</v>
      </c>
      <c r="V88" s="261"/>
      <c r="W88" s="261">
        <f>TRUNC((Roles!$D$5+3*Roles!$D$8)/4,2)</f>
        <v>0.17</v>
      </c>
      <c r="X88" s="265">
        <f>W88*U88</f>
        <v>0</v>
      </c>
      <c r="Y88" s="267">
        <f>Z88/$F88</f>
        <v>1</v>
      </c>
      <c r="Z88" s="270">
        <v>4</v>
      </c>
      <c r="AA88" s="261"/>
      <c r="AB88" s="261">
        <f>TRUNC((Roles!$D$4+3*Roles!$D$7)/4,2)</f>
        <v>0.2</v>
      </c>
      <c r="AC88" s="271">
        <f>AB88*Z88</f>
        <v>0.8</v>
      </c>
      <c r="AD88" s="267">
        <f>AE88/$F88</f>
        <v>0</v>
      </c>
      <c r="AE88" s="270">
        <v>0</v>
      </c>
      <c r="AF88" s="61"/>
      <c r="AG88" s="272">
        <f>TRUNC((Roles!$D$3+3*Roles!$D$6)/4,2)</f>
        <v>0.18</v>
      </c>
      <c r="AH88" s="271">
        <f>AG88*AE88</f>
        <v>0</v>
      </c>
    </row>
    <row r="89">
      <c r="A89" s="307" t="inlineStr">
        <is>
          <t xml:space="preserve">3.2.3</t>
        </is>
      </c>
      <c r="B89" s="58" t="inlineStr">
        <is>
          <t xml:space="preserve">Día 1 · Publish or Perish, IEEE Xplore y Semantic Scholar (Buscadores 3)</t>
        </is>
      </c>
      <c r="C89" s="308">
        <v>46301</v>
      </c>
      <c r="D89" s="308">
        <v>46301</v>
      </c>
      <c r="E89" s="188">
        <f>D89-C89+1</f>
        <v>1</v>
      </c>
      <c r="F89" s="309">
        <v>4</v>
      </c>
      <c r="G89" s="62">
        <f>F89/$F$239</f>
        <v>0.00344530577088717</v>
      </c>
      <c r="H89" s="62">
        <f>H88+G89</f>
        <v>0.279931093884582</v>
      </c>
      <c r="I89" s="264">
        <f>P89+U89+Z89+AE89</f>
        <v>16</v>
      </c>
      <c r="J89" s="189">
        <f>J88+I89</f>
        <v>985.5</v>
      </c>
      <c r="K89" s="49">
        <f>J89/$I$239</f>
        <v>0.379988432620012</v>
      </c>
      <c r="L89" s="265">
        <f>S89+X89+AC89+AH89</f>
        <v>3.08</v>
      </c>
      <c r="M89" s="189">
        <f>M88+L89</f>
        <v>201.39</v>
      </c>
      <c r="N89" s="62">
        <f>M89/$L$239</f>
        <v>0.378175877415357</v>
      </c>
      <c r="O89" s="267">
        <f>P89/$F89</f>
        <v>0</v>
      </c>
      <c r="P89" s="268"/>
      <c r="Q89" s="261"/>
      <c r="R89" s="261">
        <f>Roles!$D$2</f>
        <v>0.61</v>
      </c>
      <c r="S89" s="269">
        <f>R89*P89</f>
        <v>0</v>
      </c>
      <c r="T89" s="267">
        <f>U89/$F89</f>
        <v>1</v>
      </c>
      <c r="U89" s="270">
        <v>4</v>
      </c>
      <c r="V89" s="261"/>
      <c r="W89" s="261">
        <f>TRUNC((Roles!$D$5+3*Roles!$D$8)/4,2)</f>
        <v>0.17</v>
      </c>
      <c r="X89" s="265">
        <f>W89*U89</f>
        <v>0.68</v>
      </c>
      <c r="Y89" s="267">
        <f>Z89/$F89</f>
        <v>3</v>
      </c>
      <c r="Z89" s="270">
        <v>12</v>
      </c>
      <c r="AA89" s="261"/>
      <c r="AB89" s="261">
        <f>TRUNC((Roles!$D$4+3*Roles!$D$7)/4,2)</f>
        <v>0.2</v>
      </c>
      <c r="AC89" s="271">
        <f>AB89*Z89</f>
        <v>2.4</v>
      </c>
      <c r="AD89" s="267">
        <f>AE89/$F89</f>
        <v>0</v>
      </c>
      <c r="AE89" s="270">
        <v>0</v>
      </c>
      <c r="AF89" s="61"/>
      <c r="AG89" s="272">
        <f>TRUNC((Roles!$D$3+3*Roles!$D$6)/4,2)</f>
        <v>0.18</v>
      </c>
      <c r="AH89" s="271">
        <f>AG89*AE89</f>
        <v>0</v>
      </c>
    </row>
    <row r="90">
      <c r="A90" s="307" t="inlineStr">
        <is>
          <t xml:space="preserve">3.2.4</t>
        </is>
      </c>
      <c r="B90" s="58" t="inlineStr">
        <is>
          <t xml:space="preserve">Día 1 · Preguntas en Consensus y verificación de DOI (Buscadores 4)</t>
        </is>
      </c>
      <c r="C90" s="308">
        <v>46301</v>
      </c>
      <c r="D90" s="308">
        <v>46301</v>
      </c>
      <c r="E90" s="188">
        <f>D90-C90+1</f>
        <v>1</v>
      </c>
      <c r="F90" s="309">
        <v>4</v>
      </c>
      <c r="G90" s="62">
        <f>F90/$F$239</f>
        <v>0.00344530577088717</v>
      </c>
      <c r="H90" s="62">
        <f>H89+G90</f>
        <v>0.283376399655469</v>
      </c>
      <c r="I90" s="264">
        <f>P90+U90+Z90+AE90</f>
        <v>16</v>
      </c>
      <c r="J90" s="189">
        <f>J89+I90</f>
        <v>1001.5</v>
      </c>
      <c r="K90" s="49">
        <f>J90/$I$239</f>
        <v>0.386157701947176</v>
      </c>
      <c r="L90" s="265">
        <f>S90+X90+AC90+AH90</f>
        <v>3.08</v>
      </c>
      <c r="M90" s="189">
        <f>M89+L90</f>
        <v>204.47</v>
      </c>
      <c r="N90" s="62">
        <f>M90/$L$239</f>
        <v>0.383959589131129</v>
      </c>
      <c r="O90" s="267">
        <f>P90/$F90</f>
        <v>0</v>
      </c>
      <c r="P90" s="268"/>
      <c r="Q90" s="261"/>
      <c r="R90" s="261">
        <f>Roles!$D$2</f>
        <v>0.61</v>
      </c>
      <c r="S90" s="269">
        <f>R90*P90</f>
        <v>0</v>
      </c>
      <c r="T90" s="267">
        <f>U90/$F90</f>
        <v>1</v>
      </c>
      <c r="U90" s="270">
        <v>4</v>
      </c>
      <c r="V90" s="261"/>
      <c r="W90" s="261">
        <f>TRUNC((Roles!$D$5+3*Roles!$D$8)/4,2)</f>
        <v>0.17</v>
      </c>
      <c r="X90" s="265">
        <f>W90*U90</f>
        <v>0.68</v>
      </c>
      <c r="Y90" s="267">
        <f>Z90/$F90</f>
        <v>3</v>
      </c>
      <c r="Z90" s="270">
        <v>12</v>
      </c>
      <c r="AA90" s="261"/>
      <c r="AB90" s="261">
        <f>TRUNC((Roles!$D$4+3*Roles!$D$7)/4,2)</f>
        <v>0.2</v>
      </c>
      <c r="AC90" s="271">
        <f>AB90*Z90</f>
        <v>2.4</v>
      </c>
      <c r="AD90" s="267">
        <f>AE90/$F90</f>
        <v>0</v>
      </c>
      <c r="AE90" s="270">
        <v>0</v>
      </c>
      <c r="AF90" s="61"/>
      <c r="AG90" s="272">
        <f>TRUNC((Roles!$D$3+3*Roles!$D$6)/4,2)</f>
        <v>0.18</v>
      </c>
      <c r="AH90" s="271">
        <f>AG90*AE90</f>
        <v>0</v>
      </c>
    </row>
    <row r="91">
      <c r="A91" s="307" t="inlineStr">
        <is>
          <t xml:space="preserve">3.2.5</t>
        </is>
      </c>
      <c r="B91" s="58" t="inlineStr">
        <is>
          <t xml:space="preserve">Días 1–2 · Búsqueda en Web of Science / Lens y PubMed (Buscadores 2)</t>
        </is>
      </c>
      <c r="C91" s="308">
        <v>46301</v>
      </c>
      <c r="D91" s="308">
        <v>46302</v>
      </c>
      <c r="E91" s="188">
        <f>D91-C91+1</f>
        <v>2</v>
      </c>
      <c r="F91" s="309">
        <v>6</v>
      </c>
      <c r="G91" s="62">
        <f>F91/$F$239</f>
        <v>0.00516795865633075</v>
      </c>
      <c r="H91" s="62">
        <f>H90+G91</f>
        <v>0.2885443583118</v>
      </c>
      <c r="I91" s="264">
        <f>P91+U91+Z91+AE91</f>
        <v>24</v>
      </c>
      <c r="J91" s="189">
        <f>J90+I91</f>
        <v>1025.5</v>
      </c>
      <c r="K91" s="49">
        <f>J91/$I$239</f>
        <v>0.395411605937922</v>
      </c>
      <c r="L91" s="265">
        <f>S91+X91+AC91+AH91</f>
        <v>4.62</v>
      </c>
      <c r="M91" s="189">
        <f>M90+L91</f>
        <v>209.09</v>
      </c>
      <c r="N91" s="62">
        <f>M91/$L$239</f>
        <v>0.392635156704787</v>
      </c>
      <c r="O91" s="267">
        <f>P91/$F91</f>
        <v>0</v>
      </c>
      <c r="P91" s="268"/>
      <c r="Q91" s="261"/>
      <c r="R91" s="261">
        <f>Roles!$D$2</f>
        <v>0.61</v>
      </c>
      <c r="S91" s="269">
        <f>R91*P91</f>
        <v>0</v>
      </c>
      <c r="T91" s="267">
        <f>U91/$F91</f>
        <v>1</v>
      </c>
      <c r="U91" s="270">
        <v>6</v>
      </c>
      <c r="V91" s="261"/>
      <c r="W91" s="261">
        <f>TRUNC((Roles!$D$5+3*Roles!$D$8)/4,2)</f>
        <v>0.17</v>
      </c>
      <c r="X91" s="265">
        <f>W91*U91</f>
        <v>1.02</v>
      </c>
      <c r="Y91" s="267">
        <f>Z91/$F91</f>
        <v>3</v>
      </c>
      <c r="Z91" s="270">
        <v>18</v>
      </c>
      <c r="AA91" s="261"/>
      <c r="AB91" s="261">
        <f>TRUNC((Roles!$D$4+3*Roles!$D$7)/4,2)</f>
        <v>0.2</v>
      </c>
      <c r="AC91" s="271">
        <f>AB91*Z91</f>
        <v>3.6</v>
      </c>
      <c r="AD91" s="267">
        <f>AE91/$F91</f>
        <v>0</v>
      </c>
      <c r="AE91" s="270">
        <v>0</v>
      </c>
      <c r="AF91" s="61"/>
      <c r="AG91" s="272">
        <f>TRUNC((Roles!$D$3+3*Roles!$D$6)/4,2)</f>
        <v>0.18</v>
      </c>
      <c r="AH91" s="271">
        <f>AG91*AE91</f>
        <v>0</v>
      </c>
    </row>
    <row r="92">
      <c r="A92" s="307" t="inlineStr">
        <is>
          <t xml:space="preserve">3.2.6</t>
        </is>
      </c>
      <c r="B92" s="58" t="inlineStr">
        <is>
          <t xml:space="preserve">Días 1–2 · Tesauro y mapas de prueba en VOSviewer</t>
        </is>
      </c>
      <c r="C92" s="308">
        <v>46301</v>
      </c>
      <c r="D92" s="308">
        <v>46302</v>
      </c>
      <c r="E92" s="188">
        <f>D92-C92+1</f>
        <v>2</v>
      </c>
      <c r="F92" s="309">
        <v>4</v>
      </c>
      <c r="G92" s="62">
        <f>F92/$F$239</f>
        <v>0.00344530577088717</v>
      </c>
      <c r="H92" s="62">
        <f>H91+G92</f>
        <v>0.291989664082687</v>
      </c>
      <c r="I92" s="264">
        <f>P92+U92+Z92+AE92</f>
        <v>4</v>
      </c>
      <c r="J92" s="189">
        <f>J91+I92</f>
        <v>1029.5</v>
      </c>
      <c r="K92" s="49">
        <f>J92/$I$239</f>
        <v>0.396953923269713</v>
      </c>
      <c r="L92" s="265">
        <f>S92+X92+AC92+AH92</f>
        <v>0.8</v>
      </c>
      <c r="M92" s="189">
        <f>M91+L92</f>
        <v>209.89</v>
      </c>
      <c r="N92" s="62">
        <f>M92/$L$239</f>
        <v>0.394137419488104</v>
      </c>
      <c r="O92" s="267">
        <f>P92/$F92</f>
        <v>0</v>
      </c>
      <c r="P92" s="268"/>
      <c r="Q92" s="261"/>
      <c r="R92" s="261">
        <f>Roles!$D$2</f>
        <v>0.61</v>
      </c>
      <c r="S92" s="269">
        <f>R92*P92</f>
        <v>0</v>
      </c>
      <c r="T92" s="267">
        <f>U92/$F92</f>
        <v>0</v>
      </c>
      <c r="U92" s="270">
        <v>0</v>
      </c>
      <c r="V92" s="261"/>
      <c r="W92" s="261">
        <f>TRUNC((Roles!$D$5+3*Roles!$D$8)/4,2)</f>
        <v>0.17</v>
      </c>
      <c r="X92" s="265">
        <f>W92*U92</f>
        <v>0</v>
      </c>
      <c r="Y92" s="267">
        <f>Z92/$F92</f>
        <v>1</v>
      </c>
      <c r="Z92" s="270">
        <v>4</v>
      </c>
      <c r="AA92" s="261"/>
      <c r="AB92" s="261">
        <f>TRUNC((Roles!$D$4+3*Roles!$D$7)/4,2)</f>
        <v>0.2</v>
      </c>
      <c r="AC92" s="271">
        <f>AB92*Z92</f>
        <v>0.8</v>
      </c>
      <c r="AD92" s="267">
        <f>AE92/$F92</f>
        <v>0</v>
      </c>
      <c r="AE92" s="270">
        <v>0</v>
      </c>
      <c r="AF92" s="61"/>
      <c r="AG92" s="272">
        <f>TRUNC((Roles!$D$3+3*Roles!$D$6)/4,2)</f>
        <v>0.18</v>
      </c>
      <c r="AH92" s="271">
        <f>AG92*AE92</f>
        <v>0</v>
      </c>
    </row>
    <row r="93">
      <c r="A93" s="307" t="inlineStr">
        <is>
          <t xml:space="preserve">3.2.7</t>
        </is>
      </c>
      <c r="B93" s="58" t="inlineStr">
        <is>
          <t xml:space="preserve">Días 1–2 · Control de exportaciones con referencias citadas (Verificación y líder)</t>
        </is>
      </c>
      <c r="C93" s="308">
        <v>46301</v>
      </c>
      <c r="D93" s="308">
        <v>46302</v>
      </c>
      <c r="E93" s="188">
        <f>D93-C93+1</f>
        <v>2</v>
      </c>
      <c r="F93" s="309">
        <v>3</v>
      </c>
      <c r="G93" s="62">
        <f>F93/$F$239</f>
        <v>0.00258397932816538</v>
      </c>
      <c r="H93" s="62">
        <f>H92+G93</f>
        <v>0.294573643410853</v>
      </c>
      <c r="I93" s="264">
        <f>P93+U93+Z93+AE93</f>
        <v>6</v>
      </c>
      <c r="J93" s="189">
        <f>J92+I93</f>
        <v>1035.5</v>
      </c>
      <c r="K93" s="49">
        <f>J93/$I$239</f>
        <v>0.399267399267399</v>
      </c>
      <c r="L93" s="265">
        <f>S93+X93+AC93+AH93</f>
        <v>2.43</v>
      </c>
      <c r="M93" s="189">
        <f>M92+L93</f>
        <v>212.32</v>
      </c>
      <c r="N93" s="62">
        <f>M93/$L$239</f>
        <v>0.398700542692431</v>
      </c>
      <c r="O93" s="267">
        <f>P93/$F93</f>
        <v>1</v>
      </c>
      <c r="P93" s="268">
        <v>3</v>
      </c>
      <c r="Q93" s="261"/>
      <c r="R93" s="261">
        <f>Roles!$D$2</f>
        <v>0.61</v>
      </c>
      <c r="S93" s="269">
        <f>R93*P93</f>
        <v>1.83</v>
      </c>
      <c r="T93" s="267">
        <f>U93/$F93</f>
        <v>0</v>
      </c>
      <c r="U93" s="270">
        <v>0</v>
      </c>
      <c r="V93" s="261"/>
      <c r="W93" s="261">
        <f>TRUNC((Roles!$D$5+3*Roles!$D$8)/4,2)</f>
        <v>0.17</v>
      </c>
      <c r="X93" s="265">
        <f>W93*U93</f>
        <v>0</v>
      </c>
      <c r="Y93" s="267">
        <f>Z93/$F93</f>
        <v>1</v>
      </c>
      <c r="Z93" s="270">
        <v>3</v>
      </c>
      <c r="AA93" s="261"/>
      <c r="AB93" s="261">
        <f>TRUNC((Roles!$D$4+3*Roles!$D$7)/4,2)</f>
        <v>0.2</v>
      </c>
      <c r="AC93" s="271">
        <f>AB93*Z93</f>
        <v>0.6</v>
      </c>
      <c r="AD93" s="267">
        <f>AE93/$F93</f>
        <v>0</v>
      </c>
      <c r="AE93" s="270">
        <v>0</v>
      </c>
      <c r="AF93" s="61"/>
      <c r="AG93" s="272">
        <f>TRUNC((Roles!$D$3+3*Roles!$D$6)/4,2)</f>
        <v>0.18</v>
      </c>
      <c r="AH93" s="271">
        <f>AG93*AE93</f>
        <v>0</v>
      </c>
    </row>
    <row r="94">
      <c r="A94" s="307" t="inlineStr">
        <is>
          <t xml:space="preserve">3.2.8</t>
        </is>
      </c>
      <c r="B94" s="58" t="inlineStr">
        <is>
          <t xml:space="preserve">Día 2 · Perplexity, Connected Papers, SciELO, ProQuest y tesis (Buscadores 3)</t>
        </is>
      </c>
      <c r="C94" s="308">
        <v>46302</v>
      </c>
      <c r="D94" s="308">
        <v>46302</v>
      </c>
      <c r="E94" s="188">
        <f>D94-C94+1</f>
        <v>1</v>
      </c>
      <c r="F94" s="309">
        <v>4</v>
      </c>
      <c r="G94" s="62">
        <f>F94/$F$239</f>
        <v>0.00344530577088717</v>
      </c>
      <c r="H94" s="62">
        <f>H93+G94</f>
        <v>0.29801894918174</v>
      </c>
      <c r="I94" s="264">
        <f>P94+U94+Z94+AE94</f>
        <v>16</v>
      </c>
      <c r="J94" s="189">
        <f>J93+I94</f>
        <v>1051.5</v>
      </c>
      <c r="K94" s="49">
        <f>J94/$I$239</f>
        <v>0.405436668594563</v>
      </c>
      <c r="L94" s="265">
        <f>S94+X94+AC94+AH94</f>
        <v>3.08</v>
      </c>
      <c r="M94" s="189">
        <f>M93+L94</f>
        <v>215.4</v>
      </c>
      <c r="N94" s="62">
        <f>M94/$L$239</f>
        <v>0.404484254408203</v>
      </c>
      <c r="O94" s="267">
        <f>P94/$F94</f>
        <v>0</v>
      </c>
      <c r="P94" s="268"/>
      <c r="Q94" s="261"/>
      <c r="R94" s="261">
        <f>Roles!$D$2</f>
        <v>0.61</v>
      </c>
      <c r="S94" s="269">
        <f>R94*P94</f>
        <v>0</v>
      </c>
      <c r="T94" s="267">
        <f>U94/$F94</f>
        <v>1</v>
      </c>
      <c r="U94" s="270">
        <v>4</v>
      </c>
      <c r="V94" s="261"/>
      <c r="W94" s="261">
        <f>TRUNC((Roles!$D$5+3*Roles!$D$8)/4,2)</f>
        <v>0.17</v>
      </c>
      <c r="X94" s="265">
        <f>W94*U94</f>
        <v>0.68</v>
      </c>
      <c r="Y94" s="267">
        <f>Z94/$F94</f>
        <v>3</v>
      </c>
      <c r="Z94" s="270">
        <v>12</v>
      </c>
      <c r="AA94" s="261"/>
      <c r="AB94" s="261">
        <f>TRUNC((Roles!$D$4+3*Roles!$D$7)/4,2)</f>
        <v>0.2</v>
      </c>
      <c r="AC94" s="271">
        <f>AB94*Z94</f>
        <v>2.4</v>
      </c>
      <c r="AD94" s="267">
        <f>AE94/$F94</f>
        <v>0</v>
      </c>
      <c r="AE94" s="270">
        <v>0</v>
      </c>
      <c r="AF94" s="61"/>
      <c r="AG94" s="272">
        <f>TRUNC((Roles!$D$3+3*Roles!$D$6)/4,2)</f>
        <v>0.18</v>
      </c>
      <c r="AH94" s="271">
        <f>AG94*AE94</f>
        <v>0</v>
      </c>
    </row>
    <row r="95">
      <c r="A95" s="307" t="inlineStr">
        <is>
          <t xml:space="preserve">3.2.9</t>
        </is>
      </c>
      <c r="B95" s="58" t="inlineStr">
        <is>
          <t xml:space="preserve">Día 2 · Colecciones en ResearchRabbit con semillas y verificación de DOI (Buscadores 4)</t>
        </is>
      </c>
      <c r="C95" s="308">
        <v>46302</v>
      </c>
      <c r="D95" s="308">
        <v>46302</v>
      </c>
      <c r="E95" s="188">
        <f>D95-C95+1</f>
        <v>1</v>
      </c>
      <c r="F95" s="309">
        <v>4</v>
      </c>
      <c r="G95" s="62">
        <f>F95/$F$239</f>
        <v>0.00344530577088717</v>
      </c>
      <c r="H95" s="62">
        <f>H94+G95</f>
        <v>0.301464254952627</v>
      </c>
      <c r="I95" s="264">
        <f>P95+U95+Z95+AE95</f>
        <v>16</v>
      </c>
      <c r="J95" s="189">
        <f>J94+I95</f>
        <v>1067.5</v>
      </c>
      <c r="K95" s="49">
        <f>J95/$I$239</f>
        <v>0.411605937921727</v>
      </c>
      <c r="L95" s="265">
        <f>S95+X95+AC95+AH95</f>
        <v>3.08</v>
      </c>
      <c r="M95" s="189">
        <f>M94+L95</f>
        <v>218.48</v>
      </c>
      <c r="N95" s="62">
        <f>M95/$L$239</f>
        <v>0.410267966123974</v>
      </c>
      <c r="O95" s="267">
        <f>P95/$F95</f>
        <v>0</v>
      </c>
      <c r="P95" s="268"/>
      <c r="Q95" s="261"/>
      <c r="R95" s="261">
        <f>Roles!$D$2</f>
        <v>0.61</v>
      </c>
      <c r="S95" s="269">
        <f>R95*P95</f>
        <v>0</v>
      </c>
      <c r="T95" s="267">
        <f>U95/$F95</f>
        <v>1</v>
      </c>
      <c r="U95" s="270">
        <v>4</v>
      </c>
      <c r="V95" s="261"/>
      <c r="W95" s="261">
        <f>TRUNC((Roles!$D$5+3*Roles!$D$8)/4,2)</f>
        <v>0.17</v>
      </c>
      <c r="X95" s="265">
        <f>W95*U95</f>
        <v>0.68</v>
      </c>
      <c r="Y95" s="267">
        <f>Z95/$F95</f>
        <v>3</v>
      </c>
      <c r="Z95" s="270">
        <v>12</v>
      </c>
      <c r="AA95" s="261"/>
      <c r="AB95" s="261">
        <f>TRUNC((Roles!$D$4+3*Roles!$D$7)/4,2)</f>
        <v>0.2</v>
      </c>
      <c r="AC95" s="271">
        <f>AB95*Z95</f>
        <v>2.4</v>
      </c>
      <c r="AD95" s="267">
        <f>AE95/$F95</f>
        <v>0</v>
      </c>
      <c r="AE95" s="270">
        <v>0</v>
      </c>
      <c r="AF95" s="61"/>
      <c r="AG95" s="272">
        <f>TRUNC((Roles!$D$3+3*Roles!$D$6)/4,2)</f>
        <v>0.18</v>
      </c>
      <c r="AH95" s="271">
        <f>AG95*AE95</f>
        <v>0</v>
      </c>
    </row>
    <row r="96">
      <c r="A96" s="307" t="inlineStr">
        <is>
          <t xml:space="preserve">3.2.10</t>
        </is>
      </c>
      <c r="B96" s="58" t="inlineStr">
        <is>
          <t xml:space="preserve">Día 2 · Unificación Scopus+WoS en R, deduplicación en Zotero y carga en Rayyan</t>
        </is>
      </c>
      <c r="C96" s="308">
        <v>46302</v>
      </c>
      <c r="D96" s="308">
        <v>46302</v>
      </c>
      <c r="E96" s="188">
        <f>D96-C96+1</f>
        <v>1</v>
      </c>
      <c r="F96" s="309">
        <v>5</v>
      </c>
      <c r="G96" s="62">
        <f>F96/$F$239</f>
        <v>0.00430663221360896</v>
      </c>
      <c r="H96" s="62">
        <f>H95+G96</f>
        <v>0.305770887166236</v>
      </c>
      <c r="I96" s="264">
        <f>P96+U96+Z96+AE96</f>
        <v>11</v>
      </c>
      <c r="J96" s="189">
        <f>J95+I96</f>
        <v>1078.5</v>
      </c>
      <c r="K96" s="49">
        <f>J96/$I$239</f>
        <v>0.415847310584153</v>
      </c>
      <c r="L96" s="265">
        <f>S96+X96+AC96+AH96</f>
        <v>2.61</v>
      </c>
      <c r="M96" s="189">
        <f>M95+L96</f>
        <v>221.09</v>
      </c>
      <c r="N96" s="62">
        <f>M96/$L$239</f>
        <v>0.415169098454547</v>
      </c>
      <c r="O96" s="267">
        <f>P96/$F96</f>
        <v>0.2</v>
      </c>
      <c r="P96" s="268">
        <v>1</v>
      </c>
      <c r="Q96" s="261"/>
      <c r="R96" s="261">
        <f>Roles!$D$2</f>
        <v>0.61</v>
      </c>
      <c r="S96" s="269">
        <f>R96*P96</f>
        <v>0.61</v>
      </c>
      <c r="T96" s="267">
        <f>U96/$F96</f>
        <v>0</v>
      </c>
      <c r="U96" s="270">
        <v>0</v>
      </c>
      <c r="V96" s="261"/>
      <c r="W96" s="261">
        <f>TRUNC((Roles!$D$5+3*Roles!$D$8)/4,2)</f>
        <v>0.17</v>
      </c>
      <c r="X96" s="265">
        <f>W96*U96</f>
        <v>0</v>
      </c>
      <c r="Y96" s="267">
        <f>Z96/$F96</f>
        <v>2</v>
      </c>
      <c r="Z96" s="270">
        <v>10</v>
      </c>
      <c r="AA96" s="261"/>
      <c r="AB96" s="261">
        <f>TRUNC((Roles!$D$4+3*Roles!$D$7)/4,2)</f>
        <v>0.2</v>
      </c>
      <c r="AC96" s="271">
        <f>AB96*Z96</f>
        <v>2</v>
      </c>
      <c r="AD96" s="267">
        <f>AE96/$F96</f>
        <v>0</v>
      </c>
      <c r="AE96" s="270">
        <v>0</v>
      </c>
      <c r="AF96" s="61"/>
      <c r="AG96" s="272">
        <f>TRUNC((Roles!$D$3+3*Roles!$D$6)/4,2)</f>
        <v>0.18</v>
      </c>
      <c r="AH96" s="271">
        <f>AG96*AE96</f>
        <v>0</v>
      </c>
    </row>
    <row r="97">
      <c r="A97" s="301" t="inlineStr">
        <is>
          <t xml:space="preserve">3.3</t>
        </is>
      </c>
      <c r="B97" s="302" t="inlineStr">
        <is>
          <t xml:space="preserve">Etapa II · Fase 2: Cribado y selección (Día 3)</t>
        </is>
      </c>
      <c r="C97" s="303">
        <v>46303</v>
      </c>
      <c r="D97" s="303">
        <v>46303</v>
      </c>
      <c r="E97" s="304">
        <f>D97-C97+1</f>
        <v>1</v>
      </c>
      <c r="F97" s="278">
        <f>SUM(F98:F101)</f>
        <v>11</v>
      </c>
      <c r="G97" s="305">
        <f>F97/$F$239</f>
        <v>0.00947459086993971</v>
      </c>
      <c r="H97" s="305">
        <f>H101</f>
        <v>0.315245478036176</v>
      </c>
      <c r="I97" s="306">
        <f>SUM(I98:I101)</f>
        <v>147</v>
      </c>
      <c r="J97" s="306">
        <f>J101</f>
        <v>1225.5</v>
      </c>
      <c r="K97" s="247">
        <f>J97/$I$239</f>
        <v>0.472527472527473</v>
      </c>
      <c r="L97" s="306">
        <f>SUM(L98:L101)</f>
        <v>30.22</v>
      </c>
      <c r="M97" s="306">
        <f>M101</f>
        <v>251.31</v>
      </c>
      <c r="N97" s="247">
        <f>M97/$L$239</f>
        <v>0.471917075094361</v>
      </c>
      <c r="O97" s="249"/>
      <c r="P97" s="276"/>
      <c r="Q97" s="277"/>
      <c r="R97" s="277"/>
      <c r="S97" s="256"/>
      <c r="T97" s="249"/>
      <c r="U97" s="269"/>
      <c r="V97" s="277"/>
      <c r="W97" s="277"/>
      <c r="X97" s="277"/>
      <c r="Y97" s="249"/>
      <c r="Z97" s="269"/>
      <c r="AA97" s="277"/>
      <c r="AB97" s="277"/>
      <c r="AC97" s="256"/>
      <c r="AD97" s="249"/>
      <c r="AE97" s="269"/>
      <c r="AF97" s="278"/>
      <c r="AG97" s="255"/>
      <c r="AH97" s="256"/>
    </row>
    <row r="98">
      <c r="A98" s="307" t="inlineStr">
        <is>
          <t xml:space="preserve">3.3.1</t>
        </is>
      </c>
      <c r="B98" s="58" t="inlineStr">
        <is>
          <t xml:space="preserve">Cribado por título y resumen en Rayyan (Incluir / Excluir / Dudoso)</t>
        </is>
      </c>
      <c r="C98" s="308">
        <v>46303</v>
      </c>
      <c r="D98" s="308">
        <v>46303</v>
      </c>
      <c r="E98" s="188">
        <f>D98-C98+1</f>
        <v>1</v>
      </c>
      <c r="F98" s="309">
        <v>4</v>
      </c>
      <c r="G98" s="62">
        <f>F98/$F$239</f>
        <v>0.00344530577088717</v>
      </c>
      <c r="H98" s="62">
        <f>H96+G98</f>
        <v>0.309216192937123</v>
      </c>
      <c r="I98" s="264">
        <f>P98+U98+Z98+AE98</f>
        <v>70</v>
      </c>
      <c r="J98" s="189">
        <f>J96+I98</f>
        <v>1148.5</v>
      </c>
      <c r="K98" s="49">
        <f>J98/$I$239</f>
        <v>0.442837863890495</v>
      </c>
      <c r="L98" s="265">
        <f>S98+X98+AC98+AH98</f>
        <v>14.22</v>
      </c>
      <c r="M98" s="189">
        <f>M96+L98</f>
        <v>235.31</v>
      </c>
      <c r="N98" s="62">
        <f>M98/$L$239</f>
        <v>0.441871819428014</v>
      </c>
      <c r="O98" s="267">
        <f>P98/$F98</f>
        <v>0.5</v>
      </c>
      <c r="P98" s="268">
        <v>2</v>
      </c>
      <c r="Q98" s="261"/>
      <c r="R98" s="261">
        <f>Roles!$D$2</f>
        <v>0.61</v>
      </c>
      <c r="S98" s="269">
        <f>R98*P98</f>
        <v>1.22</v>
      </c>
      <c r="T98" s="267">
        <f>U98/$F98</f>
        <v>5</v>
      </c>
      <c r="U98" s="270">
        <v>20</v>
      </c>
      <c r="V98" s="261"/>
      <c r="W98" s="261">
        <f>TRUNC((Roles!$D$5+3*Roles!$D$8)/4,2)</f>
        <v>0.17</v>
      </c>
      <c r="X98" s="265">
        <f>W98*U98</f>
        <v>3.4</v>
      </c>
      <c r="Y98" s="267">
        <f>Z98/$F98</f>
        <v>12</v>
      </c>
      <c r="Z98" s="270">
        <v>48</v>
      </c>
      <c r="AA98" s="261"/>
      <c r="AB98" s="261">
        <f>TRUNC((Roles!$D$4+3*Roles!$D$7)/4,2)</f>
        <v>0.2</v>
      </c>
      <c r="AC98" s="271">
        <f>AB98*Z98</f>
        <v>9.6</v>
      </c>
      <c r="AD98" s="267">
        <f>AE98/$F98</f>
        <v>0</v>
      </c>
      <c r="AE98" s="270">
        <v>0</v>
      </c>
      <c r="AF98" s="61"/>
      <c r="AG98" s="272">
        <f>TRUNC((Roles!$D$3+3*Roles!$D$6)/4,2)</f>
        <v>0.18</v>
      </c>
      <c r="AH98" s="271">
        <f>AG98*AE98</f>
        <v>0</v>
      </c>
    </row>
    <row r="99">
      <c r="A99" s="307" t="inlineStr">
        <is>
          <t xml:space="preserve">3.3.2</t>
        </is>
      </c>
      <c r="B99" s="58" t="inlineStr">
        <is>
          <t xml:space="preserve">Doble revisión del 10% del cribado y ajuste de criterios</t>
        </is>
      </c>
      <c r="C99" s="308">
        <v>46303</v>
      </c>
      <c r="D99" s="308">
        <v>46303</v>
      </c>
      <c r="E99" s="188">
        <f>D99-C99+1</f>
        <v>1</v>
      </c>
      <c r="F99" s="309">
        <v>2</v>
      </c>
      <c r="G99" s="62">
        <f>F99/$F$239</f>
        <v>0.00172265288544358</v>
      </c>
      <c r="H99" s="62">
        <f>H98+G99</f>
        <v>0.310938845822567</v>
      </c>
      <c r="I99" s="264">
        <f>P99+U99+Z99+AE99</f>
        <v>4</v>
      </c>
      <c r="J99" s="189">
        <f>J98+I99</f>
        <v>1152.5</v>
      </c>
      <c r="K99" s="49">
        <f>J99/$I$239</f>
        <v>0.444380181222287</v>
      </c>
      <c r="L99" s="265">
        <f>S99+X99+AC99+AH99</f>
        <v>1.62</v>
      </c>
      <c r="M99" s="189">
        <f>M98+L99</f>
        <v>236.93</v>
      </c>
      <c r="N99" s="62">
        <f>M99/$L$239</f>
        <v>0.444913901564231</v>
      </c>
      <c r="O99" s="267">
        <f>P99/$F99</f>
        <v>1</v>
      </c>
      <c r="P99" s="268">
        <v>2</v>
      </c>
      <c r="Q99" s="261"/>
      <c r="R99" s="261">
        <f>Roles!$D$2</f>
        <v>0.61</v>
      </c>
      <c r="S99" s="269">
        <f>R99*P99</f>
        <v>1.22</v>
      </c>
      <c r="T99" s="267">
        <f>U99/$F99</f>
        <v>0</v>
      </c>
      <c r="U99" s="270">
        <v>0</v>
      </c>
      <c r="V99" s="261"/>
      <c r="W99" s="261">
        <f>TRUNC((Roles!$D$5+3*Roles!$D$8)/4,2)</f>
        <v>0.17</v>
      </c>
      <c r="X99" s="265">
        <f>W99*U99</f>
        <v>0</v>
      </c>
      <c r="Y99" s="267">
        <f>Z99/$F99</f>
        <v>1</v>
      </c>
      <c r="Z99" s="270">
        <v>2</v>
      </c>
      <c r="AA99" s="261"/>
      <c r="AB99" s="261">
        <f>TRUNC((Roles!$D$4+3*Roles!$D$7)/4,2)</f>
        <v>0.2</v>
      </c>
      <c r="AC99" s="271">
        <f>AB99*Z99</f>
        <v>0.4</v>
      </c>
      <c r="AD99" s="267">
        <f>AE99/$F99</f>
        <v>0</v>
      </c>
      <c r="AE99" s="270">
        <v>0</v>
      </c>
      <c r="AF99" s="61"/>
      <c r="AG99" s="272">
        <f>TRUNC((Roles!$D$3+3*Roles!$D$6)/4,2)</f>
        <v>0.18</v>
      </c>
      <c r="AH99" s="271">
        <f>AG99*AE99</f>
        <v>0</v>
      </c>
    </row>
    <row r="100">
      <c r="A100" s="307" t="inlineStr">
        <is>
          <t xml:space="preserve">3.3.3</t>
        </is>
      </c>
      <c r="B100" s="58" t="inlineStr">
        <is>
          <t xml:space="preserve">Revisión de texto completo y calificación de calidad (SCImago / CORE)</t>
        </is>
      </c>
      <c r="C100" s="308">
        <v>46303</v>
      </c>
      <c r="D100" s="308">
        <v>46303</v>
      </c>
      <c r="E100" s="188">
        <f>D100-C100+1</f>
        <v>1</v>
      </c>
      <c r="F100" s="309">
        <v>4</v>
      </c>
      <c r="G100" s="62">
        <f>F100/$F$239</f>
        <v>0.00344530577088717</v>
      </c>
      <c r="H100" s="62">
        <f>H99+G100</f>
        <v>0.314384151593454</v>
      </c>
      <c r="I100" s="264">
        <f>P100+U100+Z100+AE100</f>
        <v>69</v>
      </c>
      <c r="J100" s="189">
        <f>J99+I100</f>
        <v>1221.5</v>
      </c>
      <c r="K100" s="49">
        <f>J100/$I$239</f>
        <v>0.470985155195682</v>
      </c>
      <c r="L100" s="265">
        <f>S100+X100+AC100+AH100</f>
        <v>13.61</v>
      </c>
      <c r="M100" s="189">
        <f>M99+L100</f>
        <v>250.54</v>
      </c>
      <c r="N100" s="62">
        <f>M100/$L$239</f>
        <v>0.470471147165418</v>
      </c>
      <c r="O100" s="267">
        <f>P100/$F100</f>
        <v>0.25</v>
      </c>
      <c r="P100" s="268">
        <v>1</v>
      </c>
      <c r="Q100" s="261"/>
      <c r="R100" s="261">
        <f>Roles!$D$2</f>
        <v>0.61</v>
      </c>
      <c r="S100" s="269">
        <f>R100*P100</f>
        <v>0.61</v>
      </c>
      <c r="T100" s="267">
        <f>U100/$F100</f>
        <v>5</v>
      </c>
      <c r="U100" s="270">
        <v>20</v>
      </c>
      <c r="V100" s="261"/>
      <c r="W100" s="261">
        <f>TRUNC((Roles!$D$5+3*Roles!$D$8)/4,2)</f>
        <v>0.17</v>
      </c>
      <c r="X100" s="265">
        <f>W100*U100</f>
        <v>3.4</v>
      </c>
      <c r="Y100" s="267">
        <f>Z100/$F100</f>
        <v>12</v>
      </c>
      <c r="Z100" s="270">
        <v>48</v>
      </c>
      <c r="AA100" s="261"/>
      <c r="AB100" s="261">
        <f>TRUNC((Roles!$D$4+3*Roles!$D$7)/4,2)</f>
        <v>0.2</v>
      </c>
      <c r="AC100" s="271">
        <f>AB100*Z100</f>
        <v>9.6</v>
      </c>
      <c r="AD100" s="267">
        <f>AE100/$F100</f>
        <v>0</v>
      </c>
      <c r="AE100" s="270">
        <v>0</v>
      </c>
      <c r="AF100" s="61"/>
      <c r="AG100" s="272">
        <f>TRUNC((Roles!$D$3+3*Roles!$D$6)/4,2)</f>
        <v>0.18</v>
      </c>
      <c r="AH100" s="271">
        <f>AG100*AE100</f>
        <v>0</v>
      </c>
    </row>
    <row r="101">
      <c r="A101" s="307" t="inlineStr">
        <is>
          <t xml:space="preserve">3.3.4</t>
        </is>
      </c>
      <c r="B101" s="58" t="inlineStr">
        <is>
          <t xml:space="preserve">Entrega de la lista de seleccionados con DOI a Datos</t>
        </is>
      </c>
      <c r="C101" s="308">
        <v>46303</v>
      </c>
      <c r="D101" s="308">
        <v>46303</v>
      </c>
      <c r="E101" s="188">
        <f>D101-C101+1</f>
        <v>1</v>
      </c>
      <c r="F101" s="309">
        <v>1</v>
      </c>
      <c r="G101" s="62">
        <f>F101/$F$239</f>
        <v>0.000861326442721792</v>
      </c>
      <c r="H101" s="62">
        <f>H100+G101</f>
        <v>0.315245478036176</v>
      </c>
      <c r="I101" s="264">
        <f>P101+U101+Z101+AE101</f>
        <v>4</v>
      </c>
      <c r="J101" s="189">
        <f>J100+I101</f>
        <v>1225.5</v>
      </c>
      <c r="K101" s="49">
        <f>J101/$I$239</f>
        <v>0.472527472527473</v>
      </c>
      <c r="L101" s="265">
        <f>S101+X101+AC101+AH101</f>
        <v>0.77</v>
      </c>
      <c r="M101" s="189">
        <f>M100+L101</f>
        <v>251.31</v>
      </c>
      <c r="N101" s="62">
        <f>M101/$L$239</f>
        <v>0.471917075094361</v>
      </c>
      <c r="O101" s="267">
        <f>P101/$F101</f>
        <v>0</v>
      </c>
      <c r="P101" s="268"/>
      <c r="Q101" s="261"/>
      <c r="R101" s="261">
        <f>Roles!$D$2</f>
        <v>0.61</v>
      </c>
      <c r="S101" s="269">
        <f>R101*P101</f>
        <v>0</v>
      </c>
      <c r="T101" s="267">
        <f>U101/$F101</f>
        <v>1</v>
      </c>
      <c r="U101" s="270">
        <v>1</v>
      </c>
      <c r="V101" s="261"/>
      <c r="W101" s="261">
        <f>TRUNC((Roles!$D$5+3*Roles!$D$8)/4,2)</f>
        <v>0.17</v>
      </c>
      <c r="X101" s="265">
        <f>W101*U101</f>
        <v>0.17</v>
      </c>
      <c r="Y101" s="267">
        <f>Z101/$F101</f>
        <v>3</v>
      </c>
      <c r="Z101" s="270">
        <v>3</v>
      </c>
      <c r="AA101" s="261"/>
      <c r="AB101" s="261">
        <f>TRUNC((Roles!$D$4+3*Roles!$D$7)/4,2)</f>
        <v>0.2</v>
      </c>
      <c r="AC101" s="271">
        <f>AB101*Z101</f>
        <v>0.6</v>
      </c>
      <c r="AD101" s="267">
        <f>AE101/$F101</f>
        <v>0</v>
      </c>
      <c r="AE101" s="270">
        <v>0</v>
      </c>
      <c r="AF101" s="61"/>
      <c r="AG101" s="272">
        <f>TRUNC((Roles!$D$3+3*Roles!$D$6)/4,2)</f>
        <v>0.18</v>
      </c>
      <c r="AH101" s="271">
        <f>AG101*AE101</f>
        <v>0</v>
      </c>
    </row>
    <row r="102">
      <c r="A102" s="301" t="inlineStr">
        <is>
          <t xml:space="preserve">3.4</t>
        </is>
      </c>
      <c r="B102" s="302" t="inlineStr">
        <is>
          <t xml:space="preserve">Etapa II · Fase 3: Análisis bibliométrico y altmétrico (Días 2 a 4)</t>
        </is>
      </c>
      <c r="C102" s="303">
        <v>46302</v>
      </c>
      <c r="D102" s="303">
        <v>46304</v>
      </c>
      <c r="E102" s="304">
        <f>D102-C102+1</f>
        <v>3</v>
      </c>
      <c r="F102" s="278">
        <f>SUM(F103:F109)</f>
        <v>29</v>
      </c>
      <c r="G102" s="305">
        <f>F102/$F$239</f>
        <v>0.024978466838932</v>
      </c>
      <c r="H102" s="305">
        <f>H109</f>
        <v>0.340223944875108</v>
      </c>
      <c r="I102" s="306">
        <f>SUM(I103:I109)</f>
        <v>106</v>
      </c>
      <c r="J102" s="306">
        <f>J109</f>
        <v>1331.5</v>
      </c>
      <c r="K102" s="247">
        <f>J102/$I$239</f>
        <v>0.513398881819934</v>
      </c>
      <c r="L102" s="306">
        <f>SUM(L103:L109)</f>
        <v>22.68</v>
      </c>
      <c r="M102" s="306">
        <f>M109</f>
        <v>273.99</v>
      </c>
      <c r="N102" s="247">
        <f>M102/$L$239</f>
        <v>0.514506225001409</v>
      </c>
      <c r="O102" s="249"/>
      <c r="P102" s="276"/>
      <c r="Q102" s="277"/>
      <c r="R102" s="277"/>
      <c r="S102" s="256"/>
      <c r="T102" s="249"/>
      <c r="U102" s="269"/>
      <c r="V102" s="277"/>
      <c r="W102" s="277"/>
      <c r="X102" s="277"/>
      <c r="Y102" s="249"/>
      <c r="Z102" s="269"/>
      <c r="AA102" s="277"/>
      <c r="AB102" s="277"/>
      <c r="AC102" s="256"/>
      <c r="AD102" s="249"/>
      <c r="AE102" s="269"/>
      <c r="AF102" s="278"/>
      <c r="AG102" s="255"/>
      <c r="AH102" s="256"/>
    </row>
    <row r="103">
      <c r="A103" s="307" t="inlineStr">
        <is>
          <t xml:space="preserve">3.4.1</t>
        </is>
      </c>
      <c r="B103" s="58" t="inlineStr">
        <is>
          <t xml:space="preserve">Análisis macro del campo en Bibliometrix (biblioshiny)</t>
        </is>
      </c>
      <c r="C103" s="308">
        <v>46302</v>
      </c>
      <c r="D103" s="308">
        <v>46304</v>
      </c>
      <c r="E103" s="188">
        <f>D103-C103+1</f>
        <v>3</v>
      </c>
      <c r="F103" s="309">
        <v>8</v>
      </c>
      <c r="G103" s="62">
        <f>F103/$F$239</f>
        <v>0.00689061154177433</v>
      </c>
      <c r="H103" s="62">
        <f>H101+G103</f>
        <v>0.32213608957795</v>
      </c>
      <c r="I103" s="264">
        <f>P103+U103+Z103+AE103</f>
        <v>8</v>
      </c>
      <c r="J103" s="189">
        <f>J101+I103</f>
        <v>1233.5</v>
      </c>
      <c r="K103" s="49">
        <f>J103/$I$239</f>
        <v>0.475612107191055</v>
      </c>
      <c r="L103" s="265">
        <f>S103+X103+AC103+AH103</f>
        <v>1.6</v>
      </c>
      <c r="M103" s="189">
        <f>M101+L103</f>
        <v>252.91</v>
      </c>
      <c r="N103" s="62">
        <f>M103/$L$239</f>
        <v>0.474921600660996</v>
      </c>
      <c r="O103" s="267">
        <f>P103/$F103</f>
        <v>0</v>
      </c>
      <c r="P103" s="268"/>
      <c r="Q103" s="261"/>
      <c r="R103" s="261">
        <f>Roles!$D$2</f>
        <v>0.61</v>
      </c>
      <c r="S103" s="269">
        <f>R103*P103</f>
        <v>0</v>
      </c>
      <c r="T103" s="267">
        <f>U103/$F103</f>
        <v>0</v>
      </c>
      <c r="U103" s="270">
        <v>0</v>
      </c>
      <c r="V103" s="261"/>
      <c r="W103" s="261">
        <f>TRUNC((Roles!$D$5+3*Roles!$D$8)/4,2)</f>
        <v>0.17</v>
      </c>
      <c r="X103" s="265">
        <f>W103*U103</f>
        <v>0</v>
      </c>
      <c r="Y103" s="267">
        <f>Z103/$F103</f>
        <v>1</v>
      </c>
      <c r="Z103" s="270">
        <v>8</v>
      </c>
      <c r="AA103" s="261"/>
      <c r="AB103" s="261">
        <f>TRUNC((Roles!$D$4+3*Roles!$D$7)/4,2)</f>
        <v>0.2</v>
      </c>
      <c r="AC103" s="271">
        <f>AB103*Z103</f>
        <v>1.6</v>
      </c>
      <c r="AD103" s="267">
        <f>AE103/$F103</f>
        <v>0</v>
      </c>
      <c r="AE103" s="270">
        <v>0</v>
      </c>
      <c r="AF103" s="61"/>
      <c r="AG103" s="272">
        <f>TRUNC((Roles!$D$3+3*Roles!$D$6)/4,2)</f>
        <v>0.18</v>
      </c>
      <c r="AH103" s="271">
        <f>AG103*AE103</f>
        <v>0</v>
      </c>
    </row>
    <row r="104">
      <c r="A104" s="307" t="inlineStr">
        <is>
          <t xml:space="preserve">3.4.2</t>
        </is>
      </c>
      <c r="B104" s="58" t="inlineStr">
        <is>
          <t xml:space="preserve">Mapa de co-ocurrencia de palabras clave y análisis de brecha</t>
        </is>
      </c>
      <c r="C104" s="308">
        <v>46303</v>
      </c>
      <c r="D104" s="308">
        <v>46303</v>
      </c>
      <c r="E104" s="188">
        <f>D104-C104+1</f>
        <v>1</v>
      </c>
      <c r="F104" s="309">
        <v>4</v>
      </c>
      <c r="G104" s="62">
        <f>F104/$F$239</f>
        <v>0.00344530577088717</v>
      </c>
      <c r="H104" s="62">
        <f>H103+G104</f>
        <v>0.325581395348837</v>
      </c>
      <c r="I104" s="264">
        <f>P104+U104+Z104+AE104</f>
        <v>8</v>
      </c>
      <c r="J104" s="189">
        <f>J103+I104</f>
        <v>1241.5</v>
      </c>
      <c r="K104" s="49">
        <f>J104/$I$239</f>
        <v>0.478696741854637</v>
      </c>
      <c r="L104" s="265">
        <f>S104+X104+AC104+AH104</f>
        <v>1.6</v>
      </c>
      <c r="M104" s="189">
        <f>M103+L104</f>
        <v>254.51</v>
      </c>
      <c r="N104" s="62">
        <f>M104/$L$239</f>
        <v>0.477926126227631</v>
      </c>
      <c r="O104" s="267">
        <f>P104/$F104</f>
        <v>0</v>
      </c>
      <c r="P104" s="268"/>
      <c r="Q104" s="261"/>
      <c r="R104" s="261">
        <f>Roles!$D$2</f>
        <v>0.61</v>
      </c>
      <c r="S104" s="269">
        <f>R104*P104</f>
        <v>0</v>
      </c>
      <c r="T104" s="267">
        <f>U104/$F104</f>
        <v>0</v>
      </c>
      <c r="U104" s="270">
        <v>0</v>
      </c>
      <c r="V104" s="261"/>
      <c r="W104" s="261">
        <f>TRUNC((Roles!$D$5+3*Roles!$D$8)/4,2)</f>
        <v>0.17</v>
      </c>
      <c r="X104" s="265">
        <f>W104*U104</f>
        <v>0</v>
      </c>
      <c r="Y104" s="267">
        <f>Z104/$F104</f>
        <v>2</v>
      </c>
      <c r="Z104" s="270">
        <v>8</v>
      </c>
      <c r="AA104" s="261"/>
      <c r="AB104" s="261">
        <f>TRUNC((Roles!$D$4+3*Roles!$D$7)/4,2)</f>
        <v>0.2</v>
      </c>
      <c r="AC104" s="271">
        <f>AB104*Z104</f>
        <v>1.6</v>
      </c>
      <c r="AD104" s="267">
        <f>AE104/$F104</f>
        <v>0</v>
      </c>
      <c r="AE104" s="270">
        <v>0</v>
      </c>
      <c r="AF104" s="61"/>
      <c r="AG104" s="272">
        <f>TRUNC((Roles!$D$3+3*Roles!$D$6)/4,2)</f>
        <v>0.18</v>
      </c>
      <c r="AH104" s="271">
        <f>AG104*AE104</f>
        <v>0</v>
      </c>
    </row>
    <row r="105">
      <c r="A105" s="307" t="inlineStr">
        <is>
          <t xml:space="preserve">3.4.3</t>
        </is>
      </c>
      <c r="B105" s="58" t="inlineStr">
        <is>
          <t xml:space="preserve">Registro de artículos incluidos en la hoja FUENTES</t>
        </is>
      </c>
      <c r="C105" s="308">
        <v>46304</v>
      </c>
      <c r="D105" s="308">
        <v>46304</v>
      </c>
      <c r="E105" s="188">
        <f>D105-C105+1</f>
        <v>1</v>
      </c>
      <c r="F105" s="309">
        <v>3</v>
      </c>
      <c r="G105" s="62">
        <f>F105/$F$239</f>
        <v>0.00258397932816538</v>
      </c>
      <c r="H105" s="62">
        <f>H104+G105</f>
        <v>0.328165374677002</v>
      </c>
      <c r="I105" s="264">
        <f>P105+U105+Z105+AE105</f>
        <v>51</v>
      </c>
      <c r="J105" s="189">
        <f>J104+I105</f>
        <v>1292.5</v>
      </c>
      <c r="K105" s="49">
        <f>J105/$I$239</f>
        <v>0.498361287834972</v>
      </c>
      <c r="L105" s="265">
        <f>S105+X105+AC105+AH105</f>
        <v>9.75</v>
      </c>
      <c r="M105" s="189">
        <f>M104+L105</f>
        <v>264.26</v>
      </c>
      <c r="N105" s="62">
        <f>M105/$L$239</f>
        <v>0.496234953899311</v>
      </c>
      <c r="O105" s="267">
        <f>P105/$F105</f>
        <v>0</v>
      </c>
      <c r="P105" s="268"/>
      <c r="Q105" s="261"/>
      <c r="R105" s="261">
        <f>Roles!$D$2</f>
        <v>0.61</v>
      </c>
      <c r="S105" s="269">
        <f>R105*P105</f>
        <v>0</v>
      </c>
      <c r="T105" s="267">
        <f>U105/$F105</f>
        <v>5</v>
      </c>
      <c r="U105" s="270">
        <v>15</v>
      </c>
      <c r="V105" s="261"/>
      <c r="W105" s="261">
        <f>TRUNC((Roles!$D$5+3*Roles!$D$8)/4,2)</f>
        <v>0.17</v>
      </c>
      <c r="X105" s="265">
        <f>W105*U105</f>
        <v>2.55</v>
      </c>
      <c r="Y105" s="267">
        <f>Z105/$F105</f>
        <v>12</v>
      </c>
      <c r="Z105" s="270">
        <v>36</v>
      </c>
      <c r="AA105" s="261"/>
      <c r="AB105" s="261">
        <f>TRUNC((Roles!$D$4+3*Roles!$D$7)/4,2)</f>
        <v>0.2</v>
      </c>
      <c r="AC105" s="271">
        <f>AB105*Z105</f>
        <v>7.2</v>
      </c>
      <c r="AD105" s="267">
        <f>AE105/$F105</f>
        <v>0</v>
      </c>
      <c r="AE105" s="270">
        <v>0</v>
      </c>
      <c r="AF105" s="61"/>
      <c r="AG105" s="272">
        <f>TRUNC((Roles!$D$3+3*Roles!$D$6)/4,2)</f>
        <v>0.18</v>
      </c>
      <c r="AH105" s="271">
        <f>AG105*AE105</f>
        <v>0</v>
      </c>
    </row>
    <row r="106">
      <c r="A106" s="307" t="inlineStr">
        <is>
          <t xml:space="preserve">3.4.4</t>
        </is>
      </c>
      <c r="B106" s="58" t="inlineStr">
        <is>
          <t xml:space="preserve">Análisis micro, mapas de co-citación y acoplamiento bibliográfico</t>
        </is>
      </c>
      <c r="C106" s="308">
        <v>46304</v>
      </c>
      <c r="D106" s="308">
        <v>46304</v>
      </c>
      <c r="E106" s="188">
        <f>D106-C106+1</f>
        <v>1</v>
      </c>
      <c r="F106" s="309">
        <v>4</v>
      </c>
      <c r="G106" s="62">
        <f>F106/$F$239</f>
        <v>0.00344530577088717</v>
      </c>
      <c r="H106" s="62">
        <f>H105+G106</f>
        <v>0.33161068044789</v>
      </c>
      <c r="I106" s="264">
        <f>P106+U106+Z106+AE106</f>
        <v>8</v>
      </c>
      <c r="J106" s="189">
        <f>J105+I106</f>
        <v>1300.5</v>
      </c>
      <c r="K106" s="49">
        <f>J106/$I$239</f>
        <v>0.501445922498554</v>
      </c>
      <c r="L106" s="265">
        <f>S106+X106+AC106+AH106</f>
        <v>1.6</v>
      </c>
      <c r="M106" s="189">
        <f>M105+L106</f>
        <v>265.86</v>
      </c>
      <c r="N106" s="62">
        <f>M106/$L$239</f>
        <v>0.499239479465946</v>
      </c>
      <c r="O106" s="267">
        <f>P106/$F106</f>
        <v>0</v>
      </c>
      <c r="P106" s="268"/>
      <c r="Q106" s="261"/>
      <c r="R106" s="261">
        <f>Roles!$D$2</f>
        <v>0.61</v>
      </c>
      <c r="S106" s="269">
        <f>R106*P106</f>
        <v>0</v>
      </c>
      <c r="T106" s="267">
        <f>U106/$F106</f>
        <v>0</v>
      </c>
      <c r="U106" s="270">
        <v>0</v>
      </c>
      <c r="V106" s="261"/>
      <c r="W106" s="261">
        <f>TRUNC((Roles!$D$5+3*Roles!$D$8)/4,2)</f>
        <v>0.17</v>
      </c>
      <c r="X106" s="265">
        <f>W106*U106</f>
        <v>0</v>
      </c>
      <c r="Y106" s="267">
        <f>Z106/$F106</f>
        <v>2</v>
      </c>
      <c r="Z106" s="270">
        <v>8</v>
      </c>
      <c r="AA106" s="261"/>
      <c r="AB106" s="261">
        <f>TRUNC((Roles!$D$4+3*Roles!$D$7)/4,2)</f>
        <v>0.2</v>
      </c>
      <c r="AC106" s="271">
        <f>AB106*Z106</f>
        <v>1.6</v>
      </c>
      <c r="AD106" s="267">
        <f>AE106/$F106</f>
        <v>0</v>
      </c>
      <c r="AE106" s="270">
        <v>0</v>
      </c>
      <c r="AF106" s="61"/>
      <c r="AG106" s="272">
        <f>TRUNC((Roles!$D$3+3*Roles!$D$6)/4,2)</f>
        <v>0.18</v>
      </c>
      <c r="AH106" s="271">
        <f>AG106*AE106</f>
        <v>0</v>
      </c>
    </row>
    <row r="107">
      <c r="A107" s="307" t="inlineStr">
        <is>
          <t xml:space="preserve">3.4.5</t>
        </is>
      </c>
      <c r="B107" s="58" t="inlineStr">
        <is>
          <t xml:space="preserve">Perfil bibliométrico por agente (climático, diagnóstico, bioseguridad, moderador)</t>
        </is>
      </c>
      <c r="C107" s="308">
        <v>46304</v>
      </c>
      <c r="D107" s="308">
        <v>46304</v>
      </c>
      <c r="E107" s="188">
        <f>D107-C107+1</f>
        <v>1</v>
      </c>
      <c r="F107" s="309">
        <v>4</v>
      </c>
      <c r="G107" s="62">
        <f>F107/$F$239</f>
        <v>0.00344530577088717</v>
      </c>
      <c r="H107" s="62">
        <f>H106+G107</f>
        <v>0.335055986218777</v>
      </c>
      <c r="I107" s="264">
        <f>P107+U107+Z107+AE107</f>
        <v>21</v>
      </c>
      <c r="J107" s="189">
        <f>J106+I107</f>
        <v>1321.5</v>
      </c>
      <c r="K107" s="49">
        <f>J107/$I$239</f>
        <v>0.509543088490457</v>
      </c>
      <c r="L107" s="265">
        <f>S107+X107+AC107+AH107</f>
        <v>4.49</v>
      </c>
      <c r="M107" s="189">
        <f>M106+L107</f>
        <v>270.35</v>
      </c>
      <c r="N107" s="62">
        <f>M107/$L$239</f>
        <v>0.507670929337315</v>
      </c>
      <c r="O107" s="267">
        <f>P107/$F107</f>
        <v>0.25</v>
      </c>
      <c r="P107" s="268">
        <v>1</v>
      </c>
      <c r="Q107" s="261"/>
      <c r="R107" s="261">
        <f>Roles!$D$2</f>
        <v>0.61</v>
      </c>
      <c r="S107" s="269">
        <f>R107*P107</f>
        <v>0.61</v>
      </c>
      <c r="T107" s="267">
        <f>U107/$F107</f>
        <v>1</v>
      </c>
      <c r="U107" s="270">
        <v>4</v>
      </c>
      <c r="V107" s="261"/>
      <c r="W107" s="261">
        <f>TRUNC((Roles!$D$5+3*Roles!$D$8)/4,2)</f>
        <v>0.17</v>
      </c>
      <c r="X107" s="265">
        <f>W107*U107</f>
        <v>0.68</v>
      </c>
      <c r="Y107" s="267">
        <f>Z107/$F107</f>
        <v>4</v>
      </c>
      <c r="Z107" s="270">
        <v>16</v>
      </c>
      <c r="AA107" s="261"/>
      <c r="AB107" s="261">
        <f>TRUNC((Roles!$D$4+3*Roles!$D$7)/4,2)</f>
        <v>0.2</v>
      </c>
      <c r="AC107" s="271">
        <f>AB107*Z107</f>
        <v>3.2</v>
      </c>
      <c r="AD107" s="267">
        <f>AE107/$F107</f>
        <v>0</v>
      </c>
      <c r="AE107" s="270">
        <v>0</v>
      </c>
      <c r="AF107" s="61"/>
      <c r="AG107" s="272">
        <f>TRUNC((Roles!$D$3+3*Roles!$D$6)/4,2)</f>
        <v>0.18</v>
      </c>
      <c r="AH107" s="271">
        <f>AG107*AE107</f>
        <v>0</v>
      </c>
    </row>
    <row r="108">
      <c r="A108" s="307" t="inlineStr">
        <is>
          <t xml:space="preserve">3.4.6</t>
        </is>
      </c>
      <c r="B108" s="58" t="inlineStr">
        <is>
          <t xml:space="preserve">Altmetrics del Top 20 (Altmetric, PlumX, Dimensions, citas influyentes)</t>
        </is>
      </c>
      <c r="C108" s="308">
        <v>46304</v>
      </c>
      <c r="D108" s="308">
        <v>46304</v>
      </c>
      <c r="E108" s="188">
        <f>D108-C108+1</f>
        <v>1</v>
      </c>
      <c r="F108" s="309">
        <v>3</v>
      </c>
      <c r="G108" s="62">
        <f>F108/$F$239</f>
        <v>0.00258397932816538</v>
      </c>
      <c r="H108" s="62">
        <f>H107+G108</f>
        <v>0.337639965546942</v>
      </c>
      <c r="I108" s="264">
        <f>P108+U108+Z108+AE108</f>
        <v>6</v>
      </c>
      <c r="J108" s="189">
        <f>J107+I108</f>
        <v>1327.5</v>
      </c>
      <c r="K108" s="49">
        <f>J108/$I$239</f>
        <v>0.511856564488143</v>
      </c>
      <c r="L108" s="265">
        <f>S108+X108+AC108+AH108</f>
        <v>2.43</v>
      </c>
      <c r="M108" s="189">
        <f>M107+L108</f>
        <v>272.78</v>
      </c>
      <c r="N108" s="62">
        <f>M108/$L$239</f>
        <v>0.512234052541641</v>
      </c>
      <c r="O108" s="267">
        <f>P108/$F108</f>
        <v>1</v>
      </c>
      <c r="P108" s="268">
        <v>3</v>
      </c>
      <c r="Q108" s="261"/>
      <c r="R108" s="261">
        <f>Roles!$D$2</f>
        <v>0.61</v>
      </c>
      <c r="S108" s="269">
        <f>R108*P108</f>
        <v>1.83</v>
      </c>
      <c r="T108" s="267">
        <f>U108/$F108</f>
        <v>0</v>
      </c>
      <c r="U108" s="270">
        <v>0</v>
      </c>
      <c r="V108" s="261"/>
      <c r="W108" s="261">
        <f>TRUNC((Roles!$D$5+3*Roles!$D$8)/4,2)</f>
        <v>0.17</v>
      </c>
      <c r="X108" s="265">
        <f>W108*U108</f>
        <v>0</v>
      </c>
      <c r="Y108" s="267">
        <f>Z108/$F108</f>
        <v>1</v>
      </c>
      <c r="Z108" s="270">
        <v>3</v>
      </c>
      <c r="AA108" s="261"/>
      <c r="AB108" s="261">
        <f>TRUNC((Roles!$D$4+3*Roles!$D$7)/4,2)</f>
        <v>0.2</v>
      </c>
      <c r="AC108" s="271">
        <f>AB108*Z108</f>
        <v>0.6</v>
      </c>
      <c r="AD108" s="267">
        <f>AE108/$F108</f>
        <v>0</v>
      </c>
      <c r="AE108" s="270">
        <v>0</v>
      </c>
      <c r="AF108" s="61"/>
      <c r="AG108" s="272">
        <f>TRUNC((Roles!$D$3+3*Roles!$D$6)/4,2)</f>
        <v>0.18</v>
      </c>
      <c r="AH108" s="271">
        <f>AG108*AE108</f>
        <v>0</v>
      </c>
    </row>
    <row r="109">
      <c r="A109" s="307" t="inlineStr">
        <is>
          <t xml:space="preserve">3.4.7</t>
        </is>
      </c>
      <c r="B109" s="58" t="inlineStr">
        <is>
          <t xml:space="preserve">Diagrama PRISMA y consolidación de la planilla final</t>
        </is>
      </c>
      <c r="C109" s="308">
        <v>46304</v>
      </c>
      <c r="D109" s="308">
        <v>46304</v>
      </c>
      <c r="E109" s="188">
        <f>D109-C109+1</f>
        <v>1</v>
      </c>
      <c r="F109" s="309">
        <v>3</v>
      </c>
      <c r="G109" s="62">
        <f>F109/$F$239</f>
        <v>0.00258397932816538</v>
      </c>
      <c r="H109" s="62">
        <f>H108+G109</f>
        <v>0.340223944875108</v>
      </c>
      <c r="I109" s="264">
        <f>P109+U109+Z109+AE109</f>
        <v>4</v>
      </c>
      <c r="J109" s="189">
        <f>J108+I109</f>
        <v>1331.5</v>
      </c>
      <c r="K109" s="49">
        <f>J109/$I$239</f>
        <v>0.513398881819934</v>
      </c>
      <c r="L109" s="265">
        <f>S109+X109+AC109+AH109</f>
        <v>1.21</v>
      </c>
      <c r="M109" s="189">
        <f>M108+L109</f>
        <v>273.99</v>
      </c>
      <c r="N109" s="62">
        <f>M109/$L$239</f>
        <v>0.514506225001409</v>
      </c>
      <c r="O109" s="267">
        <f>P109/$F109</f>
        <v>0.333333333333333</v>
      </c>
      <c r="P109" s="268">
        <v>1</v>
      </c>
      <c r="Q109" s="261"/>
      <c r="R109" s="261">
        <f>Roles!$D$2</f>
        <v>0.61</v>
      </c>
      <c r="S109" s="269">
        <f>R109*P109</f>
        <v>0.61</v>
      </c>
      <c r="T109" s="267">
        <f>U109/$F109</f>
        <v>0</v>
      </c>
      <c r="U109" s="270">
        <v>0</v>
      </c>
      <c r="V109" s="261"/>
      <c r="W109" s="261">
        <f>TRUNC((Roles!$D$5+3*Roles!$D$8)/4,2)</f>
        <v>0.17</v>
      </c>
      <c r="X109" s="265">
        <f>W109*U109</f>
        <v>0</v>
      </c>
      <c r="Y109" s="267">
        <f>Z109/$F109</f>
        <v>1</v>
      </c>
      <c r="Z109" s="270">
        <v>3</v>
      </c>
      <c r="AA109" s="261"/>
      <c r="AB109" s="261">
        <f>TRUNC((Roles!$D$4+3*Roles!$D$7)/4,2)</f>
        <v>0.2</v>
      </c>
      <c r="AC109" s="271">
        <f>AB109*Z109</f>
        <v>0.6</v>
      </c>
      <c r="AD109" s="267">
        <f>AE109/$F109</f>
        <v>0</v>
      </c>
      <c r="AE109" s="270">
        <v>0</v>
      </c>
      <c r="AF109" s="61"/>
      <c r="AG109" s="272">
        <f>TRUNC((Roles!$D$3+3*Roles!$D$6)/4,2)</f>
        <v>0.18</v>
      </c>
      <c r="AH109" s="271">
        <f>AG109*AE109</f>
        <v>0</v>
      </c>
    </row>
    <row r="110">
      <c r="A110" s="301" t="inlineStr">
        <is>
          <t xml:space="preserve">3.5</t>
        </is>
      </c>
      <c r="B110" s="302" t="inlineStr">
        <is>
          <t xml:space="preserve">Redacción y cierre del Estudio Bibliométrico (Día 5)</t>
        </is>
      </c>
      <c r="C110" s="303">
        <v>46301</v>
      </c>
      <c r="D110" s="303">
        <v>46306</v>
      </c>
      <c r="E110" s="304">
        <f>D110-C110+1</f>
        <v>6</v>
      </c>
      <c r="F110" s="278">
        <f>SUM(F111:F116)</f>
        <v>21</v>
      </c>
      <c r="G110" s="305">
        <f>F110/$F$239</f>
        <v>0.0180878552971576</v>
      </c>
      <c r="H110" s="305">
        <f>H116</f>
        <v>0.358311800172265</v>
      </c>
      <c r="I110" s="306">
        <f>SUM(I111:I116)</f>
        <v>60</v>
      </c>
      <c r="J110" s="306">
        <f>J116</f>
        <v>1391.5</v>
      </c>
      <c r="K110" s="247">
        <f>J110/$I$239</f>
        <v>0.5365336417968</v>
      </c>
      <c r="L110" s="306">
        <f>SUM(L111:L116)</f>
        <v>12.63</v>
      </c>
      <c r="M110" s="306">
        <f>M116</f>
        <v>286.62</v>
      </c>
      <c r="N110" s="247">
        <f>M110/$L$239</f>
        <v>0.538223198693032</v>
      </c>
      <c r="O110" s="249"/>
      <c r="P110" s="276"/>
      <c r="Q110" s="277"/>
      <c r="R110" s="277"/>
      <c r="S110" s="256"/>
      <c r="T110" s="249"/>
      <c r="U110" s="269"/>
      <c r="V110" s="277"/>
      <c r="W110" s="277"/>
      <c r="X110" s="277"/>
      <c r="Y110" s="249"/>
      <c r="Z110" s="269"/>
      <c r="AA110" s="277"/>
      <c r="AB110" s="277"/>
      <c r="AC110" s="256"/>
      <c r="AD110" s="249"/>
      <c r="AE110" s="269"/>
      <c r="AF110" s="278"/>
      <c r="AG110" s="255"/>
      <c r="AH110" s="256"/>
    </row>
    <row r="111">
      <c r="A111" s="307" t="inlineStr">
        <is>
          <t xml:space="preserve">3.5.1</t>
        </is>
      </c>
      <c r="B111" s="58" t="inlineStr">
        <is>
          <t xml:space="preserve">Redacción de la metodología del estudio (bases, criterios, PRISMA)</t>
        </is>
      </c>
      <c r="C111" s="308">
        <v>46301</v>
      </c>
      <c r="D111" s="308">
        <v>46305</v>
      </c>
      <c r="E111" s="188">
        <f>D111-C111+1</f>
        <v>5</v>
      </c>
      <c r="F111" s="309">
        <v>8</v>
      </c>
      <c r="G111" s="62">
        <f>F111/$F$239</f>
        <v>0.00689061154177433</v>
      </c>
      <c r="H111" s="62">
        <f>H109+G111</f>
        <v>0.347114556416882</v>
      </c>
      <c r="I111" s="264">
        <f>P111+U111+Z111+AE111</f>
        <v>8</v>
      </c>
      <c r="J111" s="189">
        <f>J109+I111</f>
        <v>1339.5</v>
      </c>
      <c r="K111" s="49">
        <f>J111/$I$239</f>
        <v>0.516483516483517</v>
      </c>
      <c r="L111" s="265">
        <f>S111+X111+AC111+AH111</f>
        <v>1.36</v>
      </c>
      <c r="M111" s="189">
        <f>M109+L111</f>
        <v>275.35</v>
      </c>
      <c r="N111" s="62">
        <f>M111/$L$239</f>
        <v>0.517060071733048</v>
      </c>
      <c r="O111" s="267">
        <f>P111/$F111</f>
        <v>0</v>
      </c>
      <c r="P111" s="268"/>
      <c r="Q111" s="261"/>
      <c r="R111" s="261">
        <f>Roles!$D$2</f>
        <v>0.61</v>
      </c>
      <c r="S111" s="269">
        <f>R111*P111</f>
        <v>0</v>
      </c>
      <c r="T111" s="267">
        <f>U111/$F111</f>
        <v>1</v>
      </c>
      <c r="U111" s="270">
        <v>8</v>
      </c>
      <c r="V111" s="261"/>
      <c r="W111" s="261">
        <f>TRUNC((Roles!$D$5+3*Roles!$D$8)/4,2)</f>
        <v>0.17</v>
      </c>
      <c r="X111" s="265">
        <f>W111*U111</f>
        <v>1.36</v>
      </c>
      <c r="Y111" s="267">
        <f>Z111/$F111</f>
        <v>0</v>
      </c>
      <c r="Z111" s="270">
        <v>0</v>
      </c>
      <c r="AA111" s="261"/>
      <c r="AB111" s="261">
        <f>TRUNC((Roles!$D$4+3*Roles!$D$7)/4,2)</f>
        <v>0.2</v>
      </c>
      <c r="AC111" s="271">
        <f>AB111*Z111</f>
        <v>0</v>
      </c>
      <c r="AD111" s="267">
        <f>AE111/$F111</f>
        <v>0</v>
      </c>
      <c r="AE111" s="270">
        <v>0</v>
      </c>
      <c r="AF111" s="61"/>
      <c r="AG111" s="272">
        <f>TRUNC((Roles!$D$3+3*Roles!$D$6)/4,2)</f>
        <v>0.18</v>
      </c>
      <c r="AH111" s="271">
        <f>AG111*AE111</f>
        <v>0</v>
      </c>
    </row>
    <row r="112">
      <c r="A112" s="307" t="inlineStr">
        <is>
          <t xml:space="preserve">3.5.2</t>
        </is>
      </c>
      <c r="B112" s="58" t="inlineStr">
        <is>
          <t xml:space="preserve">Interpretación del perfil de cada agente (1–2 páginas por equipo)</t>
        </is>
      </c>
      <c r="C112" s="308">
        <v>46305</v>
      </c>
      <c r="D112" s="308">
        <v>46305</v>
      </c>
      <c r="E112" s="188">
        <f>D112-C112+1</f>
        <v>1</v>
      </c>
      <c r="F112" s="309">
        <v>3</v>
      </c>
      <c r="G112" s="62">
        <f>F112/$F$239</f>
        <v>0.00258397932816538</v>
      </c>
      <c r="H112" s="62">
        <f>H111+G112</f>
        <v>0.349698535745047</v>
      </c>
      <c r="I112" s="264">
        <f>P112+U112+Z112+AE112</f>
        <v>24</v>
      </c>
      <c r="J112" s="189">
        <f>J111+I112</f>
        <v>1363.5</v>
      </c>
      <c r="K112" s="49">
        <f>J112/$I$239</f>
        <v>0.525737420474263</v>
      </c>
      <c r="L112" s="265">
        <f>S112+X112+AC112+AH112</f>
        <v>4.62</v>
      </c>
      <c r="M112" s="189">
        <f>M111+L112</f>
        <v>279.97</v>
      </c>
      <c r="N112" s="62">
        <f>M112/$L$239</f>
        <v>0.525735639306706</v>
      </c>
      <c r="O112" s="267">
        <f>P112/$F112</f>
        <v>0</v>
      </c>
      <c r="P112" s="268"/>
      <c r="Q112" s="261"/>
      <c r="R112" s="261">
        <f>Roles!$D$2</f>
        <v>0.61</v>
      </c>
      <c r="S112" s="269">
        <f>R112*P112</f>
        <v>0</v>
      </c>
      <c r="T112" s="267">
        <f>U112/$F112</f>
        <v>2</v>
      </c>
      <c r="U112" s="270">
        <v>6</v>
      </c>
      <c r="V112" s="261"/>
      <c r="W112" s="261">
        <f>TRUNC((Roles!$D$5+3*Roles!$D$8)/4,2)</f>
        <v>0.17</v>
      </c>
      <c r="X112" s="265">
        <f>W112*U112</f>
        <v>1.02</v>
      </c>
      <c r="Y112" s="267">
        <f>Z112/$F112</f>
        <v>6</v>
      </c>
      <c r="Z112" s="270">
        <v>18</v>
      </c>
      <c r="AA112" s="261"/>
      <c r="AB112" s="261">
        <f>TRUNC((Roles!$D$4+3*Roles!$D$7)/4,2)</f>
        <v>0.2</v>
      </c>
      <c r="AC112" s="271">
        <f>AB112*Z112</f>
        <v>3.6</v>
      </c>
      <c r="AD112" s="267">
        <f>AE112/$F112</f>
        <v>0</v>
      </c>
      <c r="AE112" s="270">
        <v>0</v>
      </c>
      <c r="AF112" s="61"/>
      <c r="AG112" s="272">
        <f>TRUNC((Roles!$D$3+3*Roles!$D$6)/4,2)</f>
        <v>0.18</v>
      </c>
      <c r="AH112" s="271">
        <f>AG112*AE112</f>
        <v>0</v>
      </c>
    </row>
    <row r="113">
      <c r="A113" s="307" t="inlineStr">
        <is>
          <t xml:space="preserve">3.5.3</t>
        </is>
      </c>
      <c r="B113" s="58" t="inlineStr">
        <is>
          <t xml:space="preserve">Tablas y gráficos bibliométricos con su interpretación</t>
        </is>
      </c>
      <c r="C113" s="308">
        <v>46305</v>
      </c>
      <c r="D113" s="308">
        <v>46305</v>
      </c>
      <c r="E113" s="188">
        <f>D113-C113+1</f>
        <v>1</v>
      </c>
      <c r="F113" s="309">
        <v>3</v>
      </c>
      <c r="G113" s="62">
        <f>F113/$F$239</f>
        <v>0.00258397932816538</v>
      </c>
      <c r="H113" s="62">
        <f>H112+G113</f>
        <v>0.352282515073213</v>
      </c>
      <c r="I113" s="264">
        <f>P113+U113+Z113+AE113</f>
        <v>15</v>
      </c>
      <c r="J113" s="189">
        <f>J112+I113</f>
        <v>1378.5</v>
      </c>
      <c r="K113" s="49">
        <f>J113/$I$239</f>
        <v>0.531521110468479</v>
      </c>
      <c r="L113" s="265">
        <f>S113+X113+AC113+AH113</f>
        <v>3</v>
      </c>
      <c r="M113" s="189">
        <f>M112+L113</f>
        <v>282.97</v>
      </c>
      <c r="N113" s="62">
        <f>M113/$L$239</f>
        <v>0.531369124744146</v>
      </c>
      <c r="O113" s="267">
        <f>P113/$F113</f>
        <v>0</v>
      </c>
      <c r="P113" s="268"/>
      <c r="Q113" s="261"/>
      <c r="R113" s="261">
        <f>Roles!$D$2</f>
        <v>0.61</v>
      </c>
      <c r="S113" s="269">
        <f>R113*P113</f>
        <v>0</v>
      </c>
      <c r="T113" s="267">
        <f>U113/$F113</f>
        <v>0</v>
      </c>
      <c r="U113" s="270">
        <v>0</v>
      </c>
      <c r="V113" s="261"/>
      <c r="W113" s="261">
        <f>TRUNC((Roles!$D$5+3*Roles!$D$8)/4,2)</f>
        <v>0.17</v>
      </c>
      <c r="X113" s="265">
        <f>W113*U113</f>
        <v>0</v>
      </c>
      <c r="Y113" s="267">
        <f>Z113/$F113</f>
        <v>5</v>
      </c>
      <c r="Z113" s="270">
        <v>15</v>
      </c>
      <c r="AA113" s="261"/>
      <c r="AB113" s="261">
        <f>TRUNC((Roles!$D$4+3*Roles!$D$7)/4,2)</f>
        <v>0.2</v>
      </c>
      <c r="AC113" s="271">
        <f>AB113*Z113</f>
        <v>3</v>
      </c>
      <c r="AD113" s="267">
        <f>AE113/$F113</f>
        <v>0</v>
      </c>
      <c r="AE113" s="270">
        <v>0</v>
      </c>
      <c r="AF113" s="61"/>
      <c r="AG113" s="272">
        <f>TRUNC((Roles!$D$3+3*Roles!$D$6)/4,2)</f>
        <v>0.18</v>
      </c>
      <c r="AH113" s="271">
        <f>AG113*AE113</f>
        <v>0</v>
      </c>
    </row>
    <row r="114">
      <c r="A114" s="307" t="inlineStr">
        <is>
          <t xml:space="preserve">3.5.4</t>
        </is>
      </c>
      <c r="B114" s="58" t="inlineStr">
        <is>
          <t xml:space="preserve">Integración del informe del Estudio Bibliométrico</t>
        </is>
      </c>
      <c r="C114" s="308">
        <v>46305</v>
      </c>
      <c r="D114" s="308">
        <v>46305</v>
      </c>
      <c r="E114" s="188">
        <f>D114-C114+1</f>
        <v>1</v>
      </c>
      <c r="F114" s="309">
        <v>4</v>
      </c>
      <c r="G114" s="62">
        <f>F114/$F$239</f>
        <v>0.00344530577088717</v>
      </c>
      <c r="H114" s="62">
        <f>H113+G114</f>
        <v>0.3557278208441</v>
      </c>
      <c r="I114" s="264">
        <f>P114+U114+Z114+AE114</f>
        <v>5</v>
      </c>
      <c r="J114" s="189">
        <f>J113+I114</f>
        <v>1383.5</v>
      </c>
      <c r="K114" s="49">
        <f>J114/$I$239</f>
        <v>0.533449007133218</v>
      </c>
      <c r="L114" s="265">
        <f>S114+X114+AC114+AH114</f>
        <v>1.29</v>
      </c>
      <c r="M114" s="189">
        <f>M113+L114</f>
        <v>284.26</v>
      </c>
      <c r="N114" s="62">
        <f>M114/$L$239</f>
        <v>0.533791523482246</v>
      </c>
      <c r="O114" s="267">
        <f>P114/$F114</f>
        <v>0.25</v>
      </c>
      <c r="P114" s="268">
        <v>1</v>
      </c>
      <c r="Q114" s="261"/>
      <c r="R114" s="261">
        <f>Roles!$D$2</f>
        <v>0.61</v>
      </c>
      <c r="S114" s="269">
        <f>R114*P114</f>
        <v>0.61</v>
      </c>
      <c r="T114" s="267">
        <f>U114/$F114</f>
        <v>1</v>
      </c>
      <c r="U114" s="270">
        <v>4</v>
      </c>
      <c r="V114" s="261"/>
      <c r="W114" s="261">
        <f>TRUNC((Roles!$D$5+3*Roles!$D$8)/4,2)</f>
        <v>0.17</v>
      </c>
      <c r="X114" s="265">
        <f>W114*U114</f>
        <v>0.68</v>
      </c>
      <c r="Y114" s="267">
        <f>Z114/$F114</f>
        <v>0</v>
      </c>
      <c r="Z114" s="270">
        <v>0</v>
      </c>
      <c r="AA114" s="261"/>
      <c r="AB114" s="261">
        <f>TRUNC((Roles!$D$4+3*Roles!$D$7)/4,2)</f>
        <v>0.2</v>
      </c>
      <c r="AC114" s="271">
        <f>AB114*Z114</f>
        <v>0</v>
      </c>
      <c r="AD114" s="267">
        <f>AE114/$F114</f>
        <v>0</v>
      </c>
      <c r="AE114" s="270">
        <v>0</v>
      </c>
      <c r="AF114" s="61"/>
      <c r="AG114" s="272">
        <f>TRUNC((Roles!$D$3+3*Roles!$D$6)/4,2)</f>
        <v>0.18</v>
      </c>
      <c r="AH114" s="271">
        <f>AG114*AE114</f>
        <v>0</v>
      </c>
    </row>
    <row r="115">
      <c r="A115" s="307" t="inlineStr">
        <is>
          <t xml:space="preserve">3.5.5</t>
        </is>
      </c>
      <c r="B115" s="58" t="inlineStr">
        <is>
          <t xml:space="preserve">Verificación final de DOI y revisión del informe completo</t>
        </is>
      </c>
      <c r="C115" s="308">
        <v>46305</v>
      </c>
      <c r="D115" s="308">
        <v>46305</v>
      </c>
      <c r="E115" s="188">
        <f>D115-C115+1</f>
        <v>1</v>
      </c>
      <c r="F115" s="309">
        <v>2</v>
      </c>
      <c r="G115" s="62">
        <f>F115/$F$239</f>
        <v>0.00172265288544358</v>
      </c>
      <c r="H115" s="62">
        <f>H114+G115</f>
        <v>0.357450473729543</v>
      </c>
      <c r="I115" s="264">
        <f>P115+U115+Z115+AE115</f>
        <v>6</v>
      </c>
      <c r="J115" s="189">
        <f>J114+I115</f>
        <v>1389.5</v>
      </c>
      <c r="K115" s="49">
        <f>J115/$I$239</f>
        <v>0.535762483130904</v>
      </c>
      <c r="L115" s="265">
        <f>S115+X115+AC115+AH115</f>
        <v>1.96</v>
      </c>
      <c r="M115" s="189">
        <f>M114+L115</f>
        <v>286.22</v>
      </c>
      <c r="N115" s="62">
        <f>M115/$L$239</f>
        <v>0.537472067301373</v>
      </c>
      <c r="O115" s="267">
        <f>P115/$F115</f>
        <v>1</v>
      </c>
      <c r="P115" s="268">
        <v>2</v>
      </c>
      <c r="Q115" s="261"/>
      <c r="R115" s="261">
        <f>Roles!$D$2</f>
        <v>0.61</v>
      </c>
      <c r="S115" s="269">
        <f>R115*P115</f>
        <v>1.22</v>
      </c>
      <c r="T115" s="267">
        <f>U115/$F115</f>
        <v>1</v>
      </c>
      <c r="U115" s="270">
        <v>2</v>
      </c>
      <c r="V115" s="261"/>
      <c r="W115" s="261">
        <f>TRUNC((Roles!$D$5+3*Roles!$D$8)/4,2)</f>
        <v>0.17</v>
      </c>
      <c r="X115" s="265">
        <f>W115*U115</f>
        <v>0.34</v>
      </c>
      <c r="Y115" s="267">
        <f>Z115/$F115</f>
        <v>1</v>
      </c>
      <c r="Z115" s="270">
        <v>2</v>
      </c>
      <c r="AA115" s="261"/>
      <c r="AB115" s="261">
        <f>TRUNC((Roles!$D$4+3*Roles!$D$7)/4,2)</f>
        <v>0.2</v>
      </c>
      <c r="AC115" s="271">
        <f>AB115*Z115</f>
        <v>0.4</v>
      </c>
      <c r="AD115" s="267">
        <f>AE115/$F115</f>
        <v>0</v>
      </c>
      <c r="AE115" s="270">
        <v>0</v>
      </c>
      <c r="AF115" s="61"/>
      <c r="AG115" s="272">
        <f>TRUNC((Roles!$D$3+3*Roles!$D$6)/4,2)</f>
        <v>0.18</v>
      </c>
      <c r="AH115" s="271">
        <f>AG115*AE115</f>
        <v>0</v>
      </c>
    </row>
    <row r="116">
      <c r="A116" s="307" t="inlineStr">
        <is>
          <t xml:space="preserve">3.5.6</t>
        </is>
      </c>
      <c r="B116" s="58" t="inlineStr">
        <is>
          <t xml:space="preserve">Día de respaldo para tareas atrasadas (Día 6)</t>
        </is>
      </c>
      <c r="C116" s="308">
        <v>46306</v>
      </c>
      <c r="D116" s="308">
        <v>46306</v>
      </c>
      <c r="E116" s="188">
        <f>D116-C116+1</f>
        <v>1</v>
      </c>
      <c r="F116" s="309">
        <v>1</v>
      </c>
      <c r="G116" s="62">
        <f>F116/$F$239</f>
        <v>0.000861326442721792</v>
      </c>
      <c r="H116" s="62">
        <f>H115+G116</f>
        <v>0.358311800172265</v>
      </c>
      <c r="I116" s="264">
        <f>P116+U116+Z116+AE116</f>
        <v>2</v>
      </c>
      <c r="J116" s="189">
        <f>J115+I116</f>
        <v>1391.5</v>
      </c>
      <c r="K116" s="49">
        <f>J116/$I$239</f>
        <v>0.5365336417968</v>
      </c>
      <c r="L116" s="265">
        <f>S116+X116+AC116+AH116</f>
        <v>0.4</v>
      </c>
      <c r="M116" s="189">
        <f>M115+L116</f>
        <v>286.62</v>
      </c>
      <c r="N116" s="62">
        <f>M116/$L$239</f>
        <v>0.538223198693032</v>
      </c>
      <c r="O116" s="267">
        <f>P116/$F116</f>
        <v>0</v>
      </c>
      <c r="P116" s="268"/>
      <c r="Q116" s="261"/>
      <c r="R116" s="261">
        <f>Roles!$D$2</f>
        <v>0.61</v>
      </c>
      <c r="S116" s="269">
        <f>R116*P116</f>
        <v>0</v>
      </c>
      <c r="T116" s="267">
        <f>U116/$F116</f>
        <v>0</v>
      </c>
      <c r="U116" s="270">
        <v>0</v>
      </c>
      <c r="V116" s="261"/>
      <c r="W116" s="261">
        <f>TRUNC((Roles!$D$5+3*Roles!$D$8)/4,2)</f>
        <v>0.17</v>
      </c>
      <c r="X116" s="265">
        <f>W116*U116</f>
        <v>0</v>
      </c>
      <c r="Y116" s="267">
        <f>Z116/$F116</f>
        <v>2</v>
      </c>
      <c r="Z116" s="270">
        <v>2</v>
      </c>
      <c r="AA116" s="261"/>
      <c r="AB116" s="261">
        <f>TRUNC((Roles!$D$4+3*Roles!$D$7)/4,2)</f>
        <v>0.2</v>
      </c>
      <c r="AC116" s="271">
        <f>AB116*Z116</f>
        <v>0.4</v>
      </c>
      <c r="AD116" s="267">
        <f>AE116/$F116</f>
        <v>0</v>
      </c>
      <c r="AE116" s="270">
        <v>0</v>
      </c>
      <c r="AF116" s="61"/>
      <c r="AG116" s="272">
        <f>TRUNC((Roles!$D$3+3*Roles!$D$6)/4,2)</f>
        <v>0.18</v>
      </c>
      <c r="AH116" s="271">
        <f>AG116*AE116</f>
        <v>0</v>
      </c>
    </row>
    <row r="117">
      <c r="A117" s="301" t="inlineStr">
        <is>
          <t xml:space="preserve">3.6</t>
        </is>
      </c>
      <c r="B117" s="302" t="inlineStr">
        <is>
          <t xml:space="preserve">Estado del Arte detallado (actualizado con el estudio)</t>
        </is>
      </c>
      <c r="C117" s="303">
        <v>46306</v>
      </c>
      <c r="D117" s="303">
        <v>46309</v>
      </c>
      <c r="E117" s="304">
        <f>D117-C117+1</f>
        <v>4</v>
      </c>
      <c r="F117" s="278">
        <f>SUM(F118:F121)</f>
        <v>17</v>
      </c>
      <c r="G117" s="305">
        <f>F117/$F$239</f>
        <v>0.0146425495262705</v>
      </c>
      <c r="H117" s="305">
        <f>H121</f>
        <v>0.372954349698536</v>
      </c>
      <c r="I117" s="306">
        <f>SUM(I118:I121)</f>
        <v>51</v>
      </c>
      <c r="J117" s="306">
        <f>J121</f>
        <v>1442.5</v>
      </c>
      <c r="K117" s="247">
        <f>J117/$I$239</f>
        <v>0.556198187777135</v>
      </c>
      <c r="L117" s="306">
        <f>SUM(L118:L121)</f>
        <v>10.43</v>
      </c>
      <c r="M117" s="306">
        <f>M121</f>
        <v>297.05</v>
      </c>
      <c r="N117" s="247">
        <f>M117/$L$239</f>
        <v>0.557808949730532</v>
      </c>
      <c r="O117" s="249"/>
      <c r="P117" s="276"/>
      <c r="Q117" s="277"/>
      <c r="R117" s="277"/>
      <c r="S117" s="256"/>
      <c r="T117" s="249"/>
      <c r="U117" s="269"/>
      <c r="V117" s="277"/>
      <c r="W117" s="277"/>
      <c r="X117" s="277"/>
      <c r="Y117" s="249"/>
      <c r="Z117" s="269"/>
      <c r="AA117" s="277"/>
      <c r="AB117" s="277"/>
      <c r="AC117" s="256"/>
      <c r="AD117" s="249"/>
      <c r="AE117" s="269"/>
      <c r="AF117" s="278"/>
      <c r="AG117" s="255"/>
      <c r="AH117" s="256"/>
    </row>
    <row r="118">
      <c r="A118" s="307" t="inlineStr">
        <is>
          <t xml:space="preserve">3.6.1</t>
        </is>
      </c>
      <c r="B118" s="58" t="inlineStr">
        <is>
          <t xml:space="preserve">Análisis comparativo de enfoques y soluciones existentes por agente</t>
        </is>
      </c>
      <c r="C118" s="308">
        <v>46306</v>
      </c>
      <c r="D118" s="308">
        <v>46307</v>
      </c>
      <c r="E118" s="188">
        <f>D118-C118+1</f>
        <v>2</v>
      </c>
      <c r="F118" s="309">
        <v>4</v>
      </c>
      <c r="G118" s="62">
        <f>F118/$F$239</f>
        <v>0.00344530577088717</v>
      </c>
      <c r="H118" s="62">
        <f>H116+G118</f>
        <v>0.361757105943152</v>
      </c>
      <c r="I118" s="264">
        <f>P118+U118+Z118+AE118</f>
        <v>12</v>
      </c>
      <c r="J118" s="189">
        <f>J116+I118</f>
        <v>1403.5</v>
      </c>
      <c r="K118" s="49">
        <f>J118/$I$239</f>
        <v>0.541160593792173</v>
      </c>
      <c r="L118" s="265">
        <f>S118+X118+AC118+AH118</f>
        <v>2.4</v>
      </c>
      <c r="M118" s="189">
        <f>M116+L118</f>
        <v>289.02</v>
      </c>
      <c r="N118" s="62">
        <f>M118/$L$239</f>
        <v>0.542729987042984</v>
      </c>
      <c r="O118" s="267">
        <f>P118/$F118</f>
        <v>0</v>
      </c>
      <c r="P118" s="268"/>
      <c r="Q118" s="261"/>
      <c r="R118" s="261">
        <f>Roles!$D$2</f>
        <v>0.61</v>
      </c>
      <c r="S118" s="269">
        <f>R118*P118</f>
        <v>0</v>
      </c>
      <c r="T118" s="267">
        <f>U118/$F118</f>
        <v>0</v>
      </c>
      <c r="U118" s="270">
        <v>0</v>
      </c>
      <c r="V118" s="261"/>
      <c r="W118" s="261">
        <f>TRUNC((Roles!$D$5+3*Roles!$D$8)/4,2)</f>
        <v>0.17</v>
      </c>
      <c r="X118" s="265">
        <f>W118*U118</f>
        <v>0</v>
      </c>
      <c r="Y118" s="267">
        <f>Z118/$F118</f>
        <v>3</v>
      </c>
      <c r="Z118" s="270">
        <v>12</v>
      </c>
      <c r="AA118" s="261"/>
      <c r="AB118" s="261">
        <f>TRUNC((Roles!$D$4+3*Roles!$D$7)/4,2)</f>
        <v>0.2</v>
      </c>
      <c r="AC118" s="271">
        <f>AB118*Z118</f>
        <v>2.4</v>
      </c>
      <c r="AD118" s="267">
        <f>AE118/$F118</f>
        <v>0</v>
      </c>
      <c r="AE118" s="270">
        <v>0</v>
      </c>
      <c r="AF118" s="61"/>
      <c r="AG118" s="272">
        <f>TRUNC((Roles!$D$3+3*Roles!$D$6)/4,2)</f>
        <v>0.18</v>
      </c>
      <c r="AH118" s="271">
        <f>AG118*AE118</f>
        <v>0</v>
      </c>
    </row>
    <row r="119">
      <c r="A119" s="307" t="inlineStr">
        <is>
          <t xml:space="preserve">3.6.2</t>
        </is>
      </c>
      <c r="B119" s="58" t="inlineStr">
        <is>
          <t xml:space="preserve">Identificación de brechas de investigación y aporte del proyecto</t>
        </is>
      </c>
      <c r="C119" s="308">
        <v>46307</v>
      </c>
      <c r="D119" s="308">
        <v>46307</v>
      </c>
      <c r="E119" s="188">
        <f>D119-C119+1</f>
        <v>1</v>
      </c>
      <c r="F119" s="309">
        <v>3</v>
      </c>
      <c r="G119" s="62">
        <f>F119/$F$239</f>
        <v>0.00258397932816538</v>
      </c>
      <c r="H119" s="62">
        <f>H118+G119</f>
        <v>0.364341085271318</v>
      </c>
      <c r="I119" s="264">
        <f>P119+U119+Z119+AE119</f>
        <v>6</v>
      </c>
      <c r="J119" s="189">
        <f>J118+I119</f>
        <v>1409.5</v>
      </c>
      <c r="K119" s="49">
        <f>J119/$I$239</f>
        <v>0.543474069789859</v>
      </c>
      <c r="L119" s="265">
        <f>S119+X119+AC119+AH119</f>
        <v>1.2</v>
      </c>
      <c r="M119" s="189">
        <f>M118+L119</f>
        <v>290.22</v>
      </c>
      <c r="N119" s="62">
        <f>M119/$L$239</f>
        <v>0.54498338121796</v>
      </c>
      <c r="O119" s="267">
        <f>P119/$F119</f>
        <v>0</v>
      </c>
      <c r="P119" s="268"/>
      <c r="Q119" s="261"/>
      <c r="R119" s="261">
        <f>Roles!$D$2</f>
        <v>0.61</v>
      </c>
      <c r="S119" s="269">
        <f>R119*P119</f>
        <v>0</v>
      </c>
      <c r="T119" s="267">
        <f>U119/$F119</f>
        <v>0</v>
      </c>
      <c r="U119" s="270">
        <v>0</v>
      </c>
      <c r="V119" s="261"/>
      <c r="W119" s="261">
        <f>TRUNC((Roles!$D$5+3*Roles!$D$8)/4,2)</f>
        <v>0.17</v>
      </c>
      <c r="X119" s="265">
        <f>W119*U119</f>
        <v>0</v>
      </c>
      <c r="Y119" s="267">
        <f>Z119/$F119</f>
        <v>2</v>
      </c>
      <c r="Z119" s="270">
        <v>6</v>
      </c>
      <c r="AA119" s="261"/>
      <c r="AB119" s="261">
        <f>TRUNC((Roles!$D$4+3*Roles!$D$7)/4,2)</f>
        <v>0.2</v>
      </c>
      <c r="AC119" s="271">
        <f>AB119*Z119</f>
        <v>1.2</v>
      </c>
      <c r="AD119" s="267">
        <f>AE119/$F119</f>
        <v>0</v>
      </c>
      <c r="AE119" s="270">
        <v>0</v>
      </c>
      <c r="AF119" s="61"/>
      <c r="AG119" s="272">
        <f>TRUNC((Roles!$D$3+3*Roles!$D$6)/4,2)</f>
        <v>0.18</v>
      </c>
      <c r="AH119" s="271">
        <f>AG119*AE119</f>
        <v>0</v>
      </c>
    </row>
    <row r="120">
      <c r="A120" s="307" t="inlineStr">
        <is>
          <t xml:space="preserve">3.6.3</t>
        </is>
      </c>
      <c r="B120" s="58" t="inlineStr">
        <is>
          <t xml:space="preserve">Redacción del Estado del Arte detallado</t>
        </is>
      </c>
      <c r="C120" s="308">
        <v>46307</v>
      </c>
      <c r="D120" s="308">
        <v>46309</v>
      </c>
      <c r="E120" s="188">
        <f>D120-C120+1</f>
        <v>3</v>
      </c>
      <c r="F120" s="309">
        <v>6</v>
      </c>
      <c r="G120" s="62">
        <f>F120/$F$239</f>
        <v>0.00516795865633075</v>
      </c>
      <c r="H120" s="62">
        <f>H119+G120</f>
        <v>0.369509043927649</v>
      </c>
      <c r="I120" s="264">
        <f>P120+U120+Z120+AE120</f>
        <v>23</v>
      </c>
      <c r="J120" s="189">
        <f>J119+I120</f>
        <v>1432.5</v>
      </c>
      <c r="K120" s="49">
        <f>J120/$I$239</f>
        <v>0.552342394447658</v>
      </c>
      <c r="L120" s="265">
        <f>S120+X120+AC120+AH120</f>
        <v>4.89</v>
      </c>
      <c r="M120" s="189">
        <f>M119+L120</f>
        <v>295.11</v>
      </c>
      <c r="N120" s="62">
        <f>M120/$L$239</f>
        <v>0.554165962480987</v>
      </c>
      <c r="O120" s="267">
        <f>P120/$F120</f>
        <v>0.166666666666667</v>
      </c>
      <c r="P120" s="268">
        <v>1</v>
      </c>
      <c r="Q120" s="261"/>
      <c r="R120" s="261">
        <f>Roles!$D$2</f>
        <v>0.61</v>
      </c>
      <c r="S120" s="269">
        <f>R120*P120</f>
        <v>0.61</v>
      </c>
      <c r="T120" s="267">
        <f>U120/$F120</f>
        <v>0.666666666666667</v>
      </c>
      <c r="U120" s="270">
        <v>4</v>
      </c>
      <c r="V120" s="261"/>
      <c r="W120" s="261">
        <f>TRUNC((Roles!$D$5+3*Roles!$D$8)/4,2)</f>
        <v>0.17</v>
      </c>
      <c r="X120" s="265">
        <f>W120*U120</f>
        <v>0.68</v>
      </c>
      <c r="Y120" s="267">
        <f>Z120/$F120</f>
        <v>3</v>
      </c>
      <c r="Z120" s="270">
        <v>18</v>
      </c>
      <c r="AA120" s="261"/>
      <c r="AB120" s="261">
        <f>TRUNC((Roles!$D$4+3*Roles!$D$7)/4,2)</f>
        <v>0.2</v>
      </c>
      <c r="AC120" s="271">
        <f>AB120*Z120</f>
        <v>3.6</v>
      </c>
      <c r="AD120" s="267">
        <f>AE120/$F120</f>
        <v>0</v>
      </c>
      <c r="AE120" s="270">
        <v>0</v>
      </c>
      <c r="AF120" s="61"/>
      <c r="AG120" s="272">
        <f>TRUNC((Roles!$D$3+3*Roles!$D$6)/4,2)</f>
        <v>0.18</v>
      </c>
      <c r="AH120" s="271">
        <f>AG120*AE120</f>
        <v>0</v>
      </c>
    </row>
    <row r="121">
      <c r="A121" s="307" t="inlineStr">
        <is>
          <t xml:space="preserve">3.6.4</t>
        </is>
      </c>
      <c r="B121" s="58" t="inlineStr">
        <is>
          <t xml:space="preserve">Actualización del Marco Teórico con el corpus final</t>
        </is>
      </c>
      <c r="C121" s="308">
        <v>46308</v>
      </c>
      <c r="D121" s="308">
        <v>46309</v>
      </c>
      <c r="E121" s="188">
        <f>D121-C121+1</f>
        <v>2</v>
      </c>
      <c r="F121" s="309">
        <v>4</v>
      </c>
      <c r="G121" s="62">
        <f>F121/$F$239</f>
        <v>0.00344530577088717</v>
      </c>
      <c r="H121" s="62">
        <f>H120+G121</f>
        <v>0.372954349698536</v>
      </c>
      <c r="I121" s="264">
        <f>P121+U121+Z121+AE121</f>
        <v>10</v>
      </c>
      <c r="J121" s="189">
        <f>J120+I121</f>
        <v>1442.5</v>
      </c>
      <c r="K121" s="49">
        <f>J121/$I$239</f>
        <v>0.556198187777135</v>
      </c>
      <c r="L121" s="265">
        <f>S121+X121+AC121+AH121</f>
        <v>1.94</v>
      </c>
      <c r="M121" s="189">
        <f>M120+L121</f>
        <v>297.05</v>
      </c>
      <c r="N121" s="62">
        <f>M121/$L$239</f>
        <v>0.557808949730532</v>
      </c>
      <c r="O121" s="267">
        <f>P121/$F121</f>
        <v>0</v>
      </c>
      <c r="P121" s="268"/>
      <c r="Q121" s="261"/>
      <c r="R121" s="261">
        <f>Roles!$D$2</f>
        <v>0.61</v>
      </c>
      <c r="S121" s="269">
        <f>R121*P121</f>
        <v>0</v>
      </c>
      <c r="T121" s="267">
        <f>U121/$F121</f>
        <v>0.5</v>
      </c>
      <c r="U121" s="270">
        <v>2</v>
      </c>
      <c r="V121" s="261"/>
      <c r="W121" s="261">
        <f>TRUNC((Roles!$D$5+3*Roles!$D$8)/4,2)</f>
        <v>0.17</v>
      </c>
      <c r="X121" s="265">
        <f>W121*U121</f>
        <v>0.34</v>
      </c>
      <c r="Y121" s="267">
        <f>Z121/$F121</f>
        <v>2</v>
      </c>
      <c r="Z121" s="270">
        <v>8</v>
      </c>
      <c r="AA121" s="261"/>
      <c r="AB121" s="261">
        <f>TRUNC((Roles!$D$4+3*Roles!$D$7)/4,2)</f>
        <v>0.2</v>
      </c>
      <c r="AC121" s="271">
        <f>AB121*Z121</f>
        <v>1.6</v>
      </c>
      <c r="AD121" s="267">
        <f>AE121/$F121</f>
        <v>0</v>
      </c>
      <c r="AE121" s="270">
        <v>0</v>
      </c>
      <c r="AF121" s="61"/>
      <c r="AG121" s="272">
        <f>TRUNC((Roles!$D$3+3*Roles!$D$6)/4,2)</f>
        <v>0.18</v>
      </c>
      <c r="AH121" s="271">
        <f>AG121*AE121</f>
        <v>0</v>
      </c>
    </row>
    <row r="122">
      <c r="A122" s="301" t="inlineStr">
        <is>
          <t xml:space="preserve">3.7</t>
        </is>
      </c>
      <c r="B122" s="302" t="inlineStr">
        <is>
          <t xml:space="preserve">Ingeniería de Requerimientos y Plan de Calidad (SQA)</t>
        </is>
      </c>
      <c r="C122" s="303">
        <v>46299</v>
      </c>
      <c r="D122" s="303">
        <v>46304</v>
      </c>
      <c r="E122" s="304">
        <f>D122-C122+1</f>
        <v>6</v>
      </c>
      <c r="F122" s="278">
        <f>SUM(F123:F126)</f>
        <v>12</v>
      </c>
      <c r="G122" s="305">
        <f>F122/$F$239</f>
        <v>0.0103359173126615</v>
      </c>
      <c r="H122" s="305">
        <f>H126</f>
        <v>0.383290267011197</v>
      </c>
      <c r="I122" s="306">
        <f>SUM(I123:I126)</f>
        <v>30</v>
      </c>
      <c r="J122" s="306">
        <f>J126</f>
        <v>1472.5</v>
      </c>
      <c r="K122" s="247">
        <f>J122/$I$239</f>
        <v>0.567765567765568</v>
      </c>
      <c r="L122" s="306">
        <f>SUM(L123:L126)</f>
        <v>7.12</v>
      </c>
      <c r="M122" s="306">
        <f>M126</f>
        <v>304.17</v>
      </c>
      <c r="N122" s="247">
        <f>M122/$L$239</f>
        <v>0.571179088502056</v>
      </c>
      <c r="O122" s="249"/>
      <c r="P122" s="276"/>
      <c r="Q122" s="277"/>
      <c r="R122" s="277"/>
      <c r="S122" s="256"/>
      <c r="T122" s="249"/>
      <c r="U122" s="269"/>
      <c r="V122" s="277"/>
      <c r="W122" s="277"/>
      <c r="X122" s="277"/>
      <c r="Y122" s="249"/>
      <c r="Z122" s="269"/>
      <c r="AA122" s="277"/>
      <c r="AB122" s="277"/>
      <c r="AC122" s="256"/>
      <c r="AD122" s="249"/>
      <c r="AE122" s="269"/>
      <c r="AF122" s="278"/>
      <c r="AG122" s="255"/>
      <c r="AH122" s="256"/>
    </row>
    <row r="123">
      <c r="A123" s="307" t="inlineStr">
        <is>
          <t xml:space="preserve">3.7.1</t>
        </is>
      </c>
      <c r="B123" s="58" t="inlineStr">
        <is>
          <t xml:space="preserve">Catálogo de requerimientos funcionales y no funcionales</t>
        </is>
      </c>
      <c r="C123" s="308">
        <v>46299</v>
      </c>
      <c r="D123" s="308">
        <v>46300</v>
      </c>
      <c r="E123" s="188">
        <f>D123-C123+1</f>
        <v>2</v>
      </c>
      <c r="F123" s="309">
        <v>4</v>
      </c>
      <c r="G123" s="62">
        <f>F123/$F$239</f>
        <v>0.00344530577088717</v>
      </c>
      <c r="H123" s="62">
        <f>H121+G123</f>
        <v>0.376399655469423</v>
      </c>
      <c r="I123" s="264">
        <f>P123+U123+Z123+AE123</f>
        <v>11</v>
      </c>
      <c r="J123" s="189">
        <f>J121+I123</f>
        <v>1453.5</v>
      </c>
      <c r="K123" s="49">
        <f>J123/$I$239</f>
        <v>0.56043956043956</v>
      </c>
      <c r="L123" s="265">
        <f>S123+X123+AC123+AH123</f>
        <v>2.45</v>
      </c>
      <c r="M123" s="189">
        <f>M121+L123</f>
        <v>299.5</v>
      </c>
      <c r="N123" s="62">
        <f>M123/$L$239</f>
        <v>0.562409629504441</v>
      </c>
      <c r="O123" s="267">
        <f>P123/$F123</f>
        <v>0.25</v>
      </c>
      <c r="P123" s="268">
        <v>1</v>
      </c>
      <c r="Q123" s="261"/>
      <c r="R123" s="261">
        <f>Roles!$D$2</f>
        <v>0.61</v>
      </c>
      <c r="S123" s="269">
        <f>R123*P123</f>
        <v>0.61</v>
      </c>
      <c r="T123" s="267">
        <f>U123/$F123</f>
        <v>0</v>
      </c>
      <c r="U123" s="270">
        <v>0</v>
      </c>
      <c r="V123" s="261"/>
      <c r="W123" s="261">
        <f>TRUNC((Roles!$D$5+3*Roles!$D$8)/4,2)</f>
        <v>0.17</v>
      </c>
      <c r="X123" s="265">
        <f>W123*U123</f>
        <v>0</v>
      </c>
      <c r="Y123" s="267">
        <f>Z123/$F123</f>
        <v>0.5</v>
      </c>
      <c r="Z123" s="270">
        <v>2</v>
      </c>
      <c r="AA123" s="261"/>
      <c r="AB123" s="261">
        <f>TRUNC((Roles!$D$4+3*Roles!$D$7)/4,2)</f>
        <v>0.2</v>
      </c>
      <c r="AC123" s="271">
        <f>AB123*Z123</f>
        <v>0.4</v>
      </c>
      <c r="AD123" s="267">
        <f>AE123/$F123</f>
        <v>2</v>
      </c>
      <c r="AE123" s="270">
        <v>8</v>
      </c>
      <c r="AF123" s="61"/>
      <c r="AG123" s="272">
        <f>TRUNC((Roles!$D$3+3*Roles!$D$6)/4,2)</f>
        <v>0.18</v>
      </c>
      <c r="AH123" s="271">
        <f>AG123*AE123</f>
        <v>1.44</v>
      </c>
    </row>
    <row r="124">
      <c r="A124" s="307" t="inlineStr">
        <is>
          <t xml:space="preserve">3.7.2</t>
        </is>
      </c>
      <c r="B124" s="58" t="inlineStr">
        <is>
          <t xml:space="preserve">Casos de uso y criterios de aceptación</t>
        </is>
      </c>
      <c r="C124" s="308">
        <v>46300</v>
      </c>
      <c r="D124" s="308">
        <v>46301</v>
      </c>
      <c r="E124" s="188">
        <f>D124-C124+1</f>
        <v>2</v>
      </c>
      <c r="F124" s="309">
        <v>3</v>
      </c>
      <c r="G124" s="62">
        <f>F124/$F$239</f>
        <v>0.00258397932816538</v>
      </c>
      <c r="H124" s="62">
        <f>H123+G124</f>
        <v>0.378983634797588</v>
      </c>
      <c r="I124" s="264">
        <f>P124+U124+Z124+AE124</f>
        <v>7</v>
      </c>
      <c r="J124" s="189">
        <f>J123+I124</f>
        <v>1460.5</v>
      </c>
      <c r="K124" s="49">
        <f>J124/$I$239</f>
        <v>0.563138615770195</v>
      </c>
      <c r="L124" s="265">
        <f>S124+X124+AC124+AH124</f>
        <v>1.69</v>
      </c>
      <c r="M124" s="189">
        <f>M123+L124</f>
        <v>301.19</v>
      </c>
      <c r="N124" s="62">
        <f>M124/$L$239</f>
        <v>0.565583159634199</v>
      </c>
      <c r="O124" s="267">
        <f>P124/$F124</f>
        <v>0.333333333333333</v>
      </c>
      <c r="P124" s="268">
        <v>1</v>
      </c>
      <c r="Q124" s="261"/>
      <c r="R124" s="261">
        <f>Roles!$D$2</f>
        <v>0.61</v>
      </c>
      <c r="S124" s="269">
        <f>R124*P124</f>
        <v>0.61</v>
      </c>
      <c r="T124" s="267">
        <f>U124/$F124</f>
        <v>0</v>
      </c>
      <c r="U124" s="270">
        <v>0</v>
      </c>
      <c r="V124" s="261"/>
      <c r="W124" s="261">
        <f>TRUNC((Roles!$D$5+3*Roles!$D$8)/4,2)</f>
        <v>0.17</v>
      </c>
      <c r="X124" s="265">
        <f>W124*U124</f>
        <v>0</v>
      </c>
      <c r="Y124" s="267">
        <f>Z124/$F124</f>
        <v>0</v>
      </c>
      <c r="Z124" s="270">
        <v>0</v>
      </c>
      <c r="AA124" s="261"/>
      <c r="AB124" s="261">
        <f>TRUNC((Roles!$D$4+3*Roles!$D$7)/4,2)</f>
        <v>0.2</v>
      </c>
      <c r="AC124" s="271">
        <f>AB124*Z124</f>
        <v>0</v>
      </c>
      <c r="AD124" s="267">
        <f>AE124/$F124</f>
        <v>2</v>
      </c>
      <c r="AE124" s="270">
        <v>6</v>
      </c>
      <c r="AF124" s="61"/>
      <c r="AG124" s="272">
        <f>TRUNC((Roles!$D$3+3*Roles!$D$6)/4,2)</f>
        <v>0.18</v>
      </c>
      <c r="AH124" s="271">
        <f>AG124*AE124</f>
        <v>1.08</v>
      </c>
    </row>
    <row r="125">
      <c r="A125" s="307" t="inlineStr">
        <is>
          <t xml:space="preserve">3.7.3</t>
        </is>
      </c>
      <c r="B125" s="58" t="inlineStr">
        <is>
          <t xml:space="preserve">Plan de pruebas SQA (unitarias, integración y sistema)</t>
        </is>
      </c>
      <c r="C125" s="308">
        <v>46302</v>
      </c>
      <c r="D125" s="308">
        <v>46303</v>
      </c>
      <c r="E125" s="188">
        <f>D125-C125+1</f>
        <v>2</v>
      </c>
      <c r="F125" s="309">
        <v>3</v>
      </c>
      <c r="G125" s="62">
        <f>F125/$F$239</f>
        <v>0.00258397932816538</v>
      </c>
      <c r="H125" s="62">
        <f>H124+G125</f>
        <v>0.381567614125754</v>
      </c>
      <c r="I125" s="264">
        <f>P125+U125+Z125+AE125</f>
        <v>7</v>
      </c>
      <c r="J125" s="189">
        <f>J124+I125</f>
        <v>1467.5</v>
      </c>
      <c r="K125" s="49">
        <f>J125/$I$239</f>
        <v>0.565837671100829</v>
      </c>
      <c r="L125" s="265">
        <f>S125+X125+AC125+AH125</f>
        <v>1.65</v>
      </c>
      <c r="M125" s="189">
        <f>M124+L125</f>
        <v>302.84</v>
      </c>
      <c r="N125" s="62">
        <f>M125/$L$239</f>
        <v>0.568681576624791</v>
      </c>
      <c r="O125" s="267">
        <f>P125/$F125</f>
        <v>0.333333333333333</v>
      </c>
      <c r="P125" s="268">
        <v>1</v>
      </c>
      <c r="Q125" s="261"/>
      <c r="R125" s="261">
        <f>Roles!$D$2</f>
        <v>0.61</v>
      </c>
      <c r="S125" s="269">
        <f>R125*P125</f>
        <v>0.61</v>
      </c>
      <c r="T125" s="267">
        <f>U125/$F125</f>
        <v>1.33333333333333</v>
      </c>
      <c r="U125" s="270">
        <v>4</v>
      </c>
      <c r="V125" s="261"/>
      <c r="W125" s="261">
        <f>TRUNC((Roles!$D$5+3*Roles!$D$8)/4,2)</f>
        <v>0.17</v>
      </c>
      <c r="X125" s="265">
        <f>W125*U125</f>
        <v>0.68</v>
      </c>
      <c r="Y125" s="267">
        <f>Z125/$F125</f>
        <v>0</v>
      </c>
      <c r="Z125" s="270">
        <v>0</v>
      </c>
      <c r="AA125" s="261"/>
      <c r="AB125" s="261">
        <f>TRUNC((Roles!$D$4+3*Roles!$D$7)/4,2)</f>
        <v>0.2</v>
      </c>
      <c r="AC125" s="271">
        <f>AB125*Z125</f>
        <v>0</v>
      </c>
      <c r="AD125" s="267">
        <f>AE125/$F125</f>
        <v>0.666666666666667</v>
      </c>
      <c r="AE125" s="270">
        <v>2</v>
      </c>
      <c r="AF125" s="61"/>
      <c r="AG125" s="272">
        <f>TRUNC((Roles!$D$3+3*Roles!$D$6)/4,2)</f>
        <v>0.18</v>
      </c>
      <c r="AH125" s="271">
        <f>AG125*AE125</f>
        <v>0.36</v>
      </c>
    </row>
    <row r="126">
      <c r="A126" s="307" t="inlineStr">
        <is>
          <t xml:space="preserve">3.7.4</t>
        </is>
      </c>
      <c r="B126" s="58" t="inlineStr">
        <is>
          <t xml:space="preserve">Product Backlog y configuración del tablero ScrumBan</t>
        </is>
      </c>
      <c r="C126" s="308">
        <v>46303</v>
      </c>
      <c r="D126" s="308">
        <v>46304</v>
      </c>
      <c r="E126" s="188">
        <f>D126-C126+1</f>
        <v>2</v>
      </c>
      <c r="F126" s="309">
        <v>2</v>
      </c>
      <c r="G126" s="62">
        <f>F126/$F$239</f>
        <v>0.00172265288544358</v>
      </c>
      <c r="H126" s="62">
        <f>H125+G126</f>
        <v>0.383290267011197</v>
      </c>
      <c r="I126" s="264">
        <f>P126+U126+Z126+AE126</f>
        <v>5</v>
      </c>
      <c r="J126" s="189">
        <f>J125+I126</f>
        <v>1472.5</v>
      </c>
      <c r="K126" s="49">
        <f>J126/$I$239</f>
        <v>0.567765567765568</v>
      </c>
      <c r="L126" s="265">
        <f>S126+X126+AC126+AH126</f>
        <v>1.33</v>
      </c>
      <c r="M126" s="189">
        <f>M125+L126</f>
        <v>304.17</v>
      </c>
      <c r="N126" s="62">
        <f>M126/$L$239</f>
        <v>0.571179088502056</v>
      </c>
      <c r="O126" s="267">
        <f>P126/$F126</f>
        <v>0.5</v>
      </c>
      <c r="P126" s="268">
        <v>1</v>
      </c>
      <c r="Q126" s="261"/>
      <c r="R126" s="261">
        <f>Roles!$D$2</f>
        <v>0.61</v>
      </c>
      <c r="S126" s="269">
        <f>R126*P126</f>
        <v>0.61</v>
      </c>
      <c r="T126" s="267">
        <f>U126/$F126</f>
        <v>0</v>
      </c>
      <c r="U126" s="270">
        <v>0</v>
      </c>
      <c r="V126" s="261"/>
      <c r="W126" s="261">
        <f>TRUNC((Roles!$D$5+3*Roles!$D$8)/4,2)</f>
        <v>0.17</v>
      </c>
      <c r="X126" s="265">
        <f>W126*U126</f>
        <v>0</v>
      </c>
      <c r="Y126" s="267">
        <f>Z126/$F126</f>
        <v>0</v>
      </c>
      <c r="Z126" s="270">
        <v>0</v>
      </c>
      <c r="AA126" s="261"/>
      <c r="AB126" s="261">
        <f>TRUNC((Roles!$D$4+3*Roles!$D$7)/4,2)</f>
        <v>0.2</v>
      </c>
      <c r="AC126" s="271">
        <f>AB126*Z126</f>
        <v>0</v>
      </c>
      <c r="AD126" s="267">
        <f>AE126/$F126</f>
        <v>2</v>
      </c>
      <c r="AE126" s="270">
        <v>4</v>
      </c>
      <c r="AF126" s="61"/>
      <c r="AG126" s="272">
        <f>TRUNC((Roles!$D$3+3*Roles!$D$6)/4,2)</f>
        <v>0.18</v>
      </c>
      <c r="AH126" s="271">
        <f>AG126*AE126</f>
        <v>0.72</v>
      </c>
    </row>
    <row r="127" ht="15.75" customHeight="1">
      <c r="A127" s="323" t="inlineStr">
        <is>
          <t xml:space="preserve">3.8</t>
        </is>
      </c>
      <c r="B127" s="302" t="inlineStr">
        <is>
          <t xml:space="preserve">Recopilación corpus SAG/OMSA de influenza aviar</t>
        </is>
      </c>
      <c r="C127" s="303">
        <v>46290</v>
      </c>
      <c r="D127" s="303">
        <v>46297</v>
      </c>
      <c r="E127" s="304">
        <f>D127-C127+1</f>
        <v>8</v>
      </c>
      <c r="F127" s="278">
        <f>SUM(F128:F130)</f>
        <v>64</v>
      </c>
      <c r="G127" s="305">
        <f>F127/$F$239</f>
        <v>0.0551248923341947</v>
      </c>
      <c r="H127" s="305">
        <f>H130</f>
        <v>0.438415159345392</v>
      </c>
      <c r="I127" s="306">
        <f>SUM(I128:I130)</f>
        <v>62</v>
      </c>
      <c r="J127" s="306">
        <f>J130</f>
        <v>1534.5</v>
      </c>
      <c r="K127" s="247">
        <f>J127/$I$239</f>
        <v>0.591671486408329</v>
      </c>
      <c r="L127" s="306">
        <f>SUM(L128:L130)</f>
        <v>10.6</v>
      </c>
      <c r="M127" s="306">
        <f>M130</f>
        <v>314.77</v>
      </c>
      <c r="N127" s="305">
        <f>M127/$L$239</f>
        <v>0.591084070381012</v>
      </c>
      <c r="O127" s="315"/>
      <c r="P127" s="276"/>
      <c r="Q127" s="277"/>
      <c r="R127" s="277"/>
      <c r="S127" s="256"/>
      <c r="T127" s="277"/>
      <c r="U127" s="269"/>
      <c r="V127" s="277"/>
      <c r="W127" s="277"/>
      <c r="X127" s="277"/>
      <c r="Y127" s="277"/>
      <c r="Z127" s="269"/>
      <c r="AA127" s="277"/>
      <c r="AB127" s="277"/>
      <c r="AC127" s="256"/>
      <c r="AD127" s="249"/>
      <c r="AE127" s="269"/>
      <c r="AF127" s="278"/>
      <c r="AG127" s="255"/>
      <c r="AH127" s="256"/>
    </row>
    <row r="128" ht="15.75" customHeight="1">
      <c r="A128" s="57" t="inlineStr">
        <is>
          <t xml:space="preserve">3.8.1</t>
        </is>
      </c>
      <c r="B128" s="58" t="inlineStr">
        <is>
          <t xml:space="preserve">Descarga de normativas SAG sobre influenza aviar</t>
        </is>
      </c>
      <c r="C128" s="308">
        <v>46290</v>
      </c>
      <c r="D128" s="308">
        <v>46293</v>
      </c>
      <c r="E128" s="188">
        <f>D128-C128+1</f>
        <v>4</v>
      </c>
      <c r="F128" s="61">
        <v>30.0</v>
      </c>
      <c r="G128" s="62">
        <f>F128/$F$239</f>
        <v>0.0258397932816537</v>
      </c>
      <c r="H128" s="62">
        <f>H126+G128</f>
        <v>0.409130060292851</v>
      </c>
      <c r="I128" s="264">
        <f>P128+U128+Z128+AE128</f>
        <v>27</v>
      </c>
      <c r="J128" s="189">
        <f>J126+I128</f>
        <v>1499.5</v>
      </c>
      <c r="K128" s="49">
        <f>J128/$I$239</f>
        <v>0.578176209755157</v>
      </c>
      <c r="L128" s="265">
        <f>S128+X128+AC128+AH128</f>
        <v>4.54</v>
      </c>
      <c r="M128" s="189">
        <f>M126+L128</f>
        <v>308.71</v>
      </c>
      <c r="N128" s="62">
        <f>M128/$L$239</f>
        <v>0.579704429797383</v>
      </c>
      <c r="O128" s="267">
        <f>P128/$F128</f>
        <v>0.0333333333333333</v>
      </c>
      <c r="P128" s="268">
        <v>1</v>
      </c>
      <c r="Q128" s="261"/>
      <c r="R128" s="261">
        <f>Roles!$D$2</f>
        <v>0.61</v>
      </c>
      <c r="S128" s="269">
        <f>R128*P128</f>
        <v>0.61</v>
      </c>
      <c r="T128" s="267">
        <f>U128/$F128</f>
        <v>0.2</v>
      </c>
      <c r="U128" s="270">
        <f>'CD R Documentación'!$I50</f>
        <v>6</v>
      </c>
      <c r="V128" s="261"/>
      <c r="W128" s="261"/>
      <c r="X128" s="265">
        <f>'CD R Documentación'!$L50</f>
        <v>0.89</v>
      </c>
      <c r="Y128" s="267">
        <f>Z128/$F128</f>
        <v>0.666666666666667</v>
      </c>
      <c r="Z128" s="270">
        <f>'CD R Investigación'!$I50</f>
        <v>20</v>
      </c>
      <c r="AA128" s="261"/>
      <c r="AB128" s="261"/>
      <c r="AC128" s="271">
        <f>'CD R Investigación'!$L50</f>
        <v>3.04</v>
      </c>
      <c r="AD128" s="267">
        <f>AE128/$F128</f>
        <v>0</v>
      </c>
      <c r="AE128" s="270">
        <f>'CD R Desarrollo'!$I50</f>
        <v>0</v>
      </c>
      <c r="AF128" s="61"/>
      <c r="AG128" s="272"/>
      <c r="AH128" s="271">
        <f>'CD R Desarrollo'!$L50</f>
        <v>0</v>
      </c>
    </row>
    <row r="129" ht="15.75" customHeight="1">
      <c r="A129" s="57" t="inlineStr">
        <is>
          <t xml:space="preserve">3.8.2</t>
        </is>
      </c>
      <c r="B129" s="129" t="inlineStr">
        <is>
          <t xml:space="preserve">Descarga de reportes OMSA/WAHIS sobre H5N1</t>
        </is>
      </c>
      <c r="C129" s="308">
        <v>46294</v>
      </c>
      <c r="D129" s="308">
        <v>46297</v>
      </c>
      <c r="E129" s="188">
        <f>D129-C129+1</f>
        <v>4</v>
      </c>
      <c r="F129" s="61">
        <v>30.0</v>
      </c>
      <c r="G129" s="62">
        <f>F129/$F$239</f>
        <v>0.0258397932816537</v>
      </c>
      <c r="H129" s="62">
        <f>H128+G129</f>
        <v>0.434969853574505</v>
      </c>
      <c r="I129" s="264">
        <f>P129+U129+Z129+AE129</f>
        <v>27</v>
      </c>
      <c r="J129" s="189">
        <f>J128+I129</f>
        <v>1526.5</v>
      </c>
      <c r="K129" s="49">
        <f>J129/$I$239</f>
        <v>0.588586851744747</v>
      </c>
      <c r="L129" s="265">
        <f>S129+X129+AC129+AH129</f>
        <v>4.54</v>
      </c>
      <c r="M129" s="189">
        <f>M128+L129</f>
        <v>313.25</v>
      </c>
      <c r="N129" s="62">
        <f>M129/$L$239</f>
        <v>0.588229771092709</v>
      </c>
      <c r="O129" s="267">
        <f>P129/$F129</f>
        <v>0.0333333333333333</v>
      </c>
      <c r="P129" s="268">
        <v>1</v>
      </c>
      <c r="Q129" s="261"/>
      <c r="R129" s="261">
        <f>Roles!$D$2</f>
        <v>0.61</v>
      </c>
      <c r="S129" s="269">
        <f>R129*P129</f>
        <v>0.61</v>
      </c>
      <c r="T129" s="267">
        <f>U129/$F129</f>
        <v>0.2</v>
      </c>
      <c r="U129" s="270">
        <f>'CD R Documentación'!$I51</f>
        <v>6</v>
      </c>
      <c r="V129" s="261"/>
      <c r="W129" s="261"/>
      <c r="X129" s="265">
        <f>'CD R Documentación'!$L51</f>
        <v>0.89</v>
      </c>
      <c r="Y129" s="267">
        <f>Z129/$F129</f>
        <v>0.666666666666667</v>
      </c>
      <c r="Z129" s="270">
        <f>'CD R Investigación'!$I51</f>
        <v>20</v>
      </c>
      <c r="AA129" s="261"/>
      <c r="AB129" s="261"/>
      <c r="AC129" s="271">
        <f>'CD R Investigación'!$L51</f>
        <v>3.04</v>
      </c>
      <c r="AD129" s="267">
        <f>AE129/$F129</f>
        <v>0</v>
      </c>
      <c r="AE129" s="270">
        <f>'CD R Desarrollo'!$I51</f>
        <v>0</v>
      </c>
      <c r="AF129" s="61"/>
      <c r="AG129" s="272"/>
      <c r="AH129" s="271">
        <f>'CD R Desarrollo'!$L51</f>
        <v>0</v>
      </c>
    </row>
    <row r="130">
      <c r="A130" s="307" t="inlineStr">
        <is>
          <t xml:space="preserve">3.8.3</t>
        </is>
      </c>
      <c r="B130" s="58" t="inlineStr">
        <is>
          <t xml:space="preserve">Curaduría del corpus RAG y esquema de metadatos (institución, fecha, especie, jurisdicción)</t>
        </is>
      </c>
      <c r="C130" s="308">
        <v>46294</v>
      </c>
      <c r="D130" s="308">
        <v>46297</v>
      </c>
      <c r="E130" s="188">
        <f>D130-C130+1</f>
        <v>4</v>
      </c>
      <c r="F130" s="309">
        <v>4</v>
      </c>
      <c r="G130" s="62">
        <f>F130/$F$239</f>
        <v>0.00344530577088717</v>
      </c>
      <c r="H130" s="62">
        <f>H129+G130</f>
        <v>0.438415159345392</v>
      </c>
      <c r="I130" s="264">
        <f>P130+U130+Z130+AE130</f>
        <v>8</v>
      </c>
      <c r="J130" s="189">
        <f>J129+I130</f>
        <v>1534.5</v>
      </c>
      <c r="K130" s="49">
        <f>J130/$I$239</f>
        <v>0.591671486408329</v>
      </c>
      <c r="L130" s="265">
        <f>S130+X130+AC130+AH130</f>
        <v>1.52</v>
      </c>
      <c r="M130" s="189">
        <f>M129+L130</f>
        <v>314.77</v>
      </c>
      <c r="N130" s="62">
        <f>M130/$L$239</f>
        <v>0.591084070381012</v>
      </c>
      <c r="O130" s="267">
        <f>P130/$F130</f>
        <v>0</v>
      </c>
      <c r="P130" s="268"/>
      <c r="Q130" s="261"/>
      <c r="R130" s="261">
        <f>Roles!$D$2</f>
        <v>0.61</v>
      </c>
      <c r="S130" s="269">
        <f>R130*P130</f>
        <v>0</v>
      </c>
      <c r="T130" s="267">
        <f>U130/$F130</f>
        <v>0</v>
      </c>
      <c r="U130" s="270">
        <v>0</v>
      </c>
      <c r="V130" s="261"/>
      <c r="W130" s="261">
        <f>TRUNC((Roles!$D$5+3*Roles!$D$8)/4,2)</f>
        <v>0.17</v>
      </c>
      <c r="X130" s="265">
        <f>W130*U130</f>
        <v>0</v>
      </c>
      <c r="Y130" s="267">
        <f>Z130/$F130</f>
        <v>1</v>
      </c>
      <c r="Z130" s="270">
        <v>4</v>
      </c>
      <c r="AA130" s="261"/>
      <c r="AB130" s="261">
        <f>TRUNC((Roles!$D$4+3*Roles!$D$7)/4,2)</f>
        <v>0.2</v>
      </c>
      <c r="AC130" s="271">
        <f>AB130*Z130</f>
        <v>0.8</v>
      </c>
      <c r="AD130" s="267">
        <f>AE130/$F130</f>
        <v>1</v>
      </c>
      <c r="AE130" s="270">
        <v>4</v>
      </c>
      <c r="AF130" s="61"/>
      <c r="AG130" s="272">
        <f>TRUNC((Roles!$D$3+3*Roles!$D$6)/4,2)</f>
        <v>0.18</v>
      </c>
      <c r="AH130" s="271">
        <f>AG130*AE130</f>
        <v>0.72</v>
      </c>
    </row>
    <row r="131" ht="15.75" customHeight="1">
      <c r="A131" s="323" t="inlineStr">
        <is>
          <t xml:space="preserve">3.9</t>
        </is>
      </c>
      <c r="B131" s="324" t="inlineStr">
        <is>
          <t xml:space="preserve">Segmentación de documentos</t>
        </is>
      </c>
      <c r="C131" s="303">
        <v>46298</v>
      </c>
      <c r="D131" s="303">
        <v>46303</v>
      </c>
      <c r="E131" s="304">
        <f>D131-C131+1</f>
        <v>6</v>
      </c>
      <c r="F131" s="278">
        <f>SUM(F132:F134)</f>
        <v>51</v>
      </c>
      <c r="G131" s="305">
        <f>F131/$F$239</f>
        <v>0.0439276485788114</v>
      </c>
      <c r="H131" s="305">
        <f>H134</f>
        <v>0.482342807924203</v>
      </c>
      <c r="I131" s="306">
        <f>SUM(I132:I134)</f>
        <v>61</v>
      </c>
      <c r="J131" s="306">
        <f>J134</f>
        <v>1595.5</v>
      </c>
      <c r="K131" s="247">
        <f>J131/$I$239</f>
        <v>0.615191825718142</v>
      </c>
      <c r="L131" s="306">
        <f>SUM(L132:L134)</f>
        <v>12.05</v>
      </c>
      <c r="M131" s="306">
        <f>M134</f>
        <v>326.82</v>
      </c>
      <c r="N131" s="305">
        <f>M131/$L$239</f>
        <v>0.61371190355473</v>
      </c>
      <c r="O131" s="315"/>
      <c r="P131" s="276"/>
      <c r="Q131" s="277"/>
      <c r="R131" s="277"/>
      <c r="S131" s="256"/>
      <c r="T131" s="277"/>
      <c r="U131" s="269"/>
      <c r="V131" s="277"/>
      <c r="W131" s="277"/>
      <c r="X131" s="277"/>
      <c r="Y131" s="277"/>
      <c r="Z131" s="269"/>
      <c r="AA131" s="277"/>
      <c r="AB131" s="277"/>
      <c r="AC131" s="256"/>
      <c r="AD131" s="249"/>
      <c r="AE131" s="269"/>
      <c r="AF131" s="278"/>
      <c r="AG131" s="255"/>
      <c r="AH131" s="256"/>
    </row>
    <row r="132" ht="15.75" customHeight="1">
      <c r="A132" s="307" t="inlineStr">
        <is>
          <t xml:space="preserve">3.9.1</t>
        </is>
      </c>
      <c r="B132" s="325" t="inlineStr">
        <is>
          <t xml:space="preserve">Reunión de Líderes 3</t>
        </is>
      </c>
      <c r="C132" s="308">
        <v>46298</v>
      </c>
      <c r="D132" s="308">
        <v>46298</v>
      </c>
      <c r="E132" s="188">
        <f>D132-C132+1</f>
        <v>1</v>
      </c>
      <c r="F132" s="309">
        <v>1.0</v>
      </c>
      <c r="G132" s="62">
        <f>F132/$F$239</f>
        <v>0.000861326442721792</v>
      </c>
      <c r="H132" s="62">
        <f>H130+G132</f>
        <v>0.439276485788114</v>
      </c>
      <c r="I132" s="264">
        <f>P132+U132+Z132+AE132</f>
        <v>4</v>
      </c>
      <c r="J132" s="189">
        <f>J130+I132</f>
        <v>1538.5</v>
      </c>
      <c r="K132" s="49">
        <f>J132/$I$239</f>
        <v>0.59321380374012</v>
      </c>
      <c r="L132" s="265">
        <f>S132+X132+AC132+AH132</f>
        <v>1.93</v>
      </c>
      <c r="M132" s="189">
        <f>M130+L132</f>
        <v>316.7</v>
      </c>
      <c r="N132" s="62">
        <f>M132/$L$239</f>
        <v>0.594708279345765</v>
      </c>
      <c r="O132" s="267">
        <f>P132/$F132</f>
        <v>1</v>
      </c>
      <c r="P132" s="268">
        <v>1.0</v>
      </c>
      <c r="Q132" s="261"/>
      <c r="R132" s="261">
        <f>Roles!$D$2</f>
        <v>0.61</v>
      </c>
      <c r="S132" s="269">
        <f>R132*P132</f>
        <v>0.61</v>
      </c>
      <c r="T132" s="267">
        <f>U132/$F132</f>
        <v>1</v>
      </c>
      <c r="U132" s="270">
        <f>'CD R Documentación'!$I53</f>
        <v>1</v>
      </c>
      <c r="V132" s="261"/>
      <c r="W132" s="261"/>
      <c r="X132" s="265">
        <f>'CD R Documentación'!$L53</f>
        <v>0.44</v>
      </c>
      <c r="Y132" s="267">
        <f>Z132/$F132</f>
        <v>1</v>
      </c>
      <c r="Z132" s="270">
        <f>'CD R Investigación'!$I53</f>
        <v>1</v>
      </c>
      <c r="AA132" s="261"/>
      <c r="AB132" s="261"/>
      <c r="AC132" s="271">
        <f>'CD R Investigación'!$L53</f>
        <v>0.44</v>
      </c>
      <c r="AD132" s="267">
        <f>AE132/$F132</f>
        <v>1</v>
      </c>
      <c r="AE132" s="270">
        <f>'CD R Desarrollo'!$I53</f>
        <v>1</v>
      </c>
      <c r="AF132" s="61"/>
      <c r="AG132" s="272"/>
      <c r="AH132" s="271">
        <f>'CD R Desarrollo'!$L53</f>
        <v>0.44</v>
      </c>
    </row>
    <row r="133" ht="15.75" customHeight="1">
      <c r="A133" s="307" t="inlineStr">
        <is>
          <t xml:space="preserve">3.9.2</t>
        </is>
      </c>
      <c r="B133" s="129" t="inlineStr">
        <is>
          <t xml:space="preserve">OCR y limpieza de PDF</t>
        </is>
      </c>
      <c r="C133" s="308">
        <v>46298</v>
      </c>
      <c r="D133" s="308">
        <v>46300</v>
      </c>
      <c r="E133" s="188">
        <f>D133-C133+1</f>
        <v>3</v>
      </c>
      <c r="F133" s="61">
        <v>25.0</v>
      </c>
      <c r="G133" s="62">
        <f>F133/$F$239</f>
        <v>0.0215331610680448</v>
      </c>
      <c r="H133" s="62">
        <f>H132+G133</f>
        <v>0.460809646856158</v>
      </c>
      <c r="I133" s="264">
        <f>P133+U133+Z133+AE133</f>
        <v>28</v>
      </c>
      <c r="J133" s="189">
        <f>J132+I133</f>
        <v>1566.5</v>
      </c>
      <c r="K133" s="49">
        <f>J133/$I$239</f>
        <v>0.604010025062657</v>
      </c>
      <c r="L133" s="265">
        <f>S133+X133+AC133+AH133</f>
        <v>5.01</v>
      </c>
      <c r="M133" s="189">
        <f>M132+L133</f>
        <v>321.71</v>
      </c>
      <c r="N133" s="62">
        <f>M133/$L$239</f>
        <v>0.60411620002629</v>
      </c>
      <c r="O133" s="267">
        <f>P133/$F133</f>
        <v>0.04</v>
      </c>
      <c r="P133" s="268">
        <v>1</v>
      </c>
      <c r="Q133" s="261"/>
      <c r="R133" s="261">
        <f>Roles!$D$2</f>
        <v>0.61</v>
      </c>
      <c r="S133" s="269">
        <f>R133*P133</f>
        <v>0.61</v>
      </c>
      <c r="T133" s="267">
        <f>U133/$F133</f>
        <v>0</v>
      </c>
      <c r="U133" s="270">
        <f>'CD R Documentación'!$I54</f>
        <v>0</v>
      </c>
      <c r="V133" s="261"/>
      <c r="W133" s="261"/>
      <c r="X133" s="265">
        <f>'CD R Documentación'!$L54</f>
        <v>0</v>
      </c>
      <c r="Y133" s="267">
        <f>Z133/$F133</f>
        <v>0</v>
      </c>
      <c r="Z133" s="270">
        <f>'CD R Investigación'!$I54</f>
        <v>0</v>
      </c>
      <c r="AA133" s="261"/>
      <c r="AB133" s="261"/>
      <c r="AC133" s="271">
        <f>'CD R Investigación'!$L54</f>
        <v>0</v>
      </c>
      <c r="AD133" s="267">
        <f>AE133/$F133</f>
        <v>1.08</v>
      </c>
      <c r="AE133" s="270">
        <f>'CD R Desarrollo'!$I54</f>
        <v>27</v>
      </c>
      <c r="AF133" s="61"/>
      <c r="AG133" s="272"/>
      <c r="AH133" s="271">
        <f>'CD R Desarrollo'!$L54</f>
        <v>4.4</v>
      </c>
    </row>
    <row r="134" ht="15.75" customHeight="1">
      <c r="A134" s="307" t="inlineStr">
        <is>
          <t xml:space="preserve">3.9.3</t>
        </is>
      </c>
      <c r="B134" s="129" t="inlineStr">
        <is>
          <t xml:space="preserve">Chunking semántico</t>
        </is>
      </c>
      <c r="C134" s="308">
        <v>46301</v>
      </c>
      <c r="D134" s="308">
        <v>46303</v>
      </c>
      <c r="E134" s="188">
        <f>D134-C134+1</f>
        <v>3</v>
      </c>
      <c r="F134" s="61">
        <v>25.0</v>
      </c>
      <c r="G134" s="62">
        <f>F134/$F$239</f>
        <v>0.0215331610680448</v>
      </c>
      <c r="H134" s="62">
        <f>H133+G134</f>
        <v>0.482342807924203</v>
      </c>
      <c r="I134" s="264">
        <f>P134+U134+Z134+AE134</f>
        <v>29</v>
      </c>
      <c r="J134" s="189">
        <f>J133+I134</f>
        <v>1595.5</v>
      </c>
      <c r="K134" s="49">
        <f>J134/$I$239</f>
        <v>0.615191825718142</v>
      </c>
      <c r="L134" s="265">
        <f>S134+X134+AC134+AH134</f>
        <v>5.11</v>
      </c>
      <c r="M134" s="189">
        <f>M133+L134</f>
        <v>326.82</v>
      </c>
      <c r="N134" s="62">
        <f>M134/$L$239</f>
        <v>0.61371190355473</v>
      </c>
      <c r="O134" s="267">
        <f>P134/$F134</f>
        <v>0.04</v>
      </c>
      <c r="P134" s="268">
        <v>1</v>
      </c>
      <c r="Q134" s="261"/>
      <c r="R134" s="261">
        <f>Roles!$D$2</f>
        <v>0.61</v>
      </c>
      <c r="S134" s="269">
        <f>R134*P134</f>
        <v>0.61</v>
      </c>
      <c r="T134" s="267">
        <f>U134/$F134</f>
        <v>0</v>
      </c>
      <c r="U134" s="270">
        <f>'CD R Documentación'!$I55</f>
        <v>0</v>
      </c>
      <c r="V134" s="261"/>
      <c r="W134" s="261"/>
      <c r="X134" s="265">
        <f>'CD R Documentación'!$L55</f>
        <v>0</v>
      </c>
      <c r="Y134" s="267">
        <f>Z134/$F134</f>
        <v>0</v>
      </c>
      <c r="Z134" s="270">
        <f>'CD R Investigación'!$I55</f>
        <v>0</v>
      </c>
      <c r="AA134" s="261"/>
      <c r="AB134" s="261"/>
      <c r="AC134" s="271">
        <f>'CD R Investigación'!$L55</f>
        <v>0</v>
      </c>
      <c r="AD134" s="267">
        <f>AE134/$F134</f>
        <v>1.12</v>
      </c>
      <c r="AE134" s="270">
        <f>'CD R Desarrollo'!$I55</f>
        <v>28</v>
      </c>
      <c r="AF134" s="61"/>
      <c r="AG134" s="272"/>
      <c r="AH134" s="271">
        <f>'CD R Desarrollo'!$L55</f>
        <v>4.5</v>
      </c>
    </row>
    <row r="135" ht="15.75" customHeight="1">
      <c r="A135" s="323" t="inlineStr">
        <is>
          <t xml:space="preserve">3.10</t>
        </is>
      </c>
      <c r="B135" s="302" t="inlineStr">
        <is>
          <t xml:space="preserve">Indexación base vectorial</t>
        </is>
      </c>
      <c r="C135" s="303">
        <v>46304</v>
      </c>
      <c r="D135" s="303">
        <v>46307</v>
      </c>
      <c r="E135" s="304">
        <f>D135-C135+1</f>
        <v>4</v>
      </c>
      <c r="F135" s="278">
        <f>SUM(F136:F138)</f>
        <v>26</v>
      </c>
      <c r="G135" s="305">
        <f>F135/$F$239</f>
        <v>0.0223944875107666</v>
      </c>
      <c r="H135" s="305">
        <f>H138</f>
        <v>0.50473729543497</v>
      </c>
      <c r="I135" s="306">
        <f>SUM(I136:I138)</f>
        <v>36</v>
      </c>
      <c r="J135" s="306">
        <f>J138</f>
        <v>1631.5</v>
      </c>
      <c r="K135" s="247">
        <f>J135/$I$239</f>
        <v>0.629072681704261</v>
      </c>
      <c r="L135" s="306">
        <f>SUM(L136:L138)</f>
        <v>7.85</v>
      </c>
      <c r="M135" s="306">
        <f>M138</f>
        <v>334.67</v>
      </c>
      <c r="N135" s="305">
        <f>M135/$L$239</f>
        <v>0.628452857116031</v>
      </c>
      <c r="O135" s="315"/>
      <c r="P135" s="276"/>
      <c r="Q135" s="277"/>
      <c r="R135" s="277"/>
      <c r="S135" s="256"/>
      <c r="T135" s="277"/>
      <c r="U135" s="269"/>
      <c r="V135" s="277"/>
      <c r="W135" s="277"/>
      <c r="X135" s="277"/>
      <c r="Y135" s="277"/>
      <c r="Z135" s="269"/>
      <c r="AA135" s="277"/>
      <c r="AB135" s="277"/>
      <c r="AC135" s="256"/>
      <c r="AD135" s="277"/>
      <c r="AE135" s="269"/>
      <c r="AF135" s="277"/>
      <c r="AG135" s="255"/>
      <c r="AH135" s="256"/>
    </row>
    <row r="136" ht="15.75" customHeight="1">
      <c r="A136" s="57" t="inlineStr">
        <is>
          <t xml:space="preserve">3.10.1</t>
        </is>
      </c>
      <c r="B136" s="118" t="inlineStr">
        <is>
          <t xml:space="preserve">Configuración de base vectorial</t>
        </is>
      </c>
      <c r="C136" s="308">
        <v>46304</v>
      </c>
      <c r="D136" s="308">
        <v>46305</v>
      </c>
      <c r="E136" s="188">
        <f>D136-C136+1</f>
        <v>2</v>
      </c>
      <c r="F136" s="61">
        <v>10.0</v>
      </c>
      <c r="G136" s="62">
        <f>F136/$F$239</f>
        <v>0.00861326442721792</v>
      </c>
      <c r="H136" s="62">
        <f>H134+G136</f>
        <v>0.490956072351421</v>
      </c>
      <c r="I136" s="264">
        <f>P136+U136+Z136+AE136</f>
        <v>13</v>
      </c>
      <c r="J136" s="189">
        <f>J134+I136</f>
        <v>1608.5</v>
      </c>
      <c r="K136" s="49">
        <f>J136/$I$239</f>
        <v>0.620204357046462</v>
      </c>
      <c r="L136" s="265">
        <f>S136+X136+AC136+AH136</f>
        <v>2.49</v>
      </c>
      <c r="M136" s="189">
        <f>M134+L136</f>
        <v>329.31</v>
      </c>
      <c r="N136" s="62">
        <f>M136/$L$239</f>
        <v>0.618387696467805</v>
      </c>
      <c r="O136" s="267">
        <f>P136/$F136</f>
        <v>0.1</v>
      </c>
      <c r="P136" s="268">
        <v>1</v>
      </c>
      <c r="Q136" s="261"/>
      <c r="R136" s="261">
        <f>Roles!$D$2</f>
        <v>0.61</v>
      </c>
      <c r="S136" s="269">
        <f>R136*P136</f>
        <v>0.61</v>
      </c>
      <c r="T136" s="267">
        <f>U136/$F136</f>
        <v>0</v>
      </c>
      <c r="U136" s="270">
        <f>'CD R Documentación'!$I57</f>
        <v>0</v>
      </c>
      <c r="V136" s="261"/>
      <c r="W136" s="261"/>
      <c r="X136" s="265">
        <f>'CD R Documentación'!$L57</f>
        <v>0</v>
      </c>
      <c r="Y136" s="267">
        <f>Z136/$F136</f>
        <v>0</v>
      </c>
      <c r="Z136" s="270">
        <f>'CD R Investigación'!$I57</f>
        <v>0</v>
      </c>
      <c r="AA136" s="261"/>
      <c r="AB136" s="261"/>
      <c r="AC136" s="271">
        <f>'CD R Investigación'!$L57</f>
        <v>0</v>
      </c>
      <c r="AD136" s="267">
        <f>AE136/$F136</f>
        <v>1.2</v>
      </c>
      <c r="AE136" s="270">
        <f>'CD R Desarrollo'!$I57</f>
        <v>12</v>
      </c>
      <c r="AF136" s="61"/>
      <c r="AG136" s="272"/>
      <c r="AH136" s="271">
        <f>'CD R Desarrollo'!$L57</f>
        <v>1.88</v>
      </c>
    </row>
    <row r="137" ht="17.25" customHeight="1">
      <c r="A137" s="307" t="inlineStr">
        <is>
          <t xml:space="preserve">3.10.2</t>
        </is>
      </c>
      <c r="B137" s="311" t="inlineStr">
        <is>
          <t xml:space="preserve">Reunión de Líderes 4</t>
        </is>
      </c>
      <c r="C137" s="308">
        <v>46305</v>
      </c>
      <c r="D137" s="308">
        <v>46305</v>
      </c>
      <c r="E137" s="312">
        <f>D137-C137+1</f>
        <v>1</v>
      </c>
      <c r="F137" s="309">
        <v>1.0</v>
      </c>
      <c r="G137" s="263">
        <f>F137/$F$239</f>
        <v>0.000861326442721792</v>
      </c>
      <c r="H137" s="263">
        <f>H136+G137</f>
        <v>0.491817398794143</v>
      </c>
      <c r="I137" s="264">
        <f>P137+U137+Z137+AE137</f>
        <v>4</v>
      </c>
      <c r="J137" s="287">
        <f>J136+I137</f>
        <v>1612.5</v>
      </c>
      <c r="K137" s="326">
        <f>J137/$I$239</f>
        <v>0.621746674378253</v>
      </c>
      <c r="L137" s="265">
        <f>S137+X137+AC137+AH137</f>
        <v>1.93</v>
      </c>
      <c r="M137" s="287">
        <f>M136+L137</f>
        <v>331.24</v>
      </c>
      <c r="N137" s="62">
        <f>M137/$L$239</f>
        <v>0.622011905432558</v>
      </c>
      <c r="O137" s="267">
        <f>P137/$F137</f>
        <v>1</v>
      </c>
      <c r="P137" s="268">
        <v>1.0</v>
      </c>
      <c r="Q137" s="261"/>
      <c r="R137" s="261">
        <f>Roles!$D$2</f>
        <v>0.61</v>
      </c>
      <c r="S137" s="269">
        <f>R137*P137</f>
        <v>0.61</v>
      </c>
      <c r="T137" s="267">
        <f>U137/$F137</f>
        <v>1</v>
      </c>
      <c r="U137" s="270">
        <f>'CD R Documentación'!$I58</f>
        <v>1</v>
      </c>
      <c r="V137" s="261"/>
      <c r="W137" s="261"/>
      <c r="X137" s="265">
        <f>'CD R Documentación'!$L58</f>
        <v>0.44</v>
      </c>
      <c r="Y137" s="267">
        <f>Z137/$F137</f>
        <v>1</v>
      </c>
      <c r="Z137" s="270">
        <f>'CD R Investigación'!$I58</f>
        <v>1</v>
      </c>
      <c r="AA137" s="261"/>
      <c r="AB137" s="261"/>
      <c r="AC137" s="271">
        <f>'CD R Investigación'!$L58</f>
        <v>0.44</v>
      </c>
      <c r="AD137" s="267">
        <f>AE137/$F137</f>
        <v>1</v>
      </c>
      <c r="AE137" s="270">
        <f>'CD R Desarrollo'!$I58</f>
        <v>1</v>
      </c>
      <c r="AF137" s="61"/>
      <c r="AG137" s="272"/>
      <c r="AH137" s="271">
        <f>'CD R Desarrollo'!$L58</f>
        <v>0.44</v>
      </c>
    </row>
    <row r="138" ht="17.25" customHeight="1">
      <c r="A138" s="307" t="inlineStr">
        <is>
          <t xml:space="preserve">3.10.3</t>
        </is>
      </c>
      <c r="B138" s="58" t="inlineStr">
        <is>
          <t xml:space="preserve">Generación de embeddings</t>
        </is>
      </c>
      <c r="C138" s="308">
        <v>46306</v>
      </c>
      <c r="D138" s="308">
        <v>46307</v>
      </c>
      <c r="E138" s="188">
        <f>D138-C138+1</f>
        <v>2</v>
      </c>
      <c r="F138" s="61">
        <v>15.0</v>
      </c>
      <c r="G138" s="62">
        <f>F138/$F$239</f>
        <v>0.0129198966408269</v>
      </c>
      <c r="H138" s="62">
        <f>H137+G138</f>
        <v>0.50473729543497</v>
      </c>
      <c r="I138" s="264">
        <f>P138+U138+Z138+AE138</f>
        <v>19</v>
      </c>
      <c r="J138" s="189">
        <f>J137+I138</f>
        <v>1631.5</v>
      </c>
      <c r="K138" s="49">
        <f>J138/$I$239</f>
        <v>0.629072681704261</v>
      </c>
      <c r="L138" s="265">
        <f>S138+X138+AC138+AH138</f>
        <v>3.43</v>
      </c>
      <c r="M138" s="189">
        <f>M137+L138</f>
        <v>334.67</v>
      </c>
      <c r="N138" s="62">
        <f>M138/$L$239</f>
        <v>0.628452857116031</v>
      </c>
      <c r="O138" s="267">
        <f>P138/$F138</f>
        <v>0.0666666666666667</v>
      </c>
      <c r="P138" s="268">
        <v>1</v>
      </c>
      <c r="Q138" s="261"/>
      <c r="R138" s="261">
        <f>Roles!$D$2</f>
        <v>0.61</v>
      </c>
      <c r="S138" s="269">
        <f>R138*P138</f>
        <v>0.61</v>
      </c>
      <c r="T138" s="267">
        <f>U138/$F138</f>
        <v>0</v>
      </c>
      <c r="U138" s="270">
        <f>'CD R Documentación'!$I59</f>
        <v>0</v>
      </c>
      <c r="V138" s="261"/>
      <c r="W138" s="261"/>
      <c r="X138" s="265">
        <f>'CD R Documentación'!$L59</f>
        <v>0</v>
      </c>
      <c r="Y138" s="267">
        <f>Z138/$F138</f>
        <v>0</v>
      </c>
      <c r="Z138" s="270">
        <f>'CD R Investigación'!$I59</f>
        <v>0</v>
      </c>
      <c r="AA138" s="261"/>
      <c r="AB138" s="261"/>
      <c r="AC138" s="271">
        <f>'CD R Investigación'!$L59</f>
        <v>0</v>
      </c>
      <c r="AD138" s="267">
        <f>AE138/$F138</f>
        <v>1.2</v>
      </c>
      <c r="AE138" s="270">
        <f>'CD R Desarrollo'!$I59</f>
        <v>18</v>
      </c>
      <c r="AF138" s="61"/>
      <c r="AG138" s="272"/>
      <c r="AH138" s="271">
        <f>'CD R Desarrollo'!$L59</f>
        <v>2.82</v>
      </c>
    </row>
    <row r="139" ht="15.75" customHeight="1">
      <c r="A139" s="323" t="inlineStr">
        <is>
          <t xml:space="preserve">3.11</t>
        </is>
      </c>
      <c r="B139" s="302" t="inlineStr">
        <is>
          <t xml:space="preserve">Consolidación Avance 2</t>
        </is>
      </c>
      <c r="C139" s="303">
        <v>46308</v>
      </c>
      <c r="D139" s="303">
        <v>46310</v>
      </c>
      <c r="E139" s="304">
        <f>D139-C139+1</f>
        <v>3</v>
      </c>
      <c r="F139" s="278">
        <f>SUM(F140:F144)</f>
        <v>28</v>
      </c>
      <c r="G139" s="305">
        <f>F139/$F$239</f>
        <v>0.0241171403962102</v>
      </c>
      <c r="H139" s="305">
        <f>H144</f>
        <v>0.52885443583118</v>
      </c>
      <c r="I139" s="306">
        <f>SUM(I140:I144)</f>
        <v>58</v>
      </c>
      <c r="J139" s="306">
        <f>J144</f>
        <v>1689.5</v>
      </c>
      <c r="K139" s="247">
        <f>J139/$I$239</f>
        <v>0.65143628301523</v>
      </c>
      <c r="L139" s="306">
        <f>SUM(L140:L144)</f>
        <v>11.5</v>
      </c>
      <c r="M139" s="306">
        <f>M144</f>
        <v>346.17</v>
      </c>
      <c r="N139" s="305">
        <f>M139/$L$239</f>
        <v>0.650047884626219</v>
      </c>
      <c r="O139" s="315"/>
      <c r="P139" s="276"/>
      <c r="Q139" s="277"/>
      <c r="R139" s="277"/>
      <c r="S139" s="256"/>
      <c r="T139" s="277"/>
      <c r="U139" s="269"/>
      <c r="V139" s="277"/>
      <c r="W139" s="277"/>
      <c r="X139" s="277"/>
      <c r="Y139" s="277"/>
      <c r="Z139" s="269"/>
      <c r="AA139" s="277"/>
      <c r="AB139" s="277"/>
      <c r="AC139" s="256"/>
      <c r="AD139" s="249"/>
      <c r="AE139" s="269"/>
      <c r="AF139" s="278"/>
      <c r="AG139" s="255"/>
      <c r="AH139" s="256"/>
    </row>
    <row r="140" ht="15.75" customHeight="1">
      <c r="A140" s="57" t="inlineStr">
        <is>
          <t xml:space="preserve">3.11.1</t>
        </is>
      </c>
      <c r="B140" s="58" t="inlineStr">
        <is>
          <t xml:space="preserve">Pruebas de recuperación (RAG)</t>
        </is>
      </c>
      <c r="C140" s="308">
        <v>46308</v>
      </c>
      <c r="D140" s="308">
        <v>46309</v>
      </c>
      <c r="E140" s="188">
        <f>D140-C140+1</f>
        <v>2</v>
      </c>
      <c r="F140" s="61">
        <v>10.0</v>
      </c>
      <c r="G140" s="62">
        <f>F140/$F$239</f>
        <v>0.00861326442721792</v>
      </c>
      <c r="H140" s="62">
        <f>H138+G140</f>
        <v>0.513350559862188</v>
      </c>
      <c r="I140" s="264">
        <f>P140+U140+Z140+AE140</f>
        <v>13</v>
      </c>
      <c r="J140" s="189">
        <f>J138+I140</f>
        <v>1644.5</v>
      </c>
      <c r="K140" s="49">
        <f>J140/$I$239</f>
        <v>0.634085213032582</v>
      </c>
      <c r="L140" s="265">
        <f>S140+X140+AC140+AH140</f>
        <v>2.49</v>
      </c>
      <c r="M140" s="189">
        <f>M138+L140</f>
        <v>337.16</v>
      </c>
      <c r="N140" s="87">
        <f>M140/$L$239</f>
        <v>0.633128650029107</v>
      </c>
      <c r="O140" s="267">
        <f>P140/$F140</f>
        <v>0.1</v>
      </c>
      <c r="P140" s="268">
        <v>1</v>
      </c>
      <c r="Q140" s="261"/>
      <c r="R140" s="261">
        <f>Roles!$D$2</f>
        <v>0.61</v>
      </c>
      <c r="S140" s="269">
        <f>R140*P140</f>
        <v>0.61</v>
      </c>
      <c r="T140" s="267">
        <f>U140/$F140</f>
        <v>0</v>
      </c>
      <c r="U140" s="270">
        <f>'CD R Documentación'!$I61</f>
        <v>0</v>
      </c>
      <c r="V140" s="261"/>
      <c r="W140" s="261"/>
      <c r="X140" s="265">
        <f>'CD R Documentación'!$L61</f>
        <v>0</v>
      </c>
      <c r="Y140" s="267">
        <f>Z140/$F140</f>
        <v>0</v>
      </c>
      <c r="Z140" s="270">
        <f>'CD R Investigación'!$I61</f>
        <v>0</v>
      </c>
      <c r="AA140" s="261"/>
      <c r="AB140" s="261"/>
      <c r="AC140" s="271">
        <f>'CD R Investigación'!$L61</f>
        <v>0</v>
      </c>
      <c r="AD140" s="267">
        <f>AE140/$F140</f>
        <v>1.2</v>
      </c>
      <c r="AE140" s="270">
        <f>'CD R Desarrollo'!$I61</f>
        <v>12</v>
      </c>
      <c r="AF140" s="61"/>
      <c r="AG140" s="272"/>
      <c r="AH140" s="271">
        <f>'CD R Desarrollo'!$L61</f>
        <v>1.88</v>
      </c>
    </row>
    <row r="141">
      <c r="A141" s="307" t="inlineStr">
        <is>
          <t xml:space="preserve">3.11.2</t>
        </is>
      </c>
      <c r="B141" s="58" t="inlineStr">
        <is>
          <t xml:space="preserve">Redacción del informe de Etapa II (Estudio Bibliométrico y Altmétrico)</t>
        </is>
      </c>
      <c r="C141" s="308">
        <v>46308</v>
      </c>
      <c r="D141" s="308">
        <v>46309</v>
      </c>
      <c r="E141" s="188">
        <f>D141-C141+1</f>
        <v>2</v>
      </c>
      <c r="F141" s="309">
        <v>4</v>
      </c>
      <c r="G141" s="62">
        <f>F141/$F$239</f>
        <v>0.00344530577088717</v>
      </c>
      <c r="H141" s="62">
        <f>H140+G141</f>
        <v>0.516795865633075</v>
      </c>
      <c r="I141" s="264">
        <f>P141+U141+Z141+AE141</f>
        <v>11</v>
      </c>
      <c r="J141" s="189">
        <f>J140+I141</f>
        <v>1655.5</v>
      </c>
      <c r="K141" s="49">
        <f>J141/$I$239</f>
        <v>0.638326585695007</v>
      </c>
      <c r="L141" s="265">
        <f>S141+X141+AC141+AH141</f>
        <v>2.43</v>
      </c>
      <c r="M141" s="189">
        <f>M140+L141</f>
        <v>339.59</v>
      </c>
      <c r="N141" s="62">
        <f>M141/$L$239</f>
        <v>0.637691773233433</v>
      </c>
      <c r="O141" s="267">
        <f>P141/$F141</f>
        <v>0.25</v>
      </c>
      <c r="P141" s="268">
        <v>1</v>
      </c>
      <c r="Q141" s="261"/>
      <c r="R141" s="261">
        <f>Roles!$D$2</f>
        <v>0.61</v>
      </c>
      <c r="S141" s="269">
        <f>R141*P141</f>
        <v>0.61</v>
      </c>
      <c r="T141" s="267">
        <f>U141/$F141</f>
        <v>1.5</v>
      </c>
      <c r="U141" s="270">
        <v>6</v>
      </c>
      <c r="V141" s="261"/>
      <c r="W141" s="261">
        <f>TRUNC((Roles!$D$5+3*Roles!$D$8)/4,2)</f>
        <v>0.17</v>
      </c>
      <c r="X141" s="265">
        <f>W141*U141</f>
        <v>1.02</v>
      </c>
      <c r="Y141" s="267">
        <f>Z141/$F141</f>
        <v>1</v>
      </c>
      <c r="Z141" s="270">
        <v>4</v>
      </c>
      <c r="AA141" s="261"/>
      <c r="AB141" s="261">
        <f>TRUNC((Roles!$D$4+3*Roles!$D$7)/4,2)</f>
        <v>0.2</v>
      </c>
      <c r="AC141" s="271">
        <f>AB141*Z141</f>
        <v>0.8</v>
      </c>
      <c r="AD141" s="267">
        <f>AE141/$F141</f>
        <v>0</v>
      </c>
      <c r="AE141" s="270">
        <v>0</v>
      </c>
      <c r="AF141" s="61"/>
      <c r="AG141" s="272">
        <f>TRUNC((Roles!$D$3+3*Roles!$D$6)/4,2)</f>
        <v>0.18</v>
      </c>
      <c r="AH141" s="271">
        <f>AG141*AE141</f>
        <v>0</v>
      </c>
    </row>
    <row r="142">
      <c r="A142" s="307" t="inlineStr">
        <is>
          <t xml:space="preserve">3.11.3</t>
        </is>
      </c>
      <c r="B142" s="58" t="inlineStr">
        <is>
          <t xml:space="preserve">Informe EVM, Curva S y cuadrante de desempeño (Avance 2)</t>
        </is>
      </c>
      <c r="C142" s="308">
        <v>46309</v>
      </c>
      <c r="D142" s="308">
        <v>46309</v>
      </c>
      <c r="E142" s="188">
        <f>D142-C142+1</f>
        <v>1</v>
      </c>
      <c r="F142" s="309">
        <v>2</v>
      </c>
      <c r="G142" s="62">
        <f>F142/$F$239</f>
        <v>0.00172265288544358</v>
      </c>
      <c r="H142" s="62">
        <f>H141+G142</f>
        <v>0.518518518518519</v>
      </c>
      <c r="I142" s="264">
        <f>P142+U142+Z142+AE142</f>
        <v>4</v>
      </c>
      <c r="J142" s="189">
        <f>J141+I142</f>
        <v>1659.5</v>
      </c>
      <c r="K142" s="49">
        <f>J142/$I$239</f>
        <v>0.639868903026798</v>
      </c>
      <c r="L142" s="265">
        <f>S142+X142+AC142+AH142</f>
        <v>1.12</v>
      </c>
      <c r="M142" s="189">
        <f>M141+L142</f>
        <v>340.71</v>
      </c>
      <c r="N142" s="62">
        <f>M142/$L$239</f>
        <v>0.639794941130077</v>
      </c>
      <c r="O142" s="267">
        <f>P142/$F142</f>
        <v>0.5</v>
      </c>
      <c r="P142" s="268">
        <v>1</v>
      </c>
      <c r="Q142" s="261"/>
      <c r="R142" s="261">
        <f>Roles!$D$2</f>
        <v>0.61</v>
      </c>
      <c r="S142" s="269">
        <f>R142*P142</f>
        <v>0.61</v>
      </c>
      <c r="T142" s="267">
        <f>U142/$F142</f>
        <v>1.5</v>
      </c>
      <c r="U142" s="270">
        <v>3</v>
      </c>
      <c r="V142" s="261"/>
      <c r="W142" s="261">
        <f>TRUNC((Roles!$D$5+3*Roles!$D$8)/4,2)</f>
        <v>0.17</v>
      </c>
      <c r="X142" s="265">
        <f>W142*U142</f>
        <v>0.51</v>
      </c>
      <c r="Y142" s="267">
        <f>Z142/$F142</f>
        <v>0</v>
      </c>
      <c r="Z142" s="270">
        <v>0</v>
      </c>
      <c r="AA142" s="261"/>
      <c r="AB142" s="261">
        <f>TRUNC((Roles!$D$4+3*Roles!$D$7)/4,2)</f>
        <v>0.2</v>
      </c>
      <c r="AC142" s="271">
        <f>AB142*Z142</f>
        <v>0</v>
      </c>
      <c r="AD142" s="267">
        <f>AE142/$F142</f>
        <v>0</v>
      </c>
      <c r="AE142" s="270">
        <v>0</v>
      </c>
      <c r="AF142" s="61"/>
      <c r="AG142" s="272">
        <f>TRUNC((Roles!$D$3+3*Roles!$D$6)/4,2)</f>
        <v>0.18</v>
      </c>
      <c r="AH142" s="271">
        <f>AG142*AE142</f>
        <v>0</v>
      </c>
    </row>
    <row r="143" ht="15.75" customHeight="1">
      <c r="A143" s="57" t="inlineStr">
        <is>
          <t xml:space="preserve">3.11.4</t>
        </is>
      </c>
      <c r="B143" s="58" t="inlineStr">
        <is>
          <t xml:space="preserve">Documentación Avance 2</t>
        </is>
      </c>
      <c r="C143" s="308">
        <v>46309</v>
      </c>
      <c r="D143" s="308">
        <v>46310</v>
      </c>
      <c r="E143" s="188">
        <f>D143-C143+1</f>
        <v>2</v>
      </c>
      <c r="F143" s="61">
        <v>10.0</v>
      </c>
      <c r="G143" s="62">
        <f>F143/$F$239</f>
        <v>0.00861326442721792</v>
      </c>
      <c r="H143" s="62">
        <f>H142+G143</f>
        <v>0.527131782945736</v>
      </c>
      <c r="I143" s="264">
        <f>P143+U143+Z143+AE143</f>
        <v>25</v>
      </c>
      <c r="J143" s="189">
        <f>J142+I143</f>
        <v>1684.5</v>
      </c>
      <c r="K143" s="49">
        <f>J143/$I$239</f>
        <v>0.649508386350492</v>
      </c>
      <c r="L143" s="265">
        <f>S143+X143+AC143+AH143</f>
        <v>4.17</v>
      </c>
      <c r="M143" s="189">
        <f>M142+L143</f>
        <v>344.88</v>
      </c>
      <c r="N143" s="106">
        <f>M143/$L$239</f>
        <v>0.647625485888119</v>
      </c>
      <c r="O143" s="267">
        <f>P143/$F143</f>
        <v>0.1</v>
      </c>
      <c r="P143" s="268">
        <v>1.0</v>
      </c>
      <c r="Q143" s="261"/>
      <c r="R143" s="261">
        <f>Roles!$D$2</f>
        <v>0.61</v>
      </c>
      <c r="S143" s="269">
        <f>R143*P143</f>
        <v>0.61</v>
      </c>
      <c r="T143" s="267">
        <f>U143/$F143</f>
        <v>2.4</v>
      </c>
      <c r="U143" s="270">
        <f>'CD R Documentación'!$I62</f>
        <v>24</v>
      </c>
      <c r="V143" s="261"/>
      <c r="W143" s="261"/>
      <c r="X143" s="265">
        <f>'CD R Documentación'!$L62</f>
        <v>3.56</v>
      </c>
      <c r="Y143" s="267">
        <f>Z143/$F143</f>
        <v>0</v>
      </c>
      <c r="Z143" s="270">
        <f>'CD R Investigación'!$I62</f>
        <v>0</v>
      </c>
      <c r="AA143" s="261"/>
      <c r="AB143" s="261"/>
      <c r="AC143" s="271">
        <f>'CD R Investigación'!$L62</f>
        <v>0</v>
      </c>
      <c r="AD143" s="267">
        <f>AE143/$F143</f>
        <v>0</v>
      </c>
      <c r="AE143" s="270">
        <f>'CD R Desarrollo'!$I62</f>
        <v>0</v>
      </c>
      <c r="AF143" s="61"/>
      <c r="AG143" s="272"/>
      <c r="AH143" s="271">
        <f>'CD R Desarrollo'!$L62</f>
        <v>0</v>
      </c>
    </row>
    <row r="144">
      <c r="A144" s="307" t="inlineStr">
        <is>
          <t xml:space="preserve">3.11.5</t>
        </is>
      </c>
      <c r="B144" s="58" t="inlineStr">
        <is>
          <t xml:space="preserve">Preparación de presentación y defensa Avance 2</t>
        </is>
      </c>
      <c r="C144" s="308">
        <v>46310</v>
      </c>
      <c r="D144" s="308">
        <v>46310</v>
      </c>
      <c r="E144" s="188">
        <f>D144-C144+1</f>
        <v>1</v>
      </c>
      <c r="F144" s="309">
        <v>2</v>
      </c>
      <c r="G144" s="62">
        <f>F144/$F$239</f>
        <v>0.00172265288544358</v>
      </c>
      <c r="H144" s="62">
        <f>H143+G144</f>
        <v>0.52885443583118</v>
      </c>
      <c r="I144" s="264">
        <f>P144+U144+Z144+AE144</f>
        <v>5</v>
      </c>
      <c r="J144" s="189">
        <f>J143+I144</f>
        <v>1689.5</v>
      </c>
      <c r="K144" s="49">
        <f>J144/$I$239</f>
        <v>0.65143628301523</v>
      </c>
      <c r="L144" s="265">
        <f>S144+X144+AC144+AH144</f>
        <v>1.29</v>
      </c>
      <c r="M144" s="189">
        <f>M143+L144</f>
        <v>346.17</v>
      </c>
      <c r="N144" s="62">
        <f>M144/$L$239</f>
        <v>0.650047884626219</v>
      </c>
      <c r="O144" s="267">
        <f>P144/$F144</f>
        <v>0.5</v>
      </c>
      <c r="P144" s="268">
        <v>1</v>
      </c>
      <c r="Q144" s="261"/>
      <c r="R144" s="261">
        <f>Roles!$D$2</f>
        <v>0.61</v>
      </c>
      <c r="S144" s="269">
        <f>R144*P144</f>
        <v>0.61</v>
      </c>
      <c r="T144" s="267">
        <f>U144/$F144</f>
        <v>2</v>
      </c>
      <c r="U144" s="270">
        <v>4</v>
      </c>
      <c r="V144" s="261"/>
      <c r="W144" s="261">
        <f>TRUNC((Roles!$D$5+3*Roles!$D$8)/4,2)</f>
        <v>0.17</v>
      </c>
      <c r="X144" s="265">
        <f>W144*U144</f>
        <v>0.68</v>
      </c>
      <c r="Y144" s="267">
        <f>Z144/$F144</f>
        <v>0</v>
      </c>
      <c r="Z144" s="270">
        <v>0</v>
      </c>
      <c r="AA144" s="261"/>
      <c r="AB144" s="261">
        <f>TRUNC((Roles!$D$4+3*Roles!$D$7)/4,2)</f>
        <v>0.2</v>
      </c>
      <c r="AC144" s="271">
        <f>AB144*Z144</f>
        <v>0</v>
      </c>
      <c r="AD144" s="267">
        <f>AE144/$F144</f>
        <v>0</v>
      </c>
      <c r="AE144" s="270">
        <v>0</v>
      </c>
      <c r="AF144" s="61"/>
      <c r="AG144" s="272">
        <f>TRUNC((Roles!$D$3+3*Roles!$D$6)/4,2)</f>
        <v>0.18</v>
      </c>
      <c r="AH144" s="271">
        <f>AG144*AE144</f>
        <v>0</v>
      </c>
    </row>
    <row r="145" ht="15.75" customHeight="1">
      <c r="A145" s="44" t="inlineStr">
        <is>
          <t xml:space="preserve">H3</t>
        </is>
      </c>
      <c r="B145" s="45" t="inlineStr">
        <is>
          <t xml:space="preserve">Entrega Avance N°2 y Defensa (Hito 3)</t>
        </is>
      </c>
      <c r="C145" s="215">
        <v>46310</v>
      </c>
      <c r="D145" s="215">
        <v>46310</v>
      </c>
      <c r="E145" s="47">
        <f>D145-C145+1</f>
        <v>1</v>
      </c>
      <c r="F145" s="48">
        <v>0</v>
      </c>
      <c r="G145" s="49">
        <f>F145/$F$239</f>
        <v>0</v>
      </c>
      <c r="H145" s="49">
        <f>H144+G145</f>
        <v>0.52885443583118</v>
      </c>
      <c r="I145" s="53">
        <f>F145</f>
        <v>0</v>
      </c>
      <c r="J145" s="53">
        <f>J144+I145</f>
        <v>1689.5</v>
      </c>
      <c r="K145" s="49">
        <f>J145/$I$239</f>
        <v>0.65143628301523</v>
      </c>
      <c r="L145" s="53">
        <v>0</v>
      </c>
      <c r="M145" s="53">
        <f>M144+L145</f>
        <v>346.17</v>
      </c>
      <c r="N145" s="49">
        <f>M145/$L$239</f>
        <v>0.650047884626219</v>
      </c>
      <c r="O145" s="319"/>
      <c r="P145" s="222"/>
      <c r="Q145" s="223"/>
      <c r="R145" s="223"/>
      <c r="S145" s="290"/>
      <c r="T145" s="223"/>
      <c r="U145" s="269"/>
      <c r="V145" s="223"/>
      <c r="W145" s="223"/>
      <c r="X145" s="223"/>
      <c r="Y145" s="223"/>
      <c r="Z145" s="269"/>
      <c r="AA145" s="223"/>
      <c r="AB145" s="223"/>
      <c r="AC145" s="290"/>
      <c r="AD145" s="221"/>
      <c r="AE145" s="269"/>
      <c r="AF145" s="291"/>
      <c r="AG145" s="292"/>
      <c r="AH145" s="290"/>
    </row>
    <row r="146" ht="15.75" customHeight="1">
      <c r="A146" s="320" t="inlineStr">
        <is>
          <t xml:space="preserve">4</t>
        </is>
      </c>
      <c r="B146" s="321" t="inlineStr">
        <is>
          <t xml:space="preserve">Integración de Datos</t>
        </is>
      </c>
      <c r="C146" s="295">
        <v>46311</v>
      </c>
      <c r="D146" s="295">
        <v>46331</v>
      </c>
      <c r="E146" s="296">
        <f>D146-C146+1</f>
        <v>21</v>
      </c>
      <c r="F146" s="297">
        <f>F147+F154+F160+F166+F170+F174+F179</f>
        <v>219</v>
      </c>
      <c r="G146" s="131">
        <f>F146/$F$239</f>
        <v>0.188630490956072</v>
      </c>
      <c r="H146" s="131">
        <f>H184</f>
        <v>0.717484926787252</v>
      </c>
      <c r="I146" s="298">
        <f>I147+I154+I160+I166+I170+I174+I179</f>
        <v>351</v>
      </c>
      <c r="J146" s="298">
        <f>J184</f>
        <v>2040.5</v>
      </c>
      <c r="K146" s="87">
        <f>J146/$I$239</f>
        <v>0.786774628879892</v>
      </c>
      <c r="L146" s="298">
        <f>L147+L154+L160+L166+L170+L174+L179</f>
        <v>71.09</v>
      </c>
      <c r="M146" s="298">
        <f>M184</f>
        <v>417.26</v>
      </c>
      <c r="N146" s="131">
        <f>M146/$L$239</f>
        <v>0.783542711208759</v>
      </c>
      <c r="O146" s="322"/>
      <c r="P146" s="299"/>
      <c r="Q146" s="300"/>
      <c r="R146" s="300"/>
      <c r="S146" s="238"/>
      <c r="T146" s="300"/>
      <c r="U146" s="269"/>
      <c r="V146" s="300"/>
      <c r="W146" s="300"/>
      <c r="X146" s="300"/>
      <c r="Y146" s="300"/>
      <c r="Z146" s="269"/>
      <c r="AA146" s="300"/>
      <c r="AB146" s="300"/>
      <c r="AC146" s="238"/>
      <c r="AD146" s="231"/>
      <c r="AE146" s="269"/>
      <c r="AF146" s="297"/>
      <c r="AG146" s="237"/>
      <c r="AH146" s="238"/>
    </row>
    <row r="147">
      <c r="A147" s="301" t="inlineStr">
        <is>
          <t xml:space="preserve">4.1</t>
        </is>
      </c>
      <c r="B147" s="302" t="inlineStr">
        <is>
          <t xml:space="preserve">Etapa III: Diseño Metodológico</t>
        </is>
      </c>
      <c r="C147" s="303">
        <v>46311</v>
      </c>
      <c r="D147" s="303">
        <v>46318</v>
      </c>
      <c r="E147" s="304">
        <f>D147-C147+1</f>
        <v>8</v>
      </c>
      <c r="F147" s="278">
        <f>SUM(F148:F153)</f>
        <v>20</v>
      </c>
      <c r="G147" s="305">
        <f>F147/$F$239</f>
        <v>0.0172265288544358</v>
      </c>
      <c r="H147" s="305">
        <f>H153</f>
        <v>0.546080964685616</v>
      </c>
      <c r="I147" s="306">
        <f>SUM(I148:I153)</f>
        <v>49</v>
      </c>
      <c r="J147" s="306">
        <f>J153</f>
        <v>1738.5</v>
      </c>
      <c r="K147" s="247">
        <f>J147/$I$239</f>
        <v>0.67032967032967</v>
      </c>
      <c r="L147" s="306">
        <f>SUM(L148:L153)</f>
        <v>10.91</v>
      </c>
      <c r="M147" s="306">
        <f>M153</f>
        <v>357.08</v>
      </c>
      <c r="N147" s="247">
        <f>M147/$L$239</f>
        <v>0.670534993333709</v>
      </c>
      <c r="O147" s="249"/>
      <c r="P147" s="276"/>
      <c r="Q147" s="277"/>
      <c r="R147" s="277"/>
      <c r="S147" s="256"/>
      <c r="T147" s="249"/>
      <c r="U147" s="269"/>
      <c r="V147" s="277"/>
      <c r="W147" s="277"/>
      <c r="X147" s="277"/>
      <c r="Y147" s="249"/>
      <c r="Z147" s="269"/>
      <c r="AA147" s="277"/>
      <c r="AB147" s="277"/>
      <c r="AC147" s="256"/>
      <c r="AD147" s="249"/>
      <c r="AE147" s="269"/>
      <c r="AF147" s="278"/>
      <c r="AG147" s="255"/>
      <c r="AH147" s="256"/>
    </row>
    <row r="148">
      <c r="A148" s="307" t="inlineStr">
        <is>
          <t xml:space="preserve">4.1.1</t>
        </is>
      </c>
      <c r="B148" s="58" t="inlineStr">
        <is>
          <t xml:space="preserve">Definición del modelo metodológico (Design Science Research + MIIDAPI-IA)</t>
        </is>
      </c>
      <c r="C148" s="308">
        <v>46311</v>
      </c>
      <c r="D148" s="308">
        <v>46312</v>
      </c>
      <c r="E148" s="188">
        <f>D148-C148+1</f>
        <v>2</v>
      </c>
      <c r="F148" s="309">
        <v>4</v>
      </c>
      <c r="G148" s="62">
        <f>F148/$F$239</f>
        <v>0.00344530577088717</v>
      </c>
      <c r="H148" s="62">
        <f>H145+G148</f>
        <v>0.532299741602067</v>
      </c>
      <c r="I148" s="264">
        <f>P148+U148+Z148+AE148</f>
        <v>9</v>
      </c>
      <c r="J148" s="189">
        <f>J145+I148</f>
        <v>1698.5</v>
      </c>
      <c r="K148" s="49">
        <f>J148/$I$239</f>
        <v>0.65490649701176</v>
      </c>
      <c r="L148" s="265">
        <f>S148+X148+AC148+AH148</f>
        <v>2.21</v>
      </c>
      <c r="M148" s="189">
        <f>M145+L148</f>
        <v>348.38</v>
      </c>
      <c r="N148" s="62">
        <f>M148/$L$239</f>
        <v>0.654197885565133</v>
      </c>
      <c r="O148" s="267">
        <f>P148/$F148</f>
        <v>0.25</v>
      </c>
      <c r="P148" s="268">
        <v>1</v>
      </c>
      <c r="Q148" s="261"/>
      <c r="R148" s="261">
        <f>Roles!$D$2</f>
        <v>0.61</v>
      </c>
      <c r="S148" s="269">
        <f>R148*P148</f>
        <v>0.61</v>
      </c>
      <c r="T148" s="267">
        <f>U148/$F148</f>
        <v>0</v>
      </c>
      <c r="U148" s="270">
        <v>0</v>
      </c>
      <c r="V148" s="261"/>
      <c r="W148" s="261">
        <f>TRUNC((Roles!$D$5+3*Roles!$D$8)/4,2)</f>
        <v>0.17</v>
      </c>
      <c r="X148" s="265">
        <f>W148*U148</f>
        <v>0</v>
      </c>
      <c r="Y148" s="267">
        <f>Z148/$F148</f>
        <v>2</v>
      </c>
      <c r="Z148" s="270">
        <v>8</v>
      </c>
      <c r="AA148" s="261"/>
      <c r="AB148" s="261">
        <f>TRUNC((Roles!$D$4+3*Roles!$D$7)/4,2)</f>
        <v>0.2</v>
      </c>
      <c r="AC148" s="271">
        <f>AB148*Z148</f>
        <v>1.6</v>
      </c>
      <c r="AD148" s="267">
        <f>AE148/$F148</f>
        <v>0</v>
      </c>
      <c r="AE148" s="270">
        <v>0</v>
      </c>
      <c r="AF148" s="61"/>
      <c r="AG148" s="272">
        <f>TRUNC((Roles!$D$3+3*Roles!$D$6)/4,2)</f>
        <v>0.18</v>
      </c>
      <c r="AH148" s="271">
        <f>AG148*AE148</f>
        <v>0</v>
      </c>
    </row>
    <row r="149">
      <c r="A149" s="307" t="inlineStr">
        <is>
          <t xml:space="preserve">4.1.2</t>
        </is>
      </c>
      <c r="B149" s="58" t="inlineStr">
        <is>
          <t xml:space="preserve">Definición de la metodología de solución y sus fases de construcción</t>
        </is>
      </c>
      <c r="C149" s="308">
        <v>46312</v>
      </c>
      <c r="D149" s="308">
        <v>46313</v>
      </c>
      <c r="E149" s="188">
        <f>D149-C149+1</f>
        <v>2</v>
      </c>
      <c r="F149" s="309">
        <v>3</v>
      </c>
      <c r="G149" s="62">
        <f>F149/$F$239</f>
        <v>0.00258397932816538</v>
      </c>
      <c r="H149" s="62">
        <f>H148+G149</f>
        <v>0.534883720930233</v>
      </c>
      <c r="I149" s="264">
        <f>P149+U149+Z149+AE149</f>
        <v>6</v>
      </c>
      <c r="J149" s="189">
        <f>J148+I149</f>
        <v>1704.5</v>
      </c>
      <c r="K149" s="49">
        <f>J149/$I$239</f>
        <v>0.657219973009447</v>
      </c>
      <c r="L149" s="265">
        <f>S149+X149+AC149+AH149</f>
        <v>1.2</v>
      </c>
      <c r="M149" s="189">
        <f>M148+L149</f>
        <v>349.58</v>
      </c>
      <c r="N149" s="62">
        <f>M149/$L$239</f>
        <v>0.656451279740109</v>
      </c>
      <c r="O149" s="267">
        <f>P149/$F149</f>
        <v>0</v>
      </c>
      <c r="P149" s="268"/>
      <c r="Q149" s="261"/>
      <c r="R149" s="261">
        <f>Roles!$D$2</f>
        <v>0.61</v>
      </c>
      <c r="S149" s="269">
        <f>R149*P149</f>
        <v>0</v>
      </c>
      <c r="T149" s="267">
        <f>U149/$F149</f>
        <v>0</v>
      </c>
      <c r="U149" s="270">
        <v>0</v>
      </c>
      <c r="V149" s="261"/>
      <c r="W149" s="261">
        <f>TRUNC((Roles!$D$5+3*Roles!$D$8)/4,2)</f>
        <v>0.17</v>
      </c>
      <c r="X149" s="265">
        <f>W149*U149</f>
        <v>0</v>
      </c>
      <c r="Y149" s="267">
        <f>Z149/$F149</f>
        <v>2</v>
      </c>
      <c r="Z149" s="270">
        <v>6</v>
      </c>
      <c r="AA149" s="261"/>
      <c r="AB149" s="261">
        <f>TRUNC((Roles!$D$4+3*Roles!$D$7)/4,2)</f>
        <v>0.2</v>
      </c>
      <c r="AC149" s="271">
        <f>AB149*Z149</f>
        <v>1.2</v>
      </c>
      <c r="AD149" s="267">
        <f>AE149/$F149</f>
        <v>0</v>
      </c>
      <c r="AE149" s="270">
        <v>0</v>
      </c>
      <c r="AF149" s="61"/>
      <c r="AG149" s="272">
        <f>TRUNC((Roles!$D$3+3*Roles!$D$6)/4,2)</f>
        <v>0.18</v>
      </c>
      <c r="AH149" s="271">
        <f>AG149*AE149</f>
        <v>0</v>
      </c>
    </row>
    <row r="150">
      <c r="A150" s="307" t="inlineStr">
        <is>
          <t xml:space="preserve">4.1.3</t>
        </is>
      </c>
      <c r="B150" s="58" t="inlineStr">
        <is>
          <t xml:space="preserve">Definición de variables y métricas (fundamentación, fidelidad de citas, alucinaciones)</t>
        </is>
      </c>
      <c r="C150" s="308">
        <v>46314</v>
      </c>
      <c r="D150" s="308">
        <v>46315</v>
      </c>
      <c r="E150" s="188">
        <f>D150-C150+1</f>
        <v>2</v>
      </c>
      <c r="F150" s="309">
        <v>4</v>
      </c>
      <c r="G150" s="62">
        <f>F150/$F$239</f>
        <v>0.00344530577088717</v>
      </c>
      <c r="H150" s="62">
        <f>H149+G150</f>
        <v>0.53832902670112</v>
      </c>
      <c r="I150" s="264">
        <f>P150+U150+Z150+AE150</f>
        <v>10</v>
      </c>
      <c r="J150" s="189">
        <f>J149+I150</f>
        <v>1714.5</v>
      </c>
      <c r="K150" s="49">
        <f>J150/$I$239</f>
        <v>0.661075766338924</v>
      </c>
      <c r="L150" s="265">
        <f>S150+X150+AC150+AH150</f>
        <v>1.96</v>
      </c>
      <c r="M150" s="189">
        <f>M149+L150</f>
        <v>351.54</v>
      </c>
      <c r="N150" s="62">
        <f>M150/$L$239</f>
        <v>0.660131823559236</v>
      </c>
      <c r="O150" s="267">
        <f>P150/$F150</f>
        <v>0</v>
      </c>
      <c r="P150" s="268"/>
      <c r="Q150" s="261"/>
      <c r="R150" s="261">
        <f>Roles!$D$2</f>
        <v>0.61</v>
      </c>
      <c r="S150" s="269">
        <f>R150*P150</f>
        <v>0</v>
      </c>
      <c r="T150" s="267">
        <f>U150/$F150</f>
        <v>0</v>
      </c>
      <c r="U150" s="270">
        <v>0</v>
      </c>
      <c r="V150" s="261"/>
      <c r="W150" s="261">
        <f>TRUNC((Roles!$D$5+3*Roles!$D$8)/4,2)</f>
        <v>0.17</v>
      </c>
      <c r="X150" s="265">
        <f>W150*U150</f>
        <v>0</v>
      </c>
      <c r="Y150" s="267">
        <f>Z150/$F150</f>
        <v>2</v>
      </c>
      <c r="Z150" s="270">
        <v>8</v>
      </c>
      <c r="AA150" s="261"/>
      <c r="AB150" s="261">
        <f>TRUNC((Roles!$D$4+3*Roles!$D$7)/4,2)</f>
        <v>0.2</v>
      </c>
      <c r="AC150" s="271">
        <f>AB150*Z150</f>
        <v>1.6</v>
      </c>
      <c r="AD150" s="267">
        <f>AE150/$F150</f>
        <v>0.5</v>
      </c>
      <c r="AE150" s="270">
        <v>2</v>
      </c>
      <c r="AF150" s="61"/>
      <c r="AG150" s="272">
        <f>TRUNC((Roles!$D$3+3*Roles!$D$6)/4,2)</f>
        <v>0.18</v>
      </c>
      <c r="AH150" s="271">
        <f>AG150*AE150</f>
        <v>0.36</v>
      </c>
    </row>
    <row r="151">
      <c r="A151" s="307" t="inlineStr">
        <is>
          <t xml:space="preserve">4.1.4</t>
        </is>
      </c>
      <c r="B151" s="58" t="inlineStr">
        <is>
          <t xml:space="preserve">Diseño experimental: baselines LLM sin RAG, monoagente con RAG y multiagente</t>
        </is>
      </c>
      <c r="C151" s="308">
        <v>46315</v>
      </c>
      <c r="D151" s="308">
        <v>46316</v>
      </c>
      <c r="E151" s="188">
        <f>D151-C151+1</f>
        <v>2</v>
      </c>
      <c r="F151" s="309">
        <v>4</v>
      </c>
      <c r="G151" s="62">
        <f>F151/$F$239</f>
        <v>0.00344530577088717</v>
      </c>
      <c r="H151" s="62">
        <f>H150+G151</f>
        <v>0.541774332472007</v>
      </c>
      <c r="I151" s="264">
        <f>P151+U151+Z151+AE151</f>
        <v>13</v>
      </c>
      <c r="J151" s="189">
        <f>J150+I151</f>
        <v>1727.5</v>
      </c>
      <c r="K151" s="49">
        <f>J151/$I$239</f>
        <v>0.666088297667245</v>
      </c>
      <c r="L151" s="265">
        <f>S151+X151+AC151+AH151</f>
        <v>2.93</v>
      </c>
      <c r="M151" s="189">
        <f>M150+L151</f>
        <v>354.47</v>
      </c>
      <c r="N151" s="62">
        <f>M151/$L$239</f>
        <v>0.665633861003136</v>
      </c>
      <c r="O151" s="267">
        <f>P151/$F151</f>
        <v>0.25</v>
      </c>
      <c r="P151" s="268">
        <v>1</v>
      </c>
      <c r="Q151" s="261"/>
      <c r="R151" s="261">
        <f>Roles!$D$2</f>
        <v>0.61</v>
      </c>
      <c r="S151" s="269">
        <f>R151*P151</f>
        <v>0.61</v>
      </c>
      <c r="T151" s="267">
        <f>U151/$F151</f>
        <v>0</v>
      </c>
      <c r="U151" s="270">
        <v>0</v>
      </c>
      <c r="V151" s="261"/>
      <c r="W151" s="261">
        <f>TRUNC((Roles!$D$5+3*Roles!$D$8)/4,2)</f>
        <v>0.17</v>
      </c>
      <c r="X151" s="265">
        <f>W151*U151</f>
        <v>0</v>
      </c>
      <c r="Y151" s="267">
        <f>Z151/$F151</f>
        <v>2</v>
      </c>
      <c r="Z151" s="270">
        <v>8</v>
      </c>
      <c r="AA151" s="261"/>
      <c r="AB151" s="261">
        <f>TRUNC((Roles!$D$4+3*Roles!$D$7)/4,2)</f>
        <v>0.2</v>
      </c>
      <c r="AC151" s="271">
        <f>AB151*Z151</f>
        <v>1.6</v>
      </c>
      <c r="AD151" s="267">
        <f>AE151/$F151</f>
        <v>1</v>
      </c>
      <c r="AE151" s="270">
        <v>4</v>
      </c>
      <c r="AF151" s="61"/>
      <c r="AG151" s="272">
        <f>TRUNC((Roles!$D$3+3*Roles!$D$6)/4,2)</f>
        <v>0.18</v>
      </c>
      <c r="AH151" s="271">
        <f>AG151*AE151</f>
        <v>0.72</v>
      </c>
    </row>
    <row r="152">
      <c r="A152" s="307" t="inlineStr">
        <is>
          <t xml:space="preserve">4.1.5</t>
        </is>
      </c>
      <c r="B152" s="58" t="inlineStr">
        <is>
          <t xml:space="preserve">Formulación de hipótesis y criterios de contrastación</t>
        </is>
      </c>
      <c r="C152" s="308">
        <v>46316</v>
      </c>
      <c r="D152" s="308">
        <v>46316</v>
      </c>
      <c r="E152" s="188">
        <f>D152-C152+1</f>
        <v>1</v>
      </c>
      <c r="F152" s="309">
        <v>2</v>
      </c>
      <c r="G152" s="62">
        <f>F152/$F$239</f>
        <v>0.00172265288544358</v>
      </c>
      <c r="H152" s="62">
        <f>H151+G152</f>
        <v>0.543496985357451</v>
      </c>
      <c r="I152" s="264">
        <f>P152+U152+Z152+AE152</f>
        <v>4</v>
      </c>
      <c r="J152" s="189">
        <f>J151+I152</f>
        <v>1731.5</v>
      </c>
      <c r="K152" s="49">
        <f>J152/$I$239</f>
        <v>0.667630614999036</v>
      </c>
      <c r="L152" s="265">
        <f>S152+X152+AC152+AH152</f>
        <v>0.8</v>
      </c>
      <c r="M152" s="189">
        <f>M151+L152</f>
        <v>355.27</v>
      </c>
      <c r="N152" s="62">
        <f>M152/$L$239</f>
        <v>0.667136123786454</v>
      </c>
      <c r="O152" s="267">
        <f>P152/$F152</f>
        <v>0</v>
      </c>
      <c r="P152" s="268"/>
      <c r="Q152" s="261"/>
      <c r="R152" s="261">
        <f>Roles!$D$2</f>
        <v>0.61</v>
      </c>
      <c r="S152" s="269">
        <f>R152*P152</f>
        <v>0</v>
      </c>
      <c r="T152" s="267">
        <f>U152/$F152</f>
        <v>0</v>
      </c>
      <c r="U152" s="270">
        <v>0</v>
      </c>
      <c r="V152" s="261"/>
      <c r="W152" s="261">
        <f>TRUNC((Roles!$D$5+3*Roles!$D$8)/4,2)</f>
        <v>0.17</v>
      </c>
      <c r="X152" s="265">
        <f>W152*U152</f>
        <v>0</v>
      </c>
      <c r="Y152" s="267">
        <f>Z152/$F152</f>
        <v>2</v>
      </c>
      <c r="Z152" s="270">
        <v>4</v>
      </c>
      <c r="AA152" s="261"/>
      <c r="AB152" s="261">
        <f>TRUNC((Roles!$D$4+3*Roles!$D$7)/4,2)</f>
        <v>0.2</v>
      </c>
      <c r="AC152" s="271">
        <f>AB152*Z152</f>
        <v>0.8</v>
      </c>
      <c r="AD152" s="267">
        <f>AE152/$F152</f>
        <v>0</v>
      </c>
      <c r="AE152" s="270">
        <v>0</v>
      </c>
      <c r="AF152" s="61"/>
      <c r="AG152" s="272">
        <f>TRUNC((Roles!$D$3+3*Roles!$D$6)/4,2)</f>
        <v>0.18</v>
      </c>
      <c r="AH152" s="271">
        <f>AG152*AE152</f>
        <v>0</v>
      </c>
    </row>
    <row r="153">
      <c r="A153" s="307" t="inlineStr">
        <is>
          <t xml:space="preserve">4.1.6</t>
        </is>
      </c>
      <c r="B153" s="58" t="inlineStr">
        <is>
          <t xml:space="preserve">Diseño de la rúbrica experta de evaluación de informes</t>
        </is>
      </c>
      <c r="C153" s="308">
        <v>46317</v>
      </c>
      <c r="D153" s="308">
        <v>46318</v>
      </c>
      <c r="E153" s="188">
        <f>D153-C153+1</f>
        <v>2</v>
      </c>
      <c r="F153" s="309">
        <v>3</v>
      </c>
      <c r="G153" s="62">
        <f>F153/$F$239</f>
        <v>0.00258397932816538</v>
      </c>
      <c r="H153" s="62">
        <f>H152+G153</f>
        <v>0.546080964685616</v>
      </c>
      <c r="I153" s="264">
        <f>P153+U153+Z153+AE153</f>
        <v>7</v>
      </c>
      <c r="J153" s="189">
        <f>J152+I153</f>
        <v>1738.5</v>
      </c>
      <c r="K153" s="49">
        <f>J153/$I$239</f>
        <v>0.67032967032967</v>
      </c>
      <c r="L153" s="265">
        <f>S153+X153+AC153+AH153</f>
        <v>1.81</v>
      </c>
      <c r="M153" s="189">
        <f>M152+L153</f>
        <v>357.08</v>
      </c>
      <c r="N153" s="62">
        <f>M153/$L$239</f>
        <v>0.670534993333709</v>
      </c>
      <c r="O153" s="267">
        <f>P153/$F153</f>
        <v>0.333333333333333</v>
      </c>
      <c r="P153" s="268">
        <v>1</v>
      </c>
      <c r="Q153" s="261"/>
      <c r="R153" s="261">
        <f>Roles!$D$2</f>
        <v>0.61</v>
      </c>
      <c r="S153" s="269">
        <f>R153*P153</f>
        <v>0.61</v>
      </c>
      <c r="T153" s="267">
        <f>U153/$F153</f>
        <v>0</v>
      </c>
      <c r="U153" s="270">
        <v>0</v>
      </c>
      <c r="V153" s="261"/>
      <c r="W153" s="261">
        <f>TRUNC((Roles!$D$5+3*Roles!$D$8)/4,2)</f>
        <v>0.17</v>
      </c>
      <c r="X153" s="265">
        <f>W153*U153</f>
        <v>0</v>
      </c>
      <c r="Y153" s="267">
        <f>Z153/$F153</f>
        <v>2</v>
      </c>
      <c r="Z153" s="270">
        <v>6</v>
      </c>
      <c r="AA153" s="261"/>
      <c r="AB153" s="261">
        <f>TRUNC((Roles!$D$4+3*Roles!$D$7)/4,2)</f>
        <v>0.2</v>
      </c>
      <c r="AC153" s="271">
        <f>AB153*Z153</f>
        <v>1.2</v>
      </c>
      <c r="AD153" s="267">
        <f>AE153/$F153</f>
        <v>0</v>
      </c>
      <c r="AE153" s="270">
        <v>0</v>
      </c>
      <c r="AF153" s="61"/>
      <c r="AG153" s="272">
        <f>TRUNC((Roles!$D$3+3*Roles!$D$6)/4,2)</f>
        <v>0.18</v>
      </c>
      <c r="AH153" s="271">
        <f>AG153*AE153</f>
        <v>0</v>
      </c>
    </row>
    <row r="154">
      <c r="A154" s="301" t="inlineStr">
        <is>
          <t xml:space="preserve">4.2</t>
        </is>
      </c>
      <c r="B154" s="302" t="inlineStr">
        <is>
          <t xml:space="preserve">Etapa III: Marco Conceptual de Desarrollo</t>
        </is>
      </c>
      <c r="C154" s="303">
        <v>46317</v>
      </c>
      <c r="D154" s="303">
        <v>46323</v>
      </c>
      <c r="E154" s="304">
        <f>D154-C154+1</f>
        <v>7</v>
      </c>
      <c r="F154" s="278">
        <f>SUM(F155:F159)</f>
        <v>13</v>
      </c>
      <c r="G154" s="305">
        <f>F154/$F$239</f>
        <v>0.0111972437553833</v>
      </c>
      <c r="H154" s="305">
        <f>H159</f>
        <v>0.557278208440999</v>
      </c>
      <c r="I154" s="306">
        <f>SUM(I155:I159)</f>
        <v>34</v>
      </c>
      <c r="J154" s="306">
        <f>J159</f>
        <v>1772.5</v>
      </c>
      <c r="K154" s="247">
        <f>J154/$I$239</f>
        <v>0.683439367649894</v>
      </c>
      <c r="L154" s="306">
        <f>SUM(L155:L159)</f>
        <v>6.95</v>
      </c>
      <c r="M154" s="306">
        <f>M159</f>
        <v>364.03</v>
      </c>
      <c r="N154" s="247">
        <f>M154/$L$239</f>
        <v>0.683585901263779</v>
      </c>
      <c r="O154" s="249"/>
      <c r="P154" s="276"/>
      <c r="Q154" s="277"/>
      <c r="R154" s="277"/>
      <c r="S154" s="256"/>
      <c r="T154" s="249"/>
      <c r="U154" s="269"/>
      <c r="V154" s="277"/>
      <c r="W154" s="277"/>
      <c r="X154" s="277"/>
      <c r="Y154" s="249"/>
      <c r="Z154" s="269"/>
      <c r="AA154" s="277"/>
      <c r="AB154" s="277"/>
      <c r="AC154" s="256"/>
      <c r="AD154" s="249"/>
      <c r="AE154" s="269"/>
      <c r="AF154" s="278"/>
      <c r="AG154" s="255"/>
      <c r="AH154" s="256"/>
    </row>
    <row r="155">
      <c r="A155" s="307" t="inlineStr">
        <is>
          <t xml:space="preserve">4.2.1</t>
        </is>
      </c>
      <c r="B155" s="58" t="inlineStr">
        <is>
          <t xml:space="preserve">Modelo conceptual · ¿Qué hacer? Problema y alcance de la solución</t>
        </is>
      </c>
      <c r="C155" s="308">
        <v>46317</v>
      </c>
      <c r="D155" s="308">
        <v>46318</v>
      </c>
      <c r="E155" s="188">
        <f>D155-C155+1</f>
        <v>2</v>
      </c>
      <c r="F155" s="309">
        <v>3</v>
      </c>
      <c r="G155" s="62">
        <f>F155/$F$239</f>
        <v>0.00258397932816538</v>
      </c>
      <c r="H155" s="62">
        <f>H153+G155</f>
        <v>0.548664944013781</v>
      </c>
      <c r="I155" s="264">
        <f>P155+U155+Z155+AE155</f>
        <v>6</v>
      </c>
      <c r="J155" s="189">
        <f>J153+I155</f>
        <v>1744.5</v>
      </c>
      <c r="K155" s="49">
        <f>J155/$I$239</f>
        <v>0.672643146327357</v>
      </c>
      <c r="L155" s="265">
        <f>S155+X155+AC155+AH155</f>
        <v>1.2</v>
      </c>
      <c r="M155" s="189">
        <f>M153+L155</f>
        <v>358.28</v>
      </c>
      <c r="N155" s="62">
        <f>M155/$L$239</f>
        <v>0.672788387508685</v>
      </c>
      <c r="O155" s="267">
        <f>P155/$F155</f>
        <v>0</v>
      </c>
      <c r="P155" s="268"/>
      <c r="Q155" s="261"/>
      <c r="R155" s="261">
        <f>Roles!$D$2</f>
        <v>0.61</v>
      </c>
      <c r="S155" s="269">
        <f>R155*P155</f>
        <v>0</v>
      </c>
      <c r="T155" s="267">
        <f>U155/$F155</f>
        <v>0</v>
      </c>
      <c r="U155" s="270">
        <v>0</v>
      </c>
      <c r="V155" s="261"/>
      <c r="W155" s="261">
        <f>TRUNC((Roles!$D$5+3*Roles!$D$8)/4,2)</f>
        <v>0.17</v>
      </c>
      <c r="X155" s="265">
        <f>W155*U155</f>
        <v>0</v>
      </c>
      <c r="Y155" s="267">
        <f>Z155/$F155</f>
        <v>2</v>
      </c>
      <c r="Z155" s="270">
        <v>6</v>
      </c>
      <c r="AA155" s="261"/>
      <c r="AB155" s="261">
        <f>TRUNC((Roles!$D$4+3*Roles!$D$7)/4,2)</f>
        <v>0.2</v>
      </c>
      <c r="AC155" s="271">
        <f>AB155*Z155</f>
        <v>1.2</v>
      </c>
      <c r="AD155" s="267">
        <f>AE155/$F155</f>
        <v>0</v>
      </c>
      <c r="AE155" s="270">
        <v>0</v>
      </c>
      <c r="AF155" s="61"/>
      <c r="AG155" s="272">
        <f>TRUNC((Roles!$D$3+3*Roles!$D$6)/4,2)</f>
        <v>0.18</v>
      </c>
      <c r="AH155" s="271">
        <f>AG155*AE155</f>
        <v>0</v>
      </c>
    </row>
    <row r="156">
      <c r="A156" s="307" t="inlineStr">
        <is>
          <t xml:space="preserve">4.2.2</t>
        </is>
      </c>
      <c r="B156" s="58" t="inlineStr">
        <is>
          <t xml:space="preserve">Modelo conceptual · ¿Cómo hacerlo? Arquitectura tecnológica y metodológica</t>
        </is>
      </c>
      <c r="C156" s="308">
        <v>46319</v>
      </c>
      <c r="D156" s="308">
        <v>46320</v>
      </c>
      <c r="E156" s="188">
        <f>D156-C156+1</f>
        <v>2</v>
      </c>
      <c r="F156" s="309">
        <v>3</v>
      </c>
      <c r="G156" s="62">
        <f>F156/$F$239</f>
        <v>0.00258397932816538</v>
      </c>
      <c r="H156" s="62">
        <f>H155+G156</f>
        <v>0.551248923341947</v>
      </c>
      <c r="I156" s="264">
        <f>P156+U156+Z156+AE156</f>
        <v>10</v>
      </c>
      <c r="J156" s="189">
        <f>J155+I156</f>
        <v>1754.5</v>
      </c>
      <c r="K156" s="49">
        <f>J156/$I$239</f>
        <v>0.676498939656834</v>
      </c>
      <c r="L156" s="265">
        <f>S156+X156+AC156+AH156</f>
        <v>2.29</v>
      </c>
      <c r="M156" s="189">
        <f>M155+L156</f>
        <v>360.57</v>
      </c>
      <c r="N156" s="62">
        <f>M156/$L$239</f>
        <v>0.677088614725931</v>
      </c>
      <c r="O156" s="267">
        <f>P156/$F156</f>
        <v>0.333333333333333</v>
      </c>
      <c r="P156" s="268">
        <v>1</v>
      </c>
      <c r="Q156" s="261"/>
      <c r="R156" s="261">
        <f>Roles!$D$2</f>
        <v>0.61</v>
      </c>
      <c r="S156" s="269">
        <f>R156*P156</f>
        <v>0.61</v>
      </c>
      <c r="T156" s="267">
        <f>U156/$F156</f>
        <v>0</v>
      </c>
      <c r="U156" s="270">
        <v>0</v>
      </c>
      <c r="V156" s="261"/>
      <c r="W156" s="261">
        <f>TRUNC((Roles!$D$5+3*Roles!$D$8)/4,2)</f>
        <v>0.17</v>
      </c>
      <c r="X156" s="265">
        <f>W156*U156</f>
        <v>0</v>
      </c>
      <c r="Y156" s="267">
        <f>Z156/$F156</f>
        <v>1</v>
      </c>
      <c r="Z156" s="270">
        <v>3</v>
      </c>
      <c r="AA156" s="261"/>
      <c r="AB156" s="261">
        <f>TRUNC((Roles!$D$4+3*Roles!$D$7)/4,2)</f>
        <v>0.2</v>
      </c>
      <c r="AC156" s="271">
        <f>AB156*Z156</f>
        <v>0.6</v>
      </c>
      <c r="AD156" s="267">
        <f>AE156/$F156</f>
        <v>2</v>
      </c>
      <c r="AE156" s="270">
        <v>6</v>
      </c>
      <c r="AF156" s="61"/>
      <c r="AG156" s="272">
        <f>TRUNC((Roles!$D$3+3*Roles!$D$6)/4,2)</f>
        <v>0.18</v>
      </c>
      <c r="AH156" s="271">
        <f>AG156*AE156</f>
        <v>1.08</v>
      </c>
    </row>
    <row r="157">
      <c r="A157" s="307" t="inlineStr">
        <is>
          <t xml:space="preserve">4.2.3</t>
        </is>
      </c>
      <c r="B157" s="58" t="inlineStr">
        <is>
          <t xml:space="preserve">Modelo conceptual · ¿Con qué hacerlo? Tecnologías, herramientas y recursos</t>
        </is>
      </c>
      <c r="C157" s="308">
        <v>46320</v>
      </c>
      <c r="D157" s="308">
        <v>46321</v>
      </c>
      <c r="E157" s="188">
        <f>D157-C157+1</f>
        <v>2</v>
      </c>
      <c r="F157" s="309">
        <v>2</v>
      </c>
      <c r="G157" s="62">
        <f>F157/$F$239</f>
        <v>0.00172265288544358</v>
      </c>
      <c r="H157" s="62">
        <f>H156+G157</f>
        <v>0.55297157622739</v>
      </c>
      <c r="I157" s="264">
        <f>P157+U157+Z157+AE157</f>
        <v>6</v>
      </c>
      <c r="J157" s="189">
        <f>J156+I157</f>
        <v>1760.5</v>
      </c>
      <c r="K157" s="49">
        <f>J157/$I$239</f>
        <v>0.678812415654521</v>
      </c>
      <c r="L157" s="265">
        <f>S157+X157+AC157+AH157</f>
        <v>1.12</v>
      </c>
      <c r="M157" s="189">
        <f>M156+L157</f>
        <v>361.69</v>
      </c>
      <c r="N157" s="62">
        <f>M157/$L$239</f>
        <v>0.679191782622576</v>
      </c>
      <c r="O157" s="267">
        <f>P157/$F157</f>
        <v>0</v>
      </c>
      <c r="P157" s="268"/>
      <c r="Q157" s="261"/>
      <c r="R157" s="261">
        <f>Roles!$D$2</f>
        <v>0.61</v>
      </c>
      <c r="S157" s="269">
        <f>R157*P157</f>
        <v>0</v>
      </c>
      <c r="T157" s="267">
        <f>U157/$F157</f>
        <v>0</v>
      </c>
      <c r="U157" s="270">
        <v>0</v>
      </c>
      <c r="V157" s="261"/>
      <c r="W157" s="261">
        <f>TRUNC((Roles!$D$5+3*Roles!$D$8)/4,2)</f>
        <v>0.17</v>
      </c>
      <c r="X157" s="265">
        <f>W157*U157</f>
        <v>0</v>
      </c>
      <c r="Y157" s="267">
        <f>Z157/$F157</f>
        <v>1</v>
      </c>
      <c r="Z157" s="270">
        <v>2</v>
      </c>
      <c r="AA157" s="261"/>
      <c r="AB157" s="261">
        <f>TRUNC((Roles!$D$4+3*Roles!$D$7)/4,2)</f>
        <v>0.2</v>
      </c>
      <c r="AC157" s="271">
        <f>AB157*Z157</f>
        <v>0.4</v>
      </c>
      <c r="AD157" s="267">
        <f>AE157/$F157</f>
        <v>2</v>
      </c>
      <c r="AE157" s="270">
        <v>4</v>
      </c>
      <c r="AF157" s="61"/>
      <c r="AG157" s="272">
        <f>TRUNC((Roles!$D$3+3*Roles!$D$6)/4,2)</f>
        <v>0.18</v>
      </c>
      <c r="AH157" s="271">
        <f>AG157*AE157</f>
        <v>0.72</v>
      </c>
    </row>
    <row r="158">
      <c r="A158" s="307" t="inlineStr">
        <is>
          <t xml:space="preserve">4.2.4</t>
        </is>
      </c>
      <c r="B158" s="58" t="inlineStr">
        <is>
          <t xml:space="preserve">Operacionalización de conceptos y modelo de estado compartido</t>
        </is>
      </c>
      <c r="C158" s="308">
        <v>46321</v>
      </c>
      <c r="D158" s="308">
        <v>46322</v>
      </c>
      <c r="E158" s="188">
        <f>D158-C158+1</f>
        <v>2</v>
      </c>
      <c r="F158" s="309">
        <v>3</v>
      </c>
      <c r="G158" s="62">
        <f>F158/$F$239</f>
        <v>0.00258397932816538</v>
      </c>
      <c r="H158" s="62">
        <f>H157+G158</f>
        <v>0.555555555555556</v>
      </c>
      <c r="I158" s="264">
        <f>P158+U158+Z158+AE158</f>
        <v>6</v>
      </c>
      <c r="J158" s="189">
        <f>J157+I158</f>
        <v>1766.5</v>
      </c>
      <c r="K158" s="49">
        <f>J158/$I$239</f>
        <v>0.681125891652208</v>
      </c>
      <c r="L158" s="265">
        <f>S158+X158+AC158+AH158</f>
        <v>1.2</v>
      </c>
      <c r="M158" s="189">
        <f>M157+L158</f>
        <v>362.89</v>
      </c>
      <c r="N158" s="62">
        <f>M158/$L$239</f>
        <v>0.681445176797552</v>
      </c>
      <c r="O158" s="267">
        <f>P158/$F158</f>
        <v>0</v>
      </c>
      <c r="P158" s="268"/>
      <c r="Q158" s="261"/>
      <c r="R158" s="261">
        <f>Roles!$D$2</f>
        <v>0.61</v>
      </c>
      <c r="S158" s="269">
        <f>R158*P158</f>
        <v>0</v>
      </c>
      <c r="T158" s="267">
        <f>U158/$F158</f>
        <v>0</v>
      </c>
      <c r="U158" s="270">
        <v>0</v>
      </c>
      <c r="V158" s="261"/>
      <c r="W158" s="261">
        <f>TRUNC((Roles!$D$5+3*Roles!$D$8)/4,2)</f>
        <v>0.17</v>
      </c>
      <c r="X158" s="265">
        <f>W158*U158</f>
        <v>0</v>
      </c>
      <c r="Y158" s="267">
        <f>Z158/$F158</f>
        <v>2</v>
      </c>
      <c r="Z158" s="270">
        <v>6</v>
      </c>
      <c r="AA158" s="261"/>
      <c r="AB158" s="261">
        <f>TRUNC((Roles!$D$4+3*Roles!$D$7)/4,2)</f>
        <v>0.2</v>
      </c>
      <c r="AC158" s="271">
        <f>AB158*Z158</f>
        <v>1.2</v>
      </c>
      <c r="AD158" s="267">
        <f>AE158/$F158</f>
        <v>0</v>
      </c>
      <c r="AE158" s="270">
        <v>0</v>
      </c>
      <c r="AF158" s="61"/>
      <c r="AG158" s="272">
        <f>TRUNC((Roles!$D$3+3*Roles!$D$6)/4,2)</f>
        <v>0.18</v>
      </c>
      <c r="AH158" s="271">
        <f>AG158*AE158</f>
        <v>0</v>
      </c>
    </row>
    <row r="159">
      <c r="A159" s="307" t="inlineStr">
        <is>
          <t xml:space="preserve">4.2.5</t>
        </is>
      </c>
      <c r="B159" s="58" t="inlineStr">
        <is>
          <t xml:space="preserve">Integración del marco teórico con las fases del proyecto (matriz de trazabilidad)</t>
        </is>
      </c>
      <c r="C159" s="308">
        <v>46322</v>
      </c>
      <c r="D159" s="308">
        <v>46323</v>
      </c>
      <c r="E159" s="188">
        <f>D159-C159+1</f>
        <v>2</v>
      </c>
      <c r="F159" s="309">
        <v>2</v>
      </c>
      <c r="G159" s="62">
        <f>F159/$F$239</f>
        <v>0.00172265288544358</v>
      </c>
      <c r="H159" s="62">
        <f>H158+G159</f>
        <v>0.557278208440999</v>
      </c>
      <c r="I159" s="264">
        <f>P159+U159+Z159+AE159</f>
        <v>6</v>
      </c>
      <c r="J159" s="189">
        <f>J158+I159</f>
        <v>1772.5</v>
      </c>
      <c r="K159" s="49">
        <f>J159/$I$239</f>
        <v>0.683439367649894</v>
      </c>
      <c r="L159" s="265">
        <f>S159+X159+AC159+AH159</f>
        <v>1.14</v>
      </c>
      <c r="M159" s="189">
        <f>M158+L159</f>
        <v>364.03</v>
      </c>
      <c r="N159" s="62">
        <f>M159/$L$239</f>
        <v>0.683585901263779</v>
      </c>
      <c r="O159" s="267">
        <f>P159/$F159</f>
        <v>0</v>
      </c>
      <c r="P159" s="268"/>
      <c r="Q159" s="261"/>
      <c r="R159" s="261">
        <f>Roles!$D$2</f>
        <v>0.61</v>
      </c>
      <c r="S159" s="269">
        <f>R159*P159</f>
        <v>0</v>
      </c>
      <c r="T159" s="267">
        <f>U159/$F159</f>
        <v>1</v>
      </c>
      <c r="U159" s="270">
        <v>2</v>
      </c>
      <c r="V159" s="261"/>
      <c r="W159" s="261">
        <f>TRUNC((Roles!$D$5+3*Roles!$D$8)/4,2)</f>
        <v>0.17</v>
      </c>
      <c r="X159" s="265">
        <f>W159*U159</f>
        <v>0.34</v>
      </c>
      <c r="Y159" s="267">
        <f>Z159/$F159</f>
        <v>2</v>
      </c>
      <c r="Z159" s="270">
        <v>4</v>
      </c>
      <c r="AA159" s="261"/>
      <c r="AB159" s="261">
        <f>TRUNC((Roles!$D$4+3*Roles!$D$7)/4,2)</f>
        <v>0.2</v>
      </c>
      <c r="AC159" s="271">
        <f>AB159*Z159</f>
        <v>0.8</v>
      </c>
      <c r="AD159" s="267">
        <f>AE159/$F159</f>
        <v>0</v>
      </c>
      <c r="AE159" s="270">
        <v>0</v>
      </c>
      <c r="AF159" s="61"/>
      <c r="AG159" s="272">
        <f>TRUNC((Roles!$D$3+3*Roles!$D$6)/4,2)</f>
        <v>0.18</v>
      </c>
      <c r="AH159" s="271">
        <f>AG159*AE159</f>
        <v>0</v>
      </c>
    </row>
    <row r="160">
      <c r="A160" s="301" t="inlineStr">
        <is>
          <t xml:space="preserve">4.3</t>
        </is>
      </c>
      <c r="B160" s="302" t="inlineStr">
        <is>
          <t xml:space="preserve">Investigación de fuentes de datos y diseño de escenarios H5N1</t>
        </is>
      </c>
      <c r="C160" s="303">
        <v>46311</v>
      </c>
      <c r="D160" s="303">
        <v>46327</v>
      </c>
      <c r="E160" s="304">
        <f>D160-C160+1</f>
        <v>17</v>
      </c>
      <c r="F160" s="278">
        <f>SUM(F161:F165)</f>
        <v>17</v>
      </c>
      <c r="G160" s="305">
        <f>F160/$F$239</f>
        <v>0.0146425495262705</v>
      </c>
      <c r="H160" s="305">
        <f>H165</f>
        <v>0.57192075796727</v>
      </c>
      <c r="I160" s="306">
        <f>SUM(I161:I165)</f>
        <v>36</v>
      </c>
      <c r="J160" s="306">
        <f>J165</f>
        <v>1808.5</v>
      </c>
      <c r="K160" s="247">
        <f>J160/$I$239</f>
        <v>0.697320223636013</v>
      </c>
      <c r="L160" s="306">
        <f>SUM(L161:L165)</f>
        <v>7.98</v>
      </c>
      <c r="M160" s="306">
        <f>M165</f>
        <v>372.01</v>
      </c>
      <c r="N160" s="247">
        <f>M160/$L$239</f>
        <v>0.69857097252737</v>
      </c>
      <c r="O160" s="249"/>
      <c r="P160" s="276"/>
      <c r="Q160" s="277"/>
      <c r="R160" s="277"/>
      <c r="S160" s="256"/>
      <c r="T160" s="249"/>
      <c r="U160" s="269"/>
      <c r="V160" s="277"/>
      <c r="W160" s="277"/>
      <c r="X160" s="277"/>
      <c r="Y160" s="249"/>
      <c r="Z160" s="269"/>
      <c r="AA160" s="277"/>
      <c r="AB160" s="277"/>
      <c r="AC160" s="256"/>
      <c r="AD160" s="249"/>
      <c r="AE160" s="269"/>
      <c r="AF160" s="278"/>
      <c r="AG160" s="255"/>
      <c r="AH160" s="256"/>
    </row>
    <row r="161">
      <c r="A161" s="307" t="inlineStr">
        <is>
          <t xml:space="preserve">4.3.1</t>
        </is>
      </c>
      <c r="B161" s="58" t="inlineStr">
        <is>
          <t xml:space="preserve">Relevamiento de fuentes de datos climáticos abiertos (DMC, Open-Meteo, NASA POWER)</t>
        </is>
      </c>
      <c r="C161" s="308">
        <v>46311</v>
      </c>
      <c r="D161" s="308">
        <v>46312</v>
      </c>
      <c r="E161" s="188">
        <f>D161-C161+1</f>
        <v>2</v>
      </c>
      <c r="F161" s="309">
        <v>3</v>
      </c>
      <c r="G161" s="62">
        <f>F161/$F$239</f>
        <v>0.00258397932816538</v>
      </c>
      <c r="H161" s="62">
        <f>H159+G161</f>
        <v>0.559862187769164</v>
      </c>
      <c r="I161" s="264">
        <f>P161+U161+Z161+AE161</f>
        <v>6</v>
      </c>
      <c r="J161" s="189">
        <f>J159+I161</f>
        <v>1778.5</v>
      </c>
      <c r="K161" s="49">
        <f>J161/$I$239</f>
        <v>0.685752843647581</v>
      </c>
      <c r="L161" s="265">
        <f>S161+X161+AC161+AH161</f>
        <v>1.2</v>
      </c>
      <c r="M161" s="189">
        <f>M159+L161</f>
        <v>365.23</v>
      </c>
      <c r="N161" s="62">
        <f>M161/$L$239</f>
        <v>0.685839295438755</v>
      </c>
      <c r="O161" s="267">
        <f>P161/$F161</f>
        <v>0</v>
      </c>
      <c r="P161" s="268"/>
      <c r="Q161" s="261"/>
      <c r="R161" s="261">
        <f>Roles!$D$2</f>
        <v>0.61</v>
      </c>
      <c r="S161" s="269">
        <f>R161*P161</f>
        <v>0</v>
      </c>
      <c r="T161" s="267">
        <f>U161/$F161</f>
        <v>0</v>
      </c>
      <c r="U161" s="270">
        <v>0</v>
      </c>
      <c r="V161" s="261"/>
      <c r="W161" s="261">
        <f>TRUNC((Roles!$D$5+3*Roles!$D$8)/4,2)</f>
        <v>0.17</v>
      </c>
      <c r="X161" s="265">
        <f>W161*U161</f>
        <v>0</v>
      </c>
      <c r="Y161" s="267">
        <f>Z161/$F161</f>
        <v>2</v>
      </c>
      <c r="Z161" s="270">
        <v>6</v>
      </c>
      <c r="AA161" s="261"/>
      <c r="AB161" s="261">
        <f>TRUNC((Roles!$D$4+3*Roles!$D$7)/4,2)</f>
        <v>0.2</v>
      </c>
      <c r="AC161" s="271">
        <f>AB161*Z161</f>
        <v>1.2</v>
      </c>
      <c r="AD161" s="267">
        <f>AE161/$F161</f>
        <v>0</v>
      </c>
      <c r="AE161" s="270">
        <v>0</v>
      </c>
      <c r="AF161" s="61"/>
      <c r="AG161" s="272">
        <f>TRUNC((Roles!$D$3+3*Roles!$D$6)/4,2)</f>
        <v>0.18</v>
      </c>
      <c r="AH161" s="271">
        <f>AG161*AE161</f>
        <v>0</v>
      </c>
    </row>
    <row r="162">
      <c r="A162" s="307" t="inlineStr">
        <is>
          <t xml:space="preserve">4.3.2</t>
        </is>
      </c>
      <c r="B162" s="58" t="inlineStr">
        <is>
          <t xml:space="preserve">Relevamiento de datos sanitarios históricos de IAAP (SAG, WAHIS-OMSA)</t>
        </is>
      </c>
      <c r="C162" s="308">
        <v>46312</v>
      </c>
      <c r="D162" s="308">
        <v>46314</v>
      </c>
      <c r="E162" s="188">
        <f>D162-C162+1</f>
        <v>3</v>
      </c>
      <c r="F162" s="309">
        <v>4</v>
      </c>
      <c r="G162" s="62">
        <f>F162/$F$239</f>
        <v>0.00344530577088717</v>
      </c>
      <c r="H162" s="62">
        <f>H161+G162</f>
        <v>0.563307493540052</v>
      </c>
      <c r="I162" s="264">
        <f>P162+U162+Z162+AE162</f>
        <v>8</v>
      </c>
      <c r="J162" s="189">
        <f>J161+I162</f>
        <v>1786.5</v>
      </c>
      <c r="K162" s="49">
        <f>J162/$I$239</f>
        <v>0.688837478311163</v>
      </c>
      <c r="L162" s="265">
        <f>S162+X162+AC162+AH162</f>
        <v>1.6</v>
      </c>
      <c r="M162" s="189">
        <f>M161+L162</f>
        <v>366.83</v>
      </c>
      <c r="N162" s="62">
        <f>M162/$L$239</f>
        <v>0.68884382100539</v>
      </c>
      <c r="O162" s="267">
        <f>P162/$F162</f>
        <v>0</v>
      </c>
      <c r="P162" s="268"/>
      <c r="Q162" s="261"/>
      <c r="R162" s="261">
        <f>Roles!$D$2</f>
        <v>0.61</v>
      </c>
      <c r="S162" s="269">
        <f>R162*P162</f>
        <v>0</v>
      </c>
      <c r="T162" s="267">
        <f>U162/$F162</f>
        <v>0</v>
      </c>
      <c r="U162" s="270">
        <v>0</v>
      </c>
      <c r="V162" s="261"/>
      <c r="W162" s="261">
        <f>TRUNC((Roles!$D$5+3*Roles!$D$8)/4,2)</f>
        <v>0.17</v>
      </c>
      <c r="X162" s="265">
        <f>W162*U162</f>
        <v>0</v>
      </c>
      <c r="Y162" s="267">
        <f>Z162/$F162</f>
        <v>2</v>
      </c>
      <c r="Z162" s="270">
        <v>8</v>
      </c>
      <c r="AA162" s="261"/>
      <c r="AB162" s="261">
        <f>TRUNC((Roles!$D$4+3*Roles!$D$7)/4,2)</f>
        <v>0.2</v>
      </c>
      <c r="AC162" s="271">
        <f>AB162*Z162</f>
        <v>1.6</v>
      </c>
      <c r="AD162" s="267">
        <f>AE162/$F162</f>
        <v>0</v>
      </c>
      <c r="AE162" s="270">
        <v>0</v>
      </c>
      <c r="AF162" s="61"/>
      <c r="AG162" s="272">
        <f>TRUNC((Roles!$D$3+3*Roles!$D$6)/4,2)</f>
        <v>0.18</v>
      </c>
      <c r="AH162" s="271">
        <f>AG162*AE162</f>
        <v>0</v>
      </c>
    </row>
    <row r="163">
      <c r="A163" s="307" t="inlineStr">
        <is>
          <t xml:space="preserve">4.3.3</t>
        </is>
      </c>
      <c r="B163" s="58" t="inlineStr">
        <is>
          <t xml:space="preserve">Diccionario de datos y reglas de normalización</t>
        </is>
      </c>
      <c r="C163" s="308">
        <v>46315</v>
      </c>
      <c r="D163" s="308">
        <v>46316</v>
      </c>
      <c r="E163" s="188">
        <f>D163-C163+1</f>
        <v>2</v>
      </c>
      <c r="F163" s="309">
        <v>3</v>
      </c>
      <c r="G163" s="62">
        <f>F163/$F$239</f>
        <v>0.00258397932816538</v>
      </c>
      <c r="H163" s="62">
        <f>H162+G163</f>
        <v>0.565891472868217</v>
      </c>
      <c r="I163" s="264">
        <f>P163+U163+Z163+AE163</f>
        <v>6</v>
      </c>
      <c r="J163" s="189">
        <f>J162+I163</f>
        <v>1792.5</v>
      </c>
      <c r="K163" s="49">
        <f>J163/$I$239</f>
        <v>0.691150954308849</v>
      </c>
      <c r="L163" s="265">
        <f>S163+X163+AC163+AH163</f>
        <v>1.16</v>
      </c>
      <c r="M163" s="189">
        <f>M162+L163</f>
        <v>367.99</v>
      </c>
      <c r="N163" s="62">
        <f>M163/$L$239</f>
        <v>0.6910221020412</v>
      </c>
      <c r="O163" s="267">
        <f>P163/$F163</f>
        <v>0</v>
      </c>
      <c r="P163" s="268"/>
      <c r="Q163" s="261"/>
      <c r="R163" s="261">
        <f>Roles!$D$2</f>
        <v>0.61</v>
      </c>
      <c r="S163" s="269">
        <f>R163*P163</f>
        <v>0</v>
      </c>
      <c r="T163" s="267">
        <f>U163/$F163</f>
        <v>0</v>
      </c>
      <c r="U163" s="270">
        <v>0</v>
      </c>
      <c r="V163" s="261"/>
      <c r="W163" s="261">
        <f>TRUNC((Roles!$D$5+3*Roles!$D$8)/4,2)</f>
        <v>0.17</v>
      </c>
      <c r="X163" s="265">
        <f>W163*U163</f>
        <v>0</v>
      </c>
      <c r="Y163" s="267">
        <f>Z163/$F163</f>
        <v>1.33333333333333</v>
      </c>
      <c r="Z163" s="270">
        <v>4</v>
      </c>
      <c r="AA163" s="261"/>
      <c r="AB163" s="261">
        <f>TRUNC((Roles!$D$4+3*Roles!$D$7)/4,2)</f>
        <v>0.2</v>
      </c>
      <c r="AC163" s="271">
        <f>AB163*Z163</f>
        <v>0.8</v>
      </c>
      <c r="AD163" s="267">
        <f>AE163/$F163</f>
        <v>0.666666666666667</v>
      </c>
      <c r="AE163" s="270">
        <v>2</v>
      </c>
      <c r="AF163" s="61"/>
      <c r="AG163" s="272">
        <f>TRUNC((Roles!$D$3+3*Roles!$D$6)/4,2)</f>
        <v>0.18</v>
      </c>
      <c r="AH163" s="271">
        <f>AG163*AE163</f>
        <v>0.36</v>
      </c>
    </row>
    <row r="164">
      <c r="A164" s="307" t="inlineStr">
        <is>
          <t xml:space="preserve">4.3.4</t>
        </is>
      </c>
      <c r="B164" s="58" t="inlineStr">
        <is>
          <t xml:space="preserve">Diseño de escenarios epidemiológicos simulados de H5N1 (casos de prueba)</t>
        </is>
      </c>
      <c r="C164" s="308">
        <v>46323</v>
      </c>
      <c r="D164" s="308">
        <v>46325</v>
      </c>
      <c r="E164" s="188">
        <f>D164-C164+1</f>
        <v>3</v>
      </c>
      <c r="F164" s="309">
        <v>4</v>
      </c>
      <c r="G164" s="62">
        <f>F164/$F$239</f>
        <v>0.00344530577088717</v>
      </c>
      <c r="H164" s="62">
        <f>H163+G164</f>
        <v>0.569336778639104</v>
      </c>
      <c r="I164" s="264">
        <f>P164+U164+Z164+AE164</f>
        <v>9</v>
      </c>
      <c r="J164" s="189">
        <f>J163+I164</f>
        <v>1801.5</v>
      </c>
      <c r="K164" s="49">
        <f>J164/$I$239</f>
        <v>0.694621168305379</v>
      </c>
      <c r="L164" s="265">
        <f>S164+X164+AC164+AH164</f>
        <v>2.21</v>
      </c>
      <c r="M164" s="189">
        <f>M163+L164</f>
        <v>370.2</v>
      </c>
      <c r="N164" s="62">
        <f>M164/$L$239</f>
        <v>0.695172102980114</v>
      </c>
      <c r="O164" s="267">
        <f>P164/$F164</f>
        <v>0.25</v>
      </c>
      <c r="P164" s="268">
        <v>1</v>
      </c>
      <c r="Q164" s="261"/>
      <c r="R164" s="261">
        <f>Roles!$D$2</f>
        <v>0.61</v>
      </c>
      <c r="S164" s="269">
        <f>R164*P164</f>
        <v>0.61</v>
      </c>
      <c r="T164" s="267">
        <f>U164/$F164</f>
        <v>0</v>
      </c>
      <c r="U164" s="270">
        <v>0</v>
      </c>
      <c r="V164" s="261"/>
      <c r="W164" s="261">
        <f>TRUNC((Roles!$D$5+3*Roles!$D$8)/4,2)</f>
        <v>0.17</v>
      </c>
      <c r="X164" s="265">
        <f>W164*U164</f>
        <v>0</v>
      </c>
      <c r="Y164" s="267">
        <f>Z164/$F164</f>
        <v>2</v>
      </c>
      <c r="Z164" s="270">
        <v>8</v>
      </c>
      <c r="AA164" s="261"/>
      <c r="AB164" s="261">
        <f>TRUNC((Roles!$D$4+3*Roles!$D$7)/4,2)</f>
        <v>0.2</v>
      </c>
      <c r="AC164" s="271">
        <f>AB164*Z164</f>
        <v>1.6</v>
      </c>
      <c r="AD164" s="267">
        <f>AE164/$F164</f>
        <v>0</v>
      </c>
      <c r="AE164" s="270">
        <v>0</v>
      </c>
      <c r="AF164" s="61"/>
      <c r="AG164" s="272">
        <f>TRUNC((Roles!$D$3+3*Roles!$D$6)/4,2)</f>
        <v>0.18</v>
      </c>
      <c r="AH164" s="271">
        <f>AG164*AE164</f>
        <v>0</v>
      </c>
    </row>
    <row r="165">
      <c r="A165" s="307" t="inlineStr">
        <is>
          <t xml:space="preserve">4.3.5</t>
        </is>
      </c>
      <c r="B165" s="58" t="inlineStr">
        <is>
          <t xml:space="preserve">Validación de escenarios con literatura y protocolos del SAG</t>
        </is>
      </c>
      <c r="C165" s="308">
        <v>46326</v>
      </c>
      <c r="D165" s="308">
        <v>46327</v>
      </c>
      <c r="E165" s="188">
        <f>D165-C165+1</f>
        <v>2</v>
      </c>
      <c r="F165" s="309">
        <v>3</v>
      </c>
      <c r="G165" s="62">
        <f>F165/$F$239</f>
        <v>0.00258397932816538</v>
      </c>
      <c r="H165" s="62">
        <f>H164+G165</f>
        <v>0.57192075796727</v>
      </c>
      <c r="I165" s="264">
        <f>P165+U165+Z165+AE165</f>
        <v>7</v>
      </c>
      <c r="J165" s="189">
        <f>J164+I165</f>
        <v>1808.5</v>
      </c>
      <c r="K165" s="49">
        <f>J165/$I$239</f>
        <v>0.697320223636013</v>
      </c>
      <c r="L165" s="265">
        <f>S165+X165+AC165+AH165</f>
        <v>1.81</v>
      </c>
      <c r="M165" s="189">
        <f>M164+L165</f>
        <v>372.01</v>
      </c>
      <c r="N165" s="62">
        <f>M165/$L$239</f>
        <v>0.69857097252737</v>
      </c>
      <c r="O165" s="267">
        <f>P165/$F165</f>
        <v>0.333333333333333</v>
      </c>
      <c r="P165" s="268">
        <v>1</v>
      </c>
      <c r="Q165" s="261"/>
      <c r="R165" s="261">
        <f>Roles!$D$2</f>
        <v>0.61</v>
      </c>
      <c r="S165" s="269">
        <f>R165*P165</f>
        <v>0.61</v>
      </c>
      <c r="T165" s="267">
        <f>U165/$F165</f>
        <v>0</v>
      </c>
      <c r="U165" s="270">
        <v>0</v>
      </c>
      <c r="V165" s="261"/>
      <c r="W165" s="261">
        <f>TRUNC((Roles!$D$5+3*Roles!$D$8)/4,2)</f>
        <v>0.17</v>
      </c>
      <c r="X165" s="265">
        <f>W165*U165</f>
        <v>0</v>
      </c>
      <c r="Y165" s="267">
        <f>Z165/$F165</f>
        <v>2</v>
      </c>
      <c r="Z165" s="270">
        <v>6</v>
      </c>
      <c r="AA165" s="261"/>
      <c r="AB165" s="261">
        <f>TRUNC((Roles!$D$4+3*Roles!$D$7)/4,2)</f>
        <v>0.2</v>
      </c>
      <c r="AC165" s="271">
        <f>AB165*Z165</f>
        <v>1.2</v>
      </c>
      <c r="AD165" s="267">
        <f>AE165/$F165</f>
        <v>0</v>
      </c>
      <c r="AE165" s="270">
        <v>0</v>
      </c>
      <c r="AF165" s="61"/>
      <c r="AG165" s="272">
        <f>TRUNC((Roles!$D$3+3*Roles!$D$6)/4,2)</f>
        <v>0.18</v>
      </c>
      <c r="AH165" s="271">
        <f>AG165*AE165</f>
        <v>0</v>
      </c>
    </row>
    <row r="166" ht="15.75" customHeight="1">
      <c r="A166" s="323" t="inlineStr">
        <is>
          <t xml:space="preserve">4.4</t>
        </is>
      </c>
      <c r="B166" s="302" t="inlineStr">
        <is>
          <t xml:space="preserve">Desarrollo APIs climáticos</t>
        </is>
      </c>
      <c r="C166" s="303">
        <v>46311</v>
      </c>
      <c r="D166" s="303">
        <v>46318</v>
      </c>
      <c r="E166" s="304">
        <f>D166-C166+1</f>
        <v>8</v>
      </c>
      <c r="F166" s="278">
        <f>SUM(F167:F169)</f>
        <v>61</v>
      </c>
      <c r="G166" s="305">
        <f>F166/$F$239</f>
        <v>0.0525409130060293</v>
      </c>
      <c r="H166" s="305">
        <f>H169</f>
        <v>0.624461670973299</v>
      </c>
      <c r="I166" s="306">
        <f>SUM(I167:I169)</f>
        <v>66</v>
      </c>
      <c r="J166" s="306">
        <f>J169</f>
        <v>1874.5</v>
      </c>
      <c r="K166" s="247">
        <f>J166/$I$239</f>
        <v>0.722768459610565</v>
      </c>
      <c r="L166" s="306">
        <f>SUM(L167:L169)</f>
        <v>12.55</v>
      </c>
      <c r="M166" s="306">
        <f>M169</f>
        <v>384.56</v>
      </c>
      <c r="N166" s="305">
        <f>M166/$L$239</f>
        <v>0.722137719940661</v>
      </c>
      <c r="O166" s="315"/>
      <c r="P166" s="276"/>
      <c r="Q166" s="277"/>
      <c r="R166" s="277"/>
      <c r="S166" s="256"/>
      <c r="T166" s="277"/>
      <c r="U166" s="269"/>
      <c r="V166" s="277"/>
      <c r="W166" s="277"/>
      <c r="X166" s="277"/>
      <c r="Y166" s="277"/>
      <c r="Z166" s="269"/>
      <c r="AA166" s="277"/>
      <c r="AB166" s="277"/>
      <c r="AC166" s="256"/>
      <c r="AD166" s="249"/>
      <c r="AE166" s="269"/>
      <c r="AF166" s="278"/>
      <c r="AG166" s="255"/>
      <c r="AH166" s="256"/>
    </row>
    <row r="167" ht="15.75" customHeight="1">
      <c r="A167" s="57" t="inlineStr">
        <is>
          <t xml:space="preserve">4.4.1</t>
        </is>
      </c>
      <c r="B167" s="58" t="inlineStr">
        <is>
          <t xml:space="preserve">Conexión API meteorológica</t>
        </is>
      </c>
      <c r="C167" s="308">
        <v>46311</v>
      </c>
      <c r="D167" s="308">
        <v>46314</v>
      </c>
      <c r="E167" s="188">
        <f>D167-C167+1</f>
        <v>4</v>
      </c>
      <c r="F167" s="61">
        <v>30.0</v>
      </c>
      <c r="G167" s="62">
        <f>F167/$F$239</f>
        <v>0.0258397932816537</v>
      </c>
      <c r="H167" s="62">
        <f>H165+G167</f>
        <v>0.597760551248923</v>
      </c>
      <c r="I167" s="264">
        <f>P167+U167+Z167+AE167</f>
        <v>31</v>
      </c>
      <c r="J167" s="189">
        <f>J165+I167</f>
        <v>1839.5</v>
      </c>
      <c r="K167" s="49">
        <f>J167/$I$239</f>
        <v>0.709273182957394</v>
      </c>
      <c r="L167" s="265">
        <f>S167+X167+AC167+AH167</f>
        <v>5.31</v>
      </c>
      <c r="M167" s="189">
        <f>M165+L167</f>
        <v>377.32</v>
      </c>
      <c r="N167" s="62">
        <f>M167/$L$239</f>
        <v>0.708542241751639</v>
      </c>
      <c r="O167" s="267">
        <f>P167/$F167</f>
        <v>0.0333333333333333</v>
      </c>
      <c r="P167" s="268">
        <v>1</v>
      </c>
      <c r="Q167" s="261"/>
      <c r="R167" s="261">
        <f>Roles!$D$2</f>
        <v>0.61</v>
      </c>
      <c r="S167" s="269">
        <f>R167*P167</f>
        <v>0.61</v>
      </c>
      <c r="T167" s="267">
        <f>U167/$F167</f>
        <v>0</v>
      </c>
      <c r="U167" s="270">
        <f>'CD R Documentación'!$I66</f>
        <v>0</v>
      </c>
      <c r="V167" s="261"/>
      <c r="W167" s="261"/>
      <c r="X167" s="265">
        <f>'CD R Documentación'!$L66</f>
        <v>0</v>
      </c>
      <c r="Y167" s="267">
        <f>Z167/$F167</f>
        <v>0</v>
      </c>
      <c r="Z167" s="270">
        <f>'CD R Investigación'!$I66</f>
        <v>0</v>
      </c>
      <c r="AA167" s="261"/>
      <c r="AB167" s="261"/>
      <c r="AC167" s="271">
        <f>'CD R Investigación'!$L66</f>
        <v>0</v>
      </c>
      <c r="AD167" s="267">
        <f>AE167/$F167</f>
        <v>1</v>
      </c>
      <c r="AE167" s="270">
        <f>'CD R Desarrollo'!$I66</f>
        <v>30</v>
      </c>
      <c r="AF167" s="61"/>
      <c r="AG167" s="272"/>
      <c r="AH167" s="271">
        <f>'CD R Desarrollo'!$L66</f>
        <v>4.7</v>
      </c>
    </row>
    <row r="168" ht="15.75" customHeight="1">
      <c r="A168" s="307" t="inlineStr">
        <is>
          <t xml:space="preserve">4.4.2</t>
        </is>
      </c>
      <c r="B168" s="325" t="inlineStr">
        <is>
          <t xml:space="preserve">Reunión de Líderes 5</t>
        </is>
      </c>
      <c r="C168" s="308">
        <v>46312</v>
      </c>
      <c r="D168" s="308">
        <v>46312</v>
      </c>
      <c r="E168" s="312">
        <f>D168-C168+1</f>
        <v>1</v>
      </c>
      <c r="F168" s="309">
        <v>1.0</v>
      </c>
      <c r="G168" s="62">
        <f>F168/$F$239</f>
        <v>0.000861326442721792</v>
      </c>
      <c r="H168" s="62">
        <f>H167+G168</f>
        <v>0.598621877691645</v>
      </c>
      <c r="I168" s="264">
        <f>P168+U168+Z168+AE168</f>
        <v>4</v>
      </c>
      <c r="J168" s="189">
        <f>J167+I168</f>
        <v>1843.5</v>
      </c>
      <c r="K168" s="49">
        <f>J168/$I$239</f>
        <v>0.710815500289185</v>
      </c>
      <c r="L168" s="265">
        <f>S168+X168+AC168+AH168</f>
        <v>1.93</v>
      </c>
      <c r="M168" s="189">
        <f>M167+L168</f>
        <v>379.25</v>
      </c>
      <c r="N168" s="62">
        <f>M168/$L$239</f>
        <v>0.712166450716392</v>
      </c>
      <c r="O168" s="267">
        <f>P168/$F168</f>
        <v>1</v>
      </c>
      <c r="P168" s="268">
        <v>1.0</v>
      </c>
      <c r="Q168" s="261"/>
      <c r="R168" s="261">
        <f>Roles!$D$2</f>
        <v>0.61</v>
      </c>
      <c r="S168" s="269">
        <f>R168*P168</f>
        <v>0.61</v>
      </c>
      <c r="T168" s="267">
        <f>U168/$F168</f>
        <v>1</v>
      </c>
      <c r="U168" s="270">
        <f>'CD R Documentación'!$I67</f>
        <v>1</v>
      </c>
      <c r="V168" s="261"/>
      <c r="W168" s="261"/>
      <c r="X168" s="265">
        <f>'CD R Documentación'!$L67</f>
        <v>0.44</v>
      </c>
      <c r="Y168" s="267">
        <f>Z168/$F168</f>
        <v>1</v>
      </c>
      <c r="Z168" s="270">
        <f>'CD R Investigación'!$I67</f>
        <v>1</v>
      </c>
      <c r="AA168" s="261"/>
      <c r="AB168" s="261"/>
      <c r="AC168" s="271">
        <f>'CD R Investigación'!$L67</f>
        <v>0.44</v>
      </c>
      <c r="AD168" s="267">
        <f>AE168/$F168</f>
        <v>1</v>
      </c>
      <c r="AE168" s="270">
        <f>'CD R Desarrollo'!$I67</f>
        <v>1</v>
      </c>
      <c r="AF168" s="61"/>
      <c r="AG168" s="272"/>
      <c r="AH168" s="271">
        <f>'CD R Desarrollo'!$L67</f>
        <v>0.44</v>
      </c>
    </row>
    <row r="169" ht="15.75" customHeight="1">
      <c r="A169" s="307" t="inlineStr">
        <is>
          <t xml:space="preserve">4.4.3</t>
        </is>
      </c>
      <c r="B169" s="129" t="inlineStr">
        <is>
          <t xml:space="preserve">Transformación de datos</t>
        </is>
      </c>
      <c r="C169" s="308">
        <v>46315</v>
      </c>
      <c r="D169" s="308">
        <v>46318</v>
      </c>
      <c r="E169" s="188">
        <f>D169-C169+1</f>
        <v>4</v>
      </c>
      <c r="F169" s="61">
        <v>30.0</v>
      </c>
      <c r="G169" s="62">
        <f>F169/$F$239</f>
        <v>0.0258397932816537</v>
      </c>
      <c r="H169" s="62">
        <f>H168+G169</f>
        <v>0.624461670973299</v>
      </c>
      <c r="I169" s="264">
        <f>P169+U169+Z169+AE169</f>
        <v>31</v>
      </c>
      <c r="J169" s="189">
        <f>J168+I169</f>
        <v>1874.5</v>
      </c>
      <c r="K169" s="49">
        <f>J169/$I$239</f>
        <v>0.722768459610565</v>
      </c>
      <c r="L169" s="265">
        <f>S169+X169+AC169+AH169</f>
        <v>5.31</v>
      </c>
      <c r="M169" s="189">
        <f>M168+L169</f>
        <v>384.56</v>
      </c>
      <c r="N169" s="62">
        <f>M169/$L$239</f>
        <v>0.722137719940661</v>
      </c>
      <c r="O169" s="267">
        <f>P169/$F169</f>
        <v>0.0333333333333333</v>
      </c>
      <c r="P169" s="268">
        <v>1</v>
      </c>
      <c r="Q169" s="261"/>
      <c r="R169" s="261">
        <f>Roles!$D$2</f>
        <v>0.61</v>
      </c>
      <c r="S169" s="269">
        <f>R169*P169</f>
        <v>0.61</v>
      </c>
      <c r="T169" s="267">
        <f>U169/$F169</f>
        <v>0</v>
      </c>
      <c r="U169" s="270">
        <f>'CD R Documentación'!$I68</f>
        <v>0</v>
      </c>
      <c r="V169" s="261"/>
      <c r="W169" s="261"/>
      <c r="X169" s="265">
        <f>'CD R Documentación'!$L68</f>
        <v>0</v>
      </c>
      <c r="Y169" s="267">
        <f>Z169/$F169</f>
        <v>0</v>
      </c>
      <c r="Z169" s="270">
        <f>'CD R Investigación'!$I68</f>
        <v>0</v>
      </c>
      <c r="AA169" s="261"/>
      <c r="AB169" s="261"/>
      <c r="AC169" s="271">
        <f>'CD R Investigación'!$L68</f>
        <v>0</v>
      </c>
      <c r="AD169" s="267">
        <f>AE169/$F169</f>
        <v>1</v>
      </c>
      <c r="AE169" s="270">
        <f>'CD R Desarrollo'!$I68</f>
        <v>30</v>
      </c>
      <c r="AF169" s="61"/>
      <c r="AG169" s="272"/>
      <c r="AH169" s="271">
        <f>'CD R Desarrollo'!$L68</f>
        <v>4.7</v>
      </c>
    </row>
    <row r="170" ht="15.75" customHeight="1">
      <c r="A170" s="323" t="inlineStr">
        <is>
          <t xml:space="preserve">4.5</t>
        </is>
      </c>
      <c r="B170" s="324" t="inlineStr">
        <is>
          <t xml:space="preserve">Conectores productivos</t>
        </is>
      </c>
      <c r="C170" s="303">
        <v>46319</v>
      </c>
      <c r="D170" s="303">
        <v>46325</v>
      </c>
      <c r="E170" s="304">
        <f>D170-C170+1</f>
        <v>7</v>
      </c>
      <c r="F170" s="278">
        <f>SUM(F171:F173)</f>
        <v>51</v>
      </c>
      <c r="G170" s="305">
        <f>F170/$F$239</f>
        <v>0.0439276485788114</v>
      </c>
      <c r="H170" s="305">
        <f>H173</f>
        <v>0.66838931955211</v>
      </c>
      <c r="I170" s="306">
        <f>SUM(I171:I173)</f>
        <v>61</v>
      </c>
      <c r="J170" s="306">
        <f>J173</f>
        <v>1935.5</v>
      </c>
      <c r="K170" s="247">
        <f>J170/$I$239</f>
        <v>0.746288798920378</v>
      </c>
      <c r="L170" s="306">
        <f>SUM(L171:L173)</f>
        <v>12.05</v>
      </c>
      <c r="M170" s="306">
        <f>M173</f>
        <v>396.61</v>
      </c>
      <c r="N170" s="305">
        <f>M170/$L$239</f>
        <v>0.744765553114379</v>
      </c>
      <c r="O170" s="315"/>
      <c r="P170" s="276"/>
      <c r="Q170" s="277"/>
      <c r="R170" s="277"/>
      <c r="S170" s="256"/>
      <c r="T170" s="277"/>
      <c r="U170" s="269"/>
      <c r="V170" s="277"/>
      <c r="W170" s="277"/>
      <c r="X170" s="277"/>
      <c r="Y170" s="277"/>
      <c r="Z170" s="269"/>
      <c r="AA170" s="277"/>
      <c r="AB170" s="277"/>
      <c r="AC170" s="256"/>
      <c r="AD170" s="249"/>
      <c r="AE170" s="269"/>
      <c r="AF170" s="278"/>
      <c r="AG170" s="255"/>
      <c r="AH170" s="256"/>
    </row>
    <row r="171" ht="15.75" customHeight="1">
      <c r="A171" s="307" t="inlineStr">
        <is>
          <t xml:space="preserve">4.5.1</t>
        </is>
      </c>
      <c r="B171" s="311" t="inlineStr">
        <is>
          <t xml:space="preserve">Reunión de Líderes 6</t>
        </is>
      </c>
      <c r="C171" s="308">
        <v>46319</v>
      </c>
      <c r="D171" s="308">
        <v>46319</v>
      </c>
      <c r="E171" s="312">
        <f>D171-C171+1</f>
        <v>1</v>
      </c>
      <c r="F171" s="309">
        <v>1.0</v>
      </c>
      <c r="G171" s="62">
        <f>F171/$F$239</f>
        <v>0.000861326442721792</v>
      </c>
      <c r="H171" s="62">
        <f>H169+G171</f>
        <v>0.625322997416021</v>
      </c>
      <c r="I171" s="264">
        <f>P171+U171+Z171+AE171</f>
        <v>4</v>
      </c>
      <c r="J171" s="189">
        <f>J169+I171</f>
        <v>1878.5</v>
      </c>
      <c r="K171" s="49">
        <f>J171/$I$239</f>
        <v>0.724310776942356</v>
      </c>
      <c r="L171" s="265">
        <f>S171+X171+AC171+AH171</f>
        <v>1.93</v>
      </c>
      <c r="M171" s="189">
        <f>M169+L171</f>
        <v>386.49</v>
      </c>
      <c r="N171" s="62">
        <f>M171/$L$239</f>
        <v>0.725761928905414</v>
      </c>
      <c r="O171" s="267">
        <f>P171/$F171</f>
        <v>1</v>
      </c>
      <c r="P171" s="268">
        <v>1.0</v>
      </c>
      <c r="Q171" s="261"/>
      <c r="R171" s="261">
        <f>Roles!$D$2</f>
        <v>0.61</v>
      </c>
      <c r="S171" s="269">
        <f>R171*P171</f>
        <v>0.61</v>
      </c>
      <c r="T171" s="267">
        <f>U171/$F171</f>
        <v>1</v>
      </c>
      <c r="U171" s="270">
        <f>'CD R Documentación'!$I70</f>
        <v>1</v>
      </c>
      <c r="V171" s="261"/>
      <c r="W171" s="261"/>
      <c r="X171" s="265">
        <f>'CD R Documentación'!$L70</f>
        <v>0.44</v>
      </c>
      <c r="Y171" s="267">
        <f>Z171/$F171</f>
        <v>1</v>
      </c>
      <c r="Z171" s="270">
        <f>'CD R Investigación'!$I70</f>
        <v>1</v>
      </c>
      <c r="AA171" s="261"/>
      <c r="AB171" s="261"/>
      <c r="AC171" s="271">
        <f>'CD R Investigación'!$L70</f>
        <v>0.44</v>
      </c>
      <c r="AD171" s="267">
        <f>AE171/$F171</f>
        <v>1</v>
      </c>
      <c r="AE171" s="270">
        <f>'CD R Desarrollo'!$I70</f>
        <v>1</v>
      </c>
      <c r="AF171" s="61"/>
      <c r="AG171" s="272"/>
      <c r="AH171" s="271">
        <f>'CD R Desarrollo'!$L70</f>
        <v>0.44</v>
      </c>
    </row>
    <row r="172" ht="15.75" customHeight="1">
      <c r="A172" s="307" t="inlineStr">
        <is>
          <t xml:space="preserve">4.5.2</t>
        </is>
      </c>
      <c r="B172" s="58" t="inlineStr">
        <is>
          <t xml:space="preserve">Mockup base de datos de planteles avícolas</t>
        </is>
      </c>
      <c r="C172" s="308">
        <v>46319</v>
      </c>
      <c r="D172" s="308">
        <v>46322</v>
      </c>
      <c r="E172" s="188">
        <f>D172-C172+1</f>
        <v>4</v>
      </c>
      <c r="F172" s="61">
        <v>25.0</v>
      </c>
      <c r="G172" s="62">
        <f>F172/$F$239</f>
        <v>0.0215331610680448</v>
      </c>
      <c r="H172" s="62">
        <f>H171+G172</f>
        <v>0.646856158484065</v>
      </c>
      <c r="I172" s="264">
        <f>P172+U172+Z172+AE172</f>
        <v>29</v>
      </c>
      <c r="J172" s="189">
        <f>J171+I172</f>
        <v>1907.5</v>
      </c>
      <c r="K172" s="49">
        <f>J172/$I$239</f>
        <v>0.735492577597841</v>
      </c>
      <c r="L172" s="265">
        <f>S172+X172+AC172+AH172</f>
        <v>5.11</v>
      </c>
      <c r="M172" s="189">
        <f>M171+L172</f>
        <v>391.6</v>
      </c>
      <c r="N172" s="62">
        <f>M172/$L$239</f>
        <v>0.735357632433854</v>
      </c>
      <c r="O172" s="267">
        <f>P172/$F172</f>
        <v>0.04</v>
      </c>
      <c r="P172" s="268">
        <v>1</v>
      </c>
      <c r="Q172" s="261"/>
      <c r="R172" s="261">
        <f>Roles!$D$2</f>
        <v>0.61</v>
      </c>
      <c r="S172" s="269">
        <f>R172*P172</f>
        <v>0.61</v>
      </c>
      <c r="T172" s="267">
        <f>U172/$F172</f>
        <v>0</v>
      </c>
      <c r="U172" s="270">
        <f>'CD R Documentación'!$I71</f>
        <v>0</v>
      </c>
      <c r="V172" s="261"/>
      <c r="W172" s="261"/>
      <c r="X172" s="265">
        <f>'CD R Documentación'!$L71</f>
        <v>0</v>
      </c>
      <c r="Y172" s="267">
        <f>Z172/$F172</f>
        <v>0</v>
      </c>
      <c r="Z172" s="270">
        <f>'CD R Investigación'!$I71</f>
        <v>0</v>
      </c>
      <c r="AA172" s="261"/>
      <c r="AB172" s="261"/>
      <c r="AC172" s="271">
        <f>'CD R Investigación'!$L71</f>
        <v>0</v>
      </c>
      <c r="AD172" s="267">
        <f>AE172/$F172</f>
        <v>1.12</v>
      </c>
      <c r="AE172" s="270">
        <f>'CD R Desarrollo'!$I71</f>
        <v>28</v>
      </c>
      <c r="AF172" s="61"/>
      <c r="AG172" s="272"/>
      <c r="AH172" s="271">
        <f>'CD R Desarrollo'!$L71</f>
        <v>4.5</v>
      </c>
    </row>
    <row r="173" ht="15.75" customHeight="1">
      <c r="A173" s="307" t="inlineStr">
        <is>
          <t xml:space="preserve">4.5.3</t>
        </is>
      </c>
      <c r="B173" s="58" t="inlineStr">
        <is>
          <t xml:space="preserve">Endpoints de consulta</t>
        </is>
      </c>
      <c r="C173" s="308">
        <v>46323</v>
      </c>
      <c r="D173" s="308">
        <v>46325</v>
      </c>
      <c r="E173" s="188">
        <f>D173-C173+1</f>
        <v>3</v>
      </c>
      <c r="F173" s="61">
        <v>25.0</v>
      </c>
      <c r="G173" s="62">
        <f>F173/$F$239</f>
        <v>0.0215331610680448</v>
      </c>
      <c r="H173" s="62">
        <f>H172+G173</f>
        <v>0.66838931955211</v>
      </c>
      <c r="I173" s="264">
        <f>P173+U173+Z173+AE173</f>
        <v>28</v>
      </c>
      <c r="J173" s="189">
        <f>J172+I173</f>
        <v>1935.5</v>
      </c>
      <c r="K173" s="49">
        <f>J173/$I$239</f>
        <v>0.746288798920378</v>
      </c>
      <c r="L173" s="265">
        <f>S173+X173+AC173+AH173</f>
        <v>5.01</v>
      </c>
      <c r="M173" s="189">
        <f>M172+L173</f>
        <v>396.61</v>
      </c>
      <c r="N173" s="120">
        <f>M173/$L$239</f>
        <v>0.744765553114379</v>
      </c>
      <c r="O173" s="267">
        <f>P173/$F173</f>
        <v>0.04</v>
      </c>
      <c r="P173" s="268">
        <v>1</v>
      </c>
      <c r="Q173" s="261"/>
      <c r="R173" s="261">
        <f>Roles!$D$2</f>
        <v>0.61</v>
      </c>
      <c r="S173" s="269">
        <f>R173*P173</f>
        <v>0.61</v>
      </c>
      <c r="T173" s="267">
        <f>U173/$F173</f>
        <v>0</v>
      </c>
      <c r="U173" s="270">
        <f>'CD R Documentación'!$I72</f>
        <v>0</v>
      </c>
      <c r="V173" s="261"/>
      <c r="W173" s="261"/>
      <c r="X173" s="265">
        <f>'CD R Documentación'!$L72</f>
        <v>0</v>
      </c>
      <c r="Y173" s="267">
        <f>Z173/$F173</f>
        <v>0</v>
      </c>
      <c r="Z173" s="270">
        <f>'CD R Investigación'!$I72</f>
        <v>0</v>
      </c>
      <c r="AA173" s="261"/>
      <c r="AB173" s="261"/>
      <c r="AC173" s="271">
        <f>'CD R Investigación'!$L72</f>
        <v>0</v>
      </c>
      <c r="AD173" s="267">
        <f>AE173/$F173</f>
        <v>1.08</v>
      </c>
      <c r="AE173" s="270">
        <f>'CD R Desarrollo'!$I72</f>
        <v>27</v>
      </c>
      <c r="AF173" s="261"/>
      <c r="AG173" s="272"/>
      <c r="AH173" s="271">
        <f>'CD R Desarrollo'!$L72</f>
        <v>4.4</v>
      </c>
    </row>
    <row r="174" ht="15.75" customHeight="1">
      <c r="A174" s="323" t="inlineStr">
        <is>
          <t xml:space="preserve">4.6</t>
        </is>
      </c>
      <c r="B174" s="302" t="inlineStr">
        <is>
          <t xml:space="preserve">Pruebas de ingesta</t>
        </is>
      </c>
      <c r="C174" s="303">
        <v>46326</v>
      </c>
      <c r="D174" s="303">
        <v>46329</v>
      </c>
      <c r="E174" s="304">
        <f>D174-C174+1</f>
        <v>4</v>
      </c>
      <c r="F174" s="278">
        <f>SUM(F175:F178)</f>
        <v>28</v>
      </c>
      <c r="G174" s="305">
        <f>F174/$F$239</f>
        <v>0.0241171403962102</v>
      </c>
      <c r="H174" s="305">
        <f>H178</f>
        <v>0.69250645994832</v>
      </c>
      <c r="I174" s="306">
        <f>SUM(I175:I178)</f>
        <v>39</v>
      </c>
      <c r="J174" s="306">
        <f>J178</f>
        <v>1974.5</v>
      </c>
      <c r="K174" s="247">
        <f>J174/$I$239</f>
        <v>0.76132639290534</v>
      </c>
      <c r="L174" s="306">
        <f>SUM(L175:L178)</f>
        <v>7.92</v>
      </c>
      <c r="M174" s="306">
        <f>M178</f>
        <v>404.53</v>
      </c>
      <c r="N174" s="305">
        <f>M174/$L$239</f>
        <v>0.759637954669221</v>
      </c>
      <c r="O174" s="315"/>
      <c r="P174" s="276"/>
      <c r="Q174" s="277"/>
      <c r="R174" s="277"/>
      <c r="S174" s="256"/>
      <c r="T174" s="277"/>
      <c r="U174" s="269"/>
      <c r="V174" s="277"/>
      <c r="W174" s="277"/>
      <c r="X174" s="277"/>
      <c r="Y174" s="277"/>
      <c r="Z174" s="269"/>
      <c r="AA174" s="277"/>
      <c r="AB174" s="277"/>
      <c r="AC174" s="256"/>
      <c r="AD174" s="277"/>
      <c r="AE174" s="269"/>
      <c r="AF174" s="277"/>
      <c r="AG174" s="255"/>
      <c r="AH174" s="256"/>
    </row>
    <row r="175" ht="15.75" customHeight="1">
      <c r="A175" s="307" t="inlineStr">
        <is>
          <t xml:space="preserve">4.6.1</t>
        </is>
      </c>
      <c r="B175" s="311" t="inlineStr">
        <is>
          <t xml:space="preserve">Reunión de Líderes 7</t>
        </is>
      </c>
      <c r="C175" s="308">
        <v>46326</v>
      </c>
      <c r="D175" s="308">
        <v>46326</v>
      </c>
      <c r="E175" s="312">
        <f>D175-C175+1</f>
        <v>1</v>
      </c>
      <c r="F175" s="309">
        <v>1.0</v>
      </c>
      <c r="G175" s="62">
        <f>F175/$F$239</f>
        <v>0.000861326442721792</v>
      </c>
      <c r="H175" s="62">
        <f>H173+G175</f>
        <v>0.669250645994832</v>
      </c>
      <c r="I175" s="264">
        <f>P175+U175+Z175+AE175</f>
        <v>4</v>
      </c>
      <c r="J175" s="189">
        <f>J173+I175</f>
        <v>1939.5</v>
      </c>
      <c r="K175" s="49">
        <f>J175/$I$239</f>
        <v>0.747831116252169</v>
      </c>
      <c r="L175" s="265">
        <f>S175+X175+AC175+AH175</f>
        <v>1.93</v>
      </c>
      <c r="M175" s="189">
        <f>M173+L175</f>
        <v>398.54</v>
      </c>
      <c r="N175" s="62">
        <f>M175/$L$239</f>
        <v>0.748389762079132</v>
      </c>
      <c r="O175" s="267">
        <f>P175/$F175</f>
        <v>1</v>
      </c>
      <c r="P175" s="268">
        <v>1.0</v>
      </c>
      <c r="Q175" s="261"/>
      <c r="R175" s="261">
        <f>Roles!$D$2</f>
        <v>0.61</v>
      </c>
      <c r="S175" s="269">
        <f>R175*P175</f>
        <v>0.61</v>
      </c>
      <c r="T175" s="267">
        <f>U175/$F175</f>
        <v>1</v>
      </c>
      <c r="U175" s="270">
        <f>'CD R Documentación'!$I74</f>
        <v>1</v>
      </c>
      <c r="V175" s="261"/>
      <c r="W175" s="261"/>
      <c r="X175" s="265">
        <f>'CD R Documentación'!$L74</f>
        <v>0.44</v>
      </c>
      <c r="Y175" s="267">
        <f>Z175/$F175</f>
        <v>1</v>
      </c>
      <c r="Z175" s="270">
        <f>'CD R Investigación'!$I74</f>
        <v>1</v>
      </c>
      <c r="AA175" s="261"/>
      <c r="AB175" s="261"/>
      <c r="AC175" s="271">
        <f>'CD R Investigación'!$L74</f>
        <v>0.44</v>
      </c>
      <c r="AD175" s="267">
        <f>AE175/$F175</f>
        <v>1</v>
      </c>
      <c r="AE175" s="270">
        <f>'CD R Desarrollo'!$I74</f>
        <v>1</v>
      </c>
      <c r="AF175" s="61"/>
      <c r="AG175" s="272"/>
      <c r="AH175" s="271">
        <f>'CD R Desarrollo'!$L74</f>
        <v>0.44</v>
      </c>
    </row>
    <row r="176" ht="15.75" customHeight="1">
      <c r="A176" s="307" t="inlineStr">
        <is>
          <t xml:space="preserve">4.6.2</t>
        </is>
      </c>
      <c r="B176" s="58" t="inlineStr">
        <is>
          <t xml:space="preserve">Test de latencia y volumen</t>
        </is>
      </c>
      <c r="C176" s="308">
        <v>46326</v>
      </c>
      <c r="D176" s="308">
        <v>46327</v>
      </c>
      <c r="E176" s="188">
        <f>D176-C176+1</f>
        <v>2</v>
      </c>
      <c r="F176" s="61">
        <v>15.0</v>
      </c>
      <c r="G176" s="62">
        <f>F176/$F$239</f>
        <v>0.0129198966408269</v>
      </c>
      <c r="H176" s="62">
        <f>H175+G176</f>
        <v>0.682170542635659</v>
      </c>
      <c r="I176" s="264">
        <f>P176+U176+Z176+AE176</f>
        <v>19</v>
      </c>
      <c r="J176" s="189">
        <f>J175+I176</f>
        <v>1958.5</v>
      </c>
      <c r="K176" s="49">
        <f>J176/$I$239</f>
        <v>0.755157123578176</v>
      </c>
      <c r="L176" s="265">
        <f>S176+X176+AC176+AH176</f>
        <v>3.43</v>
      </c>
      <c r="M176" s="189">
        <f>M175+L176</f>
        <v>401.97</v>
      </c>
      <c r="N176" s="62">
        <f>M176/$L$239</f>
        <v>0.754830713762605</v>
      </c>
      <c r="O176" s="267">
        <f>P176/$F176</f>
        <v>0.0666666666666667</v>
      </c>
      <c r="P176" s="268">
        <v>1</v>
      </c>
      <c r="Q176" s="261"/>
      <c r="R176" s="261">
        <f>Roles!$D$2</f>
        <v>0.61</v>
      </c>
      <c r="S176" s="269">
        <f>R176*P176</f>
        <v>0.61</v>
      </c>
      <c r="T176" s="267">
        <f>U176/$F176</f>
        <v>0</v>
      </c>
      <c r="U176" s="270">
        <f>'CD R Documentación'!$I75</f>
        <v>0</v>
      </c>
      <c r="V176" s="261"/>
      <c r="W176" s="261"/>
      <c r="X176" s="265">
        <f>'CD R Documentación'!$L75</f>
        <v>0</v>
      </c>
      <c r="Y176" s="267">
        <f>Z176/$F176</f>
        <v>0</v>
      </c>
      <c r="Z176" s="270">
        <f>'CD R Investigación'!$I75</f>
        <v>0</v>
      </c>
      <c r="AA176" s="261"/>
      <c r="AB176" s="261"/>
      <c r="AC176" s="271">
        <f>'CD R Investigación'!$L75</f>
        <v>0</v>
      </c>
      <c r="AD176" s="267">
        <f>AE176/$F176</f>
        <v>1.2</v>
      </c>
      <c r="AE176" s="270">
        <f>'CD R Desarrollo'!$I75</f>
        <v>18</v>
      </c>
      <c r="AF176" s="61"/>
      <c r="AG176" s="272"/>
      <c r="AH176" s="271">
        <f>'CD R Desarrollo'!$L75</f>
        <v>2.82</v>
      </c>
    </row>
    <row r="177">
      <c r="A177" s="307" t="inlineStr">
        <is>
          <t xml:space="preserve">4.6.3</t>
        </is>
      </c>
      <c r="B177" s="58" t="inlineStr">
        <is>
          <t xml:space="preserve">Reporte de pruebas SQA del sprint de integración de datos</t>
        </is>
      </c>
      <c r="C177" s="308">
        <v>46327</v>
      </c>
      <c r="D177" s="308">
        <v>46328</v>
      </c>
      <c r="E177" s="188">
        <f>D177-C177+1</f>
        <v>2</v>
      </c>
      <c r="F177" s="309">
        <v>2</v>
      </c>
      <c r="G177" s="62">
        <f>F177/$F$239</f>
        <v>0.00172265288544358</v>
      </c>
      <c r="H177" s="62">
        <f>H176+G177</f>
        <v>0.683893195521102</v>
      </c>
      <c r="I177" s="264">
        <f>P177+U177+Z177+AE177</f>
        <v>4</v>
      </c>
      <c r="J177" s="189">
        <f>J176+I177</f>
        <v>1962.5</v>
      </c>
      <c r="K177" s="49">
        <f>J177/$I$239</f>
        <v>0.756699440909967</v>
      </c>
      <c r="L177" s="265">
        <f>S177+X177+AC177+AH177</f>
        <v>0.68</v>
      </c>
      <c r="M177" s="189">
        <f>M176+L177</f>
        <v>402.65</v>
      </c>
      <c r="N177" s="62">
        <f>M177/$L$239</f>
        <v>0.756107637128425</v>
      </c>
      <c r="O177" s="267">
        <f>P177/$F177</f>
        <v>0</v>
      </c>
      <c r="P177" s="268"/>
      <c r="Q177" s="261"/>
      <c r="R177" s="261">
        <f>Roles!$D$2</f>
        <v>0.61</v>
      </c>
      <c r="S177" s="269">
        <f>R177*P177</f>
        <v>0</v>
      </c>
      <c r="T177" s="267">
        <f>U177/$F177</f>
        <v>2</v>
      </c>
      <c r="U177" s="270">
        <v>4</v>
      </c>
      <c r="V177" s="261"/>
      <c r="W177" s="261">
        <f>TRUNC((Roles!$D$5+3*Roles!$D$8)/4,2)</f>
        <v>0.17</v>
      </c>
      <c r="X177" s="265">
        <f>W177*U177</f>
        <v>0.68</v>
      </c>
      <c r="Y177" s="267">
        <f>Z177/$F177</f>
        <v>0</v>
      </c>
      <c r="Z177" s="270">
        <v>0</v>
      </c>
      <c r="AA177" s="261"/>
      <c r="AB177" s="261">
        <f>TRUNC((Roles!$D$4+3*Roles!$D$7)/4,2)</f>
        <v>0.2</v>
      </c>
      <c r="AC177" s="271">
        <f>AB177*Z177</f>
        <v>0</v>
      </c>
      <c r="AD177" s="267">
        <f>AE177/$F177</f>
        <v>0</v>
      </c>
      <c r="AE177" s="270">
        <v>0</v>
      </c>
      <c r="AF177" s="61"/>
      <c r="AG177" s="272">
        <f>TRUNC((Roles!$D$3+3*Roles!$D$6)/4,2)</f>
        <v>0.18</v>
      </c>
      <c r="AH177" s="271">
        <f>AG177*AE177</f>
        <v>0</v>
      </c>
    </row>
    <row r="178" ht="15.75" customHeight="1">
      <c r="A178" s="307" t="inlineStr">
        <is>
          <t xml:space="preserve">4.6.4</t>
        </is>
      </c>
      <c r="B178" s="58" t="inlineStr">
        <is>
          <t xml:space="preserve">Corrección de errores</t>
        </is>
      </c>
      <c r="C178" s="308">
        <v>46328</v>
      </c>
      <c r="D178" s="308">
        <v>46329</v>
      </c>
      <c r="E178" s="188">
        <f>D178-C178+1</f>
        <v>2</v>
      </c>
      <c r="F178" s="61">
        <v>10.0</v>
      </c>
      <c r="G178" s="62">
        <f>F178/$F$239</f>
        <v>0.00861326442721792</v>
      </c>
      <c r="H178" s="62">
        <f>H177+G178</f>
        <v>0.69250645994832</v>
      </c>
      <c r="I178" s="264">
        <f>P178+U178+Z178+AE178</f>
        <v>12</v>
      </c>
      <c r="J178" s="189">
        <f>J177+I178</f>
        <v>1974.5</v>
      </c>
      <c r="K178" s="49">
        <f>J178/$I$239</f>
        <v>0.76132639290534</v>
      </c>
      <c r="L178" s="265">
        <f>S178+X178+AC178+AH178</f>
        <v>1.88</v>
      </c>
      <c r="M178" s="189">
        <f>M177+L178</f>
        <v>404.53</v>
      </c>
      <c r="N178" s="62">
        <f>M178/$L$239</f>
        <v>0.759637954669221</v>
      </c>
      <c r="O178" s="267">
        <f>P178/$F178</f>
        <v>0</v>
      </c>
      <c r="P178" s="268"/>
      <c r="Q178" s="261"/>
      <c r="R178" s="261">
        <f>Roles!$D$2</f>
        <v>0.61</v>
      </c>
      <c r="S178" s="269">
        <f>R178*P178</f>
        <v>0</v>
      </c>
      <c r="T178" s="267">
        <f>U178/$F178</f>
        <v>0</v>
      </c>
      <c r="U178" s="270">
        <f>'CD R Documentación'!$I76</f>
        <v>0</v>
      </c>
      <c r="V178" s="261"/>
      <c r="W178" s="261"/>
      <c r="X178" s="265">
        <f>'CD R Documentación'!$L76</f>
        <v>0</v>
      </c>
      <c r="Y178" s="267">
        <f>Z178/$F178</f>
        <v>0</v>
      </c>
      <c r="Z178" s="270">
        <f>'CD R Investigación'!$I76</f>
        <v>0</v>
      </c>
      <c r="AA178" s="261"/>
      <c r="AB178" s="261"/>
      <c r="AC178" s="271">
        <f>'CD R Investigación'!$L76</f>
        <v>0</v>
      </c>
      <c r="AD178" s="267">
        <f>AE178/$F178</f>
        <v>1.2</v>
      </c>
      <c r="AE178" s="270">
        <f>'CD R Desarrollo'!$I76</f>
        <v>12</v>
      </c>
      <c r="AF178" s="61"/>
      <c r="AG178" s="272"/>
      <c r="AH178" s="271">
        <f>'CD R Desarrollo'!$L76</f>
        <v>1.88</v>
      </c>
    </row>
    <row r="179" ht="15.75" customHeight="1">
      <c r="A179" s="323" t="inlineStr">
        <is>
          <t xml:space="preserve">4.7</t>
        </is>
      </c>
      <c r="B179" s="302" t="inlineStr">
        <is>
          <t xml:space="preserve">Consolidación Avance 3</t>
        </is>
      </c>
      <c r="C179" s="303">
        <v>46328</v>
      </c>
      <c r="D179" s="303">
        <v>46331</v>
      </c>
      <c r="E179" s="304">
        <f>D179-C179+1</f>
        <v>4</v>
      </c>
      <c r="F179" s="278">
        <f>SUM(F180:F184)</f>
        <v>29</v>
      </c>
      <c r="G179" s="305">
        <f>F179/$F$239</f>
        <v>0.024978466838932</v>
      </c>
      <c r="H179" s="305">
        <f>H184</f>
        <v>0.717484926787252</v>
      </c>
      <c r="I179" s="306">
        <f>SUM(I180:I184)</f>
        <v>66</v>
      </c>
      <c r="J179" s="306">
        <f>J184</f>
        <v>2040.5</v>
      </c>
      <c r="K179" s="247">
        <f>J179/$I$239</f>
        <v>0.786774628879892</v>
      </c>
      <c r="L179" s="306">
        <f>SUM(L180:L184)</f>
        <v>12.73</v>
      </c>
      <c r="M179" s="306">
        <f>M184</f>
        <v>417.26</v>
      </c>
      <c r="N179" s="305">
        <f>M179/$L$239</f>
        <v>0.783542711208759</v>
      </c>
      <c r="O179" s="315"/>
      <c r="P179" s="276"/>
      <c r="Q179" s="277"/>
      <c r="R179" s="277"/>
      <c r="S179" s="256"/>
      <c r="T179" s="277"/>
      <c r="U179" s="269"/>
      <c r="V179" s="277"/>
      <c r="W179" s="277"/>
      <c r="X179" s="277"/>
      <c r="Y179" s="277"/>
      <c r="Z179" s="269"/>
      <c r="AA179" s="277"/>
      <c r="AB179" s="277"/>
      <c r="AC179" s="256"/>
      <c r="AD179" s="277"/>
      <c r="AE179" s="269"/>
      <c r="AF179" s="277"/>
      <c r="AG179" s="255"/>
      <c r="AH179" s="256"/>
    </row>
    <row r="180">
      <c r="A180" s="307" t="inlineStr">
        <is>
          <t xml:space="preserve">4.7.1</t>
        </is>
      </c>
      <c r="B180" s="58" t="inlineStr">
        <is>
          <t xml:space="preserve">Redacción del informe de Etapa III (diseño metodológico y marco conceptual)</t>
        </is>
      </c>
      <c r="C180" s="308">
        <v>46328</v>
      </c>
      <c r="D180" s="308">
        <v>46330</v>
      </c>
      <c r="E180" s="188">
        <f>D180-C180+1</f>
        <v>3</v>
      </c>
      <c r="F180" s="309">
        <v>4</v>
      </c>
      <c r="G180" s="62">
        <f>F180/$F$239</f>
        <v>0.00344530577088717</v>
      </c>
      <c r="H180" s="62">
        <f>H178+G180</f>
        <v>0.695951765719207</v>
      </c>
      <c r="I180" s="264">
        <f>P180+U180+Z180+AE180</f>
        <v>11</v>
      </c>
      <c r="J180" s="189">
        <f>J178+I180</f>
        <v>1985.5</v>
      </c>
      <c r="K180" s="49">
        <f>J180/$I$239</f>
        <v>0.765567765567766</v>
      </c>
      <c r="L180" s="265">
        <f>S180+X180+AC180+AH180</f>
        <v>2.43</v>
      </c>
      <c r="M180" s="189">
        <f>M178+L180</f>
        <v>406.96</v>
      </c>
      <c r="N180" s="62">
        <f>M180/$L$239</f>
        <v>0.764201077873547</v>
      </c>
      <c r="O180" s="267">
        <f>P180/$F180</f>
        <v>0.25</v>
      </c>
      <c r="P180" s="268">
        <v>1</v>
      </c>
      <c r="Q180" s="261"/>
      <c r="R180" s="261">
        <f>Roles!$D$2</f>
        <v>0.61</v>
      </c>
      <c r="S180" s="269">
        <f>R180*P180</f>
        <v>0.61</v>
      </c>
      <c r="T180" s="267">
        <f>U180/$F180</f>
        <v>1.5</v>
      </c>
      <c r="U180" s="270">
        <v>6</v>
      </c>
      <c r="V180" s="261"/>
      <c r="W180" s="261">
        <f>TRUNC((Roles!$D$5+3*Roles!$D$8)/4,2)</f>
        <v>0.17</v>
      </c>
      <c r="X180" s="265">
        <f>W180*U180</f>
        <v>1.02</v>
      </c>
      <c r="Y180" s="267">
        <f>Z180/$F180</f>
        <v>1</v>
      </c>
      <c r="Z180" s="270">
        <v>4</v>
      </c>
      <c r="AA180" s="261"/>
      <c r="AB180" s="261">
        <f>TRUNC((Roles!$D$4+3*Roles!$D$7)/4,2)</f>
        <v>0.2</v>
      </c>
      <c r="AC180" s="271">
        <f>AB180*Z180</f>
        <v>0.8</v>
      </c>
      <c r="AD180" s="267">
        <f>AE180/$F180</f>
        <v>0</v>
      </c>
      <c r="AE180" s="270">
        <v>0</v>
      </c>
      <c r="AF180" s="61"/>
      <c r="AG180" s="272">
        <f>TRUNC((Roles!$D$3+3*Roles!$D$6)/4,2)</f>
        <v>0.18</v>
      </c>
      <c r="AH180" s="271">
        <f>AG180*AE180</f>
        <v>0</v>
      </c>
    </row>
    <row r="181" ht="15.75" customHeight="1">
      <c r="A181" s="57" t="inlineStr">
        <is>
          <t xml:space="preserve">4.7.2</t>
        </is>
      </c>
      <c r="B181" s="58" t="inlineStr">
        <is>
          <t xml:space="preserve">Redacción de avance datos</t>
        </is>
      </c>
      <c r="C181" s="308">
        <v>46329</v>
      </c>
      <c r="D181" s="308">
        <v>46330</v>
      </c>
      <c r="E181" s="188">
        <f>D181-C181+1</f>
        <v>2</v>
      </c>
      <c r="F181" s="61">
        <v>10.0</v>
      </c>
      <c r="G181" s="62">
        <f>F181/$F$239</f>
        <v>0.00861326442721792</v>
      </c>
      <c r="H181" s="62">
        <f>H180+G181</f>
        <v>0.704565030146425</v>
      </c>
      <c r="I181" s="264">
        <f>P181+U181+Z181+AE181</f>
        <v>31</v>
      </c>
      <c r="J181" s="189">
        <f>J180+I181</f>
        <v>2016.5</v>
      </c>
      <c r="K181" s="49">
        <f>J181/$I$239</f>
        <v>0.777520724889146</v>
      </c>
      <c r="L181" s="265">
        <f>S181+X181+AC181+AH181</f>
        <v>5.06</v>
      </c>
      <c r="M181" s="189">
        <f>M180+L181</f>
        <v>412.02</v>
      </c>
      <c r="N181" s="62">
        <f>M181/$L$239</f>
        <v>0.77370288997803</v>
      </c>
      <c r="O181" s="267">
        <f>P181/$F181</f>
        <v>0.1</v>
      </c>
      <c r="P181" s="268">
        <v>1.0</v>
      </c>
      <c r="Q181" s="261"/>
      <c r="R181" s="261">
        <f>Roles!$D$2</f>
        <v>0.61</v>
      </c>
      <c r="S181" s="269">
        <f>R181*P181</f>
        <v>0.61</v>
      </c>
      <c r="T181" s="267">
        <f>U181/$F181</f>
        <v>3</v>
      </c>
      <c r="U181" s="270">
        <f>'CD R Documentación'!$I78</f>
        <v>30</v>
      </c>
      <c r="V181" s="261"/>
      <c r="W181" s="261"/>
      <c r="X181" s="265">
        <f>'CD R Documentación'!$L78</f>
        <v>4.45</v>
      </c>
      <c r="Y181" s="267">
        <f>Z181/$F181</f>
        <v>0</v>
      </c>
      <c r="Z181" s="270">
        <f>'CD R Investigación'!$I78</f>
        <v>0</v>
      </c>
      <c r="AA181" s="261"/>
      <c r="AB181" s="261"/>
      <c r="AC181" s="271">
        <f>'CD R Investigación'!$L78</f>
        <v>0</v>
      </c>
      <c r="AD181" s="267">
        <f>AE181/$F181</f>
        <v>0</v>
      </c>
      <c r="AE181" s="270">
        <f>'CD R Desarrollo'!$I78</f>
        <v>0</v>
      </c>
      <c r="AF181" s="61"/>
      <c r="AG181" s="272"/>
      <c r="AH181" s="271">
        <f>'CD R Desarrollo'!$L78</f>
        <v>0</v>
      </c>
    </row>
    <row r="182">
      <c r="A182" s="307" t="inlineStr">
        <is>
          <t xml:space="preserve">4.7.3</t>
        </is>
      </c>
      <c r="B182" s="58" t="inlineStr">
        <is>
          <t xml:space="preserve">Actas de sprint (inicio y cierre) y documentación técnica de conectores</t>
        </is>
      </c>
      <c r="C182" s="308">
        <v>46329</v>
      </c>
      <c r="D182" s="308">
        <v>46330</v>
      </c>
      <c r="E182" s="188">
        <f>D182-C182+1</f>
        <v>2</v>
      </c>
      <c r="F182" s="309">
        <v>3</v>
      </c>
      <c r="G182" s="62">
        <f>F182/$F$239</f>
        <v>0.00258397932816538</v>
      </c>
      <c r="H182" s="62">
        <f>H181+G182</f>
        <v>0.707149009474591</v>
      </c>
      <c r="I182" s="264">
        <f>P182+U182+Z182+AE182</f>
        <v>7</v>
      </c>
      <c r="J182" s="189">
        <f>J181+I182</f>
        <v>2023.5</v>
      </c>
      <c r="K182" s="49">
        <f>J182/$I$239</f>
        <v>0.78021978021978</v>
      </c>
      <c r="L182" s="265">
        <f>S182+X182+AC182+AH182</f>
        <v>1.63</v>
      </c>
      <c r="M182" s="189">
        <f>M181+L182</f>
        <v>413.65</v>
      </c>
      <c r="N182" s="62">
        <f>M182/$L$239</f>
        <v>0.776763750399039</v>
      </c>
      <c r="O182" s="267">
        <f>P182/$F182</f>
        <v>0.333333333333333</v>
      </c>
      <c r="P182" s="268">
        <v>1</v>
      </c>
      <c r="Q182" s="261"/>
      <c r="R182" s="261">
        <f>Roles!$D$2</f>
        <v>0.61</v>
      </c>
      <c r="S182" s="269">
        <f>R182*P182</f>
        <v>0.61</v>
      </c>
      <c r="T182" s="267">
        <f>U182/$F182</f>
        <v>2</v>
      </c>
      <c r="U182" s="270">
        <v>6</v>
      </c>
      <c r="V182" s="261"/>
      <c r="W182" s="261">
        <f>TRUNC((Roles!$D$5+3*Roles!$D$8)/4,2)</f>
        <v>0.17</v>
      </c>
      <c r="X182" s="265">
        <f>W182*U182</f>
        <v>1.02</v>
      </c>
      <c r="Y182" s="267">
        <f>Z182/$F182</f>
        <v>0</v>
      </c>
      <c r="Z182" s="270">
        <v>0</v>
      </c>
      <c r="AA182" s="261"/>
      <c r="AB182" s="261">
        <f>TRUNC((Roles!$D$4+3*Roles!$D$7)/4,2)</f>
        <v>0.2</v>
      </c>
      <c r="AC182" s="271">
        <f>AB182*Z182</f>
        <v>0</v>
      </c>
      <c r="AD182" s="267">
        <f>AE182/$F182</f>
        <v>0</v>
      </c>
      <c r="AE182" s="270">
        <v>0</v>
      </c>
      <c r="AF182" s="61"/>
      <c r="AG182" s="272">
        <f>TRUNC((Roles!$D$3+3*Roles!$D$6)/4,2)</f>
        <v>0.18</v>
      </c>
      <c r="AH182" s="271">
        <f>AG182*AE182</f>
        <v>0</v>
      </c>
    </row>
    <row r="183">
      <c r="A183" s="307" t="inlineStr">
        <is>
          <t xml:space="preserve">4.7.4</t>
        </is>
      </c>
      <c r="B183" s="58" t="inlineStr">
        <is>
          <t xml:space="preserve">Informe EVM, Curva S y cuadrante de desempeño (Avance 3)</t>
        </is>
      </c>
      <c r="C183" s="308">
        <v>46330</v>
      </c>
      <c r="D183" s="308">
        <v>46330</v>
      </c>
      <c r="E183" s="188">
        <f>D183-C183+1</f>
        <v>1</v>
      </c>
      <c r="F183" s="309">
        <v>2</v>
      </c>
      <c r="G183" s="62">
        <f>F183/$F$239</f>
        <v>0.00172265288544358</v>
      </c>
      <c r="H183" s="62">
        <f>H182+G183</f>
        <v>0.708871662360034</v>
      </c>
      <c r="I183" s="264">
        <f>P183+U183+Z183+AE183</f>
        <v>4</v>
      </c>
      <c r="J183" s="189">
        <f>J182+I183</f>
        <v>2027.5</v>
      </c>
      <c r="K183" s="49">
        <f>J183/$I$239</f>
        <v>0.781762097551571</v>
      </c>
      <c r="L183" s="265">
        <f>S183+X183+AC183+AH183</f>
        <v>1.12</v>
      </c>
      <c r="M183" s="189">
        <f>M182+L183</f>
        <v>414.77</v>
      </c>
      <c r="N183" s="62">
        <f>M183/$L$239</f>
        <v>0.778866918295683</v>
      </c>
      <c r="O183" s="267">
        <f>P183/$F183</f>
        <v>0.5</v>
      </c>
      <c r="P183" s="268">
        <v>1</v>
      </c>
      <c r="Q183" s="261"/>
      <c r="R183" s="261">
        <f>Roles!$D$2</f>
        <v>0.61</v>
      </c>
      <c r="S183" s="269">
        <f>R183*P183</f>
        <v>0.61</v>
      </c>
      <c r="T183" s="267">
        <f>U183/$F183</f>
        <v>1.5</v>
      </c>
      <c r="U183" s="270">
        <v>3</v>
      </c>
      <c r="V183" s="261"/>
      <c r="W183" s="261">
        <f>TRUNC((Roles!$D$5+3*Roles!$D$8)/4,2)</f>
        <v>0.17</v>
      </c>
      <c r="X183" s="265">
        <f>W183*U183</f>
        <v>0.51</v>
      </c>
      <c r="Y183" s="267">
        <f>Z183/$F183</f>
        <v>0</v>
      </c>
      <c r="Z183" s="270">
        <v>0</v>
      </c>
      <c r="AA183" s="261"/>
      <c r="AB183" s="261">
        <f>TRUNC((Roles!$D$4+3*Roles!$D$7)/4,2)</f>
        <v>0.2</v>
      </c>
      <c r="AC183" s="271">
        <f>AB183*Z183</f>
        <v>0</v>
      </c>
      <c r="AD183" s="267">
        <f>AE183/$F183</f>
        <v>0</v>
      </c>
      <c r="AE183" s="270">
        <v>0</v>
      </c>
      <c r="AF183" s="61"/>
      <c r="AG183" s="272">
        <f>TRUNC((Roles!$D$3+3*Roles!$D$6)/4,2)</f>
        <v>0.18</v>
      </c>
      <c r="AH183" s="271">
        <f>AG183*AE183</f>
        <v>0</v>
      </c>
    </row>
    <row r="184" ht="15.75" customHeight="1">
      <c r="A184" s="57" t="inlineStr">
        <is>
          <t xml:space="preserve">4.7.5</t>
        </is>
      </c>
      <c r="B184" s="58" t="inlineStr">
        <is>
          <t xml:space="preserve">Empaquetado de demostración</t>
        </is>
      </c>
      <c r="C184" s="308">
        <v>46331</v>
      </c>
      <c r="D184" s="308">
        <v>46331</v>
      </c>
      <c r="E184" s="188">
        <f>D184-C184+1</f>
        <v>1</v>
      </c>
      <c r="F184" s="61">
        <v>10.0</v>
      </c>
      <c r="G184" s="62">
        <f>F184/$F$239</f>
        <v>0.00861326442721792</v>
      </c>
      <c r="H184" s="62">
        <f>H183+G184</f>
        <v>0.717484926787252</v>
      </c>
      <c r="I184" s="264">
        <f>P184+U184+Z184+AE184</f>
        <v>13</v>
      </c>
      <c r="J184" s="189">
        <f>J183+I184</f>
        <v>2040.5</v>
      </c>
      <c r="K184" s="49">
        <f>J184/$I$239</f>
        <v>0.786774628879892</v>
      </c>
      <c r="L184" s="265">
        <f>S184+X184+AC184+AH184</f>
        <v>2.49</v>
      </c>
      <c r="M184" s="189">
        <f>M183+L184</f>
        <v>417.26</v>
      </c>
      <c r="N184" s="62">
        <f>M184/$L$239</f>
        <v>0.783542711208759</v>
      </c>
      <c r="O184" s="267">
        <f>P184/$F184</f>
        <v>0.1</v>
      </c>
      <c r="P184" s="268">
        <v>1.0</v>
      </c>
      <c r="Q184" s="261"/>
      <c r="R184" s="261">
        <f>Roles!$D$2</f>
        <v>0.61</v>
      </c>
      <c r="S184" s="269">
        <f>R184*P184</f>
        <v>0.61</v>
      </c>
      <c r="T184" s="267">
        <f>U184/$F184</f>
        <v>0</v>
      </c>
      <c r="U184" s="270">
        <f>'CD R Documentación'!$I79</f>
        <v>0</v>
      </c>
      <c r="V184" s="261"/>
      <c r="W184" s="261"/>
      <c r="X184" s="265">
        <f>'CD R Documentación'!$L79</f>
        <v>0</v>
      </c>
      <c r="Y184" s="267">
        <f>Z184/$F184</f>
        <v>0</v>
      </c>
      <c r="Z184" s="270">
        <f>'CD R Investigación'!$I79</f>
        <v>0</v>
      </c>
      <c r="AA184" s="261"/>
      <c r="AB184" s="261"/>
      <c r="AC184" s="271">
        <f>'CD R Investigación'!$L79</f>
        <v>0</v>
      </c>
      <c r="AD184" s="267">
        <f>AE184/$F184</f>
        <v>1.2</v>
      </c>
      <c r="AE184" s="270">
        <f>'CD R Desarrollo'!$I79</f>
        <v>12</v>
      </c>
      <c r="AF184" s="61"/>
      <c r="AG184" s="272"/>
      <c r="AH184" s="271">
        <f>'CD R Desarrollo'!$L79</f>
        <v>1.88</v>
      </c>
    </row>
    <row r="185" ht="15.75" customHeight="1">
      <c r="A185" s="44" t="inlineStr">
        <is>
          <t xml:space="preserve">H4</t>
        </is>
      </c>
      <c r="B185" s="45" t="inlineStr">
        <is>
          <t xml:space="preserve">Entrega Avance N°3 y Defensa (Hito 4)</t>
        </is>
      </c>
      <c r="C185" s="215">
        <v>46331</v>
      </c>
      <c r="D185" s="215">
        <v>46331</v>
      </c>
      <c r="E185" s="47">
        <f>D185-C185+1</f>
        <v>1</v>
      </c>
      <c r="F185" s="48">
        <v>0</v>
      </c>
      <c r="G185" s="49">
        <f>F185/$F$239</f>
        <v>0</v>
      </c>
      <c r="H185" s="49">
        <f>H184+G185</f>
        <v>0.717484926787252</v>
      </c>
      <c r="I185" s="53">
        <f>F185</f>
        <v>0</v>
      </c>
      <c r="J185" s="53">
        <f>J184+I185</f>
        <v>2040.5</v>
      </c>
      <c r="K185" s="49">
        <f>J185/$I$239</f>
        <v>0.786774628879892</v>
      </c>
      <c r="L185" s="53">
        <v>0</v>
      </c>
      <c r="M185" s="53">
        <f>M184+L185</f>
        <v>417.26</v>
      </c>
      <c r="N185" s="49">
        <f>M185/$L$239</f>
        <v>0.783542711208759</v>
      </c>
      <c r="O185" s="319"/>
      <c r="P185" s="222"/>
      <c r="Q185" s="223"/>
      <c r="R185" s="223"/>
      <c r="S185" s="290"/>
      <c r="T185" s="223"/>
      <c r="U185" s="269"/>
      <c r="V185" s="223"/>
      <c r="W185" s="223"/>
      <c r="X185" s="223"/>
      <c r="Y185" s="223"/>
      <c r="Z185" s="133"/>
      <c r="AA185" s="223"/>
      <c r="AB185" s="223"/>
      <c r="AC185" s="290"/>
      <c r="AD185" s="223"/>
      <c r="AE185" s="269"/>
      <c r="AF185" s="223"/>
      <c r="AG185" s="292"/>
      <c r="AH185" s="290"/>
    </row>
    <row r="186" ht="15.75" customHeight="1">
      <c r="A186" s="320" t="inlineStr">
        <is>
          <t xml:space="preserve">5</t>
        </is>
      </c>
      <c r="B186" s="321" t="inlineStr">
        <is>
          <t xml:space="preserve">Implementación Multiagente</t>
        </is>
      </c>
      <c r="C186" s="295">
        <v>46332</v>
      </c>
      <c r="D186" s="295">
        <v>46352</v>
      </c>
      <c r="E186" s="296">
        <f>D186-C186+1</f>
        <v>21</v>
      </c>
      <c r="F186" s="297">
        <f>F187+F194+F198+F202+F206</f>
        <v>209</v>
      </c>
      <c r="G186" s="131">
        <f>F186/$F$239</f>
        <v>0.180017226528854</v>
      </c>
      <c r="H186" s="131">
        <f>H211</f>
        <v>0.897502153316106</v>
      </c>
      <c r="I186" s="298">
        <f>I187+I194+I198+I202+I206</f>
        <v>318</v>
      </c>
      <c r="J186" s="298">
        <f>J211</f>
        <v>2358.5</v>
      </c>
      <c r="K186" s="87">
        <f>J186/$I$239</f>
        <v>0.909388856757278</v>
      </c>
      <c r="L186" s="298">
        <f>L187+L194+L198+L202+L206</f>
        <v>63.59</v>
      </c>
      <c r="M186" s="298">
        <f>M211</f>
        <v>480.85</v>
      </c>
      <c r="N186" s="131">
        <f>M186/$L$239</f>
        <v>0.902953824197698</v>
      </c>
      <c r="O186" s="322"/>
      <c r="P186" s="299"/>
      <c r="Q186" s="300"/>
      <c r="R186" s="300"/>
      <c r="S186" s="238"/>
      <c r="T186" s="300"/>
      <c r="U186" s="269"/>
      <c r="V186" s="300"/>
      <c r="W186" s="300"/>
      <c r="X186" s="300"/>
      <c r="Y186" s="300"/>
      <c r="Z186" s="269"/>
      <c r="AA186" s="300"/>
      <c r="AB186" s="300"/>
      <c r="AC186" s="238"/>
      <c r="AD186" s="231"/>
      <c r="AE186" s="269"/>
      <c r="AF186" s="297"/>
      <c r="AG186" s="237"/>
      <c r="AH186" s="238"/>
    </row>
    <row r="187">
      <c r="A187" s="301" t="inlineStr">
        <is>
          <t xml:space="preserve">5.1</t>
        </is>
      </c>
      <c r="B187" s="302" t="inlineStr">
        <is>
          <t xml:space="preserve">Investigación para el diseño de agentes y protocolo de consenso</t>
        </is>
      </c>
      <c r="C187" s="303">
        <v>46332</v>
      </c>
      <c r="D187" s="303">
        <v>46345</v>
      </c>
      <c r="E187" s="304">
        <f>D187-C187+1</f>
        <v>14</v>
      </c>
      <c r="F187" s="278">
        <f>SUM(F188:F193)</f>
        <v>19</v>
      </c>
      <c r="G187" s="305">
        <f>F187/$F$239</f>
        <v>0.016365202411714</v>
      </c>
      <c r="H187" s="305">
        <f>H193</f>
        <v>0.733850129198966</v>
      </c>
      <c r="I187" s="306">
        <f>SUM(I188:I193)</f>
        <v>40</v>
      </c>
      <c r="J187" s="306">
        <f>J193</f>
        <v>2080.5</v>
      </c>
      <c r="K187" s="247">
        <f>J187/$I$239</f>
        <v>0.802197802197802</v>
      </c>
      <c r="L187" s="306">
        <f>SUM(L188:L193)</f>
        <v>8.68</v>
      </c>
      <c r="M187" s="306">
        <f>M193</f>
        <v>425.94</v>
      </c>
      <c r="N187" s="247">
        <f>M187/$L$239</f>
        <v>0.799842262407752</v>
      </c>
      <c r="O187" s="249"/>
      <c r="P187" s="276"/>
      <c r="Q187" s="277"/>
      <c r="R187" s="277"/>
      <c r="S187" s="256"/>
      <c r="T187" s="249"/>
      <c r="U187" s="269"/>
      <c r="V187" s="277"/>
      <c r="W187" s="277"/>
      <c r="X187" s="277"/>
      <c r="Y187" s="249"/>
      <c r="Z187" s="269"/>
      <c r="AA187" s="277"/>
      <c r="AB187" s="277"/>
      <c r="AC187" s="256"/>
      <c r="AD187" s="249"/>
      <c r="AE187" s="269"/>
      <c r="AF187" s="278"/>
      <c r="AG187" s="255"/>
      <c r="AH187" s="256"/>
    </row>
    <row r="188">
      <c r="A188" s="307" t="inlineStr">
        <is>
          <t xml:space="preserve">5.1.1</t>
        </is>
      </c>
      <c r="B188" s="58" t="inlineStr">
        <is>
          <t xml:space="preserve">Revisión de patrones de orquestación multiagente (debate, votación, verificador)</t>
        </is>
      </c>
      <c r="C188" s="308">
        <v>46332</v>
      </c>
      <c r="D188" s="308">
        <v>46333</v>
      </c>
      <c r="E188" s="188">
        <f>D188-C188+1</f>
        <v>2</v>
      </c>
      <c r="F188" s="309">
        <v>3</v>
      </c>
      <c r="G188" s="62">
        <f>F188/$F$239</f>
        <v>0.00258397932816538</v>
      </c>
      <c r="H188" s="62">
        <f>H185+G188</f>
        <v>0.720068906115417</v>
      </c>
      <c r="I188" s="264">
        <f>P188+U188+Z188+AE188</f>
        <v>6</v>
      </c>
      <c r="J188" s="189">
        <f>J185+I188</f>
        <v>2046.5</v>
      </c>
      <c r="K188" s="49">
        <f>J188/$I$239</f>
        <v>0.789088104877579</v>
      </c>
      <c r="L188" s="265">
        <f>S188+X188+AC188+AH188</f>
        <v>1.2</v>
      </c>
      <c r="M188" s="189">
        <f>M185+L188</f>
        <v>418.46</v>
      </c>
      <c r="N188" s="62">
        <f>M188/$L$239</f>
        <v>0.785796105383735</v>
      </c>
      <c r="O188" s="267">
        <f>P188/$F188</f>
        <v>0</v>
      </c>
      <c r="P188" s="268"/>
      <c r="Q188" s="261"/>
      <c r="R188" s="261">
        <f>Roles!$D$2</f>
        <v>0.61</v>
      </c>
      <c r="S188" s="269">
        <f>R188*P188</f>
        <v>0</v>
      </c>
      <c r="T188" s="267">
        <f>U188/$F188</f>
        <v>0</v>
      </c>
      <c r="U188" s="270">
        <v>0</v>
      </c>
      <c r="V188" s="261"/>
      <c r="W188" s="261">
        <f>TRUNC((Roles!$D$5+3*Roles!$D$8)/4,2)</f>
        <v>0.17</v>
      </c>
      <c r="X188" s="265">
        <f>W188*U188</f>
        <v>0</v>
      </c>
      <c r="Y188" s="267">
        <f>Z188/$F188</f>
        <v>2</v>
      </c>
      <c r="Z188" s="270">
        <v>6</v>
      </c>
      <c r="AA188" s="261"/>
      <c r="AB188" s="261">
        <f>TRUNC((Roles!$D$4+3*Roles!$D$7)/4,2)</f>
        <v>0.2</v>
      </c>
      <c r="AC188" s="271">
        <f>AB188*Z188</f>
        <v>1.2</v>
      </c>
      <c r="AD188" s="267">
        <f>AE188/$F188</f>
        <v>0</v>
      </c>
      <c r="AE188" s="270">
        <v>0</v>
      </c>
      <c r="AF188" s="61"/>
      <c r="AG188" s="272">
        <f>TRUNC((Roles!$D$3+3*Roles!$D$6)/4,2)</f>
        <v>0.18</v>
      </c>
      <c r="AH188" s="271">
        <f>AG188*AE188</f>
        <v>0</v>
      </c>
    </row>
    <row r="189">
      <c r="A189" s="307" t="inlineStr">
        <is>
          <t xml:space="preserve">5.1.2</t>
        </is>
      </c>
      <c r="B189" s="58" t="inlineStr">
        <is>
          <t xml:space="preserve">Ingeniería de prompts por agente basada en evidencia (salidas estructuradas)</t>
        </is>
      </c>
      <c r="C189" s="308">
        <v>46334</v>
      </c>
      <c r="D189" s="308">
        <v>46336</v>
      </c>
      <c r="E189" s="188">
        <f>D189-C189+1</f>
        <v>3</v>
      </c>
      <c r="F189" s="309">
        <v>4</v>
      </c>
      <c r="G189" s="62">
        <f>F189/$F$239</f>
        <v>0.00344530577088717</v>
      </c>
      <c r="H189" s="62">
        <f>H188+G189</f>
        <v>0.723514211886305</v>
      </c>
      <c r="I189" s="264">
        <f>P189+U189+Z189+AE189</f>
        <v>8</v>
      </c>
      <c r="J189" s="189">
        <f>J188+I189</f>
        <v>2054.5</v>
      </c>
      <c r="K189" s="49">
        <f>J189/$I$239</f>
        <v>0.792172739541161</v>
      </c>
      <c r="L189" s="265">
        <f>S189+X189+AC189+AH189</f>
        <v>1.52</v>
      </c>
      <c r="M189" s="189">
        <f>M188+L189</f>
        <v>419.98</v>
      </c>
      <c r="N189" s="62">
        <f>M189/$L$239</f>
        <v>0.788650404672038</v>
      </c>
      <c r="O189" s="267">
        <f>P189/$F189</f>
        <v>0</v>
      </c>
      <c r="P189" s="268"/>
      <c r="Q189" s="261"/>
      <c r="R189" s="261">
        <f>Roles!$D$2</f>
        <v>0.61</v>
      </c>
      <c r="S189" s="269">
        <f>R189*P189</f>
        <v>0</v>
      </c>
      <c r="T189" s="267">
        <f>U189/$F189</f>
        <v>0</v>
      </c>
      <c r="U189" s="270">
        <v>0</v>
      </c>
      <c r="V189" s="261"/>
      <c r="W189" s="261">
        <f>TRUNC((Roles!$D$5+3*Roles!$D$8)/4,2)</f>
        <v>0.17</v>
      </c>
      <c r="X189" s="265">
        <f>W189*U189</f>
        <v>0</v>
      </c>
      <c r="Y189" s="267">
        <f>Z189/$F189</f>
        <v>1</v>
      </c>
      <c r="Z189" s="270">
        <v>4</v>
      </c>
      <c r="AA189" s="261"/>
      <c r="AB189" s="261">
        <f>TRUNC((Roles!$D$4+3*Roles!$D$7)/4,2)</f>
        <v>0.2</v>
      </c>
      <c r="AC189" s="271">
        <f>AB189*Z189</f>
        <v>0.8</v>
      </c>
      <c r="AD189" s="267">
        <f>AE189/$F189</f>
        <v>1</v>
      </c>
      <c r="AE189" s="270">
        <v>4</v>
      </c>
      <c r="AF189" s="61"/>
      <c r="AG189" s="272">
        <f>TRUNC((Roles!$D$3+3*Roles!$D$6)/4,2)</f>
        <v>0.18</v>
      </c>
      <c r="AH189" s="271">
        <f>AG189*AE189</f>
        <v>0.72</v>
      </c>
    </row>
    <row r="190">
      <c r="A190" s="307" t="inlineStr">
        <is>
          <t xml:space="preserve">5.1.3</t>
        </is>
      </c>
      <c r="B190" s="58" t="inlineStr">
        <is>
          <t xml:space="preserve">Definición del protocolo de consenso y reglas de escalamiento human-in-the-loop</t>
        </is>
      </c>
      <c r="C190" s="308">
        <v>46337</v>
      </c>
      <c r="D190" s="308">
        <v>46338</v>
      </c>
      <c r="E190" s="188">
        <f>D190-C190+1</f>
        <v>2</v>
      </c>
      <c r="F190" s="309">
        <v>3</v>
      </c>
      <c r="G190" s="62">
        <f>F190/$F$239</f>
        <v>0.00258397932816538</v>
      </c>
      <c r="H190" s="62">
        <f>H189+G190</f>
        <v>0.72609819121447</v>
      </c>
      <c r="I190" s="264">
        <f>P190+U190+Z190+AE190</f>
        <v>7</v>
      </c>
      <c r="J190" s="189">
        <f>J189+I190</f>
        <v>2061.5</v>
      </c>
      <c r="K190" s="49">
        <f>J190/$I$239</f>
        <v>0.794871794871795</v>
      </c>
      <c r="L190" s="265">
        <f>S190+X190+AC190+AH190</f>
        <v>1.81</v>
      </c>
      <c r="M190" s="189">
        <f>M189+L190</f>
        <v>421.79</v>
      </c>
      <c r="N190" s="62">
        <f>M190/$L$239</f>
        <v>0.792049274219293</v>
      </c>
      <c r="O190" s="267">
        <f>P190/$F190</f>
        <v>0.333333333333333</v>
      </c>
      <c r="P190" s="268">
        <v>1</v>
      </c>
      <c r="Q190" s="261"/>
      <c r="R190" s="261">
        <f>Roles!$D$2</f>
        <v>0.61</v>
      </c>
      <c r="S190" s="269">
        <f>R190*P190</f>
        <v>0.61</v>
      </c>
      <c r="T190" s="267">
        <f>U190/$F190</f>
        <v>0</v>
      </c>
      <c r="U190" s="270">
        <v>0</v>
      </c>
      <c r="V190" s="261"/>
      <c r="W190" s="261">
        <f>TRUNC((Roles!$D$5+3*Roles!$D$8)/4,2)</f>
        <v>0.17</v>
      </c>
      <c r="X190" s="265">
        <f>W190*U190</f>
        <v>0</v>
      </c>
      <c r="Y190" s="267">
        <f>Z190/$F190</f>
        <v>2</v>
      </c>
      <c r="Z190" s="270">
        <v>6</v>
      </c>
      <c r="AA190" s="261"/>
      <c r="AB190" s="261">
        <f>TRUNC((Roles!$D$4+3*Roles!$D$7)/4,2)</f>
        <v>0.2</v>
      </c>
      <c r="AC190" s="271">
        <f>AB190*Z190</f>
        <v>1.2</v>
      </c>
      <c r="AD190" s="267">
        <f>AE190/$F190</f>
        <v>0</v>
      </c>
      <c r="AE190" s="270">
        <v>0</v>
      </c>
      <c r="AF190" s="61"/>
      <c r="AG190" s="272">
        <f>TRUNC((Roles!$D$3+3*Roles!$D$6)/4,2)</f>
        <v>0.18</v>
      </c>
      <c r="AH190" s="271">
        <f>AG190*AE190</f>
        <v>0</v>
      </c>
    </row>
    <row r="191">
      <c r="A191" s="307" t="inlineStr">
        <is>
          <t xml:space="preserve">5.1.4</t>
        </is>
      </c>
      <c r="B191" s="58" t="inlineStr">
        <is>
          <t xml:space="preserve">Investigación de técnicas de control de alucinaciones y verificación de citas</t>
        </is>
      </c>
      <c r="C191" s="308">
        <v>46339</v>
      </c>
      <c r="D191" s="308">
        <v>46340</v>
      </c>
      <c r="E191" s="188">
        <f>D191-C191+1</f>
        <v>2</v>
      </c>
      <c r="F191" s="309">
        <v>3</v>
      </c>
      <c r="G191" s="62">
        <f>F191/$F$239</f>
        <v>0.00258397932816538</v>
      </c>
      <c r="H191" s="62">
        <f>H190+G191</f>
        <v>0.728682170542635</v>
      </c>
      <c r="I191" s="264">
        <f>P191+U191+Z191+AE191</f>
        <v>6</v>
      </c>
      <c r="J191" s="189">
        <f>J190+I191</f>
        <v>2067.5</v>
      </c>
      <c r="K191" s="49">
        <f>J191/$I$239</f>
        <v>0.797185270869481</v>
      </c>
      <c r="L191" s="265">
        <f>S191+X191+AC191+AH191</f>
        <v>1.2</v>
      </c>
      <c r="M191" s="189">
        <f>M190+L191</f>
        <v>422.99</v>
      </c>
      <c r="N191" s="62">
        <f>M191/$L$239</f>
        <v>0.794302668394269</v>
      </c>
      <c r="O191" s="267">
        <f>P191/$F191</f>
        <v>0</v>
      </c>
      <c r="P191" s="268"/>
      <c r="Q191" s="261"/>
      <c r="R191" s="261">
        <f>Roles!$D$2</f>
        <v>0.61</v>
      </c>
      <c r="S191" s="269">
        <f>R191*P191</f>
        <v>0</v>
      </c>
      <c r="T191" s="267">
        <f>U191/$F191</f>
        <v>0</v>
      </c>
      <c r="U191" s="270">
        <v>0</v>
      </c>
      <c r="V191" s="261"/>
      <c r="W191" s="261">
        <f>TRUNC((Roles!$D$5+3*Roles!$D$8)/4,2)</f>
        <v>0.17</v>
      </c>
      <c r="X191" s="265">
        <f>W191*U191</f>
        <v>0</v>
      </c>
      <c r="Y191" s="267">
        <f>Z191/$F191</f>
        <v>2</v>
      </c>
      <c r="Z191" s="270">
        <v>6</v>
      </c>
      <c r="AA191" s="261"/>
      <c r="AB191" s="261">
        <f>TRUNC((Roles!$D$4+3*Roles!$D$7)/4,2)</f>
        <v>0.2</v>
      </c>
      <c r="AC191" s="271">
        <f>AB191*Z191</f>
        <v>1.2</v>
      </c>
      <c r="AD191" s="267">
        <f>AE191/$F191</f>
        <v>0</v>
      </c>
      <c r="AE191" s="270">
        <v>0</v>
      </c>
      <c r="AF191" s="61"/>
      <c r="AG191" s="272">
        <f>TRUNC((Roles!$D$3+3*Roles!$D$6)/4,2)</f>
        <v>0.18</v>
      </c>
      <c r="AH191" s="271">
        <f>AG191*AE191</f>
        <v>0</v>
      </c>
    </row>
    <row r="192">
      <c r="A192" s="307" t="inlineStr">
        <is>
          <t xml:space="preserve">5.1.5</t>
        </is>
      </c>
      <c r="B192" s="58" t="inlineStr">
        <is>
          <t xml:space="preserve">Definición de niveles de riesgo e incertidumbre del informe</t>
        </is>
      </c>
      <c r="C192" s="308">
        <v>46343</v>
      </c>
      <c r="D192" s="308">
        <v>46344</v>
      </c>
      <c r="E192" s="188">
        <f>D192-C192+1</f>
        <v>2</v>
      </c>
      <c r="F192" s="309">
        <v>3</v>
      </c>
      <c r="G192" s="62">
        <f>F192/$F$239</f>
        <v>0.00258397932816538</v>
      </c>
      <c r="H192" s="62">
        <f>H191+G192</f>
        <v>0.731266149870801</v>
      </c>
      <c r="I192" s="264">
        <f>P192+U192+Z192+AE192</f>
        <v>6</v>
      </c>
      <c r="J192" s="189">
        <f>J191+I192</f>
        <v>2073.5</v>
      </c>
      <c r="K192" s="49">
        <f>J192/$I$239</f>
        <v>0.799498746867168</v>
      </c>
      <c r="L192" s="265">
        <f>S192+X192+AC192+AH192</f>
        <v>1.2</v>
      </c>
      <c r="M192" s="189">
        <f>M191+L192</f>
        <v>424.19</v>
      </c>
      <c r="N192" s="62">
        <f>M192/$L$239</f>
        <v>0.796556062569245</v>
      </c>
      <c r="O192" s="267">
        <f>P192/$F192</f>
        <v>0</v>
      </c>
      <c r="P192" s="268"/>
      <c r="Q192" s="261"/>
      <c r="R192" s="261">
        <f>Roles!$D$2</f>
        <v>0.61</v>
      </c>
      <c r="S192" s="269">
        <f>R192*P192</f>
        <v>0</v>
      </c>
      <c r="T192" s="267">
        <f>U192/$F192</f>
        <v>0</v>
      </c>
      <c r="U192" s="270">
        <v>0</v>
      </c>
      <c r="V192" s="261"/>
      <c r="W192" s="261">
        <f>TRUNC((Roles!$D$5+3*Roles!$D$8)/4,2)</f>
        <v>0.17</v>
      </c>
      <c r="X192" s="265">
        <f>W192*U192</f>
        <v>0</v>
      </c>
      <c r="Y192" s="267">
        <f>Z192/$F192</f>
        <v>2</v>
      </c>
      <c r="Z192" s="270">
        <v>6</v>
      </c>
      <c r="AA192" s="261"/>
      <c r="AB192" s="261">
        <f>TRUNC((Roles!$D$4+3*Roles!$D$7)/4,2)</f>
        <v>0.2</v>
      </c>
      <c r="AC192" s="271">
        <f>AB192*Z192</f>
        <v>1.2</v>
      </c>
      <c r="AD192" s="267">
        <f>AE192/$F192</f>
        <v>0</v>
      </c>
      <c r="AE192" s="270">
        <v>0</v>
      </c>
      <c r="AF192" s="61"/>
      <c r="AG192" s="272">
        <f>TRUNC((Roles!$D$3+3*Roles!$D$6)/4,2)</f>
        <v>0.18</v>
      </c>
      <c r="AH192" s="271">
        <f>AG192*AE192</f>
        <v>0</v>
      </c>
    </row>
    <row r="193">
      <c r="A193" s="307" t="inlineStr">
        <is>
          <t xml:space="preserve">5.1.6</t>
        </is>
      </c>
      <c r="B193" s="58" t="inlineStr">
        <is>
          <t xml:space="preserve">Diseño de la plantilla estandarizada del informe epidemiológico</t>
        </is>
      </c>
      <c r="C193" s="308">
        <v>46344</v>
      </c>
      <c r="D193" s="308">
        <v>46345</v>
      </c>
      <c r="E193" s="188">
        <f>D193-C193+1</f>
        <v>2</v>
      </c>
      <c r="F193" s="309">
        <v>3</v>
      </c>
      <c r="G193" s="62">
        <f>F193/$F$239</f>
        <v>0.00258397932816538</v>
      </c>
      <c r="H193" s="62">
        <f>H192+G193</f>
        <v>0.733850129198966</v>
      </c>
      <c r="I193" s="264">
        <f>P193+U193+Z193+AE193</f>
        <v>7</v>
      </c>
      <c r="J193" s="189">
        <f>J192+I193</f>
        <v>2080.5</v>
      </c>
      <c r="K193" s="49">
        <f>J193/$I$239</f>
        <v>0.802197802197802</v>
      </c>
      <c r="L193" s="265">
        <f>S193+X193+AC193+AH193</f>
        <v>1.75</v>
      </c>
      <c r="M193" s="189">
        <f>M192+L193</f>
        <v>425.94</v>
      </c>
      <c r="N193" s="62">
        <f>M193/$L$239</f>
        <v>0.799842262407752</v>
      </c>
      <c r="O193" s="267">
        <f>P193/$F193</f>
        <v>0.333333333333333</v>
      </c>
      <c r="P193" s="268">
        <v>1</v>
      </c>
      <c r="Q193" s="261"/>
      <c r="R193" s="261">
        <f>Roles!$D$2</f>
        <v>0.61</v>
      </c>
      <c r="S193" s="269">
        <f>R193*P193</f>
        <v>0.61</v>
      </c>
      <c r="T193" s="267">
        <f>U193/$F193</f>
        <v>0.666666666666667</v>
      </c>
      <c r="U193" s="270">
        <v>2</v>
      </c>
      <c r="V193" s="261"/>
      <c r="W193" s="261">
        <f>TRUNC((Roles!$D$5+3*Roles!$D$8)/4,2)</f>
        <v>0.17</v>
      </c>
      <c r="X193" s="265">
        <f>W193*U193</f>
        <v>0.34</v>
      </c>
      <c r="Y193" s="267">
        <f>Z193/$F193</f>
        <v>1.33333333333333</v>
      </c>
      <c r="Z193" s="270">
        <v>4</v>
      </c>
      <c r="AA193" s="261"/>
      <c r="AB193" s="261">
        <f>TRUNC((Roles!$D$4+3*Roles!$D$7)/4,2)</f>
        <v>0.2</v>
      </c>
      <c r="AC193" s="271">
        <f>AB193*Z193</f>
        <v>0.8</v>
      </c>
      <c r="AD193" s="267">
        <f>AE193/$F193</f>
        <v>0</v>
      </c>
      <c r="AE193" s="270">
        <v>0</v>
      </c>
      <c r="AF193" s="61"/>
      <c r="AG193" s="272">
        <f>TRUNC((Roles!$D$3+3*Roles!$D$6)/4,2)</f>
        <v>0.18</v>
      </c>
      <c r="AH193" s="271">
        <f>AG193*AE193</f>
        <v>0</v>
      </c>
    </row>
    <row r="194" ht="15.75" customHeight="1">
      <c r="A194" s="323" t="inlineStr">
        <is>
          <t xml:space="preserve">5.2</t>
        </is>
      </c>
      <c r="B194" s="302" t="inlineStr">
        <is>
          <t xml:space="preserve">Programación Agentes (Clima/Diag)</t>
        </is>
      </c>
      <c r="C194" s="303">
        <v>46332</v>
      </c>
      <c r="D194" s="303">
        <v>46339</v>
      </c>
      <c r="E194" s="304">
        <f>D194-C194+1</f>
        <v>8</v>
      </c>
      <c r="F194" s="278">
        <f>SUM(F195:F197)</f>
        <v>71</v>
      </c>
      <c r="G194" s="305">
        <f>F194/$F$239</f>
        <v>0.0611541774332472</v>
      </c>
      <c r="H194" s="305">
        <f>H197</f>
        <v>0.795004306632213</v>
      </c>
      <c r="I194" s="306">
        <f>SUM(I195:I197)</f>
        <v>80</v>
      </c>
      <c r="J194" s="306">
        <f>J197</f>
        <v>2160.5</v>
      </c>
      <c r="K194" s="247">
        <f>J194/$I$239</f>
        <v>0.833044148833623</v>
      </c>
      <c r="L194" s="306">
        <f>SUM(L195:L197)</f>
        <v>15.65</v>
      </c>
      <c r="M194" s="306">
        <f>M197</f>
        <v>441.59</v>
      </c>
      <c r="N194" s="305">
        <f>M194/$L$239</f>
        <v>0.829230278106398</v>
      </c>
      <c r="O194" s="315"/>
      <c r="P194" s="276"/>
      <c r="Q194" s="277"/>
      <c r="R194" s="277"/>
      <c r="S194" s="256"/>
      <c r="T194" s="277"/>
      <c r="U194" s="269"/>
      <c r="V194" s="277"/>
      <c r="W194" s="277"/>
      <c r="X194" s="277"/>
      <c r="Y194" s="277"/>
      <c r="Z194" s="269"/>
      <c r="AA194" s="277"/>
      <c r="AB194" s="277"/>
      <c r="AC194" s="256"/>
      <c r="AD194" s="249"/>
      <c r="AE194" s="269"/>
      <c r="AF194" s="278"/>
      <c r="AG194" s="255"/>
      <c r="AH194" s="256"/>
    </row>
    <row r="195" ht="15.75" customHeight="1">
      <c r="A195" s="57" t="inlineStr">
        <is>
          <t xml:space="preserve">5.2.1</t>
        </is>
      </c>
      <c r="B195" s="58" t="inlineStr">
        <is>
          <t xml:space="preserve">Implementación Agente Clima</t>
        </is>
      </c>
      <c r="C195" s="308">
        <v>46332</v>
      </c>
      <c r="D195" s="308">
        <v>46335</v>
      </c>
      <c r="E195" s="188">
        <f>D195-C195+1</f>
        <v>4</v>
      </c>
      <c r="F195" s="61">
        <v>35.0</v>
      </c>
      <c r="G195" s="62">
        <f>F195/$F$239</f>
        <v>0.0301464254952627</v>
      </c>
      <c r="H195" s="62">
        <f>H193+G195</f>
        <v>0.763996554694229</v>
      </c>
      <c r="I195" s="264">
        <f>P195+U195+Z195+AE195</f>
        <v>38</v>
      </c>
      <c r="J195" s="189">
        <f>J193+I195</f>
        <v>2118.5</v>
      </c>
      <c r="K195" s="49">
        <f>J195/$I$239</f>
        <v>0.816849816849817</v>
      </c>
      <c r="L195" s="265">
        <f>S195+X195+AC195+AH195</f>
        <v>6.86</v>
      </c>
      <c r="M195" s="189">
        <f>M193+L195</f>
        <v>432.8</v>
      </c>
      <c r="N195" s="62">
        <f>M195/$L$239</f>
        <v>0.812724165774698</v>
      </c>
      <c r="O195" s="267">
        <f>P195/$F195</f>
        <v>0.0571428571428571</v>
      </c>
      <c r="P195" s="268">
        <v>2</v>
      </c>
      <c r="Q195" s="261"/>
      <c r="R195" s="261">
        <f>Roles!$D$2</f>
        <v>0.61</v>
      </c>
      <c r="S195" s="269">
        <f>R195*P195</f>
        <v>1.22</v>
      </c>
      <c r="T195" s="267">
        <f>U195/$F195</f>
        <v>0</v>
      </c>
      <c r="U195" s="270">
        <f>'CD R Documentación'!$I83</f>
        <v>0</v>
      </c>
      <c r="V195" s="261"/>
      <c r="W195" s="261"/>
      <c r="X195" s="265">
        <f>'CD R Documentación'!$L83</f>
        <v>0</v>
      </c>
      <c r="Y195" s="267">
        <f>Z195/$F195</f>
        <v>0</v>
      </c>
      <c r="Z195" s="270">
        <f>'CD R Investigación'!$I83</f>
        <v>0</v>
      </c>
      <c r="AA195" s="261"/>
      <c r="AB195" s="261"/>
      <c r="AC195" s="271">
        <f>'CD R Investigación'!$L83</f>
        <v>0</v>
      </c>
      <c r="AD195" s="267">
        <f>AE195/$F195</f>
        <v>1.02857142857143</v>
      </c>
      <c r="AE195" s="270">
        <f>'CD R Desarrollo'!$I83</f>
        <v>36</v>
      </c>
      <c r="AF195" s="61"/>
      <c r="AG195" s="272"/>
      <c r="AH195" s="271">
        <f>'CD R Desarrollo'!$L83</f>
        <v>5.64</v>
      </c>
    </row>
    <row r="196" ht="15.75" customHeight="1">
      <c r="A196" s="307" t="inlineStr">
        <is>
          <t xml:space="preserve">5.2.2</t>
        </is>
      </c>
      <c r="B196" s="311" t="inlineStr">
        <is>
          <t xml:space="preserve">Reunión de Líderes 8</t>
        </is>
      </c>
      <c r="C196" s="308">
        <v>46333</v>
      </c>
      <c r="D196" s="308">
        <v>46333</v>
      </c>
      <c r="E196" s="312">
        <f>D196-C196+1</f>
        <v>1</v>
      </c>
      <c r="F196" s="309">
        <v>1.0</v>
      </c>
      <c r="G196" s="263">
        <f>F196/$F$239</f>
        <v>0.000861326442721792</v>
      </c>
      <c r="H196" s="263">
        <f>H195+G196</f>
        <v>0.76485788113695</v>
      </c>
      <c r="I196" s="264">
        <f>P196+U196+Z196+AE196</f>
        <v>4</v>
      </c>
      <c r="J196" s="287">
        <f>J195+I196</f>
        <v>2122.5</v>
      </c>
      <c r="K196" s="326">
        <f>J196/$I$239</f>
        <v>0.818392134181608</v>
      </c>
      <c r="L196" s="265">
        <f>S196+X196+AC196+AH196</f>
        <v>1.93</v>
      </c>
      <c r="M196" s="287">
        <f>M195+L196</f>
        <v>434.73</v>
      </c>
      <c r="N196" s="62">
        <f>M196/$L$239</f>
        <v>0.816348374739452</v>
      </c>
      <c r="O196" s="267">
        <f>P196/$F196</f>
        <v>1</v>
      </c>
      <c r="P196" s="268">
        <v>1.0</v>
      </c>
      <c r="Q196" s="261"/>
      <c r="R196" s="261">
        <f>Roles!$D$2</f>
        <v>0.61</v>
      </c>
      <c r="S196" s="269">
        <f>R196*P196</f>
        <v>0.61</v>
      </c>
      <c r="T196" s="267">
        <f>U196/$F196</f>
        <v>1</v>
      </c>
      <c r="U196" s="270">
        <f>'CD R Documentación'!$I84</f>
        <v>1</v>
      </c>
      <c r="V196" s="261"/>
      <c r="W196" s="261"/>
      <c r="X196" s="265">
        <f>'CD R Documentación'!$L84</f>
        <v>0.44</v>
      </c>
      <c r="Y196" s="267">
        <f>Z196/$F196</f>
        <v>1</v>
      </c>
      <c r="Z196" s="270">
        <f>'CD R Investigación'!$I84</f>
        <v>1</v>
      </c>
      <c r="AA196" s="261"/>
      <c r="AB196" s="261"/>
      <c r="AC196" s="271">
        <f>'CD R Investigación'!$L84</f>
        <v>0.44</v>
      </c>
      <c r="AD196" s="267">
        <f>AE196/$F196</f>
        <v>1</v>
      </c>
      <c r="AE196" s="270">
        <f>'CD R Desarrollo'!$I84</f>
        <v>1</v>
      </c>
      <c r="AF196" s="61"/>
      <c r="AG196" s="272"/>
      <c r="AH196" s="271">
        <f>'CD R Desarrollo'!$L84</f>
        <v>0.44</v>
      </c>
    </row>
    <row r="197" ht="15.75" customHeight="1">
      <c r="A197" s="307" t="inlineStr">
        <is>
          <t xml:space="preserve">5.2.3</t>
        </is>
      </c>
      <c r="B197" s="58" t="inlineStr">
        <is>
          <t xml:space="preserve">Implementación Agente Diag</t>
        </is>
      </c>
      <c r="C197" s="308">
        <v>46336</v>
      </c>
      <c r="D197" s="308">
        <v>46339</v>
      </c>
      <c r="E197" s="188">
        <f>D197-C197+1</f>
        <v>4</v>
      </c>
      <c r="F197" s="61">
        <v>35.0</v>
      </c>
      <c r="G197" s="263">
        <f>F197/$F$239</f>
        <v>0.0301464254952627</v>
      </c>
      <c r="H197" s="263">
        <f>H196+G197</f>
        <v>0.795004306632213</v>
      </c>
      <c r="I197" s="264">
        <f>P197+U197+Z197+AE197</f>
        <v>38</v>
      </c>
      <c r="J197" s="287">
        <f>J196+I197</f>
        <v>2160.5</v>
      </c>
      <c r="K197" s="326">
        <f>J197/$I$239</f>
        <v>0.833044148833623</v>
      </c>
      <c r="L197" s="265">
        <f>S197+X197+AC197+AH197</f>
        <v>6.86</v>
      </c>
      <c r="M197" s="287">
        <f>M196+L197</f>
        <v>441.59</v>
      </c>
      <c r="N197" s="62">
        <f>M197/$L$239</f>
        <v>0.829230278106398</v>
      </c>
      <c r="O197" s="267">
        <f>P197/$F197</f>
        <v>0.0571428571428571</v>
      </c>
      <c r="P197" s="268">
        <v>2</v>
      </c>
      <c r="Q197" s="261"/>
      <c r="R197" s="261">
        <f>Roles!$D$2</f>
        <v>0.61</v>
      </c>
      <c r="S197" s="269">
        <f>R197*P197</f>
        <v>1.22</v>
      </c>
      <c r="T197" s="267">
        <f>U197/$F197</f>
        <v>0</v>
      </c>
      <c r="U197" s="270">
        <f>'CD R Documentación'!$I85</f>
        <v>0</v>
      </c>
      <c r="V197" s="261"/>
      <c r="W197" s="261"/>
      <c r="X197" s="265">
        <f>'CD R Documentación'!$L85</f>
        <v>0</v>
      </c>
      <c r="Y197" s="267">
        <f>Z197/$F197</f>
        <v>0</v>
      </c>
      <c r="Z197" s="270">
        <f>'CD R Investigación'!$I85</f>
        <v>0</v>
      </c>
      <c r="AA197" s="261"/>
      <c r="AB197" s="261"/>
      <c r="AC197" s="271">
        <f>'CD R Investigación'!$L85</f>
        <v>0</v>
      </c>
      <c r="AD197" s="267">
        <f>AE197/$F197</f>
        <v>1.02857142857143</v>
      </c>
      <c r="AE197" s="270">
        <f>'CD R Desarrollo'!$I85</f>
        <v>36</v>
      </c>
      <c r="AF197" s="61"/>
      <c r="AG197" s="272"/>
      <c r="AH197" s="271">
        <f>'CD R Desarrollo'!$L85</f>
        <v>5.64</v>
      </c>
    </row>
    <row r="198" ht="15.75" customHeight="1">
      <c r="A198" s="323" t="inlineStr">
        <is>
          <t xml:space="preserve">5.3</t>
        </is>
      </c>
      <c r="B198" s="302" t="inlineStr">
        <is>
          <t xml:space="preserve">Programación Agentes (Bioseg/Merc)</t>
        </is>
      </c>
      <c r="C198" s="303">
        <v>46340</v>
      </c>
      <c r="D198" s="303">
        <v>46346</v>
      </c>
      <c r="E198" s="304">
        <f>D198-C198+1</f>
        <v>7</v>
      </c>
      <c r="F198" s="278">
        <f>SUM(F199:F201)</f>
        <v>61</v>
      </c>
      <c r="G198" s="305">
        <f>F198/$F$239</f>
        <v>0.0525409130060293</v>
      </c>
      <c r="H198" s="305">
        <f>H201</f>
        <v>0.847545219638242</v>
      </c>
      <c r="I198" s="306">
        <f>SUM(I199:I201)</f>
        <v>80</v>
      </c>
      <c r="J198" s="306">
        <f>J201</f>
        <v>2240.5</v>
      </c>
      <c r="K198" s="247">
        <f>J198/$I$239</f>
        <v>0.863890495469443</v>
      </c>
      <c r="L198" s="306">
        <f>SUM(L199:L201)</f>
        <v>15.65</v>
      </c>
      <c r="M198" s="306">
        <f>M201</f>
        <v>457.24</v>
      </c>
      <c r="N198" s="247">
        <f>M198/$L$239</f>
        <v>0.858618293805044</v>
      </c>
      <c r="O198" s="315"/>
      <c r="P198" s="276"/>
      <c r="Q198" s="277"/>
      <c r="R198" s="277"/>
      <c r="S198" s="256"/>
      <c r="T198" s="277"/>
      <c r="U198" s="269"/>
      <c r="V198" s="277"/>
      <c r="W198" s="277"/>
      <c r="X198" s="277"/>
      <c r="Y198" s="277"/>
      <c r="Z198" s="269"/>
      <c r="AA198" s="277"/>
      <c r="AB198" s="277"/>
      <c r="AC198" s="256"/>
      <c r="AD198" s="249"/>
      <c r="AE198" s="269"/>
      <c r="AF198" s="278"/>
      <c r="AG198" s="255"/>
      <c r="AH198" s="256"/>
    </row>
    <row r="199" ht="15.75" customHeight="1">
      <c r="A199" s="307" t="inlineStr">
        <is>
          <t xml:space="preserve">5.3.1</t>
        </is>
      </c>
      <c r="B199" s="311" t="inlineStr">
        <is>
          <t xml:space="preserve">Reunión de Líderes 9</t>
        </is>
      </c>
      <c r="C199" s="308">
        <v>46340</v>
      </c>
      <c r="D199" s="308">
        <v>46340</v>
      </c>
      <c r="E199" s="312">
        <f>D199-C199+1</f>
        <v>1</v>
      </c>
      <c r="F199" s="309">
        <v>1.0</v>
      </c>
      <c r="G199" s="62">
        <f>F199/$F$239</f>
        <v>0.000861326442721792</v>
      </c>
      <c r="H199" s="62">
        <f>H197+G199</f>
        <v>0.795865633074935</v>
      </c>
      <c r="I199" s="264">
        <f>P199+U199+Z199+AE199</f>
        <v>4</v>
      </c>
      <c r="J199" s="189">
        <f>J197+I199</f>
        <v>2164.5</v>
      </c>
      <c r="K199" s="49">
        <f>J199/$I$239</f>
        <v>0.834586466165414</v>
      </c>
      <c r="L199" s="265">
        <f>S199+X199+AC199+AH199</f>
        <v>1.93</v>
      </c>
      <c r="M199" s="189">
        <f>M197+L199</f>
        <v>443.52</v>
      </c>
      <c r="N199" s="106">
        <f>M199/$L$239</f>
        <v>0.832854487071151</v>
      </c>
      <c r="O199" s="267">
        <f>P199/$F199</f>
        <v>1</v>
      </c>
      <c r="P199" s="268">
        <v>1.0</v>
      </c>
      <c r="Q199" s="261"/>
      <c r="R199" s="261">
        <f>Roles!$D$2</f>
        <v>0.61</v>
      </c>
      <c r="S199" s="269">
        <f>R199*P199</f>
        <v>0.61</v>
      </c>
      <c r="T199" s="267">
        <f>U199/$F199</f>
        <v>1</v>
      </c>
      <c r="U199" s="270">
        <f>'CD R Documentación'!$I87</f>
        <v>1</v>
      </c>
      <c r="V199" s="261"/>
      <c r="W199" s="261"/>
      <c r="X199" s="265">
        <f>'CD R Documentación'!$L87</f>
        <v>0.44</v>
      </c>
      <c r="Y199" s="267">
        <f>Z199/$F199</f>
        <v>1</v>
      </c>
      <c r="Z199" s="270">
        <f>'CD R Investigación'!$I87</f>
        <v>1</v>
      </c>
      <c r="AA199" s="261"/>
      <c r="AB199" s="261"/>
      <c r="AC199" s="271">
        <f>'CD R Investigación'!$L87</f>
        <v>0.44</v>
      </c>
      <c r="AD199" s="267">
        <f>AE199/$F199</f>
        <v>1</v>
      </c>
      <c r="AE199" s="270">
        <f>'CD R Desarrollo'!$I87</f>
        <v>1</v>
      </c>
      <c r="AF199" s="61"/>
      <c r="AG199" s="272"/>
      <c r="AH199" s="271">
        <f>'CD R Desarrollo'!$L87</f>
        <v>0.44</v>
      </c>
    </row>
    <row r="200" ht="15.75" customHeight="1">
      <c r="A200" s="307" t="inlineStr">
        <is>
          <t xml:space="preserve">5.3.2</t>
        </is>
      </c>
      <c r="B200" s="58" t="inlineStr">
        <is>
          <t xml:space="preserve">Implementación Agente Bioseg</t>
        </is>
      </c>
      <c r="C200" s="308">
        <v>46340</v>
      </c>
      <c r="D200" s="308">
        <v>46343</v>
      </c>
      <c r="E200" s="188">
        <f>D200-C200+1</f>
        <v>4</v>
      </c>
      <c r="F200" s="61">
        <v>30.0</v>
      </c>
      <c r="G200" s="263">
        <f>F200/$F$239</f>
        <v>0.0258397932816537</v>
      </c>
      <c r="H200" s="263">
        <f>H199+G200</f>
        <v>0.821705426356589</v>
      </c>
      <c r="I200" s="264">
        <f>P200+U200+Z200+AE200</f>
        <v>38</v>
      </c>
      <c r="J200" s="287">
        <f>J199+I200</f>
        <v>2202.5</v>
      </c>
      <c r="K200" s="326">
        <f>J200/$I$239</f>
        <v>0.849238480817428</v>
      </c>
      <c r="L200" s="265">
        <f>S200+X200+AC200+AH200</f>
        <v>6.86</v>
      </c>
      <c r="M200" s="287">
        <f>M199+L200</f>
        <v>450.38</v>
      </c>
      <c r="N200" s="106">
        <f>M200/$L$239</f>
        <v>0.845736390438098</v>
      </c>
      <c r="O200" s="267">
        <f>P200/$F200</f>
        <v>0.0666666666666667</v>
      </c>
      <c r="P200" s="268">
        <v>2</v>
      </c>
      <c r="Q200" s="261"/>
      <c r="R200" s="261">
        <f>Roles!$D$2</f>
        <v>0.61</v>
      </c>
      <c r="S200" s="269">
        <f>R200*P200</f>
        <v>1.22</v>
      </c>
      <c r="T200" s="267">
        <f>U200/$F200</f>
        <v>0</v>
      </c>
      <c r="U200" s="270">
        <f>'CD R Documentación'!$I88</f>
        <v>0</v>
      </c>
      <c r="V200" s="261"/>
      <c r="W200" s="261"/>
      <c r="X200" s="265">
        <f>'CD R Documentación'!$L88</f>
        <v>0</v>
      </c>
      <c r="Y200" s="267">
        <f>Z200/$F200</f>
        <v>0</v>
      </c>
      <c r="Z200" s="270">
        <f>'CD R Investigación'!$I88</f>
        <v>0</v>
      </c>
      <c r="AA200" s="261"/>
      <c r="AB200" s="261"/>
      <c r="AC200" s="271">
        <f>'CD R Investigación'!$L88</f>
        <v>0</v>
      </c>
      <c r="AD200" s="267">
        <f>AE200/$F200</f>
        <v>1.2</v>
      </c>
      <c r="AE200" s="270">
        <f>'CD R Desarrollo'!$I88</f>
        <v>36</v>
      </c>
      <c r="AF200" s="61"/>
      <c r="AG200" s="272"/>
      <c r="AH200" s="271">
        <f>'CD R Desarrollo'!$L88</f>
        <v>5.64</v>
      </c>
    </row>
    <row r="201" ht="15.75" customHeight="1">
      <c r="A201" s="307" t="inlineStr">
        <is>
          <t xml:space="preserve">5.3.3</t>
        </is>
      </c>
      <c r="B201" s="58" t="inlineStr">
        <is>
          <t xml:space="preserve">Implementación Agente Mercado</t>
        </is>
      </c>
      <c r="C201" s="308">
        <v>46344</v>
      </c>
      <c r="D201" s="308">
        <v>46346</v>
      </c>
      <c r="E201" s="188">
        <f>D201-C201+1</f>
        <v>3</v>
      </c>
      <c r="F201" s="61">
        <v>30.0</v>
      </c>
      <c r="G201" s="263">
        <f>F201/$F$239</f>
        <v>0.0258397932816537</v>
      </c>
      <c r="H201" s="263">
        <f>H200+G201</f>
        <v>0.847545219638242</v>
      </c>
      <c r="I201" s="264">
        <f>P201+U201+Z201+AE201</f>
        <v>38</v>
      </c>
      <c r="J201" s="287">
        <f>J200+I201</f>
        <v>2240.5</v>
      </c>
      <c r="K201" s="326">
        <f>J201/$I$239</f>
        <v>0.863890495469443</v>
      </c>
      <c r="L201" s="265">
        <f>S201+X201+AC201+AH201</f>
        <v>6.86</v>
      </c>
      <c r="M201" s="287">
        <f>M200+L201</f>
        <v>457.24</v>
      </c>
      <c r="N201" s="121">
        <f>M201/$L$239</f>
        <v>0.858618293805044</v>
      </c>
      <c r="O201" s="267">
        <f>P201/$F201</f>
        <v>0.0666666666666667</v>
      </c>
      <c r="P201" s="268">
        <v>2</v>
      </c>
      <c r="Q201" s="261"/>
      <c r="R201" s="261">
        <f>Roles!$D$2</f>
        <v>0.61</v>
      </c>
      <c r="S201" s="269">
        <f>R201*P201</f>
        <v>1.22</v>
      </c>
      <c r="T201" s="267">
        <f>U201/$F201</f>
        <v>0</v>
      </c>
      <c r="U201" s="270">
        <f>'CD R Documentación'!$I89</f>
        <v>0</v>
      </c>
      <c r="V201" s="261"/>
      <c r="W201" s="261"/>
      <c r="X201" s="265">
        <f>'CD R Documentación'!$L89</f>
        <v>0</v>
      </c>
      <c r="Y201" s="267">
        <f>Z201/$F201</f>
        <v>0</v>
      </c>
      <c r="Z201" s="270">
        <f>'CD R Investigación'!$I89</f>
        <v>0</v>
      </c>
      <c r="AA201" s="261"/>
      <c r="AB201" s="261"/>
      <c r="AC201" s="271">
        <f>'CD R Investigación'!$L89</f>
        <v>0</v>
      </c>
      <c r="AD201" s="267">
        <f>AE201/$F201</f>
        <v>1.2</v>
      </c>
      <c r="AE201" s="270">
        <f>'CD R Desarrollo'!$I89</f>
        <v>36</v>
      </c>
      <c r="AF201" s="261"/>
      <c r="AG201" s="272"/>
      <c r="AH201" s="271">
        <f>'CD R Desarrollo'!$L89</f>
        <v>5.64</v>
      </c>
    </row>
    <row r="202" ht="15.75" customHeight="1">
      <c r="A202" s="323" t="inlineStr">
        <is>
          <t xml:space="preserve">5.4</t>
        </is>
      </c>
      <c r="B202" s="302" t="inlineStr">
        <is>
          <t xml:space="preserve">Implementación Agente Moderador</t>
        </is>
      </c>
      <c r="C202" s="303">
        <v>46347</v>
      </c>
      <c r="D202" s="303">
        <v>46349</v>
      </c>
      <c r="E202" s="304">
        <f>D202-C202+1</f>
        <v>3</v>
      </c>
      <c r="F202" s="278">
        <f>SUM(F203:F205)</f>
        <v>31</v>
      </c>
      <c r="G202" s="314">
        <f>F202/$F$239</f>
        <v>0.0267011197243755</v>
      </c>
      <c r="H202" s="305">
        <f>H205</f>
        <v>0.874246339362618</v>
      </c>
      <c r="I202" s="306">
        <f>SUM(I203:I205)</f>
        <v>43</v>
      </c>
      <c r="J202" s="306">
        <f>J205</f>
        <v>2283.5</v>
      </c>
      <c r="K202" s="247">
        <f>J202/$I$239</f>
        <v>0.880470406786196</v>
      </c>
      <c r="L202" s="306">
        <f>SUM(L203:L205)</f>
        <v>9.4</v>
      </c>
      <c r="M202" s="306">
        <f>M205</f>
        <v>466.64</v>
      </c>
      <c r="N202" s="305">
        <f>M202/$L$239</f>
        <v>0.876269881509023</v>
      </c>
      <c r="O202" s="315"/>
      <c r="P202" s="276"/>
      <c r="Q202" s="277"/>
      <c r="R202" s="277"/>
      <c r="S202" s="256"/>
      <c r="T202" s="277"/>
      <c r="U202" s="269"/>
      <c r="V202" s="277"/>
      <c r="W202" s="277"/>
      <c r="X202" s="277"/>
      <c r="Y202" s="277"/>
      <c r="Z202" s="269"/>
      <c r="AA202" s="277"/>
      <c r="AB202" s="277"/>
      <c r="AC202" s="256"/>
      <c r="AD202" s="249"/>
      <c r="AE202" s="269"/>
      <c r="AF202" s="278"/>
      <c r="AG202" s="255"/>
      <c r="AH202" s="256"/>
    </row>
    <row r="203" ht="15.75" customHeight="1">
      <c r="A203" s="307" t="inlineStr">
        <is>
          <t xml:space="preserve">5.4.1</t>
        </is>
      </c>
      <c r="B203" s="311" t="inlineStr">
        <is>
          <t xml:space="preserve">Reunión de Líderes 10</t>
        </is>
      </c>
      <c r="C203" s="308">
        <v>46347</v>
      </c>
      <c r="D203" s="308">
        <v>46347</v>
      </c>
      <c r="E203" s="312">
        <f>D203-C203+1</f>
        <v>1</v>
      </c>
      <c r="F203" s="309">
        <v>1.0</v>
      </c>
      <c r="G203" s="62">
        <f>F203/$F$239</f>
        <v>0.000861326442721792</v>
      </c>
      <c r="H203" s="62">
        <f>H201+G203</f>
        <v>0.848406546080964</v>
      </c>
      <c r="I203" s="264">
        <f>P203+U203+Z203+AE203</f>
        <v>4</v>
      </c>
      <c r="J203" s="189">
        <f>J201+I203</f>
        <v>2244.5</v>
      </c>
      <c r="K203" s="49">
        <f>J203/$I$239</f>
        <v>0.865432812801234</v>
      </c>
      <c r="L203" s="265">
        <f>S203+X203+AC203+AH203</f>
        <v>1.93</v>
      </c>
      <c r="M203" s="189">
        <f>M201+L203</f>
        <v>459.17</v>
      </c>
      <c r="N203" s="62">
        <f>M203/$L$239</f>
        <v>0.862242502769797</v>
      </c>
      <c r="O203" s="267">
        <f>P203/$F203</f>
        <v>1</v>
      </c>
      <c r="P203" s="268">
        <v>1.0</v>
      </c>
      <c r="Q203" s="261"/>
      <c r="R203" s="261">
        <f>Roles!$D$2</f>
        <v>0.61</v>
      </c>
      <c r="S203" s="269">
        <f>R203*P203</f>
        <v>0.61</v>
      </c>
      <c r="T203" s="267">
        <f>U203/$F203</f>
        <v>1</v>
      </c>
      <c r="U203" s="270">
        <f>'CD R Documentación'!$I91</f>
        <v>1</v>
      </c>
      <c r="V203" s="261"/>
      <c r="W203" s="261"/>
      <c r="X203" s="265">
        <f>'CD R Documentación'!$L91</f>
        <v>0.44</v>
      </c>
      <c r="Y203" s="267">
        <f>Z203/$F203</f>
        <v>1</v>
      </c>
      <c r="Z203" s="270">
        <f>'CD R Investigación'!$I91</f>
        <v>1</v>
      </c>
      <c r="AA203" s="261"/>
      <c r="AB203" s="261"/>
      <c r="AC203" s="271">
        <f>'CD R Investigación'!$L91</f>
        <v>0.44</v>
      </c>
      <c r="AD203" s="267">
        <f>AE203/$F203</f>
        <v>1</v>
      </c>
      <c r="AE203" s="270">
        <f>'CD R Desarrollo'!$I91</f>
        <v>1</v>
      </c>
      <c r="AF203" s="61"/>
      <c r="AG203" s="272"/>
      <c r="AH203" s="271">
        <f>'CD R Desarrollo'!$L91</f>
        <v>0.44</v>
      </c>
    </row>
    <row r="204" ht="15.75" customHeight="1">
      <c r="A204" s="307" t="inlineStr">
        <is>
          <t xml:space="preserve">5.4.2</t>
        </is>
      </c>
      <c r="B204" s="58" t="inlineStr">
        <is>
          <t xml:space="preserve">Lógica de ruteo del moderador</t>
        </is>
      </c>
      <c r="C204" s="308">
        <v>46347</v>
      </c>
      <c r="D204" s="308">
        <v>46348</v>
      </c>
      <c r="E204" s="188">
        <f>D204-C204+1</f>
        <v>2</v>
      </c>
      <c r="F204" s="61">
        <v>20.0</v>
      </c>
      <c r="G204" s="263">
        <f>F204/$F$239</f>
        <v>0.0172265288544358</v>
      </c>
      <c r="H204" s="263">
        <f>H203+G204</f>
        <v>0.8656330749354</v>
      </c>
      <c r="I204" s="264">
        <f>P204+U204+Z204+AE204</f>
        <v>26</v>
      </c>
      <c r="J204" s="287">
        <f>J203+I204</f>
        <v>2270.5</v>
      </c>
      <c r="K204" s="326">
        <f>J204/$I$239</f>
        <v>0.875457875457876</v>
      </c>
      <c r="L204" s="265">
        <f>S204+X204+AC204+AH204</f>
        <v>4.98</v>
      </c>
      <c r="M204" s="287">
        <f>M203+L204</f>
        <v>464.15</v>
      </c>
      <c r="N204" s="62">
        <f>M204/$L$239</f>
        <v>0.871594088595948</v>
      </c>
      <c r="O204" s="267">
        <f>P204/$F204</f>
        <v>0.1</v>
      </c>
      <c r="P204" s="268">
        <v>2</v>
      </c>
      <c r="Q204" s="261"/>
      <c r="R204" s="261">
        <f>Roles!$D$2</f>
        <v>0.61</v>
      </c>
      <c r="S204" s="269">
        <f>R204*P204</f>
        <v>1.22</v>
      </c>
      <c r="T204" s="267">
        <f>U204/$F204</f>
        <v>0</v>
      </c>
      <c r="U204" s="270">
        <f>'CD R Documentación'!$I92</f>
        <v>0</v>
      </c>
      <c r="V204" s="261"/>
      <c r="W204" s="261"/>
      <c r="X204" s="265">
        <f>'CD R Documentación'!$L92</f>
        <v>0</v>
      </c>
      <c r="Y204" s="267">
        <f>Z204/$F204</f>
        <v>0</v>
      </c>
      <c r="Z204" s="270">
        <f>'CD R Investigación'!$I92</f>
        <v>0</v>
      </c>
      <c r="AA204" s="261"/>
      <c r="AB204" s="261"/>
      <c r="AC204" s="271">
        <f>'CD R Investigación'!$L92</f>
        <v>0</v>
      </c>
      <c r="AD204" s="267">
        <f>AE204/$F204</f>
        <v>1.2</v>
      </c>
      <c r="AE204" s="270">
        <f>'CD R Desarrollo'!$I92</f>
        <v>24</v>
      </c>
      <c r="AF204" s="61"/>
      <c r="AG204" s="272"/>
      <c r="AH204" s="271">
        <f>'CD R Desarrollo'!$L92</f>
        <v>3.76</v>
      </c>
    </row>
    <row r="205" ht="15.75" customHeight="1">
      <c r="A205" s="307" t="inlineStr">
        <is>
          <t xml:space="preserve">5.4.3</t>
        </is>
      </c>
      <c r="B205" s="58" t="inlineStr">
        <is>
          <t xml:space="preserve">Sistema de memoria compartida</t>
        </is>
      </c>
      <c r="C205" s="308">
        <v>46349</v>
      </c>
      <c r="D205" s="308">
        <v>46349</v>
      </c>
      <c r="E205" s="188">
        <f>D205-C205+1</f>
        <v>1</v>
      </c>
      <c r="F205" s="61">
        <v>10.0</v>
      </c>
      <c r="G205" s="263">
        <f>F205/$F$239</f>
        <v>0.00861326442721792</v>
      </c>
      <c r="H205" s="263">
        <f>H204+G205</f>
        <v>0.874246339362618</v>
      </c>
      <c r="I205" s="264">
        <f>P205+U205+Z205+AE205</f>
        <v>13</v>
      </c>
      <c r="J205" s="287">
        <f>J204+I205</f>
        <v>2283.5</v>
      </c>
      <c r="K205" s="326">
        <f>J205/$I$239</f>
        <v>0.880470406786196</v>
      </c>
      <c r="L205" s="265">
        <f>S205+X205+AC205+AH205</f>
        <v>2.49</v>
      </c>
      <c r="M205" s="287">
        <f>M204+L205</f>
        <v>466.64</v>
      </c>
      <c r="N205" s="62">
        <f>M205/$L$239</f>
        <v>0.876269881509023</v>
      </c>
      <c r="O205" s="267">
        <f>P205/$F205</f>
        <v>0.1</v>
      </c>
      <c r="P205" s="268">
        <v>1</v>
      </c>
      <c r="Q205" s="261"/>
      <c r="R205" s="261">
        <f>Roles!$D$2</f>
        <v>0.61</v>
      </c>
      <c r="S205" s="269">
        <f>R205*P205</f>
        <v>0.61</v>
      </c>
      <c r="T205" s="267">
        <f>U205/$F205</f>
        <v>0</v>
      </c>
      <c r="U205" s="270">
        <f>'CD R Documentación'!$I93</f>
        <v>0</v>
      </c>
      <c r="V205" s="261"/>
      <c r="W205" s="261"/>
      <c r="X205" s="265">
        <f>'CD R Documentación'!$L93</f>
        <v>0</v>
      </c>
      <c r="Y205" s="267">
        <f>Z205/$F205</f>
        <v>0</v>
      </c>
      <c r="Z205" s="270">
        <f>'CD R Investigación'!$I93</f>
        <v>0</v>
      </c>
      <c r="AA205" s="261"/>
      <c r="AB205" s="261"/>
      <c r="AC205" s="271">
        <f>'CD R Investigación'!$L93</f>
        <v>0</v>
      </c>
      <c r="AD205" s="267">
        <f>AE205/$F205</f>
        <v>1.2</v>
      </c>
      <c r="AE205" s="270">
        <f>'CD R Desarrollo'!$I93</f>
        <v>12</v>
      </c>
      <c r="AF205" s="61"/>
      <c r="AG205" s="272"/>
      <c r="AH205" s="271">
        <f>'CD R Desarrollo'!$L93</f>
        <v>1.88</v>
      </c>
    </row>
    <row r="206" ht="15.75" customHeight="1">
      <c r="A206" s="323" t="inlineStr">
        <is>
          <t xml:space="preserve">5.5</t>
        </is>
      </c>
      <c r="B206" s="302" t="inlineStr">
        <is>
          <t xml:space="preserve">Consolidación Avance 4</t>
        </is>
      </c>
      <c r="C206" s="303">
        <v>46350</v>
      </c>
      <c r="D206" s="303">
        <v>46352</v>
      </c>
      <c r="E206" s="304">
        <f>D206-C206+1</f>
        <v>3</v>
      </c>
      <c r="F206" s="278">
        <f>SUM(F207:F211)</f>
        <v>27</v>
      </c>
      <c r="G206" s="314">
        <f>F206/$F$239</f>
        <v>0.0232558139534884</v>
      </c>
      <c r="H206" s="305">
        <f>H211</f>
        <v>0.897502153316106</v>
      </c>
      <c r="I206" s="306">
        <f>SUM(I207:I211)</f>
        <v>75</v>
      </c>
      <c r="J206" s="306">
        <f>J211</f>
        <v>2358.5</v>
      </c>
      <c r="K206" s="247">
        <f>J206/$I$239</f>
        <v>0.909388856757278</v>
      </c>
      <c r="L206" s="306">
        <f>SUM(L207:L211)</f>
        <v>14.21</v>
      </c>
      <c r="M206" s="306">
        <f>M211</f>
        <v>480.85</v>
      </c>
      <c r="N206" s="305">
        <f>M206/$L$239</f>
        <v>0.902953824197698</v>
      </c>
      <c r="O206" s="315"/>
      <c r="P206" s="276"/>
      <c r="Q206" s="277"/>
      <c r="R206" s="277"/>
      <c r="S206" s="256"/>
      <c r="T206" s="277"/>
      <c r="U206" s="269"/>
      <c r="V206" s="277"/>
      <c r="W206" s="277"/>
      <c r="X206" s="277"/>
      <c r="Y206" s="277"/>
      <c r="Z206" s="269"/>
      <c r="AA206" s="277"/>
      <c r="AB206" s="277"/>
      <c r="AC206" s="256"/>
      <c r="AD206" s="249"/>
      <c r="AE206" s="269"/>
      <c r="AF206" s="278"/>
      <c r="AG206" s="255"/>
      <c r="AH206" s="256"/>
    </row>
    <row r="207" ht="15.75" customHeight="1">
      <c r="A207" s="57" t="inlineStr">
        <is>
          <t xml:space="preserve">5.5.1</t>
        </is>
      </c>
      <c r="B207" s="58" t="inlineStr">
        <is>
          <t xml:space="preserve">Ejecución de caso de prueba</t>
        </is>
      </c>
      <c r="C207" s="308">
        <v>46350</v>
      </c>
      <c r="D207" s="308">
        <v>46351</v>
      </c>
      <c r="E207" s="188">
        <f>D207-C207+1</f>
        <v>2</v>
      </c>
      <c r="F207" s="61">
        <v>10.0</v>
      </c>
      <c r="G207" s="62">
        <f>F207/$F$239</f>
        <v>0.00861326442721792</v>
      </c>
      <c r="H207" s="62">
        <f>H205+G207</f>
        <v>0.882859603789836</v>
      </c>
      <c r="I207" s="264">
        <f>P207+U207+Z207+AE207</f>
        <v>13</v>
      </c>
      <c r="J207" s="189">
        <f>J205+I207</f>
        <v>2296.5</v>
      </c>
      <c r="K207" s="49">
        <f>J207/$I$239</f>
        <v>0.885482938114517</v>
      </c>
      <c r="L207" s="265">
        <f>S207+X207+AC207+AH207</f>
        <v>2.49</v>
      </c>
      <c r="M207" s="189">
        <f>M205+L207</f>
        <v>469.13</v>
      </c>
      <c r="N207" s="62">
        <f>M207/$L$239</f>
        <v>0.880945674422099</v>
      </c>
      <c r="O207" s="267">
        <f>P207/$F207</f>
        <v>0.1</v>
      </c>
      <c r="P207" s="268">
        <v>1.0</v>
      </c>
      <c r="Q207" s="261"/>
      <c r="R207" s="261">
        <f>Roles!$D$2</f>
        <v>0.61</v>
      </c>
      <c r="S207" s="269">
        <f>R207*P207</f>
        <v>0.61</v>
      </c>
      <c r="T207" s="267">
        <f>U207/$F207</f>
        <v>0</v>
      </c>
      <c r="U207" s="270">
        <f>'CD R Documentación'!$I95</f>
        <v>0</v>
      </c>
      <c r="V207" s="261"/>
      <c r="W207" s="261"/>
      <c r="X207" s="265">
        <f>'CD R Documentación'!$L95</f>
        <v>0</v>
      </c>
      <c r="Y207" s="267">
        <f>Z207/$F207</f>
        <v>0</v>
      </c>
      <c r="Z207" s="270">
        <f>'CD R Investigación'!$I95</f>
        <v>0</v>
      </c>
      <c r="AA207" s="261"/>
      <c r="AB207" s="261"/>
      <c r="AC207" s="271">
        <f>'CD R Investigación'!$L95</f>
        <v>0</v>
      </c>
      <c r="AD207" s="267">
        <f>AE207/$F207</f>
        <v>1.2</v>
      </c>
      <c r="AE207" s="270">
        <f>'CD R Desarrollo'!$I95</f>
        <v>12</v>
      </c>
      <c r="AF207" s="61"/>
      <c r="AG207" s="272"/>
      <c r="AH207" s="271">
        <f>'CD R Desarrollo'!$L95</f>
        <v>1.88</v>
      </c>
    </row>
    <row r="208">
      <c r="A208" s="307" t="inlineStr">
        <is>
          <t xml:space="preserve">5.5.2</t>
        </is>
      </c>
      <c r="B208" s="58" t="inlineStr">
        <is>
          <t xml:space="preserve">Pruebas unitarias y de integración de agentes (SQA)</t>
        </is>
      </c>
      <c r="C208" s="308">
        <v>46350</v>
      </c>
      <c r="D208" s="308">
        <v>46351</v>
      </c>
      <c r="E208" s="188">
        <f>D208-C208+1</f>
        <v>2</v>
      </c>
      <c r="F208" s="309">
        <v>3</v>
      </c>
      <c r="G208" s="62">
        <f>F208/$F$239</f>
        <v>0.00258397932816538</v>
      </c>
      <c r="H208" s="62">
        <f>H207+G208</f>
        <v>0.885443583118001</v>
      </c>
      <c r="I208" s="264">
        <f>P208+U208+Z208+AE208</f>
        <v>9</v>
      </c>
      <c r="J208" s="189">
        <f>J207+I208</f>
        <v>2305.5</v>
      </c>
      <c r="K208" s="49">
        <f>J208/$I$239</f>
        <v>0.888953152111047</v>
      </c>
      <c r="L208" s="265">
        <f>S208+X208+AC208+AH208</f>
        <v>2.03</v>
      </c>
      <c r="M208" s="189">
        <f>M207+L208</f>
        <v>471.16</v>
      </c>
      <c r="N208" s="62">
        <f>M208/$L$239</f>
        <v>0.884757666234767</v>
      </c>
      <c r="O208" s="267">
        <f>P208/$F208</f>
        <v>0.333333333333333</v>
      </c>
      <c r="P208" s="268">
        <v>1</v>
      </c>
      <c r="Q208" s="261"/>
      <c r="R208" s="261">
        <f>Roles!$D$2</f>
        <v>0.61</v>
      </c>
      <c r="S208" s="269">
        <f>R208*P208</f>
        <v>0.61</v>
      </c>
      <c r="T208" s="267">
        <f>U208/$F208</f>
        <v>0.666666666666667</v>
      </c>
      <c r="U208" s="270">
        <v>2</v>
      </c>
      <c r="V208" s="261"/>
      <c r="W208" s="261">
        <f>TRUNC((Roles!$D$5+3*Roles!$D$8)/4,2)</f>
        <v>0.17</v>
      </c>
      <c r="X208" s="265">
        <f>W208*U208</f>
        <v>0.34</v>
      </c>
      <c r="Y208" s="267">
        <f>Z208/$F208</f>
        <v>0</v>
      </c>
      <c r="Z208" s="270">
        <v>0</v>
      </c>
      <c r="AA208" s="261"/>
      <c r="AB208" s="261">
        <f>TRUNC((Roles!$D$4+3*Roles!$D$7)/4,2)</f>
        <v>0.2</v>
      </c>
      <c r="AC208" s="271">
        <f>AB208*Z208</f>
        <v>0</v>
      </c>
      <c r="AD208" s="267">
        <f>AE208/$F208</f>
        <v>2</v>
      </c>
      <c r="AE208" s="270">
        <v>6</v>
      </c>
      <c r="AF208" s="61"/>
      <c r="AG208" s="272">
        <f>TRUNC((Roles!$D$3+3*Roles!$D$6)/4,2)</f>
        <v>0.18</v>
      </c>
      <c r="AH208" s="271">
        <f>AG208*AE208</f>
        <v>1.08</v>
      </c>
    </row>
    <row r="209">
      <c r="A209" s="307" t="inlineStr">
        <is>
          <t xml:space="preserve">5.5.3</t>
        </is>
      </c>
      <c r="B209" s="58" t="inlineStr">
        <is>
          <t xml:space="preserve">Informe EVM, Curva S y cuadrante de desempeño (Avance 4)</t>
        </is>
      </c>
      <c r="C209" s="308">
        <v>46351</v>
      </c>
      <c r="D209" s="308">
        <v>46351</v>
      </c>
      <c r="E209" s="188">
        <f>D209-C209+1</f>
        <v>1</v>
      </c>
      <c r="F209" s="309">
        <v>2</v>
      </c>
      <c r="G209" s="62">
        <f>F209/$F$239</f>
        <v>0.00172265288544358</v>
      </c>
      <c r="H209" s="62">
        <f>H208+G209</f>
        <v>0.887166236003445</v>
      </c>
      <c r="I209" s="264">
        <f>P209+U209+Z209+AE209</f>
        <v>4</v>
      </c>
      <c r="J209" s="189">
        <f>J208+I209</f>
        <v>2309.5</v>
      </c>
      <c r="K209" s="49">
        <f>J209/$I$239</f>
        <v>0.890495469442838</v>
      </c>
      <c r="L209" s="265">
        <f>S209+X209+AC209+AH209</f>
        <v>1.12</v>
      </c>
      <c r="M209" s="189">
        <f>M208+L209</f>
        <v>472.28</v>
      </c>
      <c r="N209" s="62">
        <f>M209/$L$239</f>
        <v>0.886860834131411</v>
      </c>
      <c r="O209" s="267">
        <f>P209/$F209</f>
        <v>0.5</v>
      </c>
      <c r="P209" s="268">
        <v>1</v>
      </c>
      <c r="Q209" s="261"/>
      <c r="R209" s="261">
        <f>Roles!$D$2</f>
        <v>0.61</v>
      </c>
      <c r="S209" s="269">
        <f>R209*P209</f>
        <v>0.61</v>
      </c>
      <c r="T209" s="267">
        <f>U209/$F209</f>
        <v>1.5</v>
      </c>
      <c r="U209" s="270">
        <v>3</v>
      </c>
      <c r="V209" s="261"/>
      <c r="W209" s="261">
        <f>TRUNC((Roles!$D$5+3*Roles!$D$8)/4,2)</f>
        <v>0.17</v>
      </c>
      <c r="X209" s="265">
        <f>W209*U209</f>
        <v>0.51</v>
      </c>
      <c r="Y209" s="267">
        <f>Z209/$F209</f>
        <v>0</v>
      </c>
      <c r="Z209" s="270">
        <v>0</v>
      </c>
      <c r="AA209" s="261"/>
      <c r="AB209" s="261">
        <f>TRUNC((Roles!$D$4+3*Roles!$D$7)/4,2)</f>
        <v>0.2</v>
      </c>
      <c r="AC209" s="271">
        <f>AB209*Z209</f>
        <v>0</v>
      </c>
      <c r="AD209" s="267">
        <f>AE209/$F209</f>
        <v>0</v>
      </c>
      <c r="AE209" s="270">
        <v>0</v>
      </c>
      <c r="AF209" s="61"/>
      <c r="AG209" s="272">
        <f>TRUNC((Roles!$D$3+3*Roles!$D$6)/4,2)</f>
        <v>0.18</v>
      </c>
      <c r="AH209" s="271">
        <f>AG209*AE209</f>
        <v>0</v>
      </c>
    </row>
    <row r="210" ht="15.75" customHeight="1">
      <c r="A210" s="57" t="inlineStr">
        <is>
          <t xml:space="preserve">5.5.4</t>
        </is>
      </c>
      <c r="B210" s="58" t="inlineStr">
        <is>
          <t xml:space="preserve">Documentación Avance 4</t>
        </is>
      </c>
      <c r="C210" s="308">
        <v>46352</v>
      </c>
      <c r="D210" s="308">
        <v>46352</v>
      </c>
      <c r="E210" s="188">
        <f>D210-C210+1</f>
        <v>1</v>
      </c>
      <c r="F210" s="61">
        <v>10.0</v>
      </c>
      <c r="G210" s="327">
        <f>F210/$F$239</f>
        <v>0.00861326442721792</v>
      </c>
      <c r="H210" s="327">
        <f>H209+G210</f>
        <v>0.895779500430663</v>
      </c>
      <c r="I210" s="264">
        <f>P210+U210+Z210+AE210</f>
        <v>44</v>
      </c>
      <c r="J210" s="328">
        <f>J209+I210</f>
        <v>2353.5</v>
      </c>
      <c r="K210" s="329">
        <f>J210/$I$239</f>
        <v>0.907460960092539</v>
      </c>
      <c r="L210" s="265">
        <f>S210+X210+AC210+AH210</f>
        <v>7.28</v>
      </c>
      <c r="M210" s="328">
        <f>M209+L210</f>
        <v>479.56</v>
      </c>
      <c r="N210" s="62">
        <f>M210/$L$239</f>
        <v>0.900531425459599</v>
      </c>
      <c r="O210" s="267">
        <f>P210/$F210</f>
        <v>0.1</v>
      </c>
      <c r="P210" s="268">
        <v>1.0</v>
      </c>
      <c r="Q210" s="261"/>
      <c r="R210" s="261">
        <f>Roles!$D$2</f>
        <v>0.61</v>
      </c>
      <c r="S210" s="269">
        <f>R210*P210</f>
        <v>0.61</v>
      </c>
      <c r="T210" s="267">
        <f>U210/$F210</f>
        <v>4.2</v>
      </c>
      <c r="U210" s="270">
        <f>'CD R Documentación'!$I96</f>
        <v>42</v>
      </c>
      <c r="V210" s="261"/>
      <c r="W210" s="261"/>
      <c r="X210" s="265">
        <f>'CD R Documentación'!$L96</f>
        <v>6.23</v>
      </c>
      <c r="Y210" s="267">
        <f>Z210/$F210</f>
        <v>0</v>
      </c>
      <c r="Z210" s="270">
        <f>'CD R Investigación'!$I96</f>
        <v>0</v>
      </c>
      <c r="AA210" s="261"/>
      <c r="AB210" s="261"/>
      <c r="AC210" s="271">
        <f>'CD R Investigación'!$L96</f>
        <v>0</v>
      </c>
      <c r="AD210" s="267">
        <f>AE210/$F210</f>
        <v>0.1</v>
      </c>
      <c r="AE210" s="270">
        <f>'CD R Desarrollo'!$I96</f>
        <v>1</v>
      </c>
      <c r="AF210" s="61"/>
      <c r="AG210" s="272"/>
      <c r="AH210" s="271">
        <f>'CD R Desarrollo'!$L96</f>
        <v>0.44</v>
      </c>
    </row>
    <row r="211">
      <c r="A211" s="307" t="inlineStr">
        <is>
          <t xml:space="preserve">5.5.5</t>
        </is>
      </c>
      <c r="B211" s="58" t="inlineStr">
        <is>
          <t xml:space="preserve">Preparación de presentación y defensa Avance 4</t>
        </is>
      </c>
      <c r="C211" s="308">
        <v>46352</v>
      </c>
      <c r="D211" s="308">
        <v>46352</v>
      </c>
      <c r="E211" s="188">
        <f>D211-C211+1</f>
        <v>1</v>
      </c>
      <c r="F211" s="309">
        <v>2</v>
      </c>
      <c r="G211" s="62">
        <f>F211/$F$239</f>
        <v>0.00172265288544358</v>
      </c>
      <c r="H211" s="62">
        <f>H210+G211</f>
        <v>0.897502153316106</v>
      </c>
      <c r="I211" s="264">
        <f>P211+U211+Z211+AE211</f>
        <v>5</v>
      </c>
      <c r="J211" s="189">
        <f>J210+I211</f>
        <v>2358.5</v>
      </c>
      <c r="K211" s="49">
        <f>J211/$I$239</f>
        <v>0.909388856757278</v>
      </c>
      <c r="L211" s="265">
        <f>S211+X211+AC211+AH211</f>
        <v>1.29</v>
      </c>
      <c r="M211" s="189">
        <f>M210+L211</f>
        <v>480.85</v>
      </c>
      <c r="N211" s="62">
        <f>M211/$L$239</f>
        <v>0.902953824197698</v>
      </c>
      <c r="O211" s="267">
        <f>P211/$F211</f>
        <v>0.5</v>
      </c>
      <c r="P211" s="268">
        <v>1</v>
      </c>
      <c r="Q211" s="261"/>
      <c r="R211" s="261">
        <f>Roles!$D$2</f>
        <v>0.61</v>
      </c>
      <c r="S211" s="269">
        <f>R211*P211</f>
        <v>0.61</v>
      </c>
      <c r="T211" s="267">
        <f>U211/$F211</f>
        <v>2</v>
      </c>
      <c r="U211" s="270">
        <v>4</v>
      </c>
      <c r="V211" s="261"/>
      <c r="W211" s="261">
        <f>TRUNC((Roles!$D$5+3*Roles!$D$8)/4,2)</f>
        <v>0.17</v>
      </c>
      <c r="X211" s="265">
        <f>W211*U211</f>
        <v>0.68</v>
      </c>
      <c r="Y211" s="267">
        <f>Z211/$F211</f>
        <v>0</v>
      </c>
      <c r="Z211" s="270">
        <v>0</v>
      </c>
      <c r="AA211" s="261"/>
      <c r="AB211" s="261">
        <f>TRUNC((Roles!$D$4+3*Roles!$D$7)/4,2)</f>
        <v>0.2</v>
      </c>
      <c r="AC211" s="271">
        <f>AB211*Z211</f>
        <v>0</v>
      </c>
      <c r="AD211" s="267">
        <f>AE211/$F211</f>
        <v>0</v>
      </c>
      <c r="AE211" s="270">
        <v>0</v>
      </c>
      <c r="AF211" s="61"/>
      <c r="AG211" s="272">
        <f>TRUNC((Roles!$D$3+3*Roles!$D$6)/4,2)</f>
        <v>0.18</v>
      </c>
      <c r="AH211" s="271">
        <f>AG211*AE211</f>
        <v>0</v>
      </c>
    </row>
    <row r="212" ht="15.75" customHeight="1">
      <c r="A212" s="44" t="inlineStr">
        <is>
          <t xml:space="preserve">H5</t>
        </is>
      </c>
      <c r="B212" s="45" t="inlineStr">
        <is>
          <t xml:space="preserve">Entrega Avance N°4 y Defensa (Hito 5)</t>
        </is>
      </c>
      <c r="C212" s="215">
        <v>46352</v>
      </c>
      <c r="D212" s="215">
        <v>46352</v>
      </c>
      <c r="E212" s="47">
        <f>D212-C212+1</f>
        <v>1</v>
      </c>
      <c r="F212" s="48">
        <v>0</v>
      </c>
      <c r="G212" s="289">
        <f>F212/$F$239</f>
        <v>0</v>
      </c>
      <c r="H212" s="49">
        <f>H211+G212</f>
        <v>0.897502153316106</v>
      </c>
      <c r="I212" s="53">
        <f>F212</f>
        <v>0</v>
      </c>
      <c r="J212" s="53">
        <f>J211+I212</f>
        <v>2358.5</v>
      </c>
      <c r="K212" s="49">
        <f>J212/$I$239</f>
        <v>0.909388856757278</v>
      </c>
      <c r="L212" s="53">
        <v>0</v>
      </c>
      <c r="M212" s="53">
        <f>M211+L212</f>
        <v>480.85</v>
      </c>
      <c r="N212" s="49">
        <f>M212/$L$239</f>
        <v>0.902953824197698</v>
      </c>
      <c r="O212" s="319"/>
      <c r="P212" s="222"/>
      <c r="Q212" s="223"/>
      <c r="R212" s="223"/>
      <c r="S212" s="290"/>
      <c r="T212" s="223"/>
      <c r="U212" s="269"/>
      <c r="V212" s="223"/>
      <c r="W212" s="223"/>
      <c r="X212" s="223"/>
      <c r="Y212" s="223"/>
      <c r="Z212" s="269"/>
      <c r="AA212" s="223"/>
      <c r="AB212" s="223"/>
      <c r="AC212" s="290"/>
      <c r="AD212" s="221"/>
      <c r="AE212" s="269"/>
      <c r="AF212" s="291"/>
      <c r="AG212" s="292"/>
      <c r="AH212" s="290"/>
    </row>
    <row r="213" ht="15.75" customHeight="1">
      <c r="A213" s="320" t="inlineStr">
        <is>
          <t xml:space="preserve">6</t>
        </is>
      </c>
      <c r="B213" s="321" t="inlineStr">
        <is>
          <t xml:space="preserve">Generación de Informes y Validación</t>
        </is>
      </c>
      <c r="C213" s="295">
        <v>46353</v>
      </c>
      <c r="D213" s="295">
        <v>46367</v>
      </c>
      <c r="E213" s="296">
        <f>D213-C213+1</f>
        <v>15</v>
      </c>
      <c r="F213" s="297">
        <f>F214+F218+F223+F229+F232</f>
        <v>119</v>
      </c>
      <c r="G213" s="330">
        <f>F213/$F$239</f>
        <v>0.102497846683893</v>
      </c>
      <c r="H213" s="131">
        <f>H237</f>
        <v>0.999999999999999</v>
      </c>
      <c r="I213" s="298">
        <f>I214+I218+I223+I229+I232</f>
        <v>235</v>
      </c>
      <c r="J213" s="298">
        <f>J237</f>
        <v>2593.5</v>
      </c>
      <c r="K213" s="87">
        <f>J213/$I$239</f>
        <v>1</v>
      </c>
      <c r="L213" s="298">
        <f>L214+L218+L223+L229+L232</f>
        <v>51.68</v>
      </c>
      <c r="M213" s="298">
        <f>M237</f>
        <v>532.53</v>
      </c>
      <c r="N213" s="87">
        <f>M213/$L$239</f>
        <v>1</v>
      </c>
      <c r="O213" s="322"/>
      <c r="P213" s="299"/>
      <c r="Q213" s="300"/>
      <c r="R213" s="300"/>
      <c r="S213" s="238"/>
      <c r="T213" s="300"/>
      <c r="U213" s="269"/>
      <c r="V213" s="300"/>
      <c r="W213" s="300"/>
      <c r="X213" s="300"/>
      <c r="Y213" s="300"/>
      <c r="Z213" s="269"/>
      <c r="AA213" s="300"/>
      <c r="AB213" s="300"/>
      <c r="AC213" s="238"/>
      <c r="AD213" s="231"/>
      <c r="AE213" s="269"/>
      <c r="AF213" s="297"/>
      <c r="AG213" s="237"/>
      <c r="AH213" s="238"/>
    </row>
    <row r="214" ht="15.75" customHeight="1">
      <c r="A214" s="323" t="inlineStr">
        <is>
          <t xml:space="preserve">6.1</t>
        </is>
      </c>
      <c r="B214" s="302" t="inlineStr">
        <is>
          <t xml:space="preserve">Desarrollo módulo prescriptivo</t>
        </is>
      </c>
      <c r="C214" s="303">
        <v>46353</v>
      </c>
      <c r="D214" s="303">
        <v>46358</v>
      </c>
      <c r="E214" s="304">
        <f>D214-C214+1</f>
        <v>6</v>
      </c>
      <c r="F214" s="278">
        <f>SUM(F215:F217)</f>
        <v>31</v>
      </c>
      <c r="G214" s="305">
        <f>F214/$F$239</f>
        <v>0.0267011197243755</v>
      </c>
      <c r="H214" s="305">
        <f>H217</f>
        <v>0.924203273040482</v>
      </c>
      <c r="I214" s="306">
        <f>SUM(I215:I217)</f>
        <v>48</v>
      </c>
      <c r="J214" s="306">
        <f>J217</f>
        <v>2406.5</v>
      </c>
      <c r="K214" s="247">
        <f>J214/$I$239</f>
        <v>0.92789666473877</v>
      </c>
      <c r="L214" s="306">
        <f>SUM(L215:L217)</f>
        <v>10.41</v>
      </c>
      <c r="M214" s="306">
        <f>M217</f>
        <v>491.26</v>
      </c>
      <c r="N214" s="247">
        <f>M214/$L$239</f>
        <v>0.922502018665616</v>
      </c>
      <c r="O214" s="315"/>
      <c r="P214" s="276"/>
      <c r="Q214" s="277"/>
      <c r="R214" s="277"/>
      <c r="S214" s="256"/>
      <c r="T214" s="277"/>
      <c r="U214" s="269"/>
      <c r="V214" s="277"/>
      <c r="W214" s="277"/>
      <c r="X214" s="277"/>
      <c r="Y214" s="277"/>
      <c r="Z214" s="269"/>
      <c r="AA214" s="277"/>
      <c r="AB214" s="277"/>
      <c r="AC214" s="256"/>
      <c r="AD214" s="249"/>
      <c r="AE214" s="269"/>
      <c r="AF214" s="278"/>
      <c r="AG214" s="255"/>
      <c r="AH214" s="256"/>
    </row>
    <row r="215" ht="15.75" customHeight="1">
      <c r="A215" s="307" t="inlineStr">
        <is>
          <t xml:space="preserve">6.1.1</t>
        </is>
      </c>
      <c r="B215" s="58" t="inlineStr">
        <is>
          <t xml:space="preserve">Generación de recomendaciones</t>
        </is>
      </c>
      <c r="C215" s="308">
        <v>46353</v>
      </c>
      <c r="D215" s="308">
        <v>46355</v>
      </c>
      <c r="E215" s="188">
        <f>D215-C215+1</f>
        <v>3</v>
      </c>
      <c r="F215" s="61">
        <v>15.0</v>
      </c>
      <c r="G215" s="327">
        <f>F215/$F$239</f>
        <v>0.0129198966408269</v>
      </c>
      <c r="H215" s="327">
        <f>H212+G215</f>
        <v>0.910422049956933</v>
      </c>
      <c r="I215" s="264">
        <f>P215+U215+Z215+AE215</f>
        <v>25</v>
      </c>
      <c r="J215" s="328">
        <f>J212+I215</f>
        <v>2383.5</v>
      </c>
      <c r="K215" s="329">
        <f>J215/$I$239</f>
        <v>0.919028340080972</v>
      </c>
      <c r="L215" s="265">
        <f>S215+X215+AC215+AH215</f>
        <v>5.05</v>
      </c>
      <c r="M215" s="328">
        <f>M212+L215</f>
        <v>485.9</v>
      </c>
      <c r="N215" s="313">
        <f>M215/$L$239</f>
        <v>0.912436858017389</v>
      </c>
      <c r="O215" s="267">
        <f>P215/$F215</f>
        <v>0.0666666666666667</v>
      </c>
      <c r="P215" s="268">
        <v>1</v>
      </c>
      <c r="Q215" s="261"/>
      <c r="R215" s="261">
        <f>Roles!$D$2</f>
        <v>0.61</v>
      </c>
      <c r="S215" s="269">
        <f>R215*P215</f>
        <v>0.61</v>
      </c>
      <c r="T215" s="267">
        <f>U215/$F215</f>
        <v>0</v>
      </c>
      <c r="U215" s="270">
        <v>0</v>
      </c>
      <c r="V215" s="261"/>
      <c r="W215" s="261">
        <f>TRUNC((Roles!$D$5+3*Roles!$D$8)/4,2)</f>
        <v>0.17</v>
      </c>
      <c r="X215" s="265">
        <f>W215*U215</f>
        <v>0</v>
      </c>
      <c r="Y215" s="267">
        <f>Z215/$F215</f>
        <v>0.4</v>
      </c>
      <c r="Z215" s="270">
        <v>6</v>
      </c>
      <c r="AA215" s="261"/>
      <c r="AB215" s="261">
        <f>TRUNC((Roles!$D$4+3*Roles!$D$7)/4,2)</f>
        <v>0.2</v>
      </c>
      <c r="AC215" s="271">
        <f>AB215*Z215</f>
        <v>1.2</v>
      </c>
      <c r="AD215" s="267">
        <f>AE215/$F215</f>
        <v>1.2</v>
      </c>
      <c r="AE215" s="270">
        <v>18</v>
      </c>
      <c r="AF215" s="61"/>
      <c r="AG215" s="272">
        <f>TRUNC((Roles!$D$3+3*Roles!$D$6)/4,2)</f>
        <v>0.18</v>
      </c>
      <c r="AH215" s="271">
        <f>AG215*AE215</f>
        <v>3.24</v>
      </c>
    </row>
    <row r="216" ht="15.75" customHeight="1">
      <c r="A216" s="307" t="inlineStr">
        <is>
          <t xml:space="preserve">6.1.2</t>
        </is>
      </c>
      <c r="B216" s="311" t="inlineStr">
        <is>
          <t xml:space="preserve">Reunión de Líderes 11</t>
        </is>
      </c>
      <c r="C216" s="308">
        <v>46354</v>
      </c>
      <c r="D216" s="308">
        <v>46354</v>
      </c>
      <c r="E216" s="312">
        <f>D216-C216+1</f>
        <v>1</v>
      </c>
      <c r="F216" s="309">
        <v>1.0</v>
      </c>
      <c r="G216" s="62">
        <f>F216/$F$239</f>
        <v>0.000861326442721792</v>
      </c>
      <c r="H216" s="62">
        <f>H215+G216</f>
        <v>0.911283376399655</v>
      </c>
      <c r="I216" s="264">
        <f>P216+U216+Z216+AE216</f>
        <v>4</v>
      </c>
      <c r="J216" s="189">
        <f>J215+I216</f>
        <v>2387.5</v>
      </c>
      <c r="K216" s="49">
        <f>J216/$I$239</f>
        <v>0.920570657412763</v>
      </c>
      <c r="L216" s="265">
        <f>S216+X216+AC216+AH216</f>
        <v>1.93</v>
      </c>
      <c r="M216" s="189">
        <f>M215+L216</f>
        <v>487.83</v>
      </c>
      <c r="N216" s="313">
        <f>M216/$L$239</f>
        <v>0.916061066982142</v>
      </c>
      <c r="O216" s="267">
        <f>P216/$F216</f>
        <v>1</v>
      </c>
      <c r="P216" s="268">
        <v>1.0</v>
      </c>
      <c r="Q216" s="261"/>
      <c r="R216" s="261">
        <f>Roles!$D$2</f>
        <v>0.61</v>
      </c>
      <c r="S216" s="269">
        <f>R216*P216</f>
        <v>0.61</v>
      </c>
      <c r="T216" s="267">
        <f>U216/$F216</f>
        <v>1</v>
      </c>
      <c r="U216" s="270">
        <f>'CD R Documentación'!$I100</f>
        <v>1</v>
      </c>
      <c r="V216" s="261"/>
      <c r="W216" s="261"/>
      <c r="X216" s="265">
        <f>'CD R Documentación'!$L100</f>
        <v>0.44</v>
      </c>
      <c r="Y216" s="267">
        <f>Z216/$F216</f>
        <v>1</v>
      </c>
      <c r="Z216" s="270">
        <f>'CD R Investigación'!$I100</f>
        <v>1</v>
      </c>
      <c r="AA216" s="261"/>
      <c r="AB216" s="261"/>
      <c r="AC216" s="271">
        <f>'CD R Investigación'!$L100</f>
        <v>0.44</v>
      </c>
      <c r="AD216" s="267">
        <f>AE216/$F216</f>
        <v>1</v>
      </c>
      <c r="AE216" s="270">
        <f>'CD R Desarrollo'!$I100</f>
        <v>1</v>
      </c>
      <c r="AF216" s="61"/>
      <c r="AG216" s="272"/>
      <c r="AH216" s="271">
        <f>'CD R Desarrollo'!$L100</f>
        <v>0.44</v>
      </c>
    </row>
    <row r="217" ht="15.75" customHeight="1">
      <c r="A217" s="307" t="inlineStr">
        <is>
          <t xml:space="preserve">6.1.3</t>
        </is>
      </c>
      <c r="B217" s="58" t="inlineStr">
        <is>
          <t xml:space="preserve">Formateo de salidas e UI</t>
        </is>
      </c>
      <c r="C217" s="308">
        <v>46356</v>
      </c>
      <c r="D217" s="308">
        <v>46358</v>
      </c>
      <c r="E217" s="188">
        <f>D217-C217+1</f>
        <v>3</v>
      </c>
      <c r="F217" s="61">
        <v>15.0</v>
      </c>
      <c r="G217" s="327">
        <f>F217/$F$239</f>
        <v>0.0129198966408269</v>
      </c>
      <c r="H217" s="327">
        <f>H216+G217</f>
        <v>0.924203273040482</v>
      </c>
      <c r="I217" s="264">
        <f>P217+U217+Z217+AE217</f>
        <v>19</v>
      </c>
      <c r="J217" s="328">
        <f>J216+I217</f>
        <v>2406.5</v>
      </c>
      <c r="K217" s="329">
        <f>J217/$I$239</f>
        <v>0.92789666473877</v>
      </c>
      <c r="L217" s="265">
        <f>S217+X217+AC217+AH217</f>
        <v>3.43</v>
      </c>
      <c r="M217" s="328">
        <f>M216+L217</f>
        <v>491.26</v>
      </c>
      <c r="N217" s="62">
        <f>M217/$L$239</f>
        <v>0.922502018665616</v>
      </c>
      <c r="O217" s="267">
        <f>P217/$F217</f>
        <v>0.0666666666666667</v>
      </c>
      <c r="P217" s="268">
        <v>1</v>
      </c>
      <c r="Q217" s="261"/>
      <c r="R217" s="261">
        <f>Roles!$D$2</f>
        <v>0.61</v>
      </c>
      <c r="S217" s="269">
        <f>R217*P217</f>
        <v>0.61</v>
      </c>
      <c r="T217" s="267">
        <f>U217/$F217</f>
        <v>0</v>
      </c>
      <c r="U217" s="270">
        <f>'CD R Documentación'!$I102</f>
        <v>0</v>
      </c>
      <c r="V217" s="261"/>
      <c r="W217" s="261"/>
      <c r="X217" s="265">
        <f>'CD R Documentación'!$L102</f>
        <v>0</v>
      </c>
      <c r="Y217" s="267">
        <f>Z217/$F217</f>
        <v>0</v>
      </c>
      <c r="Z217" s="270">
        <f>'CD R Investigación'!$I102</f>
        <v>0</v>
      </c>
      <c r="AA217" s="261"/>
      <c r="AB217" s="261"/>
      <c r="AC217" s="271">
        <f>'CD R Investigación'!$L102</f>
        <v>0</v>
      </c>
      <c r="AD217" s="267">
        <f>AE217/$F217</f>
        <v>1.2</v>
      </c>
      <c r="AE217" s="270">
        <f>'CD R Desarrollo'!$I102</f>
        <v>18</v>
      </c>
      <c r="AF217" s="61"/>
      <c r="AG217" s="272"/>
      <c r="AH217" s="271">
        <f>'CD R Desarrollo'!$L102</f>
        <v>2.82</v>
      </c>
    </row>
    <row r="218" ht="15.75" customHeight="1">
      <c r="A218" s="323" t="inlineStr">
        <is>
          <t xml:space="preserve">6.2</t>
        </is>
      </c>
      <c r="B218" s="324" t="inlineStr">
        <is>
          <t xml:space="preserve">Ejecución escenarios simulados</t>
        </is>
      </c>
      <c r="C218" s="303">
        <v>46359</v>
      </c>
      <c r="D218" s="303">
        <v>46362</v>
      </c>
      <c r="E218" s="304">
        <f>D218-C218+1</f>
        <v>4</v>
      </c>
      <c r="F218" s="278">
        <f>SUM(F219:F222)</f>
        <v>30</v>
      </c>
      <c r="G218" s="305">
        <f>F218/$F$239</f>
        <v>0.0258397932816537</v>
      </c>
      <c r="H218" s="305">
        <f>H222</f>
        <v>0.950043066322135</v>
      </c>
      <c r="I218" s="306">
        <f>SUM(I219:I222)</f>
        <v>54</v>
      </c>
      <c r="J218" s="306">
        <f>J222</f>
        <v>2460.5</v>
      </c>
      <c r="K218" s="247">
        <f>J218/$I$239</f>
        <v>0.948717948717949</v>
      </c>
      <c r="L218" s="306">
        <f>SUM(L219:L222)</f>
        <v>12.44</v>
      </c>
      <c r="M218" s="306">
        <f>M222</f>
        <v>503.7</v>
      </c>
      <c r="N218" s="305">
        <f>M218/$L$239</f>
        <v>0.945862204946201</v>
      </c>
      <c r="O218" s="315"/>
      <c r="P218" s="276"/>
      <c r="Q218" s="277"/>
      <c r="R218" s="277"/>
      <c r="S218" s="256"/>
      <c r="T218" s="277"/>
      <c r="U218" s="269"/>
      <c r="V218" s="277"/>
      <c r="W218" s="277"/>
      <c r="X218" s="277"/>
      <c r="Y218" s="277"/>
      <c r="Z218" s="269"/>
      <c r="AA218" s="277"/>
      <c r="AB218" s="277"/>
      <c r="AC218" s="256"/>
      <c r="AD218" s="249"/>
      <c r="AE218" s="269"/>
      <c r="AF218" s="278"/>
      <c r="AG218" s="255"/>
      <c r="AH218" s="256"/>
    </row>
    <row r="219" ht="15.75" customHeight="1">
      <c r="A219" s="57" t="inlineStr">
        <is>
          <t xml:space="preserve">6.2.1</t>
        </is>
      </c>
      <c r="B219" s="58" t="inlineStr">
        <is>
          <t xml:space="preserve">Simulación escenario H5N1 pesimista</t>
        </is>
      </c>
      <c r="C219" s="308">
        <v>46359</v>
      </c>
      <c r="D219" s="308">
        <v>46360</v>
      </c>
      <c r="E219" s="188">
        <f>D219-C219+1</f>
        <v>2</v>
      </c>
      <c r="F219" s="61">
        <v>15.0</v>
      </c>
      <c r="G219" s="62">
        <f>F219/$F$239</f>
        <v>0.0129198966408269</v>
      </c>
      <c r="H219" s="62">
        <f>H217+G219</f>
        <v>0.937123169681308</v>
      </c>
      <c r="I219" s="264">
        <f>P219+U219+Z219+AE219</f>
        <v>21</v>
      </c>
      <c r="J219" s="189">
        <f>J217+I219</f>
        <v>2427.5</v>
      </c>
      <c r="K219" s="49">
        <f>J219/$I$239</f>
        <v>0.935993830730673</v>
      </c>
      <c r="L219" s="265">
        <f>S219+X219+AC219+AH219</f>
        <v>4.41</v>
      </c>
      <c r="M219" s="189">
        <f>M217+L219</f>
        <v>495.67</v>
      </c>
      <c r="N219" s="62">
        <f>M219/$L$239</f>
        <v>0.930783242258653</v>
      </c>
      <c r="O219" s="267">
        <f>P219/$F219</f>
        <v>0.0666666666666667</v>
      </c>
      <c r="P219" s="268">
        <v>1</v>
      </c>
      <c r="Q219" s="261"/>
      <c r="R219" s="261">
        <f>Roles!$D$2</f>
        <v>0.61</v>
      </c>
      <c r="S219" s="269">
        <f>R219*P219</f>
        <v>0.61</v>
      </c>
      <c r="T219" s="267">
        <f>U219/$F219</f>
        <v>0</v>
      </c>
      <c r="U219" s="270">
        <v>0</v>
      </c>
      <c r="V219" s="261"/>
      <c r="W219" s="261">
        <f>TRUNC((Roles!$D$5+3*Roles!$D$8)/4,2)</f>
        <v>0.17</v>
      </c>
      <c r="X219" s="265">
        <f>W219*U219</f>
        <v>0</v>
      </c>
      <c r="Y219" s="267">
        <f>Z219/$F219</f>
        <v>0.666666666666667</v>
      </c>
      <c r="Z219" s="270">
        <v>10</v>
      </c>
      <c r="AA219" s="261"/>
      <c r="AB219" s="261">
        <f>TRUNC((Roles!$D$4+3*Roles!$D$7)/4,2)</f>
        <v>0.2</v>
      </c>
      <c r="AC219" s="271">
        <f>AB219*Z219</f>
        <v>2</v>
      </c>
      <c r="AD219" s="267">
        <f>AE219/$F219</f>
        <v>0.666666666666667</v>
      </c>
      <c r="AE219" s="270">
        <v>10</v>
      </c>
      <c r="AF219" s="61"/>
      <c r="AG219" s="272">
        <f>TRUNC((Roles!$D$3+3*Roles!$D$6)/4,2)</f>
        <v>0.18</v>
      </c>
      <c r="AH219" s="271">
        <f>AG219*AE219</f>
        <v>1.8</v>
      </c>
    </row>
    <row r="220">
      <c r="A220" s="307" t="inlineStr">
        <is>
          <t xml:space="preserve">6.2.2</t>
        </is>
      </c>
      <c r="B220" s="58" t="inlineStr">
        <is>
          <t xml:space="preserve">Ejecución comparativa de baselines (LLM sin RAG, monoagente RAG, multiagente)</t>
        </is>
      </c>
      <c r="C220" s="308">
        <v>46359</v>
      </c>
      <c r="D220" s="308">
        <v>46362</v>
      </c>
      <c r="E220" s="188">
        <f>D220-C220+1</f>
        <v>4</v>
      </c>
      <c r="F220" s="309">
        <v>4</v>
      </c>
      <c r="G220" s="62">
        <f>F220/$F$239</f>
        <v>0.00344530577088717</v>
      </c>
      <c r="H220" s="62">
        <f>H219+G220</f>
        <v>0.940568475452196</v>
      </c>
      <c r="I220" s="264">
        <f>P220+U220+Z220+AE220</f>
        <v>13</v>
      </c>
      <c r="J220" s="189">
        <f>J219+I220</f>
        <v>2440.5</v>
      </c>
      <c r="K220" s="49">
        <f>J220/$I$239</f>
        <v>0.941006362058994</v>
      </c>
      <c r="L220" s="265">
        <f>S220+X220+AC220+AH220</f>
        <v>2.89</v>
      </c>
      <c r="M220" s="189">
        <f>M219+L220</f>
        <v>498.56</v>
      </c>
      <c r="N220" s="62">
        <f>M220/$L$239</f>
        <v>0.936210166563387</v>
      </c>
      <c r="O220" s="267">
        <f>P220/$F220</f>
        <v>0.25</v>
      </c>
      <c r="P220" s="268">
        <v>1</v>
      </c>
      <c r="Q220" s="261"/>
      <c r="R220" s="261">
        <f>Roles!$D$2</f>
        <v>0.61</v>
      </c>
      <c r="S220" s="269">
        <f>R220*P220</f>
        <v>0.61</v>
      </c>
      <c r="T220" s="267">
        <f>U220/$F220</f>
        <v>0</v>
      </c>
      <c r="U220" s="270">
        <v>0</v>
      </c>
      <c r="V220" s="261"/>
      <c r="W220" s="261">
        <f>TRUNC((Roles!$D$5+3*Roles!$D$8)/4,2)</f>
        <v>0.17</v>
      </c>
      <c r="X220" s="265">
        <f>W220*U220</f>
        <v>0</v>
      </c>
      <c r="Y220" s="267">
        <f>Z220/$F220</f>
        <v>1.5</v>
      </c>
      <c r="Z220" s="270">
        <v>6</v>
      </c>
      <c r="AA220" s="261"/>
      <c r="AB220" s="261">
        <f>TRUNC((Roles!$D$4+3*Roles!$D$7)/4,2)</f>
        <v>0.2</v>
      </c>
      <c r="AC220" s="271">
        <f>AB220*Z220</f>
        <v>1.2</v>
      </c>
      <c r="AD220" s="267">
        <f>AE220/$F220</f>
        <v>1.5</v>
      </c>
      <c r="AE220" s="270">
        <v>6</v>
      </c>
      <c r="AF220" s="61"/>
      <c r="AG220" s="272">
        <f>TRUNC((Roles!$D$3+3*Roles!$D$6)/4,2)</f>
        <v>0.18</v>
      </c>
      <c r="AH220" s="271">
        <f>AG220*AE220</f>
        <v>1.08</v>
      </c>
    </row>
    <row r="221" ht="15.75" customHeight="1">
      <c r="A221" s="307" t="inlineStr">
        <is>
          <t xml:space="preserve">6.2.3</t>
        </is>
      </c>
      <c r="B221" s="311" t="inlineStr">
        <is>
          <t xml:space="preserve">Reunión de Líderes 12</t>
        </is>
      </c>
      <c r="C221" s="308">
        <v>46361</v>
      </c>
      <c r="D221" s="308">
        <v>46361</v>
      </c>
      <c r="E221" s="312">
        <f>D221-C221+1</f>
        <v>1</v>
      </c>
      <c r="F221" s="309">
        <v>1.0</v>
      </c>
      <c r="G221" s="327">
        <f>F221/$F$239</f>
        <v>0.000861326442721792</v>
      </c>
      <c r="H221" s="327">
        <f>H220+G221</f>
        <v>0.941429801894917</v>
      </c>
      <c r="I221" s="264">
        <f>P221+U221+Z221+AE221</f>
        <v>3</v>
      </c>
      <c r="J221" s="328">
        <f>J220+I221</f>
        <v>2443.5</v>
      </c>
      <c r="K221" s="329">
        <f>J221/$I$239</f>
        <v>0.942163100057837</v>
      </c>
      <c r="L221" s="265">
        <f>S221+X221+AC221+AH221</f>
        <v>1.49</v>
      </c>
      <c r="M221" s="328">
        <f>M220+L221</f>
        <v>500.05</v>
      </c>
      <c r="N221" s="62">
        <f>M221/$L$239</f>
        <v>0.939008130997315</v>
      </c>
      <c r="O221" s="267">
        <f>P221/$F221</f>
        <v>1</v>
      </c>
      <c r="P221" s="268">
        <v>1.0</v>
      </c>
      <c r="Q221" s="261"/>
      <c r="R221" s="261">
        <f>Roles!$D$2</f>
        <v>0.61</v>
      </c>
      <c r="S221" s="269">
        <f>R221*P221</f>
        <v>0.61</v>
      </c>
      <c r="T221" s="267">
        <f>U221/$F221</f>
        <v>0</v>
      </c>
      <c r="U221" s="270">
        <f>'CD R Documentación'!$I105</f>
        <v>0</v>
      </c>
      <c r="V221" s="261"/>
      <c r="W221" s="261"/>
      <c r="X221" s="265">
        <f>'CD R Documentación'!$L105</f>
        <v>0</v>
      </c>
      <c r="Y221" s="267">
        <f>Z221/$F221</f>
        <v>1</v>
      </c>
      <c r="Z221" s="270">
        <f>'CD R Investigación'!$I105</f>
        <v>1</v>
      </c>
      <c r="AA221" s="261"/>
      <c r="AB221" s="261"/>
      <c r="AC221" s="271">
        <f>'CD R Investigación'!$L105</f>
        <v>0.44</v>
      </c>
      <c r="AD221" s="267">
        <f>AE221/$F221</f>
        <v>1</v>
      </c>
      <c r="AE221" s="270">
        <f>'CD R Desarrollo'!$I105</f>
        <v>1</v>
      </c>
      <c r="AF221" s="61"/>
      <c r="AG221" s="272"/>
      <c r="AH221" s="271">
        <f>'CD R Desarrollo'!$L105</f>
        <v>0.44</v>
      </c>
    </row>
    <row r="222" ht="15.75" customHeight="1">
      <c r="A222" s="307" t="inlineStr">
        <is>
          <t xml:space="preserve">6.2.4</t>
        </is>
      </c>
      <c r="B222" s="58" t="inlineStr">
        <is>
          <t xml:space="preserve">Simulación escenario H5N1 optimista</t>
        </is>
      </c>
      <c r="C222" s="308">
        <v>46361</v>
      </c>
      <c r="D222" s="308">
        <v>46362</v>
      </c>
      <c r="E222" s="188">
        <f>D222-C222+1</f>
        <v>2</v>
      </c>
      <c r="F222" s="61">
        <v>10.0</v>
      </c>
      <c r="G222" s="327">
        <f>F222/$F$239</f>
        <v>0.00861326442721792</v>
      </c>
      <c r="H222" s="327">
        <f>H221+G222</f>
        <v>0.950043066322135</v>
      </c>
      <c r="I222" s="264">
        <f>P222+U222+Z222+AE222</f>
        <v>17</v>
      </c>
      <c r="J222" s="328">
        <f>J221+I222</f>
        <v>2460.5</v>
      </c>
      <c r="K222" s="329">
        <f>J222/$I$239</f>
        <v>0.948717948717949</v>
      </c>
      <c r="L222" s="265">
        <f>S222+X222+AC222+AH222</f>
        <v>3.65</v>
      </c>
      <c r="M222" s="328">
        <f>M221+L222</f>
        <v>503.7</v>
      </c>
      <c r="N222" s="62">
        <f>M222/$L$239</f>
        <v>0.945862204946201</v>
      </c>
      <c r="O222" s="267">
        <f>P222/$F222</f>
        <v>0.1</v>
      </c>
      <c r="P222" s="268">
        <v>1</v>
      </c>
      <c r="Q222" s="261"/>
      <c r="R222" s="261">
        <f>Roles!$D$2</f>
        <v>0.61</v>
      </c>
      <c r="S222" s="269">
        <f>R222*P222</f>
        <v>0.61</v>
      </c>
      <c r="T222" s="267">
        <f>U222/$F222</f>
        <v>0</v>
      </c>
      <c r="U222" s="270">
        <v>0</v>
      </c>
      <c r="V222" s="261"/>
      <c r="W222" s="261">
        <f>TRUNC((Roles!$D$5+3*Roles!$D$8)/4,2)</f>
        <v>0.17</v>
      </c>
      <c r="X222" s="265">
        <f>W222*U222</f>
        <v>0</v>
      </c>
      <c r="Y222" s="267">
        <f>Z222/$F222</f>
        <v>0.8</v>
      </c>
      <c r="Z222" s="270">
        <v>8</v>
      </c>
      <c r="AA222" s="261"/>
      <c r="AB222" s="261">
        <f>TRUNC((Roles!$D$4+3*Roles!$D$7)/4,2)</f>
        <v>0.2</v>
      </c>
      <c r="AC222" s="271">
        <f>AB222*Z222</f>
        <v>1.6</v>
      </c>
      <c r="AD222" s="267">
        <f>AE222/$F222</f>
        <v>0.8</v>
      </c>
      <c r="AE222" s="270">
        <v>8</v>
      </c>
      <c r="AF222" s="61"/>
      <c r="AG222" s="272">
        <f>TRUNC((Roles!$D$3+3*Roles!$D$6)/4,2)</f>
        <v>0.18</v>
      </c>
      <c r="AH222" s="271">
        <f>AG222*AE222</f>
        <v>1.44</v>
      </c>
    </row>
    <row r="223">
      <c r="A223" s="301" t="inlineStr">
        <is>
          <t xml:space="preserve">6.3</t>
        </is>
      </c>
      <c r="B223" s="302" t="inlineStr">
        <is>
          <t xml:space="preserve">Análisis de resultados de la investigación</t>
        </is>
      </c>
      <c r="C223" s="303">
        <v>46362</v>
      </c>
      <c r="D223" s="303">
        <v>46365</v>
      </c>
      <c r="E223" s="304">
        <f>D223-C223+1</f>
        <v>4</v>
      </c>
      <c r="F223" s="278">
        <f>SUM(F224:F228)</f>
        <v>15</v>
      </c>
      <c r="G223" s="305">
        <f>F223/$F$239</f>
        <v>0.0129198966408269</v>
      </c>
      <c r="H223" s="305">
        <f>H228</f>
        <v>0.962962962962962</v>
      </c>
      <c r="I223" s="306">
        <f>SUM(I224:I228)</f>
        <v>33</v>
      </c>
      <c r="J223" s="306">
        <f>J228</f>
        <v>2493.5</v>
      </c>
      <c r="K223" s="247">
        <f>J223/$I$239</f>
        <v>0.961442066705225</v>
      </c>
      <c r="L223" s="306">
        <f>SUM(L224:L228)</f>
        <v>7.83</v>
      </c>
      <c r="M223" s="306">
        <f>M228</f>
        <v>511.53</v>
      </c>
      <c r="N223" s="247">
        <f>M223/$L$239</f>
        <v>0.960565601937919</v>
      </c>
      <c r="O223" s="249"/>
      <c r="P223" s="276"/>
      <c r="Q223" s="277"/>
      <c r="R223" s="277"/>
      <c r="S223" s="256"/>
      <c r="T223" s="249"/>
      <c r="U223" s="269"/>
      <c r="V223" s="277"/>
      <c r="W223" s="277"/>
      <c r="X223" s="277"/>
      <c r="Y223" s="249"/>
      <c r="Z223" s="269"/>
      <c r="AA223" s="277"/>
      <c r="AB223" s="277"/>
      <c r="AC223" s="256"/>
      <c r="AD223" s="249"/>
      <c r="AE223" s="269"/>
      <c r="AF223" s="278"/>
      <c r="AG223" s="255"/>
      <c r="AH223" s="256"/>
    </row>
    <row r="224">
      <c r="A224" s="307" t="inlineStr">
        <is>
          <t xml:space="preserve">6.3.1</t>
        </is>
      </c>
      <c r="B224" s="58" t="inlineStr">
        <is>
          <t xml:space="preserve">Cálculo de métricas (fundamentación, fidelidad de citas, alucinación, consistencia)</t>
        </is>
      </c>
      <c r="C224" s="308">
        <v>46362</v>
      </c>
      <c r="D224" s="308">
        <v>46363</v>
      </c>
      <c r="E224" s="188">
        <f>D224-C224+1</f>
        <v>2</v>
      </c>
      <c r="F224" s="309">
        <v>4</v>
      </c>
      <c r="G224" s="62">
        <f>F224/$F$239</f>
        <v>0.00344530577088717</v>
      </c>
      <c r="H224" s="62">
        <f>H222+G224</f>
        <v>0.953488372093022</v>
      </c>
      <c r="I224" s="264">
        <f>P224+U224+Z224+AE224</f>
        <v>9</v>
      </c>
      <c r="J224" s="189">
        <f>J222+I224</f>
        <v>2469.5</v>
      </c>
      <c r="K224" s="49">
        <f>J224/$I$239</f>
        <v>0.952188162714479</v>
      </c>
      <c r="L224" s="265">
        <f>S224+X224+AC224+AH224</f>
        <v>2.21</v>
      </c>
      <c r="M224" s="189">
        <f>M222+L224</f>
        <v>505.91</v>
      </c>
      <c r="N224" s="62">
        <f>M224/$L$239</f>
        <v>0.950012205885115</v>
      </c>
      <c r="O224" s="267">
        <f>P224/$F224</f>
        <v>0.25</v>
      </c>
      <c r="P224" s="268">
        <v>1</v>
      </c>
      <c r="Q224" s="261"/>
      <c r="R224" s="261">
        <f>Roles!$D$2</f>
        <v>0.61</v>
      </c>
      <c r="S224" s="269">
        <f>R224*P224</f>
        <v>0.61</v>
      </c>
      <c r="T224" s="267">
        <f>U224/$F224</f>
        <v>0</v>
      </c>
      <c r="U224" s="270">
        <v>0</v>
      </c>
      <c r="V224" s="261"/>
      <c r="W224" s="261">
        <f>TRUNC((Roles!$D$5+3*Roles!$D$8)/4,2)</f>
        <v>0.17</v>
      </c>
      <c r="X224" s="265">
        <f>W224*U224</f>
        <v>0</v>
      </c>
      <c r="Y224" s="267">
        <f>Z224/$F224</f>
        <v>2</v>
      </c>
      <c r="Z224" s="270">
        <v>8</v>
      </c>
      <c r="AA224" s="261"/>
      <c r="AB224" s="261">
        <f>TRUNC((Roles!$D$4+3*Roles!$D$7)/4,2)</f>
        <v>0.2</v>
      </c>
      <c r="AC224" s="271">
        <f>AB224*Z224</f>
        <v>1.6</v>
      </c>
      <c r="AD224" s="267">
        <f>AE224/$F224</f>
        <v>0</v>
      </c>
      <c r="AE224" s="270">
        <v>0</v>
      </c>
      <c r="AF224" s="61"/>
      <c r="AG224" s="272">
        <f>TRUNC((Roles!$D$3+3*Roles!$D$6)/4,2)</f>
        <v>0.18</v>
      </c>
      <c r="AH224" s="271">
        <f>AG224*AE224</f>
        <v>0</v>
      </c>
    </row>
    <row r="225">
      <c r="A225" s="307" t="inlineStr">
        <is>
          <t xml:space="preserve">6.3.2</t>
        </is>
      </c>
      <c r="B225" s="58" t="inlineStr">
        <is>
          <t xml:space="preserve">Aplicación de la rúbrica experta y análisis de concordancia</t>
        </is>
      </c>
      <c r="C225" s="308">
        <v>46363</v>
      </c>
      <c r="D225" s="308">
        <v>46364</v>
      </c>
      <c r="E225" s="188">
        <f>D225-C225+1</f>
        <v>2</v>
      </c>
      <c r="F225" s="309">
        <v>3</v>
      </c>
      <c r="G225" s="62">
        <f>F225/$F$239</f>
        <v>0.00258397932816538</v>
      </c>
      <c r="H225" s="62">
        <f>H224+G225</f>
        <v>0.956072351421188</v>
      </c>
      <c r="I225" s="264">
        <f>P225+U225+Z225+AE225</f>
        <v>6</v>
      </c>
      <c r="J225" s="189">
        <f>J224+I225</f>
        <v>2475.5</v>
      </c>
      <c r="K225" s="49">
        <f>J225/$I$239</f>
        <v>0.954501638712165</v>
      </c>
      <c r="L225" s="265">
        <f>S225+X225+AC225+AH225</f>
        <v>1.2</v>
      </c>
      <c r="M225" s="189">
        <f>M224+L225</f>
        <v>507.11</v>
      </c>
      <c r="N225" s="62">
        <f>M225/$L$239</f>
        <v>0.952265600060091</v>
      </c>
      <c r="O225" s="267">
        <f>P225/$F225</f>
        <v>0</v>
      </c>
      <c r="P225" s="268"/>
      <c r="Q225" s="261"/>
      <c r="R225" s="261">
        <f>Roles!$D$2</f>
        <v>0.61</v>
      </c>
      <c r="S225" s="269">
        <f>R225*P225</f>
        <v>0</v>
      </c>
      <c r="T225" s="267">
        <f>U225/$F225</f>
        <v>0</v>
      </c>
      <c r="U225" s="270">
        <v>0</v>
      </c>
      <c r="V225" s="261"/>
      <c r="W225" s="261">
        <f>TRUNC((Roles!$D$5+3*Roles!$D$8)/4,2)</f>
        <v>0.17</v>
      </c>
      <c r="X225" s="265">
        <f>W225*U225</f>
        <v>0</v>
      </c>
      <c r="Y225" s="267">
        <f>Z225/$F225</f>
        <v>2</v>
      </c>
      <c r="Z225" s="270">
        <v>6</v>
      </c>
      <c r="AA225" s="261"/>
      <c r="AB225" s="261">
        <f>TRUNC((Roles!$D$4+3*Roles!$D$7)/4,2)</f>
        <v>0.2</v>
      </c>
      <c r="AC225" s="271">
        <f>AB225*Z225</f>
        <v>1.2</v>
      </c>
      <c r="AD225" s="267">
        <f>AE225/$F225</f>
        <v>0</v>
      </c>
      <c r="AE225" s="270">
        <v>0</v>
      </c>
      <c r="AF225" s="61"/>
      <c r="AG225" s="272">
        <f>TRUNC((Roles!$D$3+3*Roles!$D$6)/4,2)</f>
        <v>0.18</v>
      </c>
      <c r="AH225" s="271">
        <f>AG225*AE225</f>
        <v>0</v>
      </c>
    </row>
    <row r="226">
      <c r="A226" s="307" t="inlineStr">
        <is>
          <t xml:space="preserve">6.3.3</t>
        </is>
      </c>
      <c r="B226" s="58" t="inlineStr">
        <is>
          <t xml:space="preserve">Contrastación de hipótesis y análisis estadístico de resultados</t>
        </is>
      </c>
      <c r="C226" s="308">
        <v>46364</v>
      </c>
      <c r="D226" s="308">
        <v>46364</v>
      </c>
      <c r="E226" s="188">
        <f>D226-C226+1</f>
        <v>1</v>
      </c>
      <c r="F226" s="309">
        <v>3</v>
      </c>
      <c r="G226" s="62">
        <f>F226/$F$239</f>
        <v>0.00258397932816538</v>
      </c>
      <c r="H226" s="62">
        <f>H225+G226</f>
        <v>0.958656330749353</v>
      </c>
      <c r="I226" s="264">
        <f>P226+U226+Z226+AE226</f>
        <v>7</v>
      </c>
      <c r="J226" s="189">
        <f>J225+I226</f>
        <v>2482.5</v>
      </c>
      <c r="K226" s="49">
        <f>J226/$I$239</f>
        <v>0.957200694042799</v>
      </c>
      <c r="L226" s="265">
        <f>S226+X226+AC226+AH226</f>
        <v>1.81</v>
      </c>
      <c r="M226" s="189">
        <f>M225+L226</f>
        <v>508.92</v>
      </c>
      <c r="N226" s="62">
        <f>M226/$L$239</f>
        <v>0.955664469607346</v>
      </c>
      <c r="O226" s="267">
        <f>P226/$F226</f>
        <v>0.333333333333333</v>
      </c>
      <c r="P226" s="268">
        <v>1</v>
      </c>
      <c r="Q226" s="261"/>
      <c r="R226" s="261">
        <f>Roles!$D$2</f>
        <v>0.61</v>
      </c>
      <c r="S226" s="269">
        <f>R226*P226</f>
        <v>0.61</v>
      </c>
      <c r="T226" s="267">
        <f>U226/$F226</f>
        <v>0</v>
      </c>
      <c r="U226" s="270">
        <v>0</v>
      </c>
      <c r="V226" s="261"/>
      <c r="W226" s="261">
        <f>TRUNC((Roles!$D$5+3*Roles!$D$8)/4,2)</f>
        <v>0.17</v>
      </c>
      <c r="X226" s="265">
        <f>W226*U226</f>
        <v>0</v>
      </c>
      <c r="Y226" s="267">
        <f>Z226/$F226</f>
        <v>2</v>
      </c>
      <c r="Z226" s="270">
        <v>6</v>
      </c>
      <c r="AA226" s="261"/>
      <c r="AB226" s="261">
        <f>TRUNC((Roles!$D$4+3*Roles!$D$7)/4,2)</f>
        <v>0.2</v>
      </c>
      <c r="AC226" s="271">
        <f>AB226*Z226</f>
        <v>1.2</v>
      </c>
      <c r="AD226" s="267">
        <f>AE226/$F226</f>
        <v>0</v>
      </c>
      <c r="AE226" s="270">
        <v>0</v>
      </c>
      <c r="AF226" s="61"/>
      <c r="AG226" s="272">
        <f>TRUNC((Roles!$D$3+3*Roles!$D$6)/4,2)</f>
        <v>0.18</v>
      </c>
      <c r="AH226" s="271">
        <f>AG226*AE226</f>
        <v>0</v>
      </c>
    </row>
    <row r="227">
      <c r="A227" s="307" t="inlineStr">
        <is>
          <t xml:space="preserve">6.3.4</t>
        </is>
      </c>
      <c r="B227" s="58" t="inlineStr">
        <is>
          <t xml:space="preserve">Análisis de errores, limitaciones y amenazas a la validez</t>
        </is>
      </c>
      <c r="C227" s="308">
        <v>46364</v>
      </c>
      <c r="D227" s="308">
        <v>46365</v>
      </c>
      <c r="E227" s="188">
        <f>D227-C227+1</f>
        <v>2</v>
      </c>
      <c r="F227" s="309">
        <v>3</v>
      </c>
      <c r="G227" s="62">
        <f>F227/$F$239</f>
        <v>0.00258397932816538</v>
      </c>
      <c r="H227" s="62">
        <f>H226+G227</f>
        <v>0.961240310077518</v>
      </c>
      <c r="I227" s="264">
        <f>P227+U227+Z227+AE227</f>
        <v>6</v>
      </c>
      <c r="J227" s="189">
        <f>J226+I227</f>
        <v>2488.5</v>
      </c>
      <c r="K227" s="49">
        <f>J227/$I$239</f>
        <v>0.959514170040486</v>
      </c>
      <c r="L227" s="265">
        <f>S227+X227+AC227+AH227</f>
        <v>1.2</v>
      </c>
      <c r="M227" s="189">
        <f>M226+L227</f>
        <v>510.12</v>
      </c>
      <c r="N227" s="62">
        <f>M227/$L$239</f>
        <v>0.957917863782323</v>
      </c>
      <c r="O227" s="267">
        <f>P227/$F227</f>
        <v>0</v>
      </c>
      <c r="P227" s="268"/>
      <c r="Q227" s="261"/>
      <c r="R227" s="261">
        <f>Roles!$D$2</f>
        <v>0.61</v>
      </c>
      <c r="S227" s="269">
        <f>R227*P227</f>
        <v>0</v>
      </c>
      <c r="T227" s="267">
        <f>U227/$F227</f>
        <v>0</v>
      </c>
      <c r="U227" s="270">
        <v>0</v>
      </c>
      <c r="V227" s="261"/>
      <c r="W227" s="261">
        <f>TRUNC((Roles!$D$5+3*Roles!$D$8)/4,2)</f>
        <v>0.17</v>
      </c>
      <c r="X227" s="265">
        <f>W227*U227</f>
        <v>0</v>
      </c>
      <c r="Y227" s="267">
        <f>Z227/$F227</f>
        <v>2</v>
      </c>
      <c r="Z227" s="270">
        <v>6</v>
      </c>
      <c r="AA227" s="261"/>
      <c r="AB227" s="261">
        <f>TRUNC((Roles!$D$4+3*Roles!$D$7)/4,2)</f>
        <v>0.2</v>
      </c>
      <c r="AC227" s="271">
        <f>AB227*Z227</f>
        <v>1.2</v>
      </c>
      <c r="AD227" s="267">
        <f>AE227/$F227</f>
        <v>0</v>
      </c>
      <c r="AE227" s="270">
        <v>0</v>
      </c>
      <c r="AF227" s="61"/>
      <c r="AG227" s="272">
        <f>TRUNC((Roles!$D$3+3*Roles!$D$6)/4,2)</f>
        <v>0.18</v>
      </c>
      <c r="AH227" s="271">
        <f>AG227*AE227</f>
        <v>0</v>
      </c>
    </row>
    <row r="228">
      <c r="A228" s="307" t="inlineStr">
        <is>
          <t xml:space="preserve">6.3.5</t>
        </is>
      </c>
      <c r="B228" s="58" t="inlineStr">
        <is>
          <t xml:space="preserve">Conclusiones, recomendaciones y trabajo futuro</t>
        </is>
      </c>
      <c r="C228" s="308">
        <v>46365</v>
      </c>
      <c r="D228" s="308">
        <v>46365</v>
      </c>
      <c r="E228" s="188">
        <f>D228-C228+1</f>
        <v>1</v>
      </c>
      <c r="F228" s="309">
        <v>2</v>
      </c>
      <c r="G228" s="62">
        <f>F228/$F$239</f>
        <v>0.00172265288544358</v>
      </c>
      <c r="H228" s="62">
        <f>H227+G228</f>
        <v>0.962962962962962</v>
      </c>
      <c r="I228" s="264">
        <f>P228+U228+Z228+AE228</f>
        <v>5</v>
      </c>
      <c r="J228" s="189">
        <f>J227+I228</f>
        <v>2493.5</v>
      </c>
      <c r="K228" s="49">
        <f>J228/$I$239</f>
        <v>0.961442066705225</v>
      </c>
      <c r="L228" s="265">
        <f>S228+X228+AC228+AH228</f>
        <v>1.41</v>
      </c>
      <c r="M228" s="189">
        <f>M227+L228</f>
        <v>511.53</v>
      </c>
      <c r="N228" s="62">
        <f>M228/$L$239</f>
        <v>0.960565601937919</v>
      </c>
      <c r="O228" s="267">
        <f>P228/$F228</f>
        <v>0.5</v>
      </c>
      <c r="P228" s="268">
        <v>1</v>
      </c>
      <c r="Q228" s="261"/>
      <c r="R228" s="261">
        <f>Roles!$D$2</f>
        <v>0.61</v>
      </c>
      <c r="S228" s="269">
        <f>R228*P228</f>
        <v>0.61</v>
      </c>
      <c r="T228" s="267">
        <f>U228/$F228</f>
        <v>0</v>
      </c>
      <c r="U228" s="270">
        <v>0</v>
      </c>
      <c r="V228" s="261"/>
      <c r="W228" s="261">
        <f>TRUNC((Roles!$D$5+3*Roles!$D$8)/4,2)</f>
        <v>0.17</v>
      </c>
      <c r="X228" s="265">
        <f>W228*U228</f>
        <v>0</v>
      </c>
      <c r="Y228" s="267">
        <f>Z228/$F228</f>
        <v>2</v>
      </c>
      <c r="Z228" s="270">
        <v>4</v>
      </c>
      <c r="AA228" s="261"/>
      <c r="AB228" s="261">
        <f>TRUNC((Roles!$D$4+3*Roles!$D$7)/4,2)</f>
        <v>0.2</v>
      </c>
      <c r="AC228" s="271">
        <f>AB228*Z228</f>
        <v>0.8</v>
      </c>
      <c r="AD228" s="267">
        <f>AE228/$F228</f>
        <v>0</v>
      </c>
      <c r="AE228" s="270">
        <v>0</v>
      </c>
      <c r="AF228" s="61"/>
      <c r="AG228" s="272">
        <f>TRUNC((Roles!$D$3+3*Roles!$D$6)/4,2)</f>
        <v>0.18</v>
      </c>
      <c r="AH228" s="271">
        <f>AG228*AE228</f>
        <v>0</v>
      </c>
    </row>
    <row r="229" ht="15.75" customHeight="1">
      <c r="A229" s="323" t="inlineStr">
        <is>
          <t xml:space="preserve">6.4</t>
        </is>
      </c>
      <c r="B229" s="302" t="inlineStr">
        <is>
          <t xml:space="preserve">Evaluación métricas y Rúbrica</t>
        </is>
      </c>
      <c r="C229" s="303">
        <v>46363</v>
      </c>
      <c r="D229" s="303">
        <v>46365</v>
      </c>
      <c r="E229" s="304">
        <f>D229-C229+1</f>
        <v>3</v>
      </c>
      <c r="F229" s="278">
        <f>SUM(F230:F231)</f>
        <v>20</v>
      </c>
      <c r="G229" s="305">
        <f>F229/$F$239</f>
        <v>0.0172265288544358</v>
      </c>
      <c r="H229" s="305">
        <f>H231</f>
        <v>0.980189491817398</v>
      </c>
      <c r="I229" s="306">
        <f>SUM(I230:I231)</f>
        <v>28</v>
      </c>
      <c r="J229" s="306">
        <f>J231</f>
        <v>2521.5</v>
      </c>
      <c r="K229" s="247">
        <f>J229/$I$239</f>
        <v>0.972238288027762</v>
      </c>
      <c r="L229" s="306">
        <f>SUM(L230:L231)</f>
        <v>5.8</v>
      </c>
      <c r="M229" s="306">
        <f>M231</f>
        <v>517.33</v>
      </c>
      <c r="N229" s="305">
        <f>M229/$L$239</f>
        <v>0.97145700711697</v>
      </c>
      <c r="O229" s="315"/>
      <c r="P229" s="276"/>
      <c r="Q229" s="277"/>
      <c r="R229" s="277"/>
      <c r="S229" s="256"/>
      <c r="T229" s="277"/>
      <c r="U229" s="269"/>
      <c r="V229" s="277"/>
      <c r="W229" s="277"/>
      <c r="X229" s="277"/>
      <c r="Y229" s="277"/>
      <c r="Z229" s="269"/>
      <c r="AA229" s="277"/>
      <c r="AB229" s="277"/>
      <c r="AC229" s="256"/>
      <c r="AD229" s="249"/>
      <c r="AE229" s="269"/>
      <c r="AF229" s="278"/>
      <c r="AG229" s="255"/>
      <c r="AH229" s="256"/>
    </row>
    <row r="230" ht="15.75" customHeight="1">
      <c r="A230" s="57" t="inlineStr">
        <is>
          <t xml:space="preserve">6.4.1</t>
        </is>
      </c>
      <c r="B230" s="58" t="inlineStr">
        <is>
          <t xml:space="preserve">Contraste con rúbrica técnica</t>
        </is>
      </c>
      <c r="C230" s="308">
        <v>46363</v>
      </c>
      <c r="D230" s="308">
        <v>46364</v>
      </c>
      <c r="E230" s="188">
        <f>D230-C230+1</f>
        <v>2</v>
      </c>
      <c r="F230" s="61">
        <v>10.0</v>
      </c>
      <c r="G230" s="62">
        <f>F230/$F$239</f>
        <v>0.00861326442721792</v>
      </c>
      <c r="H230" s="62">
        <f>H228+G230</f>
        <v>0.97157622739018</v>
      </c>
      <c r="I230" s="264">
        <f>P230+U230+Z230+AE230</f>
        <v>15</v>
      </c>
      <c r="J230" s="189">
        <f>J228+I230</f>
        <v>2508.5</v>
      </c>
      <c r="K230" s="49">
        <f>J230/$I$239</f>
        <v>0.967225756699441</v>
      </c>
      <c r="L230" s="265">
        <f>S230+X230+AC230+AH230</f>
        <v>3.31</v>
      </c>
      <c r="M230" s="189">
        <f>M228+L230</f>
        <v>514.84</v>
      </c>
      <c r="N230" s="62">
        <f>M230/$L$239</f>
        <v>0.966781214203895</v>
      </c>
      <c r="O230" s="267">
        <f>P230/$F230</f>
        <v>0.1</v>
      </c>
      <c r="P230" s="268">
        <v>1.0</v>
      </c>
      <c r="Q230" s="261"/>
      <c r="R230" s="261">
        <f>Roles!$D$2</f>
        <v>0.61</v>
      </c>
      <c r="S230" s="269">
        <f>R230*P230</f>
        <v>0.61</v>
      </c>
      <c r="T230" s="267">
        <f>U230/$F230</f>
        <v>0.2</v>
      </c>
      <c r="U230" s="270">
        <v>2</v>
      </c>
      <c r="V230" s="261"/>
      <c r="W230" s="261">
        <f>TRUNC((Roles!$D$5+3*Roles!$D$8)/4,2)</f>
        <v>0.17</v>
      </c>
      <c r="X230" s="265">
        <f>W230*U230</f>
        <v>0.34</v>
      </c>
      <c r="Y230" s="267">
        <f>Z230/$F230</f>
        <v>1</v>
      </c>
      <c r="Z230" s="270">
        <v>10</v>
      </c>
      <c r="AA230" s="261"/>
      <c r="AB230" s="261">
        <f>TRUNC((Roles!$D$4+3*Roles!$D$7)/4,2)</f>
        <v>0.2</v>
      </c>
      <c r="AC230" s="271">
        <f>AB230*Z230</f>
        <v>2</v>
      </c>
      <c r="AD230" s="267">
        <f>AE230/$F230</f>
        <v>0.2</v>
      </c>
      <c r="AE230" s="270">
        <v>2</v>
      </c>
      <c r="AF230" s="61"/>
      <c r="AG230" s="272">
        <f>TRUNC((Roles!$D$3+3*Roles!$D$6)/4,2)</f>
        <v>0.18</v>
      </c>
      <c r="AH230" s="271">
        <f>AG230*AE230</f>
        <v>0.36</v>
      </c>
    </row>
    <row r="231" ht="15.75" customHeight="1">
      <c r="A231" s="57" t="inlineStr">
        <is>
          <t xml:space="preserve">6.4.2</t>
        </is>
      </c>
      <c r="B231" s="58" t="inlineStr">
        <is>
          <t xml:space="preserve">Ajuste final de desempeño</t>
        </is>
      </c>
      <c r="C231" s="308">
        <v>46365</v>
      </c>
      <c r="D231" s="308">
        <v>46365</v>
      </c>
      <c r="E231" s="188">
        <f>D231-C231+1</f>
        <v>1</v>
      </c>
      <c r="F231" s="61">
        <v>10.0</v>
      </c>
      <c r="G231" s="327">
        <f>F231/$F$239</f>
        <v>0.00861326442721792</v>
      </c>
      <c r="H231" s="327">
        <f>H230+G231</f>
        <v>0.980189491817398</v>
      </c>
      <c r="I231" s="264">
        <f>P231+U231+Z231+AE231</f>
        <v>13</v>
      </c>
      <c r="J231" s="328">
        <f>J230+I231</f>
        <v>2521.5</v>
      </c>
      <c r="K231" s="329">
        <f>J231/$I$239</f>
        <v>0.972238288027762</v>
      </c>
      <c r="L231" s="265">
        <f>S231+X231+AC231+AH231</f>
        <v>2.49</v>
      </c>
      <c r="M231" s="328">
        <f>M230+L231</f>
        <v>517.33</v>
      </c>
      <c r="N231" s="62">
        <f>M231/$L$239</f>
        <v>0.97145700711697</v>
      </c>
      <c r="O231" s="267">
        <f>P231/$F231</f>
        <v>0.1</v>
      </c>
      <c r="P231" s="268">
        <v>1.0</v>
      </c>
      <c r="Q231" s="261"/>
      <c r="R231" s="261">
        <f>Roles!$D$2</f>
        <v>0.61</v>
      </c>
      <c r="S231" s="269">
        <f>R231*P231</f>
        <v>0.61</v>
      </c>
      <c r="T231" s="267">
        <f>U231/$F231</f>
        <v>0</v>
      </c>
      <c r="U231" s="270">
        <f>'CD R Documentación'!$I109</f>
        <v>0</v>
      </c>
      <c r="V231" s="261"/>
      <c r="W231" s="261"/>
      <c r="X231" s="265">
        <f>'CD R Documentación'!$L109</f>
        <v>0</v>
      </c>
      <c r="Y231" s="267">
        <f>Z231/$F231</f>
        <v>0</v>
      </c>
      <c r="Z231" s="270">
        <f>'CD R Investigación'!$I109</f>
        <v>0</v>
      </c>
      <c r="AA231" s="261"/>
      <c r="AB231" s="261"/>
      <c r="AC231" s="271">
        <f>'CD R Investigación'!$L109</f>
        <v>0</v>
      </c>
      <c r="AD231" s="267">
        <f>AE231/$F231</f>
        <v>1.2</v>
      </c>
      <c r="AE231" s="270">
        <f>'CD R Desarrollo'!$I109</f>
        <v>12</v>
      </c>
      <c r="AF231" s="61"/>
      <c r="AG231" s="272"/>
      <c r="AH231" s="271">
        <f>'CD R Desarrollo'!$L109</f>
        <v>1.88</v>
      </c>
    </row>
    <row r="232" ht="15.75" customHeight="1">
      <c r="A232" s="323" t="inlineStr">
        <is>
          <t xml:space="preserve">6.5</t>
        </is>
      </c>
      <c r="B232" s="302" t="inlineStr">
        <is>
          <t xml:space="preserve">Redacción final y empaquetado</t>
        </is>
      </c>
      <c r="C232" s="303">
        <v>46365</v>
      </c>
      <c r="D232" s="303">
        <v>46367</v>
      </c>
      <c r="E232" s="304">
        <f>D232-C232+1</f>
        <v>3</v>
      </c>
      <c r="F232" s="278">
        <f>SUM(F233:F237)</f>
        <v>23</v>
      </c>
      <c r="G232" s="314">
        <f>F232/$F$239</f>
        <v>0.0198105081826012</v>
      </c>
      <c r="H232" s="305">
        <f>H237</f>
        <v>0.999999999999999</v>
      </c>
      <c r="I232" s="306">
        <f>SUM(I233:I237)</f>
        <v>72</v>
      </c>
      <c r="J232" s="306">
        <f>J237</f>
        <v>2593.5</v>
      </c>
      <c r="K232" s="247">
        <f>J232/$I$239</f>
        <v>1</v>
      </c>
      <c r="L232" s="306">
        <f>SUM(L233:L237)</f>
        <v>15.2</v>
      </c>
      <c r="M232" s="306">
        <f>M237</f>
        <v>532.53</v>
      </c>
      <c r="N232" s="247">
        <f>M232/$L$239</f>
        <v>1</v>
      </c>
      <c r="O232" s="315"/>
      <c r="P232" s="276"/>
      <c r="Q232" s="277"/>
      <c r="R232" s="277"/>
      <c r="S232" s="256"/>
      <c r="T232" s="277"/>
      <c r="U232" s="269"/>
      <c r="V232" s="277"/>
      <c r="W232" s="277"/>
      <c r="X232" s="277"/>
      <c r="Y232" s="277"/>
      <c r="Z232" s="269"/>
      <c r="AA232" s="277"/>
      <c r="AB232" s="277"/>
      <c r="AC232" s="256"/>
      <c r="AD232" s="249"/>
      <c r="AE232" s="269"/>
      <c r="AF232" s="278"/>
      <c r="AG232" s="255"/>
      <c r="AH232" s="256"/>
    </row>
    <row r="233">
      <c r="A233" s="307" t="inlineStr">
        <is>
          <t xml:space="preserve">6.5.1</t>
        </is>
      </c>
      <c r="B233" s="58" t="inlineStr">
        <is>
          <t xml:space="preserve">Documentación técnica, manual de usuario y repositorio reproducible</t>
        </is>
      </c>
      <c r="C233" s="308">
        <v>46365</v>
      </c>
      <c r="D233" s="308">
        <v>46366</v>
      </c>
      <c r="E233" s="188">
        <f>D233-C233+1</f>
        <v>2</v>
      </c>
      <c r="F233" s="309">
        <v>3</v>
      </c>
      <c r="G233" s="62">
        <f>F233/$F$239</f>
        <v>0.00258397932816538</v>
      </c>
      <c r="H233" s="62">
        <f>H231+G233</f>
        <v>0.982773471145563</v>
      </c>
      <c r="I233" s="264">
        <f>P233+U233+Z233+AE233</f>
        <v>9</v>
      </c>
      <c r="J233" s="189">
        <f>J231+I233</f>
        <v>2530.5</v>
      </c>
      <c r="K233" s="49">
        <f>J233/$I$239</f>
        <v>0.975708502024292</v>
      </c>
      <c r="L233" s="265">
        <f>S233+X233+AC233+AH233</f>
        <v>2.01</v>
      </c>
      <c r="M233" s="189">
        <f>M231+L233</f>
        <v>519.34</v>
      </c>
      <c r="N233" s="62">
        <f>M233/$L$239</f>
        <v>0.975231442360055</v>
      </c>
      <c r="O233" s="267">
        <f>P233/$F233</f>
        <v>0.333333333333333</v>
      </c>
      <c r="P233" s="268">
        <v>1</v>
      </c>
      <c r="Q233" s="261"/>
      <c r="R233" s="261">
        <f>Roles!$D$2</f>
        <v>0.61</v>
      </c>
      <c r="S233" s="269">
        <f>R233*P233</f>
        <v>0.61</v>
      </c>
      <c r="T233" s="267">
        <f>U233/$F233</f>
        <v>1.33333333333333</v>
      </c>
      <c r="U233" s="270">
        <v>4</v>
      </c>
      <c r="V233" s="261"/>
      <c r="W233" s="261">
        <f>TRUNC((Roles!$D$5+3*Roles!$D$8)/4,2)</f>
        <v>0.17</v>
      </c>
      <c r="X233" s="265">
        <f>W233*U233</f>
        <v>0.68</v>
      </c>
      <c r="Y233" s="267">
        <f>Z233/$F233</f>
        <v>0</v>
      </c>
      <c r="Z233" s="270">
        <v>0</v>
      </c>
      <c r="AA233" s="261"/>
      <c r="AB233" s="261">
        <f>TRUNC((Roles!$D$4+3*Roles!$D$7)/4,2)</f>
        <v>0.2</v>
      </c>
      <c r="AC233" s="271">
        <f>AB233*Z233</f>
        <v>0</v>
      </c>
      <c r="AD233" s="267">
        <f>AE233/$F233</f>
        <v>1.33333333333333</v>
      </c>
      <c r="AE233" s="270">
        <v>4</v>
      </c>
      <c r="AF233" s="61"/>
      <c r="AG233" s="272">
        <f>TRUNC((Roles!$D$3+3*Roles!$D$6)/4,2)</f>
        <v>0.18</v>
      </c>
      <c r="AH233" s="271">
        <f>AG233*AE233</f>
        <v>0.72</v>
      </c>
    </row>
    <row r="234" ht="15.75" customHeight="1">
      <c r="A234" s="57" t="inlineStr">
        <is>
          <t xml:space="preserve">6.5.2</t>
        </is>
      </c>
      <c r="B234" s="58" t="inlineStr">
        <is>
          <t xml:space="preserve">Armado de documento maestro</t>
        </is>
      </c>
      <c r="C234" s="308">
        <v>46365</v>
      </c>
      <c r="D234" s="308">
        <v>46366</v>
      </c>
      <c r="E234" s="188">
        <f>D234-C234+1</f>
        <v>2</v>
      </c>
      <c r="F234" s="61">
        <v>10.0</v>
      </c>
      <c r="G234" s="62">
        <f>F234/$F$239</f>
        <v>0.00861326442721792</v>
      </c>
      <c r="H234" s="62">
        <f>H233+G234</f>
        <v>0.991386735572781</v>
      </c>
      <c r="I234" s="264">
        <f>P234+U234+Z234+AE234</f>
        <v>31</v>
      </c>
      <c r="J234" s="189">
        <f>J233+I234</f>
        <v>2561.5</v>
      </c>
      <c r="K234" s="49">
        <f>J234/$I$239</f>
        <v>0.987661461345672</v>
      </c>
      <c r="L234" s="265">
        <f>S234+X234+AC234+AH234</f>
        <v>5.06</v>
      </c>
      <c r="M234" s="189">
        <f>M233+L234</f>
        <v>524.4</v>
      </c>
      <c r="N234" s="106">
        <f>M234/$L$239</f>
        <v>0.984733254464537</v>
      </c>
      <c r="O234" s="267">
        <f>P234/$F234</f>
        <v>0.1</v>
      </c>
      <c r="P234" s="268">
        <v>1.0</v>
      </c>
      <c r="Q234" s="261"/>
      <c r="R234" s="261">
        <f>Roles!$D$2</f>
        <v>0.61</v>
      </c>
      <c r="S234" s="269">
        <f>R234*P234</f>
        <v>0.61</v>
      </c>
      <c r="T234" s="267">
        <f>U234/$F234</f>
        <v>3</v>
      </c>
      <c r="U234" s="270">
        <f>'CD R Documentación'!$I111</f>
        <v>30</v>
      </c>
      <c r="V234" s="261"/>
      <c r="W234" s="261"/>
      <c r="X234" s="265">
        <f>'CD R Documentación'!$L111</f>
        <v>4.45</v>
      </c>
      <c r="Y234" s="267">
        <f>Z234/$F234</f>
        <v>0</v>
      </c>
      <c r="Z234" s="270">
        <f>'CD R Investigación'!$I111</f>
        <v>0</v>
      </c>
      <c r="AA234" s="261"/>
      <c r="AB234" s="261"/>
      <c r="AC234" s="271">
        <f>'CD R Investigación'!$L111</f>
        <v>0</v>
      </c>
      <c r="AD234" s="267">
        <f>AE234/$F234</f>
        <v>0</v>
      </c>
      <c r="AE234" s="270">
        <f>'CD R Desarrollo'!$I111</f>
        <v>0</v>
      </c>
      <c r="AF234" s="61"/>
      <c r="AG234" s="272"/>
      <c r="AH234" s="271">
        <f>'CD R Desarrollo'!$L111</f>
        <v>0</v>
      </c>
    </row>
    <row r="235">
      <c r="A235" s="307" t="inlineStr">
        <is>
          <t xml:space="preserve">6.5.3</t>
        </is>
      </c>
      <c r="B235" s="58" t="inlineStr">
        <is>
          <t xml:space="preserve">Análisis EVM final (desempeño real vs planificado)</t>
        </is>
      </c>
      <c r="C235" s="308">
        <v>46366</v>
      </c>
      <c r="D235" s="308">
        <v>46366</v>
      </c>
      <c r="E235" s="188">
        <f>D235-C235+1</f>
        <v>1</v>
      </c>
      <c r="F235" s="309">
        <v>2</v>
      </c>
      <c r="G235" s="62">
        <f>F235/$F$239</f>
        <v>0.00172265288544358</v>
      </c>
      <c r="H235" s="62">
        <f>H234+G235</f>
        <v>0.993109388458225</v>
      </c>
      <c r="I235" s="264">
        <f>P235+U235+Z235+AE235</f>
        <v>4</v>
      </c>
      <c r="J235" s="189">
        <f>J234+I235</f>
        <v>2565.5</v>
      </c>
      <c r="K235" s="49">
        <f>J235/$I$239</f>
        <v>0.989203778677463</v>
      </c>
      <c r="L235" s="265">
        <f>S235+X235+AC235+AH235</f>
        <v>1.12</v>
      </c>
      <c r="M235" s="189">
        <f>M234+L235</f>
        <v>525.52</v>
      </c>
      <c r="N235" s="62">
        <f>M235/$L$239</f>
        <v>0.986836422361182</v>
      </c>
      <c r="O235" s="267">
        <f>P235/$F235</f>
        <v>0.5</v>
      </c>
      <c r="P235" s="268">
        <v>1</v>
      </c>
      <c r="Q235" s="261"/>
      <c r="R235" s="261">
        <f>Roles!$D$2</f>
        <v>0.61</v>
      </c>
      <c r="S235" s="269">
        <f>R235*P235</f>
        <v>0.61</v>
      </c>
      <c r="T235" s="267">
        <f>U235/$F235</f>
        <v>1.5</v>
      </c>
      <c r="U235" s="270">
        <v>3</v>
      </c>
      <c r="V235" s="261"/>
      <c r="W235" s="261">
        <f>TRUNC((Roles!$D$5+3*Roles!$D$8)/4,2)</f>
        <v>0.17</v>
      </c>
      <c r="X235" s="265">
        <f>W235*U235</f>
        <v>0.51</v>
      </c>
      <c r="Y235" s="267">
        <f>Z235/$F235</f>
        <v>0</v>
      </c>
      <c r="Z235" s="270">
        <v>0</v>
      </c>
      <c r="AA235" s="261"/>
      <c r="AB235" s="261">
        <f>TRUNC((Roles!$D$4+3*Roles!$D$7)/4,2)</f>
        <v>0.2</v>
      </c>
      <c r="AC235" s="271">
        <f>AB235*Z235</f>
        <v>0</v>
      </c>
      <c r="AD235" s="267">
        <f>AE235/$F235</f>
        <v>0</v>
      </c>
      <c r="AE235" s="270">
        <v>0</v>
      </c>
      <c r="AF235" s="61"/>
      <c r="AG235" s="272">
        <f>TRUNC((Roles!$D$3+3*Roles!$D$6)/4,2)</f>
        <v>0.18</v>
      </c>
      <c r="AH235" s="271">
        <f>AG235*AE235</f>
        <v>0</v>
      </c>
    </row>
    <row r="236">
      <c r="A236" s="307" t="inlineStr">
        <is>
          <t xml:space="preserve">6.5.4</t>
        </is>
      </c>
      <c r="B236" s="58" t="inlineStr">
        <is>
          <t xml:space="preserve">Preparación de presentación y defensa final</t>
        </is>
      </c>
      <c r="C236" s="308">
        <v>46366</v>
      </c>
      <c r="D236" s="308">
        <v>46367</v>
      </c>
      <c r="E236" s="188">
        <f>D236-C236+1</f>
        <v>2</v>
      </c>
      <c r="F236" s="309">
        <v>3</v>
      </c>
      <c r="G236" s="62">
        <f>F236/$F$239</f>
        <v>0.00258397932816538</v>
      </c>
      <c r="H236" s="62">
        <f>H235+G236</f>
        <v>0.99569336778639</v>
      </c>
      <c r="I236" s="264">
        <f>P236+U236+Z236+AE236</f>
        <v>5</v>
      </c>
      <c r="J236" s="189">
        <f>J235+I236</f>
        <v>2570.5</v>
      </c>
      <c r="K236" s="49">
        <f>J236/$I$239</f>
        <v>0.991131675342202</v>
      </c>
      <c r="L236" s="265">
        <f>S236+X236+AC236+AH236</f>
        <v>1.29</v>
      </c>
      <c r="M236" s="189">
        <f>M235+L236</f>
        <v>526.81</v>
      </c>
      <c r="N236" s="62">
        <f>M236/$L$239</f>
        <v>0.989258821099281</v>
      </c>
      <c r="O236" s="267">
        <f>P236/$F236</f>
        <v>0.333333333333333</v>
      </c>
      <c r="P236" s="268">
        <v>1</v>
      </c>
      <c r="Q236" s="261"/>
      <c r="R236" s="261">
        <f>Roles!$D$2</f>
        <v>0.61</v>
      </c>
      <c r="S236" s="269">
        <f>R236*P236</f>
        <v>0.61</v>
      </c>
      <c r="T236" s="267">
        <f>U236/$F236</f>
        <v>1.33333333333333</v>
      </c>
      <c r="U236" s="270">
        <v>4</v>
      </c>
      <c r="V236" s="261"/>
      <c r="W236" s="261">
        <f>TRUNC((Roles!$D$5+3*Roles!$D$8)/4,2)</f>
        <v>0.17</v>
      </c>
      <c r="X236" s="265">
        <f>W236*U236</f>
        <v>0.68</v>
      </c>
      <c r="Y236" s="267">
        <f>Z236/$F236</f>
        <v>0</v>
      </c>
      <c r="Z236" s="270">
        <v>0</v>
      </c>
      <c r="AA236" s="261"/>
      <c r="AB236" s="261">
        <f>TRUNC((Roles!$D$4+3*Roles!$D$7)/4,2)</f>
        <v>0.2</v>
      </c>
      <c r="AC236" s="271">
        <f>AB236*Z236</f>
        <v>0</v>
      </c>
      <c r="AD236" s="267">
        <f>AE236/$F236</f>
        <v>0</v>
      </c>
      <c r="AE236" s="270">
        <v>0</v>
      </c>
      <c r="AF236" s="61"/>
      <c r="AG236" s="272">
        <f>TRUNC((Roles!$D$3+3*Roles!$D$6)/4,2)</f>
        <v>0.18</v>
      </c>
      <c r="AH236" s="271">
        <f>AG236*AE236</f>
        <v>0</v>
      </c>
    </row>
    <row r="237" ht="15.75" customHeight="1">
      <c r="A237" s="57" t="inlineStr">
        <is>
          <t xml:space="preserve">6.5.5</t>
        </is>
      </c>
      <c r="B237" s="58" t="inlineStr">
        <is>
          <t xml:space="preserve">Revisión y cierre</t>
        </is>
      </c>
      <c r="C237" s="308">
        <v>46367</v>
      </c>
      <c r="D237" s="308">
        <v>46367</v>
      </c>
      <c r="E237" s="188">
        <f>D237-C237+1</f>
        <v>1</v>
      </c>
      <c r="F237" s="61">
        <v>5.0</v>
      </c>
      <c r="G237" s="62">
        <f>F237/$F$239</f>
        <v>0.00430663221360896</v>
      </c>
      <c r="H237" s="62">
        <f>H236+G237</f>
        <v>0.999999999999999</v>
      </c>
      <c r="I237" s="264">
        <f>P237+U237+Z237+AE237</f>
        <v>23</v>
      </c>
      <c r="J237" s="189">
        <f>J236+I237</f>
        <v>2593.5</v>
      </c>
      <c r="K237" s="49">
        <f>J237/$I$239</f>
        <v>1</v>
      </c>
      <c r="L237" s="265">
        <f>S237+X237+AC237+AH237</f>
        <v>5.72</v>
      </c>
      <c r="M237" s="189">
        <f>M236+L237</f>
        <v>532.53</v>
      </c>
      <c r="N237" s="120">
        <f>M237/$L$239</f>
        <v>1</v>
      </c>
      <c r="O237" s="267">
        <f>P237/$F237</f>
        <v>1</v>
      </c>
      <c r="P237" s="268">
        <v>5.0</v>
      </c>
      <c r="Q237" s="261"/>
      <c r="R237" s="261">
        <f>Roles!$D$2</f>
        <v>0.61</v>
      </c>
      <c r="S237" s="269">
        <f>R237*P237</f>
        <v>3.05</v>
      </c>
      <c r="T237" s="267">
        <f>U237/$F237</f>
        <v>3.6</v>
      </c>
      <c r="U237" s="270">
        <f>'CD R Documentación'!$I112</f>
        <v>18</v>
      </c>
      <c r="V237" s="261"/>
      <c r="W237" s="261"/>
      <c r="X237" s="265">
        <f>'CD R Documentación'!$L112</f>
        <v>2.67</v>
      </c>
      <c r="Y237" s="267">
        <f>Z237/$F237</f>
        <v>0</v>
      </c>
      <c r="Z237" s="270">
        <f>'CD R Investigación'!$I112</f>
        <v>0</v>
      </c>
      <c r="AA237" s="261"/>
      <c r="AB237" s="261"/>
      <c r="AC237" s="271">
        <f>'CD R Investigación'!$L112</f>
        <v>0</v>
      </c>
      <c r="AD237" s="267">
        <f>AE237/$F237</f>
        <v>0</v>
      </c>
      <c r="AE237" s="270">
        <f>'CD R Desarrollo'!$I112</f>
        <v>0</v>
      </c>
      <c r="AF237" s="261"/>
      <c r="AG237" s="272"/>
      <c r="AH237" s="271">
        <f>'CD R Desarrollo'!$L112</f>
        <v>0</v>
      </c>
    </row>
    <row r="238" ht="15.75" customHeight="1">
      <c r="A238" s="44" t="inlineStr">
        <is>
          <t xml:space="preserve">H6</t>
        </is>
      </c>
      <c r="B238" s="45" t="inlineStr">
        <is>
          <t xml:space="preserve">Entrega Informe Final (Hito 6)</t>
        </is>
      </c>
      <c r="C238" s="215">
        <v>46367</v>
      </c>
      <c r="D238" s="215">
        <v>46367</v>
      </c>
      <c r="E238" s="47">
        <f>D238-C238+1</f>
        <v>1</v>
      </c>
      <c r="F238" s="48">
        <v>0</v>
      </c>
      <c r="G238" s="49">
        <f>F238/$F$239</f>
        <v>0</v>
      </c>
      <c r="H238" s="49">
        <f>H237+G238</f>
        <v>0.999999999999999</v>
      </c>
      <c r="I238" s="53">
        <f>F238</f>
        <v>0</v>
      </c>
      <c r="J238" s="53">
        <f>J237+I238</f>
        <v>2593.5</v>
      </c>
      <c r="K238" s="49">
        <f>J238/$I$239</f>
        <v>1</v>
      </c>
      <c r="L238" s="53">
        <v>0</v>
      </c>
      <c r="M238" s="53">
        <f>M237+L238</f>
        <v>532.53</v>
      </c>
      <c r="N238" s="49">
        <f>M238/$L$239</f>
        <v>1</v>
      </c>
      <c r="O238" s="319"/>
      <c r="P238" s="222"/>
      <c r="Q238" s="223"/>
      <c r="R238" s="223"/>
      <c r="S238" s="223"/>
      <c r="T238" s="223"/>
      <c r="U238" s="223"/>
      <c r="V238" s="223"/>
      <c r="W238" s="223"/>
      <c r="X238" s="223"/>
      <c r="Y238" s="223"/>
      <c r="Z238" s="223"/>
      <c r="AA238" s="223"/>
      <c r="AB238" s="223"/>
      <c r="AC238" s="223"/>
      <c r="AD238" s="223"/>
      <c r="AE238" s="222"/>
      <c r="AF238" s="223"/>
      <c r="AG238" s="223"/>
      <c r="AH238" s="223"/>
    </row>
    <row r="239" ht="15.75" customHeight="1">
      <c r="A239" s="133"/>
      <c r="B239" s="58" t="inlineStr">
        <is>
          <t xml:space="preserve">TOTALES</t>
        </is>
      </c>
      <c r="C239" s="133"/>
      <c r="D239" s="133"/>
      <c r="E239" s="133"/>
      <c r="F239" s="331">
        <f>F5+F30+F80+F146+F186+F213</f>
        <v>1161</v>
      </c>
      <c r="G239" s="133"/>
      <c r="H239" s="133"/>
      <c r="I239" s="94">
        <f>I5+I30+I80+I146+I186+I213</f>
        <v>2593.5</v>
      </c>
      <c r="J239" s="133"/>
      <c r="K239" s="133"/>
      <c r="L239" s="115">
        <f>L5+L30+L80+L146+L186+L213</f>
        <v>532.53</v>
      </c>
      <c r="M239" s="133"/>
      <c r="N239" s="133"/>
      <c r="P239" s="332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333"/>
      <c r="AE239" s="334"/>
      <c r="AF239" s="335"/>
      <c r="AG239" s="335"/>
      <c r="AH239" s="336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332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333"/>
      <c r="AE240" s="334"/>
      <c r="AF240" s="335"/>
      <c r="AG240" s="335"/>
      <c r="AH240" s="336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332"/>
      <c r="Q241" s="133"/>
      <c r="R241" s="337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333"/>
      <c r="AE241" s="334"/>
      <c r="AF241" s="335"/>
      <c r="AG241" s="335"/>
      <c r="AH241" s="336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332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333"/>
      <c r="AE242" s="334"/>
      <c r="AF242" s="335"/>
      <c r="AG242" s="335"/>
      <c r="AH242" s="336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332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333"/>
      <c r="AE243" s="334"/>
      <c r="AF243" s="335"/>
      <c r="AG243" s="335"/>
      <c r="AH243" s="336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332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333"/>
      <c r="AE244" s="334"/>
      <c r="AF244" s="335"/>
      <c r="AG244" s="335"/>
      <c r="AH244" s="336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332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332"/>
      <c r="AF245" s="133"/>
      <c r="AG245" s="133"/>
      <c r="AH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332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332"/>
      <c r="AF246" s="133"/>
      <c r="AG246" s="133"/>
      <c r="AH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332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333"/>
      <c r="AE247" s="334"/>
      <c r="AF247" s="335"/>
      <c r="AG247" s="335"/>
      <c r="AH247" s="336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332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333"/>
      <c r="AE248" s="334"/>
      <c r="AF248" s="335"/>
      <c r="AG248" s="335"/>
      <c r="AH248" s="336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332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333"/>
      <c r="AE249" s="334"/>
      <c r="AF249" s="335"/>
      <c r="AG249" s="335"/>
      <c r="AH249" s="336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332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338"/>
      <c r="AE250" s="339"/>
      <c r="AF250" s="340"/>
      <c r="AG250" s="340"/>
      <c r="AH250" s="341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332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338"/>
      <c r="AE251" s="339"/>
      <c r="AF251" s="340"/>
      <c r="AG251" s="340"/>
      <c r="AH251" s="341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332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333"/>
      <c r="AE252" s="334"/>
      <c r="AF252" s="335"/>
      <c r="AG252" s="335"/>
      <c r="AH252" s="336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332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333"/>
      <c r="AE253" s="334"/>
      <c r="AF253" s="335"/>
      <c r="AG253" s="335"/>
      <c r="AH253" s="336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332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333"/>
      <c r="AE254" s="334"/>
      <c r="AF254" s="335"/>
      <c r="AG254" s="335"/>
      <c r="AH254" s="336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332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338"/>
      <c r="AE255" s="339"/>
      <c r="AF255" s="340"/>
      <c r="AG255" s="340"/>
      <c r="AH255" s="341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332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333"/>
      <c r="AE256" s="334"/>
      <c r="AF256" s="335"/>
      <c r="AG256" s="335"/>
      <c r="AH256" s="336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332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338"/>
      <c r="AE257" s="339"/>
      <c r="AF257" s="340"/>
      <c r="AG257" s="340"/>
      <c r="AH257" s="341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332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332"/>
      <c r="AF258" s="133"/>
      <c r="AG258" s="133"/>
      <c r="AH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332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332"/>
      <c r="AF259" s="133"/>
      <c r="AG259" s="133"/>
      <c r="AH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332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332"/>
      <c r="AF260" s="133"/>
      <c r="AG260" s="133"/>
      <c r="AH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332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332"/>
      <c r="AF261" s="133"/>
      <c r="AG261" s="133"/>
      <c r="AH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332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332"/>
      <c r="AF262" s="133"/>
      <c r="AG262" s="133"/>
      <c r="AH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332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332"/>
      <c r="AF263" s="133"/>
      <c r="AG263" s="133"/>
      <c r="AH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332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332"/>
      <c r="AF264" s="133"/>
      <c r="AG264" s="133"/>
      <c r="AH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332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332"/>
      <c r="AF265" s="133"/>
      <c r="AG265" s="133"/>
      <c r="AH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332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332"/>
      <c r="AF266" s="133"/>
      <c r="AG266" s="133"/>
      <c r="AH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332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332"/>
      <c r="AF267" s="133"/>
      <c r="AG267" s="133"/>
      <c r="AH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332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332"/>
      <c r="AF268" s="133"/>
      <c r="AG268" s="133"/>
      <c r="AH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332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332"/>
      <c r="AF269" s="133"/>
      <c r="AG269" s="133"/>
      <c r="AH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332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332"/>
      <c r="AF270" s="133"/>
      <c r="AG270" s="133"/>
      <c r="AH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332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332"/>
      <c r="AF271" s="133"/>
      <c r="AG271" s="133"/>
      <c r="AH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332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332"/>
      <c r="AF272" s="133"/>
      <c r="AG272" s="133"/>
      <c r="AH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332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332"/>
      <c r="AF273" s="133"/>
      <c r="AG273" s="133"/>
      <c r="AH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332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332"/>
      <c r="AF274" s="133"/>
      <c r="AG274" s="133"/>
      <c r="AH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332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332"/>
      <c r="AF275" s="133"/>
      <c r="AG275" s="133"/>
      <c r="AH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332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332"/>
      <c r="AF276" s="133"/>
      <c r="AG276" s="133"/>
      <c r="AH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332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332"/>
      <c r="AF277" s="133"/>
      <c r="AG277" s="133"/>
      <c r="AH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332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332"/>
      <c r="AF278" s="133"/>
      <c r="AG278" s="133"/>
      <c r="AH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332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332"/>
      <c r="AF279" s="133"/>
      <c r="AG279" s="133"/>
      <c r="AH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332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332"/>
      <c r="AF280" s="133"/>
      <c r="AG280" s="133"/>
      <c r="AH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332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332"/>
      <c r="AF281" s="133"/>
      <c r="AG281" s="133"/>
      <c r="AH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332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332"/>
      <c r="AF282" s="133"/>
      <c r="AG282" s="133"/>
      <c r="AH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332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332"/>
      <c r="AF283" s="133"/>
      <c r="AG283" s="133"/>
      <c r="AH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332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332"/>
      <c r="AF284" s="133"/>
      <c r="AG284" s="133"/>
      <c r="AH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332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332"/>
      <c r="AF285" s="133"/>
      <c r="AG285" s="133"/>
      <c r="AH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332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332"/>
      <c r="AF286" s="133"/>
      <c r="AG286" s="133"/>
      <c r="AH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332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332"/>
      <c r="AF287" s="133"/>
      <c r="AG287" s="133"/>
      <c r="AH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332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332"/>
      <c r="AF288" s="133"/>
      <c r="AG288" s="133"/>
      <c r="AH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332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332"/>
      <c r="AF289" s="133"/>
      <c r="AG289" s="133"/>
      <c r="AH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332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332"/>
      <c r="AF290" s="133"/>
      <c r="AG290" s="133"/>
      <c r="AH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332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332"/>
      <c r="AF291" s="133"/>
      <c r="AG291" s="133"/>
      <c r="AH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332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332"/>
      <c r="AF292" s="133"/>
      <c r="AG292" s="133"/>
      <c r="AH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332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332"/>
      <c r="AF293" s="133"/>
      <c r="AG293" s="133"/>
      <c r="AH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332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332"/>
      <c r="AF294" s="133"/>
      <c r="AG294" s="133"/>
      <c r="AH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332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332"/>
      <c r="AF295" s="133"/>
      <c r="AG295" s="133"/>
      <c r="AH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332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332"/>
      <c r="AF296" s="133"/>
      <c r="AG296" s="133"/>
      <c r="AH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332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332"/>
      <c r="AF297" s="133"/>
      <c r="AG297" s="133"/>
      <c r="AH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332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332"/>
      <c r="AF298" s="133"/>
      <c r="AG298" s="133"/>
      <c r="AH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332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332"/>
      <c r="AF299" s="133"/>
      <c r="AG299" s="133"/>
      <c r="AH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332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332"/>
      <c r="AF300" s="133"/>
      <c r="AG300" s="133"/>
      <c r="AH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332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332"/>
      <c r="AF301" s="133"/>
      <c r="AG301" s="133"/>
      <c r="AH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332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332"/>
      <c r="AF302" s="133"/>
      <c r="AG302" s="133"/>
      <c r="AH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332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332"/>
      <c r="AF303" s="133"/>
      <c r="AG303" s="133"/>
      <c r="AH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332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332"/>
      <c r="AF304" s="133"/>
      <c r="AG304" s="133"/>
      <c r="AH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332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332"/>
      <c r="AF305" s="133"/>
      <c r="AG305" s="133"/>
      <c r="AH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332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332"/>
      <c r="AF306" s="133"/>
      <c r="AG306" s="133"/>
      <c r="AH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332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332"/>
      <c r="AF307" s="133"/>
      <c r="AG307" s="133"/>
      <c r="AH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332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332"/>
      <c r="AF308" s="133"/>
      <c r="AG308" s="133"/>
      <c r="AH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332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332"/>
      <c r="AF309" s="133"/>
      <c r="AG309" s="133"/>
      <c r="AH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332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332"/>
      <c r="AF310" s="133"/>
      <c r="AG310" s="133"/>
      <c r="AH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332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332"/>
      <c r="AF311" s="133"/>
      <c r="AG311" s="133"/>
      <c r="AH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332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332"/>
      <c r="AF312" s="133"/>
      <c r="AG312" s="133"/>
      <c r="AH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332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332"/>
      <c r="AF313" s="133"/>
      <c r="AG313" s="133"/>
      <c r="AH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332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332"/>
      <c r="AF314" s="133"/>
      <c r="AG314" s="133"/>
      <c r="AH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332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332"/>
      <c r="AF315" s="133"/>
      <c r="AG315" s="133"/>
      <c r="AH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332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332"/>
      <c r="AF316" s="133"/>
      <c r="AG316" s="133"/>
      <c r="AH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332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332"/>
      <c r="AF317" s="133"/>
      <c r="AG317" s="133"/>
      <c r="AH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332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332"/>
      <c r="AF318" s="133"/>
      <c r="AG318" s="133"/>
      <c r="AH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332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332"/>
      <c r="AF319" s="133"/>
      <c r="AG319" s="133"/>
      <c r="AH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332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332"/>
      <c r="AF320" s="133"/>
      <c r="AG320" s="133"/>
      <c r="AH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332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332"/>
      <c r="AF321" s="133"/>
      <c r="AG321" s="133"/>
      <c r="AH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332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332"/>
      <c r="AF322" s="133"/>
      <c r="AG322" s="133"/>
      <c r="AH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332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332"/>
      <c r="AF323" s="133"/>
      <c r="AG323" s="133"/>
      <c r="AH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332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332"/>
      <c r="AF324" s="133"/>
      <c r="AG324" s="133"/>
      <c r="AH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332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332"/>
      <c r="AF325" s="133"/>
      <c r="AG325" s="133"/>
      <c r="AH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332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332"/>
      <c r="AF326" s="133"/>
      <c r="AG326" s="133"/>
      <c r="AH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332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332"/>
      <c r="AF327" s="133"/>
      <c r="AG327" s="133"/>
      <c r="AH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332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332"/>
      <c r="AF328" s="133"/>
      <c r="AG328" s="133"/>
      <c r="AH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332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332"/>
      <c r="AF329" s="133"/>
      <c r="AG329" s="133"/>
      <c r="AH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332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332"/>
      <c r="AF330" s="133"/>
      <c r="AG330" s="133"/>
      <c r="AH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332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332"/>
      <c r="AF331" s="133"/>
      <c r="AG331" s="133"/>
      <c r="AH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332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332"/>
      <c r="AF332" s="133"/>
      <c r="AG332" s="133"/>
      <c r="AH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332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332"/>
      <c r="AF333" s="133"/>
      <c r="AG333" s="133"/>
      <c r="AH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332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332"/>
      <c r="AF334" s="133"/>
      <c r="AG334" s="133"/>
      <c r="AH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332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332"/>
      <c r="AF335" s="133"/>
      <c r="AG335" s="133"/>
      <c r="AH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332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332"/>
      <c r="AF336" s="133"/>
      <c r="AG336" s="133"/>
      <c r="AH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332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332"/>
      <c r="AF337" s="133"/>
      <c r="AG337" s="133"/>
      <c r="AH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332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332"/>
      <c r="AF338" s="133"/>
      <c r="AG338" s="133"/>
      <c r="AH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332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332"/>
      <c r="AF339" s="133"/>
      <c r="AG339" s="133"/>
      <c r="AH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332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332"/>
      <c r="AF340" s="133"/>
      <c r="AG340" s="133"/>
      <c r="AH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332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332"/>
      <c r="AF341" s="133"/>
      <c r="AG341" s="133"/>
      <c r="AH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332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332"/>
      <c r="AF342" s="133"/>
      <c r="AG342" s="133"/>
      <c r="AH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332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332"/>
      <c r="AF343" s="133"/>
      <c r="AG343" s="133"/>
      <c r="AH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332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332"/>
      <c r="AF344" s="133"/>
      <c r="AG344" s="133"/>
      <c r="AH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332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332"/>
      <c r="AF345" s="133"/>
      <c r="AG345" s="133"/>
      <c r="AH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332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332"/>
      <c r="AF346" s="133"/>
      <c r="AG346" s="133"/>
      <c r="AH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332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332"/>
      <c r="AF347" s="133"/>
      <c r="AG347" s="133"/>
      <c r="AH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332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332"/>
      <c r="AF348" s="133"/>
      <c r="AG348" s="133"/>
      <c r="AH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332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332"/>
      <c r="AF349" s="133"/>
      <c r="AG349" s="133"/>
      <c r="AH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332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332"/>
      <c r="AF350" s="133"/>
      <c r="AG350" s="133"/>
      <c r="AH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332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332"/>
      <c r="AF351" s="133"/>
      <c r="AG351" s="133"/>
      <c r="AH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332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332"/>
      <c r="AF352" s="133"/>
      <c r="AG352" s="133"/>
      <c r="AH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332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332"/>
      <c r="AF353" s="133"/>
      <c r="AG353" s="133"/>
      <c r="AH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332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332"/>
      <c r="AF354" s="133"/>
      <c r="AG354" s="133"/>
      <c r="AH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332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332"/>
      <c r="AF355" s="133"/>
      <c r="AG355" s="133"/>
      <c r="AH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332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332"/>
      <c r="AF356" s="133"/>
      <c r="AG356" s="133"/>
      <c r="AH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332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332"/>
      <c r="AF357" s="133"/>
      <c r="AG357" s="133"/>
      <c r="AH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332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332"/>
      <c r="AF358" s="133"/>
      <c r="AG358" s="133"/>
      <c r="AH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332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332"/>
      <c r="AF359" s="133"/>
      <c r="AG359" s="133"/>
      <c r="AH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332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332"/>
      <c r="AF360" s="133"/>
      <c r="AG360" s="133"/>
      <c r="AH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332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332"/>
      <c r="AF361" s="133"/>
      <c r="AG361" s="133"/>
      <c r="AH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332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332"/>
      <c r="AF362" s="133"/>
      <c r="AG362" s="133"/>
      <c r="AH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332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332"/>
      <c r="AF363" s="133"/>
      <c r="AG363" s="133"/>
      <c r="AH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332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332"/>
      <c r="AF364" s="133"/>
      <c r="AG364" s="133"/>
      <c r="AH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332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332"/>
      <c r="AF365" s="133"/>
      <c r="AG365" s="133"/>
      <c r="AH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332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332"/>
      <c r="AF366" s="133"/>
      <c r="AG366" s="133"/>
      <c r="AH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332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332"/>
      <c r="AF367" s="133"/>
      <c r="AG367" s="133"/>
      <c r="AH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332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332"/>
      <c r="AF368" s="133"/>
      <c r="AG368" s="133"/>
      <c r="AH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332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332"/>
      <c r="AF369" s="133"/>
      <c r="AG369" s="133"/>
      <c r="AH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332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332"/>
      <c r="AF370" s="133"/>
      <c r="AG370" s="133"/>
      <c r="AH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332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332"/>
      <c r="AF371" s="133"/>
      <c r="AG371" s="133"/>
      <c r="AH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332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332"/>
      <c r="AF372" s="133"/>
      <c r="AG372" s="133"/>
      <c r="AH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332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332"/>
      <c r="AF373" s="133"/>
      <c r="AG373" s="133"/>
      <c r="AH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332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332"/>
      <c r="AF374" s="133"/>
      <c r="AG374" s="133"/>
      <c r="AH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332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332"/>
      <c r="AF375" s="133"/>
      <c r="AG375" s="133"/>
      <c r="AH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332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332"/>
      <c r="AF376" s="133"/>
      <c r="AG376" s="133"/>
      <c r="AH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332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332"/>
      <c r="AF377" s="133"/>
      <c r="AG377" s="133"/>
      <c r="AH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332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332"/>
      <c r="AF378" s="133"/>
      <c r="AG378" s="133"/>
      <c r="AH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332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332"/>
      <c r="AF379" s="133"/>
      <c r="AG379" s="133"/>
      <c r="AH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332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332"/>
      <c r="AF380" s="133"/>
      <c r="AG380" s="133"/>
      <c r="AH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332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332"/>
      <c r="AF381" s="133"/>
      <c r="AG381" s="133"/>
      <c r="AH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332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332"/>
      <c r="AF382" s="133"/>
      <c r="AG382" s="133"/>
      <c r="AH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332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332"/>
      <c r="AF383" s="133"/>
      <c r="AG383" s="133"/>
      <c r="AH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332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332"/>
      <c r="AF384" s="133"/>
      <c r="AG384" s="133"/>
      <c r="AH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332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332"/>
      <c r="AF385" s="133"/>
      <c r="AG385" s="133"/>
      <c r="AH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332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332"/>
      <c r="AF386" s="133"/>
      <c r="AG386" s="133"/>
      <c r="AH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332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332"/>
      <c r="AF387" s="133"/>
      <c r="AG387" s="133"/>
      <c r="AH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332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332"/>
      <c r="AF388" s="133"/>
      <c r="AG388" s="133"/>
      <c r="AH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332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332"/>
      <c r="AF389" s="133"/>
      <c r="AG389" s="133"/>
      <c r="AH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332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332"/>
      <c r="AF390" s="133"/>
      <c r="AG390" s="133"/>
      <c r="AH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332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332"/>
      <c r="AF391" s="133"/>
      <c r="AG391" s="133"/>
      <c r="AH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332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332"/>
      <c r="AF392" s="133"/>
      <c r="AG392" s="133"/>
      <c r="AH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332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332"/>
      <c r="AF393" s="133"/>
      <c r="AG393" s="133"/>
      <c r="AH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332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332"/>
      <c r="AF394" s="133"/>
      <c r="AG394" s="133"/>
      <c r="AH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332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332"/>
      <c r="AF395" s="133"/>
      <c r="AG395" s="133"/>
      <c r="AH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332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332"/>
      <c r="AF396" s="133"/>
      <c r="AG396" s="133"/>
      <c r="AH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332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332"/>
      <c r="AF397" s="133"/>
      <c r="AG397" s="133"/>
      <c r="AH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332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332"/>
      <c r="AF398" s="133"/>
      <c r="AG398" s="133"/>
      <c r="AH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332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332"/>
      <c r="AF399" s="133"/>
      <c r="AG399" s="133"/>
      <c r="AH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332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332"/>
      <c r="AF400" s="133"/>
      <c r="AG400" s="133"/>
      <c r="AH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332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332"/>
      <c r="AF401" s="133"/>
      <c r="AG401" s="133"/>
      <c r="AH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332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332"/>
      <c r="AF402" s="133"/>
      <c r="AG402" s="133"/>
      <c r="AH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332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332"/>
      <c r="AF403" s="133"/>
      <c r="AG403" s="133"/>
      <c r="AH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332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332"/>
      <c r="AF404" s="133"/>
      <c r="AG404" s="133"/>
      <c r="AH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332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332"/>
      <c r="AF405" s="133"/>
      <c r="AG405" s="133"/>
      <c r="AH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332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332"/>
      <c r="AF406" s="133"/>
      <c r="AG406" s="133"/>
      <c r="AH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332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332"/>
      <c r="AF407" s="133"/>
      <c r="AG407" s="133"/>
      <c r="AH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332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332"/>
      <c r="AF408" s="133"/>
      <c r="AG408" s="133"/>
      <c r="AH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332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332"/>
      <c r="AF409" s="133"/>
      <c r="AG409" s="133"/>
      <c r="AH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332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332"/>
      <c r="AF410" s="133"/>
      <c r="AG410" s="133"/>
      <c r="AH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332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332"/>
      <c r="AF411" s="133"/>
      <c r="AG411" s="133"/>
      <c r="AH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332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332"/>
      <c r="AF412" s="133"/>
      <c r="AG412" s="133"/>
      <c r="AH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332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332"/>
      <c r="AF413" s="133"/>
      <c r="AG413" s="133"/>
      <c r="AH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332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332"/>
      <c r="AF414" s="133"/>
      <c r="AG414" s="133"/>
      <c r="AH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332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332"/>
      <c r="AF415" s="133"/>
      <c r="AG415" s="133"/>
      <c r="AH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332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332"/>
      <c r="AF416" s="133"/>
      <c r="AG416" s="133"/>
      <c r="AH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332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332"/>
      <c r="AF417" s="133"/>
      <c r="AG417" s="133"/>
      <c r="AH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332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332"/>
      <c r="AF418" s="133"/>
      <c r="AG418" s="133"/>
      <c r="AH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332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332"/>
      <c r="AF419" s="133"/>
      <c r="AG419" s="133"/>
      <c r="AH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332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332"/>
      <c r="AF420" s="133"/>
      <c r="AG420" s="133"/>
      <c r="AH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332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332"/>
      <c r="AF421" s="133"/>
      <c r="AG421" s="133"/>
      <c r="AH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332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332"/>
      <c r="AF422" s="133"/>
      <c r="AG422" s="133"/>
      <c r="AH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332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332"/>
      <c r="AF423" s="133"/>
      <c r="AG423" s="133"/>
      <c r="AH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332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332"/>
      <c r="AF424" s="133"/>
      <c r="AG424" s="133"/>
      <c r="AH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332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332"/>
      <c r="AF425" s="133"/>
      <c r="AG425" s="133"/>
      <c r="AH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332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332"/>
      <c r="AF426" s="133"/>
      <c r="AG426" s="133"/>
      <c r="AH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332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332"/>
      <c r="AF427" s="133"/>
      <c r="AG427" s="133"/>
      <c r="AH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332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332"/>
      <c r="AF428" s="133"/>
      <c r="AG428" s="133"/>
      <c r="AH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332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332"/>
      <c r="AF429" s="133"/>
      <c r="AG429" s="133"/>
      <c r="AH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332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332"/>
      <c r="AF430" s="133"/>
      <c r="AG430" s="133"/>
      <c r="AH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332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332"/>
      <c r="AF431" s="133"/>
      <c r="AG431" s="133"/>
      <c r="AH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332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332"/>
      <c r="AF432" s="133"/>
      <c r="AG432" s="133"/>
      <c r="AH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332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332"/>
      <c r="AF433" s="133"/>
      <c r="AG433" s="133"/>
      <c r="AH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332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332"/>
      <c r="AF434" s="133"/>
      <c r="AG434" s="133"/>
      <c r="AH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332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332"/>
      <c r="AF435" s="133"/>
      <c r="AG435" s="133"/>
      <c r="AH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332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332"/>
      <c r="AF436" s="133"/>
      <c r="AG436" s="133"/>
      <c r="AH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332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332"/>
      <c r="AF437" s="133"/>
      <c r="AG437" s="133"/>
      <c r="AH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332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332"/>
      <c r="AF438" s="133"/>
      <c r="AG438" s="133"/>
      <c r="AH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332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332"/>
      <c r="AF439" s="133"/>
      <c r="AG439" s="133"/>
      <c r="AH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332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332"/>
      <c r="AF440" s="133"/>
      <c r="AG440" s="133"/>
      <c r="AH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332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332"/>
      <c r="AF441" s="133"/>
      <c r="AG441" s="133"/>
      <c r="AH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332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332"/>
      <c r="AF442" s="133"/>
      <c r="AG442" s="133"/>
      <c r="AH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332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332"/>
      <c r="AF443" s="133"/>
      <c r="AG443" s="133"/>
      <c r="AH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332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332"/>
      <c r="AF444" s="133"/>
      <c r="AG444" s="133"/>
      <c r="AH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332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332"/>
      <c r="AF445" s="133"/>
      <c r="AG445" s="133"/>
      <c r="AH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332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332"/>
      <c r="AF446" s="133"/>
      <c r="AG446" s="133"/>
      <c r="AH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332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332"/>
      <c r="AF447" s="133"/>
      <c r="AG447" s="133"/>
      <c r="AH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332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332"/>
      <c r="AF448" s="133"/>
      <c r="AG448" s="133"/>
      <c r="AH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332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332"/>
      <c r="AF449" s="133"/>
      <c r="AG449" s="133"/>
      <c r="AH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332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332"/>
      <c r="AF450" s="133"/>
      <c r="AG450" s="133"/>
      <c r="AH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332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332"/>
      <c r="AF451" s="133"/>
      <c r="AG451" s="133"/>
      <c r="AH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332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332"/>
      <c r="AF452" s="133"/>
      <c r="AG452" s="133"/>
      <c r="AH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332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332"/>
      <c r="AF453" s="133"/>
      <c r="AG453" s="133"/>
      <c r="AH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332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332"/>
      <c r="AF454" s="133"/>
      <c r="AG454" s="133"/>
      <c r="AH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332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332"/>
      <c r="AF455" s="133"/>
      <c r="AG455" s="133"/>
      <c r="AH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332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332"/>
      <c r="AF456" s="133"/>
      <c r="AG456" s="133"/>
      <c r="AH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332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332"/>
      <c r="AF457" s="133"/>
      <c r="AG457" s="133"/>
      <c r="AH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332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332"/>
      <c r="AF458" s="133"/>
      <c r="AG458" s="133"/>
      <c r="AH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332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332"/>
      <c r="AF459" s="133"/>
      <c r="AG459" s="133"/>
      <c r="AH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332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332"/>
      <c r="AF460" s="133"/>
      <c r="AG460" s="133"/>
      <c r="AH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332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332"/>
      <c r="AF461" s="133"/>
      <c r="AG461" s="133"/>
      <c r="AH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332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332"/>
      <c r="AF462" s="133"/>
      <c r="AG462" s="133"/>
      <c r="AH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332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332"/>
      <c r="AF463" s="133"/>
      <c r="AG463" s="133"/>
      <c r="AH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332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332"/>
      <c r="AF464" s="133"/>
      <c r="AG464" s="133"/>
      <c r="AH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332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332"/>
      <c r="AF465" s="133"/>
      <c r="AG465" s="133"/>
      <c r="AH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332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332"/>
      <c r="AF466" s="133"/>
      <c r="AG466" s="133"/>
      <c r="AH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332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332"/>
      <c r="AF467" s="133"/>
      <c r="AG467" s="133"/>
      <c r="AH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332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332"/>
      <c r="AF468" s="133"/>
      <c r="AG468" s="133"/>
      <c r="AH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332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332"/>
      <c r="AF469" s="133"/>
      <c r="AG469" s="133"/>
      <c r="AH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332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332"/>
      <c r="AF470" s="133"/>
      <c r="AG470" s="133"/>
      <c r="AH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332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332"/>
      <c r="AF471" s="133"/>
      <c r="AG471" s="133"/>
      <c r="AH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332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332"/>
      <c r="AF472" s="133"/>
      <c r="AG472" s="133"/>
      <c r="AH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332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332"/>
      <c r="AF473" s="133"/>
      <c r="AG473" s="133"/>
      <c r="AH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332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332"/>
      <c r="AF474" s="133"/>
      <c r="AG474" s="133"/>
      <c r="AH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332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332"/>
      <c r="AF475" s="133"/>
      <c r="AG475" s="133"/>
      <c r="AH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332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332"/>
      <c r="AF476" s="133"/>
      <c r="AG476" s="133"/>
      <c r="AH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332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332"/>
      <c r="AF477" s="133"/>
      <c r="AG477" s="133"/>
      <c r="AH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332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332"/>
      <c r="AF478" s="133"/>
      <c r="AG478" s="133"/>
      <c r="AH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332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332"/>
      <c r="AF479" s="133"/>
      <c r="AG479" s="133"/>
      <c r="AH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332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332"/>
      <c r="AF480" s="133"/>
      <c r="AG480" s="133"/>
      <c r="AH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332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332"/>
      <c r="AF481" s="133"/>
      <c r="AG481" s="133"/>
      <c r="AH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332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332"/>
      <c r="AF482" s="133"/>
      <c r="AG482" s="133"/>
      <c r="AH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332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332"/>
      <c r="AF483" s="133"/>
      <c r="AG483" s="133"/>
      <c r="AH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332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332"/>
      <c r="AF484" s="133"/>
      <c r="AG484" s="133"/>
      <c r="AH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332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332"/>
      <c r="AF485" s="133"/>
      <c r="AG485" s="133"/>
      <c r="AH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332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332"/>
      <c r="AF486" s="133"/>
      <c r="AG486" s="133"/>
      <c r="AH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332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332"/>
      <c r="AF487" s="133"/>
      <c r="AG487" s="133"/>
      <c r="AH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332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332"/>
      <c r="AF488" s="133"/>
      <c r="AG488" s="133"/>
      <c r="AH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332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332"/>
      <c r="AF489" s="133"/>
      <c r="AG489" s="133"/>
      <c r="AH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332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332"/>
      <c r="AF490" s="133"/>
      <c r="AG490" s="133"/>
      <c r="AH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332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332"/>
      <c r="AF491" s="133"/>
      <c r="AG491" s="133"/>
      <c r="AH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332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332"/>
      <c r="AF492" s="133"/>
      <c r="AG492" s="133"/>
      <c r="AH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332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332"/>
      <c r="AF493" s="133"/>
      <c r="AG493" s="133"/>
      <c r="AH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332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332"/>
      <c r="AF494" s="133"/>
      <c r="AG494" s="133"/>
      <c r="AH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332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332"/>
      <c r="AF495" s="133"/>
      <c r="AG495" s="133"/>
      <c r="AH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332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332"/>
      <c r="AF496" s="133"/>
      <c r="AG496" s="133"/>
      <c r="AH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332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332"/>
      <c r="AF497" s="133"/>
      <c r="AG497" s="133"/>
      <c r="AH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332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332"/>
      <c r="AF498" s="133"/>
      <c r="AG498" s="133"/>
      <c r="AH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332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332"/>
      <c r="AF499" s="133"/>
      <c r="AG499" s="133"/>
      <c r="AH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332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332"/>
      <c r="AF500" s="133"/>
      <c r="AG500" s="133"/>
      <c r="AH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332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332"/>
      <c r="AF501" s="133"/>
      <c r="AG501" s="133"/>
      <c r="AH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332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332"/>
      <c r="AF502" s="133"/>
      <c r="AG502" s="133"/>
      <c r="AH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332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332"/>
      <c r="AF503" s="133"/>
      <c r="AG503" s="133"/>
      <c r="AH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332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332"/>
      <c r="AF504" s="133"/>
      <c r="AG504" s="133"/>
      <c r="AH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332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332"/>
      <c r="AF505" s="133"/>
      <c r="AG505" s="133"/>
      <c r="AH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332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332"/>
      <c r="AF506" s="133"/>
      <c r="AG506" s="133"/>
      <c r="AH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332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332"/>
      <c r="AF507" s="133"/>
      <c r="AG507" s="133"/>
      <c r="AH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332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332"/>
      <c r="AF508" s="133"/>
      <c r="AG508" s="133"/>
      <c r="AH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332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332"/>
      <c r="AF509" s="133"/>
      <c r="AG509" s="133"/>
      <c r="AH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332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332"/>
      <c r="AF510" s="133"/>
      <c r="AG510" s="133"/>
      <c r="AH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332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332"/>
      <c r="AF511" s="133"/>
      <c r="AG511" s="133"/>
      <c r="AH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332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332"/>
      <c r="AF512" s="133"/>
      <c r="AG512" s="133"/>
      <c r="AH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332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332"/>
      <c r="AF513" s="133"/>
      <c r="AG513" s="133"/>
      <c r="AH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332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332"/>
      <c r="AF514" s="133"/>
      <c r="AG514" s="133"/>
      <c r="AH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332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332"/>
      <c r="AF515" s="133"/>
      <c r="AG515" s="133"/>
      <c r="AH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332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332"/>
      <c r="AF516" s="133"/>
      <c r="AG516" s="133"/>
      <c r="AH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332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332"/>
      <c r="AF517" s="133"/>
      <c r="AG517" s="133"/>
      <c r="AH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332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332"/>
      <c r="AF518" s="133"/>
      <c r="AG518" s="133"/>
      <c r="AH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332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332"/>
      <c r="AF519" s="133"/>
      <c r="AG519" s="133"/>
      <c r="AH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332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332"/>
      <c r="AF520" s="133"/>
      <c r="AG520" s="133"/>
      <c r="AH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332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332"/>
      <c r="AF521" s="133"/>
      <c r="AG521" s="133"/>
      <c r="AH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332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332"/>
      <c r="AF522" s="133"/>
      <c r="AG522" s="133"/>
      <c r="AH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332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332"/>
      <c r="AF523" s="133"/>
      <c r="AG523" s="133"/>
      <c r="AH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332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332"/>
      <c r="AF524" s="133"/>
      <c r="AG524" s="133"/>
      <c r="AH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332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332"/>
      <c r="AF525" s="133"/>
      <c r="AG525" s="133"/>
      <c r="AH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332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332"/>
      <c r="AF526" s="133"/>
      <c r="AG526" s="133"/>
      <c r="AH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332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332"/>
      <c r="AF527" s="133"/>
      <c r="AG527" s="133"/>
      <c r="AH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332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332"/>
      <c r="AF528" s="133"/>
      <c r="AG528" s="133"/>
      <c r="AH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332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332"/>
      <c r="AF529" s="133"/>
      <c r="AG529" s="133"/>
      <c r="AH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332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332"/>
      <c r="AF530" s="133"/>
      <c r="AG530" s="133"/>
      <c r="AH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332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332"/>
      <c r="AF531" s="133"/>
      <c r="AG531" s="133"/>
      <c r="AH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332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332"/>
      <c r="AF532" s="133"/>
      <c r="AG532" s="133"/>
      <c r="AH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332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332"/>
      <c r="AF533" s="133"/>
      <c r="AG533" s="133"/>
      <c r="AH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332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332"/>
      <c r="AF534" s="133"/>
      <c r="AG534" s="133"/>
      <c r="AH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332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332"/>
      <c r="AF535" s="133"/>
      <c r="AG535" s="133"/>
      <c r="AH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332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332"/>
      <c r="AF536" s="133"/>
      <c r="AG536" s="133"/>
      <c r="AH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332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332"/>
      <c r="AF537" s="133"/>
      <c r="AG537" s="133"/>
      <c r="AH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332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332"/>
      <c r="AF538" s="133"/>
      <c r="AG538" s="133"/>
      <c r="AH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332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332"/>
      <c r="AF539" s="133"/>
      <c r="AG539" s="133"/>
      <c r="AH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332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332"/>
      <c r="AF540" s="133"/>
      <c r="AG540" s="133"/>
      <c r="AH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332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332"/>
      <c r="AF541" s="133"/>
      <c r="AG541" s="133"/>
      <c r="AH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332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332"/>
      <c r="AF542" s="133"/>
      <c r="AG542" s="133"/>
      <c r="AH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332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332"/>
      <c r="AF543" s="133"/>
      <c r="AG543" s="133"/>
      <c r="AH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332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332"/>
      <c r="AF544" s="133"/>
      <c r="AG544" s="133"/>
      <c r="AH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332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332"/>
      <c r="AF545" s="133"/>
      <c r="AG545" s="133"/>
      <c r="AH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332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332"/>
      <c r="AF546" s="133"/>
      <c r="AG546" s="133"/>
      <c r="AH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332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332"/>
      <c r="AF547" s="133"/>
      <c r="AG547" s="133"/>
      <c r="AH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332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332"/>
      <c r="AF548" s="133"/>
      <c r="AG548" s="133"/>
      <c r="AH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332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332"/>
      <c r="AF549" s="133"/>
      <c r="AG549" s="133"/>
      <c r="AH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332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332"/>
      <c r="AF550" s="133"/>
      <c r="AG550" s="133"/>
      <c r="AH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332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332"/>
      <c r="AF551" s="133"/>
      <c r="AG551" s="133"/>
      <c r="AH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332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332"/>
      <c r="AF552" s="133"/>
      <c r="AG552" s="133"/>
      <c r="AH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332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332"/>
      <c r="AF553" s="133"/>
      <c r="AG553" s="133"/>
      <c r="AH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332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332"/>
      <c r="AF554" s="133"/>
      <c r="AG554" s="133"/>
      <c r="AH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332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332"/>
      <c r="AF555" s="133"/>
      <c r="AG555" s="133"/>
      <c r="AH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332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332"/>
      <c r="AF556" s="133"/>
      <c r="AG556" s="133"/>
      <c r="AH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332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332"/>
      <c r="AF557" s="133"/>
      <c r="AG557" s="133"/>
      <c r="AH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332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332"/>
      <c r="AF558" s="133"/>
      <c r="AG558" s="133"/>
      <c r="AH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332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332"/>
      <c r="AF559" s="133"/>
      <c r="AG559" s="133"/>
      <c r="AH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332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332"/>
      <c r="AF560" s="133"/>
      <c r="AG560" s="133"/>
      <c r="AH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332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332"/>
      <c r="AF561" s="133"/>
      <c r="AG561" s="133"/>
      <c r="AH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332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332"/>
      <c r="AF562" s="133"/>
      <c r="AG562" s="133"/>
      <c r="AH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332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332"/>
      <c r="AF563" s="133"/>
      <c r="AG563" s="133"/>
      <c r="AH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332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332"/>
      <c r="AF564" s="133"/>
      <c r="AG564" s="133"/>
      <c r="AH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332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332"/>
      <c r="AF565" s="133"/>
      <c r="AG565" s="133"/>
      <c r="AH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332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332"/>
      <c r="AF566" s="133"/>
      <c r="AG566" s="133"/>
      <c r="AH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332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332"/>
      <c r="AF567" s="133"/>
      <c r="AG567" s="133"/>
      <c r="AH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332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332"/>
      <c r="AF568" s="133"/>
      <c r="AG568" s="133"/>
      <c r="AH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332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332"/>
      <c r="AF569" s="133"/>
      <c r="AG569" s="133"/>
      <c r="AH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332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332"/>
      <c r="AF570" s="133"/>
      <c r="AG570" s="133"/>
      <c r="AH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332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332"/>
      <c r="AF571" s="133"/>
      <c r="AG571" s="133"/>
      <c r="AH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332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332"/>
      <c r="AF572" s="133"/>
      <c r="AG572" s="133"/>
      <c r="AH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332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332"/>
      <c r="AF573" s="133"/>
      <c r="AG573" s="133"/>
      <c r="AH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332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332"/>
      <c r="AF574" s="133"/>
      <c r="AG574" s="133"/>
      <c r="AH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332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332"/>
      <c r="AF575" s="133"/>
      <c r="AG575" s="133"/>
      <c r="AH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332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332"/>
      <c r="AF576" s="133"/>
      <c r="AG576" s="133"/>
      <c r="AH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332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332"/>
      <c r="AF577" s="133"/>
      <c r="AG577" s="133"/>
      <c r="AH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332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332"/>
      <c r="AF578" s="133"/>
      <c r="AG578" s="133"/>
      <c r="AH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332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332"/>
      <c r="AF579" s="133"/>
      <c r="AG579" s="133"/>
      <c r="AH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332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332"/>
      <c r="AF580" s="133"/>
      <c r="AG580" s="133"/>
      <c r="AH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332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332"/>
      <c r="AF581" s="133"/>
      <c r="AG581" s="133"/>
      <c r="AH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332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332"/>
      <c r="AF582" s="133"/>
      <c r="AG582" s="133"/>
      <c r="AH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332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332"/>
      <c r="AF583" s="133"/>
      <c r="AG583" s="133"/>
      <c r="AH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332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332"/>
      <c r="AF584" s="133"/>
      <c r="AG584" s="133"/>
      <c r="AH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332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332"/>
      <c r="AF585" s="133"/>
      <c r="AG585" s="133"/>
      <c r="AH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332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332"/>
      <c r="AF586" s="133"/>
      <c r="AG586" s="133"/>
      <c r="AH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332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332"/>
      <c r="AF587" s="133"/>
      <c r="AG587" s="133"/>
      <c r="AH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332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332"/>
      <c r="AF588" s="133"/>
      <c r="AG588" s="133"/>
      <c r="AH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332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332"/>
      <c r="AF589" s="133"/>
      <c r="AG589" s="133"/>
      <c r="AH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332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332"/>
      <c r="AF590" s="133"/>
      <c r="AG590" s="133"/>
      <c r="AH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332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332"/>
      <c r="AF591" s="133"/>
      <c r="AG591" s="133"/>
      <c r="AH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332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332"/>
      <c r="AF592" s="133"/>
      <c r="AG592" s="133"/>
      <c r="AH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332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332"/>
      <c r="AF593" s="133"/>
      <c r="AG593" s="133"/>
      <c r="AH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332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332"/>
      <c r="AF594" s="133"/>
      <c r="AG594" s="133"/>
      <c r="AH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332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332"/>
      <c r="AF595" s="133"/>
      <c r="AG595" s="133"/>
      <c r="AH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332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332"/>
      <c r="AF596" s="133"/>
      <c r="AG596" s="133"/>
      <c r="AH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332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332"/>
      <c r="AF597" s="133"/>
      <c r="AG597" s="133"/>
      <c r="AH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332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332"/>
      <c r="AF598" s="133"/>
      <c r="AG598" s="133"/>
      <c r="AH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332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332"/>
      <c r="AF599" s="133"/>
      <c r="AG599" s="133"/>
      <c r="AH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332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332"/>
      <c r="AF600" s="133"/>
      <c r="AG600" s="133"/>
      <c r="AH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332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332"/>
      <c r="AF601" s="133"/>
      <c r="AG601" s="133"/>
      <c r="AH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332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332"/>
      <c r="AF602" s="133"/>
      <c r="AG602" s="133"/>
      <c r="AH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332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332"/>
      <c r="AF603" s="133"/>
      <c r="AG603" s="133"/>
      <c r="AH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332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332"/>
      <c r="AF604" s="133"/>
      <c r="AG604" s="133"/>
      <c r="AH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332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332"/>
      <c r="AF605" s="133"/>
      <c r="AG605" s="133"/>
      <c r="AH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332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332"/>
      <c r="AF606" s="133"/>
      <c r="AG606" s="133"/>
      <c r="AH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332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332"/>
      <c r="AF607" s="133"/>
      <c r="AG607" s="133"/>
      <c r="AH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332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332"/>
      <c r="AF608" s="133"/>
      <c r="AG608" s="133"/>
      <c r="AH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332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332"/>
      <c r="AF609" s="133"/>
      <c r="AG609" s="133"/>
      <c r="AH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332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332"/>
      <c r="AF610" s="133"/>
      <c r="AG610" s="133"/>
      <c r="AH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332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332"/>
      <c r="AF611" s="133"/>
      <c r="AG611" s="133"/>
      <c r="AH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332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332"/>
      <c r="AF612" s="133"/>
      <c r="AG612" s="133"/>
      <c r="AH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332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332"/>
      <c r="AF613" s="133"/>
      <c r="AG613" s="133"/>
      <c r="AH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332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332"/>
      <c r="AF614" s="133"/>
      <c r="AG614" s="133"/>
      <c r="AH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332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332"/>
      <c r="AF615" s="133"/>
      <c r="AG615" s="133"/>
      <c r="AH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332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332"/>
      <c r="AF616" s="133"/>
      <c r="AG616" s="133"/>
      <c r="AH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332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332"/>
      <c r="AF617" s="133"/>
      <c r="AG617" s="133"/>
      <c r="AH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332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332"/>
      <c r="AF618" s="133"/>
      <c r="AG618" s="133"/>
      <c r="AH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332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332"/>
      <c r="AF619" s="133"/>
      <c r="AG619" s="133"/>
      <c r="AH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332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332"/>
      <c r="AF620" s="133"/>
      <c r="AG620" s="133"/>
      <c r="AH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332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332"/>
      <c r="AF621" s="133"/>
      <c r="AG621" s="133"/>
      <c r="AH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332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332"/>
      <c r="AF622" s="133"/>
      <c r="AG622" s="133"/>
      <c r="AH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332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332"/>
      <c r="AF623" s="133"/>
      <c r="AG623" s="133"/>
      <c r="AH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332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332"/>
      <c r="AF624" s="133"/>
      <c r="AG624" s="133"/>
      <c r="AH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332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332"/>
      <c r="AF625" s="133"/>
      <c r="AG625" s="133"/>
      <c r="AH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332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332"/>
      <c r="AF626" s="133"/>
      <c r="AG626" s="133"/>
      <c r="AH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332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332"/>
      <c r="AF627" s="133"/>
      <c r="AG627" s="133"/>
      <c r="AH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332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332"/>
      <c r="AF628" s="133"/>
      <c r="AG628" s="133"/>
      <c r="AH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332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332"/>
      <c r="AF629" s="133"/>
      <c r="AG629" s="133"/>
      <c r="AH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332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332"/>
      <c r="AF630" s="133"/>
      <c r="AG630" s="133"/>
      <c r="AH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332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332"/>
      <c r="AF631" s="133"/>
      <c r="AG631" s="133"/>
      <c r="AH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332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332"/>
      <c r="AF632" s="133"/>
      <c r="AG632" s="133"/>
      <c r="AH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332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332"/>
      <c r="AF633" s="133"/>
      <c r="AG633" s="133"/>
      <c r="AH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332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332"/>
      <c r="AF634" s="133"/>
      <c r="AG634" s="133"/>
      <c r="AH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332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332"/>
      <c r="AF635" s="133"/>
      <c r="AG635" s="133"/>
      <c r="AH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332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332"/>
      <c r="AF636" s="133"/>
      <c r="AG636" s="133"/>
      <c r="AH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332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332"/>
      <c r="AF637" s="133"/>
      <c r="AG637" s="133"/>
      <c r="AH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332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332"/>
      <c r="AF638" s="133"/>
      <c r="AG638" s="133"/>
      <c r="AH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332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332"/>
      <c r="AF639" s="133"/>
      <c r="AG639" s="133"/>
      <c r="AH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332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332"/>
      <c r="AF640" s="133"/>
      <c r="AG640" s="133"/>
      <c r="AH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332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332"/>
      <c r="AF641" s="133"/>
      <c r="AG641" s="133"/>
      <c r="AH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332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332"/>
      <c r="AF642" s="133"/>
      <c r="AG642" s="133"/>
      <c r="AH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332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332"/>
      <c r="AF643" s="133"/>
      <c r="AG643" s="133"/>
      <c r="AH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332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332"/>
      <c r="AF644" s="133"/>
      <c r="AG644" s="133"/>
      <c r="AH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332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332"/>
      <c r="AF645" s="133"/>
      <c r="AG645" s="133"/>
      <c r="AH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332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332"/>
      <c r="AF646" s="133"/>
      <c r="AG646" s="133"/>
      <c r="AH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332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332"/>
      <c r="AF647" s="133"/>
      <c r="AG647" s="133"/>
      <c r="AH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332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332"/>
      <c r="AF648" s="133"/>
      <c r="AG648" s="133"/>
      <c r="AH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332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332"/>
      <c r="AF649" s="133"/>
      <c r="AG649" s="133"/>
      <c r="AH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332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332"/>
      <c r="AF650" s="133"/>
      <c r="AG650" s="133"/>
      <c r="AH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332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332"/>
      <c r="AF651" s="133"/>
      <c r="AG651" s="133"/>
      <c r="AH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332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332"/>
      <c r="AF652" s="133"/>
      <c r="AG652" s="133"/>
      <c r="AH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332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332"/>
      <c r="AF653" s="133"/>
      <c r="AG653" s="133"/>
      <c r="AH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332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332"/>
      <c r="AF654" s="133"/>
      <c r="AG654" s="133"/>
      <c r="AH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332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332"/>
      <c r="AF655" s="133"/>
      <c r="AG655" s="133"/>
      <c r="AH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332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332"/>
      <c r="AF656" s="133"/>
      <c r="AG656" s="133"/>
      <c r="AH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332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332"/>
      <c r="AF657" s="133"/>
      <c r="AG657" s="133"/>
      <c r="AH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332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332"/>
      <c r="AF658" s="133"/>
      <c r="AG658" s="133"/>
      <c r="AH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332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332"/>
      <c r="AF659" s="133"/>
      <c r="AG659" s="133"/>
      <c r="AH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332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332"/>
      <c r="AF660" s="133"/>
      <c r="AG660" s="133"/>
      <c r="AH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332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332"/>
      <c r="AF661" s="133"/>
      <c r="AG661" s="133"/>
      <c r="AH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332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332"/>
      <c r="AF662" s="133"/>
      <c r="AG662" s="133"/>
      <c r="AH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332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332"/>
      <c r="AF663" s="133"/>
      <c r="AG663" s="133"/>
      <c r="AH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332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332"/>
      <c r="AF664" s="133"/>
      <c r="AG664" s="133"/>
      <c r="AH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332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332"/>
      <c r="AF665" s="133"/>
      <c r="AG665" s="133"/>
      <c r="AH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332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332"/>
      <c r="AF666" s="133"/>
      <c r="AG666" s="133"/>
      <c r="AH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332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332"/>
      <c r="AF667" s="133"/>
      <c r="AG667" s="133"/>
      <c r="AH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332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332"/>
      <c r="AF668" s="133"/>
      <c r="AG668" s="133"/>
      <c r="AH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332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332"/>
      <c r="AF669" s="133"/>
      <c r="AG669" s="133"/>
      <c r="AH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332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332"/>
      <c r="AF670" s="133"/>
      <c r="AG670" s="133"/>
      <c r="AH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332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332"/>
      <c r="AF671" s="133"/>
      <c r="AG671" s="133"/>
      <c r="AH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332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332"/>
      <c r="AF672" s="133"/>
      <c r="AG672" s="133"/>
      <c r="AH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332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332"/>
      <c r="AF673" s="133"/>
      <c r="AG673" s="133"/>
      <c r="AH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332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332"/>
      <c r="AF674" s="133"/>
      <c r="AG674" s="133"/>
      <c r="AH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332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332"/>
      <c r="AF675" s="133"/>
      <c r="AG675" s="133"/>
      <c r="AH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332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332"/>
      <c r="AF676" s="133"/>
      <c r="AG676" s="133"/>
      <c r="AH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332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332"/>
      <c r="AF677" s="133"/>
      <c r="AG677" s="133"/>
      <c r="AH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332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332"/>
      <c r="AF678" s="133"/>
      <c r="AG678" s="133"/>
      <c r="AH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332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332"/>
      <c r="AF679" s="133"/>
      <c r="AG679" s="133"/>
      <c r="AH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332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332"/>
      <c r="AF680" s="133"/>
      <c r="AG680" s="133"/>
      <c r="AH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332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332"/>
      <c r="AF681" s="133"/>
      <c r="AG681" s="133"/>
      <c r="AH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332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332"/>
      <c r="AF682" s="133"/>
      <c r="AG682" s="133"/>
      <c r="AH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332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332"/>
      <c r="AF683" s="133"/>
      <c r="AG683" s="133"/>
      <c r="AH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332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332"/>
      <c r="AF684" s="133"/>
      <c r="AG684" s="133"/>
      <c r="AH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332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332"/>
      <c r="AF685" s="133"/>
      <c r="AG685" s="133"/>
      <c r="AH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332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332"/>
      <c r="AF686" s="133"/>
      <c r="AG686" s="133"/>
      <c r="AH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332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332"/>
      <c r="AF687" s="133"/>
      <c r="AG687" s="133"/>
      <c r="AH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332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332"/>
      <c r="AF688" s="133"/>
      <c r="AG688" s="133"/>
      <c r="AH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332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332"/>
      <c r="AF689" s="133"/>
      <c r="AG689" s="133"/>
      <c r="AH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332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332"/>
      <c r="AF690" s="133"/>
      <c r="AG690" s="133"/>
      <c r="AH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332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332"/>
      <c r="AF691" s="133"/>
      <c r="AG691" s="133"/>
      <c r="AH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332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332"/>
      <c r="AF692" s="133"/>
      <c r="AG692" s="133"/>
      <c r="AH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332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332"/>
      <c r="AF693" s="133"/>
      <c r="AG693" s="133"/>
      <c r="AH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332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332"/>
      <c r="AF694" s="133"/>
      <c r="AG694" s="133"/>
      <c r="AH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332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332"/>
      <c r="AF695" s="133"/>
      <c r="AG695" s="133"/>
      <c r="AH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332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332"/>
      <c r="AF696" s="133"/>
      <c r="AG696" s="133"/>
      <c r="AH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332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332"/>
      <c r="AF697" s="133"/>
      <c r="AG697" s="133"/>
      <c r="AH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332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332"/>
      <c r="AF698" s="133"/>
      <c r="AG698" s="133"/>
      <c r="AH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332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332"/>
      <c r="AF699" s="133"/>
      <c r="AG699" s="133"/>
      <c r="AH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332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332"/>
      <c r="AF700" s="133"/>
      <c r="AG700" s="133"/>
      <c r="AH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332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332"/>
      <c r="AF701" s="133"/>
      <c r="AG701" s="133"/>
      <c r="AH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332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332"/>
      <c r="AF702" s="133"/>
      <c r="AG702" s="133"/>
      <c r="AH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332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332"/>
      <c r="AF703" s="133"/>
      <c r="AG703" s="133"/>
      <c r="AH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332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332"/>
      <c r="AF704" s="133"/>
      <c r="AG704" s="133"/>
      <c r="AH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332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332"/>
      <c r="AF705" s="133"/>
      <c r="AG705" s="133"/>
      <c r="AH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332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332"/>
      <c r="AF706" s="133"/>
      <c r="AG706" s="133"/>
      <c r="AH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332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332"/>
      <c r="AF707" s="133"/>
      <c r="AG707" s="133"/>
      <c r="AH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332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332"/>
      <c r="AF708" s="133"/>
      <c r="AG708" s="133"/>
      <c r="AH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332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332"/>
      <c r="AF709" s="133"/>
      <c r="AG709" s="133"/>
      <c r="AH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332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332"/>
      <c r="AF710" s="133"/>
      <c r="AG710" s="133"/>
      <c r="AH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332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332"/>
      <c r="AF711" s="133"/>
      <c r="AG711" s="133"/>
      <c r="AH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332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332"/>
      <c r="AF712" s="133"/>
      <c r="AG712" s="133"/>
      <c r="AH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332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332"/>
      <c r="AF713" s="133"/>
      <c r="AG713" s="133"/>
      <c r="AH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332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332"/>
      <c r="AF714" s="133"/>
      <c r="AG714" s="133"/>
      <c r="AH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332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332"/>
      <c r="AF715" s="133"/>
      <c r="AG715" s="133"/>
      <c r="AH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332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332"/>
      <c r="AF716" s="133"/>
      <c r="AG716" s="133"/>
      <c r="AH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332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332"/>
      <c r="AF717" s="133"/>
      <c r="AG717" s="133"/>
      <c r="AH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332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332"/>
      <c r="AF718" s="133"/>
      <c r="AG718" s="133"/>
      <c r="AH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332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332"/>
      <c r="AF719" s="133"/>
      <c r="AG719" s="133"/>
      <c r="AH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332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332"/>
      <c r="AF720" s="133"/>
      <c r="AG720" s="133"/>
      <c r="AH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332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332"/>
      <c r="AF721" s="133"/>
      <c r="AG721" s="133"/>
      <c r="AH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332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332"/>
      <c r="AF722" s="133"/>
      <c r="AG722" s="133"/>
      <c r="AH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332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332"/>
      <c r="AF723" s="133"/>
      <c r="AG723" s="133"/>
      <c r="AH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332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332"/>
      <c r="AF724" s="133"/>
      <c r="AG724" s="133"/>
      <c r="AH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332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332"/>
      <c r="AF725" s="133"/>
      <c r="AG725" s="133"/>
      <c r="AH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332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332"/>
      <c r="AF726" s="133"/>
      <c r="AG726" s="133"/>
      <c r="AH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332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332"/>
      <c r="AF727" s="133"/>
      <c r="AG727" s="133"/>
      <c r="AH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332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332"/>
      <c r="AF728" s="133"/>
      <c r="AG728" s="133"/>
      <c r="AH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332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332"/>
      <c r="AF729" s="133"/>
      <c r="AG729" s="133"/>
      <c r="AH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332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332"/>
      <c r="AF730" s="133"/>
      <c r="AG730" s="133"/>
      <c r="AH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332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332"/>
      <c r="AF731" s="133"/>
      <c r="AG731" s="133"/>
      <c r="AH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332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332"/>
      <c r="AF732" s="133"/>
      <c r="AG732" s="133"/>
      <c r="AH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332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332"/>
      <c r="AF733" s="133"/>
      <c r="AG733" s="133"/>
      <c r="AH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332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332"/>
      <c r="AF734" s="133"/>
      <c r="AG734" s="133"/>
      <c r="AH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332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332"/>
      <c r="AF735" s="133"/>
      <c r="AG735" s="133"/>
      <c r="AH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332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332"/>
      <c r="AF736" s="133"/>
      <c r="AG736" s="133"/>
      <c r="AH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332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332"/>
      <c r="AF737" s="133"/>
      <c r="AG737" s="133"/>
      <c r="AH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332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332"/>
      <c r="AF738" s="133"/>
      <c r="AG738" s="133"/>
      <c r="AH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332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332"/>
      <c r="AF739" s="133"/>
      <c r="AG739" s="133"/>
      <c r="AH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332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332"/>
      <c r="AF740" s="133"/>
      <c r="AG740" s="133"/>
      <c r="AH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332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332"/>
      <c r="AF741" s="133"/>
      <c r="AG741" s="133"/>
      <c r="AH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332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332"/>
      <c r="AF742" s="133"/>
      <c r="AG742" s="133"/>
      <c r="AH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332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332"/>
      <c r="AF743" s="133"/>
      <c r="AG743" s="133"/>
      <c r="AH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332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332"/>
      <c r="AF744" s="133"/>
      <c r="AG744" s="133"/>
      <c r="AH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332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332"/>
      <c r="AF745" s="133"/>
      <c r="AG745" s="133"/>
      <c r="AH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332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332"/>
      <c r="AF746" s="133"/>
      <c r="AG746" s="133"/>
      <c r="AH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332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332"/>
      <c r="AF747" s="133"/>
      <c r="AG747" s="133"/>
      <c r="AH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332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332"/>
      <c r="AF748" s="133"/>
      <c r="AG748" s="133"/>
      <c r="AH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332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332"/>
      <c r="AF749" s="133"/>
      <c r="AG749" s="133"/>
      <c r="AH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332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332"/>
      <c r="AF750" s="133"/>
      <c r="AG750" s="133"/>
      <c r="AH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332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332"/>
      <c r="AF751" s="133"/>
      <c r="AG751" s="133"/>
      <c r="AH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332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332"/>
      <c r="AF752" s="133"/>
      <c r="AG752" s="133"/>
      <c r="AH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332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332"/>
      <c r="AF753" s="133"/>
      <c r="AG753" s="133"/>
      <c r="AH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332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332"/>
      <c r="AF754" s="133"/>
      <c r="AG754" s="133"/>
      <c r="AH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332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332"/>
      <c r="AF755" s="133"/>
      <c r="AG755" s="133"/>
      <c r="AH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332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332"/>
      <c r="AF756" s="133"/>
      <c r="AG756" s="133"/>
      <c r="AH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332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332"/>
      <c r="AF757" s="133"/>
      <c r="AG757" s="133"/>
      <c r="AH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332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332"/>
      <c r="AF758" s="133"/>
      <c r="AG758" s="133"/>
      <c r="AH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332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332"/>
      <c r="AF759" s="133"/>
      <c r="AG759" s="133"/>
      <c r="AH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332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332"/>
      <c r="AF760" s="133"/>
      <c r="AG760" s="133"/>
      <c r="AH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332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332"/>
      <c r="AF761" s="133"/>
      <c r="AG761" s="133"/>
      <c r="AH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332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332"/>
      <c r="AF762" s="133"/>
      <c r="AG762" s="133"/>
      <c r="AH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332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332"/>
      <c r="AF763" s="133"/>
      <c r="AG763" s="133"/>
      <c r="AH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332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332"/>
      <c r="AF764" s="133"/>
      <c r="AG764" s="133"/>
      <c r="AH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332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332"/>
      <c r="AF765" s="133"/>
      <c r="AG765" s="133"/>
      <c r="AH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332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332"/>
      <c r="AF766" s="133"/>
      <c r="AG766" s="133"/>
      <c r="AH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332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332"/>
      <c r="AF767" s="133"/>
      <c r="AG767" s="133"/>
      <c r="AH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332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332"/>
      <c r="AF768" s="133"/>
      <c r="AG768" s="133"/>
      <c r="AH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332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332"/>
      <c r="AF769" s="133"/>
      <c r="AG769" s="133"/>
      <c r="AH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332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332"/>
      <c r="AF770" s="133"/>
      <c r="AG770" s="133"/>
      <c r="AH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332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332"/>
      <c r="AF771" s="133"/>
      <c r="AG771" s="133"/>
      <c r="AH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332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332"/>
      <c r="AF772" s="133"/>
      <c r="AG772" s="133"/>
      <c r="AH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332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332"/>
      <c r="AF773" s="133"/>
      <c r="AG773" s="133"/>
      <c r="AH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332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332"/>
      <c r="AF774" s="133"/>
      <c r="AG774" s="133"/>
      <c r="AH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332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332"/>
      <c r="AF775" s="133"/>
      <c r="AG775" s="133"/>
      <c r="AH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332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332"/>
      <c r="AF776" s="133"/>
      <c r="AG776" s="133"/>
      <c r="AH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332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332"/>
      <c r="AF777" s="133"/>
      <c r="AG777" s="133"/>
      <c r="AH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332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332"/>
      <c r="AF778" s="133"/>
      <c r="AG778" s="133"/>
      <c r="AH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332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332"/>
      <c r="AF779" s="133"/>
      <c r="AG779" s="133"/>
      <c r="AH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332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332"/>
      <c r="AF780" s="133"/>
      <c r="AG780" s="133"/>
      <c r="AH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332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332"/>
      <c r="AF781" s="133"/>
      <c r="AG781" s="133"/>
      <c r="AH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332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332"/>
      <c r="AF782" s="133"/>
      <c r="AG782" s="133"/>
      <c r="AH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332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332"/>
      <c r="AF783" s="133"/>
      <c r="AG783" s="133"/>
      <c r="AH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332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332"/>
      <c r="AF784" s="133"/>
      <c r="AG784" s="133"/>
      <c r="AH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332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332"/>
      <c r="AF785" s="133"/>
      <c r="AG785" s="133"/>
      <c r="AH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332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332"/>
      <c r="AF786" s="133"/>
      <c r="AG786" s="133"/>
      <c r="AH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332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332"/>
      <c r="AF787" s="133"/>
      <c r="AG787" s="133"/>
      <c r="AH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332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332"/>
      <c r="AF788" s="133"/>
      <c r="AG788" s="133"/>
      <c r="AH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332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332"/>
      <c r="AF789" s="133"/>
      <c r="AG789" s="133"/>
      <c r="AH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332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332"/>
      <c r="AF790" s="133"/>
      <c r="AG790" s="133"/>
      <c r="AH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332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332"/>
      <c r="AF791" s="133"/>
      <c r="AG791" s="133"/>
      <c r="AH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332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332"/>
      <c r="AF792" s="133"/>
      <c r="AG792" s="133"/>
      <c r="AH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332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332"/>
      <c r="AF793" s="133"/>
      <c r="AG793" s="133"/>
      <c r="AH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332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332"/>
      <c r="AF794" s="133"/>
      <c r="AG794" s="133"/>
      <c r="AH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332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332"/>
      <c r="AF795" s="133"/>
      <c r="AG795" s="133"/>
      <c r="AH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332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332"/>
      <c r="AF796" s="133"/>
      <c r="AG796" s="133"/>
      <c r="AH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332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332"/>
      <c r="AF797" s="133"/>
      <c r="AG797" s="133"/>
      <c r="AH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332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332"/>
      <c r="AF798" s="133"/>
      <c r="AG798" s="133"/>
      <c r="AH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332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332"/>
      <c r="AF799" s="133"/>
      <c r="AG799" s="133"/>
      <c r="AH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332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332"/>
      <c r="AF800" s="133"/>
      <c r="AG800" s="133"/>
      <c r="AH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332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332"/>
      <c r="AF801" s="133"/>
      <c r="AG801" s="133"/>
      <c r="AH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332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332"/>
      <c r="AF802" s="133"/>
      <c r="AG802" s="133"/>
      <c r="AH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332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332"/>
      <c r="AF803" s="133"/>
      <c r="AG803" s="133"/>
      <c r="AH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332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332"/>
      <c r="AF804" s="133"/>
      <c r="AG804" s="133"/>
      <c r="AH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332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332"/>
      <c r="AF805" s="133"/>
      <c r="AG805" s="133"/>
      <c r="AH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332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332"/>
      <c r="AF806" s="133"/>
      <c r="AG806" s="133"/>
      <c r="AH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332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332"/>
      <c r="AF807" s="133"/>
      <c r="AG807" s="133"/>
      <c r="AH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332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332"/>
      <c r="AF808" s="133"/>
      <c r="AG808" s="133"/>
      <c r="AH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332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332"/>
      <c r="AF809" s="133"/>
      <c r="AG809" s="133"/>
      <c r="AH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332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332"/>
      <c r="AF810" s="133"/>
      <c r="AG810" s="133"/>
      <c r="AH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332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332"/>
      <c r="AF811" s="133"/>
      <c r="AG811" s="133"/>
      <c r="AH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332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332"/>
      <c r="AF812" s="133"/>
      <c r="AG812" s="133"/>
      <c r="AH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332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332"/>
      <c r="AF813" s="133"/>
      <c r="AG813" s="133"/>
      <c r="AH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332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332"/>
      <c r="AF814" s="133"/>
      <c r="AG814" s="133"/>
      <c r="AH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332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332"/>
      <c r="AF815" s="133"/>
      <c r="AG815" s="133"/>
      <c r="AH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332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332"/>
      <c r="AF816" s="133"/>
      <c r="AG816" s="133"/>
      <c r="AH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332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332"/>
      <c r="AF817" s="133"/>
      <c r="AG817" s="133"/>
      <c r="AH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332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332"/>
      <c r="AF818" s="133"/>
      <c r="AG818" s="133"/>
      <c r="AH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332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332"/>
      <c r="AF819" s="133"/>
      <c r="AG819" s="133"/>
      <c r="AH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332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332"/>
      <c r="AF820" s="133"/>
      <c r="AG820" s="133"/>
      <c r="AH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332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332"/>
      <c r="AF821" s="133"/>
      <c r="AG821" s="133"/>
      <c r="AH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332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332"/>
      <c r="AF822" s="133"/>
      <c r="AG822" s="133"/>
      <c r="AH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332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332"/>
      <c r="AF823" s="133"/>
      <c r="AG823" s="133"/>
      <c r="AH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332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332"/>
      <c r="AF824" s="133"/>
      <c r="AG824" s="133"/>
      <c r="AH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332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332"/>
      <c r="AF825" s="133"/>
      <c r="AG825" s="133"/>
      <c r="AH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332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332"/>
      <c r="AF826" s="133"/>
      <c r="AG826" s="133"/>
      <c r="AH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332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332"/>
      <c r="AF827" s="133"/>
      <c r="AG827" s="133"/>
      <c r="AH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332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332"/>
      <c r="AF828" s="133"/>
      <c r="AG828" s="133"/>
      <c r="AH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332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332"/>
      <c r="AF829" s="133"/>
      <c r="AG829" s="133"/>
      <c r="AH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332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332"/>
      <c r="AF830" s="133"/>
      <c r="AG830" s="133"/>
      <c r="AH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332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332"/>
      <c r="AF831" s="133"/>
      <c r="AG831" s="133"/>
      <c r="AH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332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332"/>
      <c r="AF832" s="133"/>
      <c r="AG832" s="133"/>
      <c r="AH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332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332"/>
      <c r="AF833" s="133"/>
      <c r="AG833" s="133"/>
      <c r="AH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332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332"/>
      <c r="AF834" s="133"/>
      <c r="AG834" s="133"/>
      <c r="AH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332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332"/>
      <c r="AF835" s="133"/>
      <c r="AG835" s="133"/>
      <c r="AH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332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332"/>
      <c r="AF836" s="133"/>
      <c r="AG836" s="133"/>
      <c r="AH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332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332"/>
      <c r="AF837" s="133"/>
      <c r="AG837" s="133"/>
      <c r="AH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332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332"/>
      <c r="AF838" s="133"/>
      <c r="AG838" s="133"/>
      <c r="AH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332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332"/>
      <c r="AF839" s="133"/>
      <c r="AG839" s="133"/>
      <c r="AH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332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332"/>
      <c r="AF840" s="133"/>
      <c r="AG840" s="133"/>
      <c r="AH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332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332"/>
      <c r="AF841" s="133"/>
      <c r="AG841" s="133"/>
      <c r="AH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332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332"/>
      <c r="AF842" s="133"/>
      <c r="AG842" s="133"/>
      <c r="AH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332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332"/>
      <c r="AF843" s="133"/>
      <c r="AG843" s="133"/>
      <c r="AH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332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332"/>
      <c r="AF844" s="133"/>
      <c r="AG844" s="133"/>
      <c r="AH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332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332"/>
      <c r="AF845" s="133"/>
      <c r="AG845" s="133"/>
      <c r="AH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332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332"/>
      <c r="AF846" s="133"/>
      <c r="AG846" s="133"/>
      <c r="AH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332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332"/>
      <c r="AF847" s="133"/>
      <c r="AG847" s="133"/>
      <c r="AH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332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332"/>
      <c r="AF848" s="133"/>
      <c r="AG848" s="133"/>
      <c r="AH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332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332"/>
      <c r="AF849" s="133"/>
      <c r="AG849" s="133"/>
      <c r="AH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332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332"/>
      <c r="AF850" s="133"/>
      <c r="AG850" s="133"/>
      <c r="AH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332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332"/>
      <c r="AF851" s="133"/>
      <c r="AG851" s="133"/>
      <c r="AH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332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332"/>
      <c r="AF852" s="133"/>
      <c r="AG852" s="133"/>
      <c r="AH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332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332"/>
      <c r="AF853" s="133"/>
      <c r="AG853" s="133"/>
      <c r="AH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332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332"/>
      <c r="AF854" s="133"/>
      <c r="AG854" s="133"/>
      <c r="AH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332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332"/>
      <c r="AF855" s="133"/>
      <c r="AG855" s="133"/>
      <c r="AH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332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332"/>
      <c r="AF856" s="133"/>
      <c r="AG856" s="133"/>
      <c r="AH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332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332"/>
      <c r="AF857" s="133"/>
      <c r="AG857" s="133"/>
      <c r="AH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332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332"/>
      <c r="AF858" s="133"/>
      <c r="AG858" s="133"/>
      <c r="AH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332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332"/>
      <c r="AF859" s="133"/>
      <c r="AG859" s="133"/>
      <c r="AH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332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332"/>
      <c r="AF860" s="133"/>
      <c r="AG860" s="133"/>
      <c r="AH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332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332"/>
      <c r="AF861" s="133"/>
      <c r="AG861" s="133"/>
      <c r="AH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332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332"/>
      <c r="AF862" s="133"/>
      <c r="AG862" s="133"/>
      <c r="AH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332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332"/>
      <c r="AF863" s="133"/>
      <c r="AG863" s="133"/>
      <c r="AH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332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332"/>
      <c r="AF864" s="133"/>
      <c r="AG864" s="133"/>
      <c r="AH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332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332"/>
      <c r="AF865" s="133"/>
      <c r="AG865" s="133"/>
      <c r="AH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332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332"/>
      <c r="AF866" s="133"/>
      <c r="AG866" s="133"/>
      <c r="AH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332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332"/>
      <c r="AF867" s="133"/>
      <c r="AG867" s="133"/>
      <c r="AH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332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332"/>
      <c r="AF868" s="133"/>
      <c r="AG868" s="133"/>
      <c r="AH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332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332"/>
      <c r="AF869" s="133"/>
      <c r="AG869" s="133"/>
      <c r="AH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332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332"/>
      <c r="AF870" s="133"/>
      <c r="AG870" s="133"/>
      <c r="AH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332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332"/>
      <c r="AF871" s="133"/>
      <c r="AG871" s="133"/>
      <c r="AH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332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332"/>
      <c r="AF872" s="133"/>
      <c r="AG872" s="133"/>
      <c r="AH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332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332"/>
      <c r="AF873" s="133"/>
      <c r="AG873" s="133"/>
      <c r="AH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332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332"/>
      <c r="AF874" s="133"/>
      <c r="AG874" s="133"/>
      <c r="AH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332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332"/>
      <c r="AF875" s="133"/>
      <c r="AG875" s="133"/>
      <c r="AH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332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332"/>
      <c r="AF876" s="133"/>
      <c r="AG876" s="133"/>
      <c r="AH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332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332"/>
      <c r="AF877" s="133"/>
      <c r="AG877" s="133"/>
      <c r="AH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332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332"/>
      <c r="AF878" s="133"/>
      <c r="AG878" s="133"/>
      <c r="AH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332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332"/>
      <c r="AF879" s="133"/>
      <c r="AG879" s="133"/>
      <c r="AH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332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332"/>
      <c r="AF880" s="133"/>
      <c r="AG880" s="133"/>
      <c r="AH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332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332"/>
      <c r="AF881" s="133"/>
      <c r="AG881" s="133"/>
      <c r="AH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332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332"/>
      <c r="AF882" s="133"/>
      <c r="AG882" s="133"/>
      <c r="AH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332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332"/>
      <c r="AF883" s="133"/>
      <c r="AG883" s="133"/>
      <c r="AH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332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332"/>
      <c r="AF884" s="133"/>
      <c r="AG884" s="133"/>
      <c r="AH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332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332"/>
      <c r="AF885" s="133"/>
      <c r="AG885" s="133"/>
      <c r="AH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332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332"/>
      <c r="AF886" s="133"/>
      <c r="AG886" s="133"/>
      <c r="AH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332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332"/>
      <c r="AF887" s="133"/>
      <c r="AG887" s="133"/>
      <c r="AH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332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332"/>
      <c r="AF888" s="133"/>
      <c r="AG888" s="133"/>
      <c r="AH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332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332"/>
      <c r="AF889" s="133"/>
      <c r="AG889" s="133"/>
      <c r="AH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332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332"/>
      <c r="AF890" s="133"/>
      <c r="AG890" s="133"/>
      <c r="AH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332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332"/>
      <c r="AF891" s="133"/>
      <c r="AG891" s="133"/>
      <c r="AH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332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332"/>
      <c r="AF892" s="133"/>
      <c r="AG892" s="133"/>
      <c r="AH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332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332"/>
      <c r="AF893" s="133"/>
      <c r="AG893" s="133"/>
      <c r="AH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332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332"/>
      <c r="AF894" s="133"/>
      <c r="AG894" s="133"/>
      <c r="AH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332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332"/>
      <c r="AF895" s="133"/>
      <c r="AG895" s="133"/>
      <c r="AH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332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332"/>
      <c r="AF896" s="133"/>
      <c r="AG896" s="133"/>
      <c r="AH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332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332"/>
      <c r="AF897" s="133"/>
      <c r="AG897" s="133"/>
      <c r="AH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332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332"/>
      <c r="AF898" s="133"/>
      <c r="AG898" s="133"/>
      <c r="AH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332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332"/>
      <c r="AF899" s="133"/>
      <c r="AG899" s="133"/>
      <c r="AH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332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332"/>
      <c r="AF900" s="133"/>
      <c r="AG900" s="133"/>
      <c r="AH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332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332"/>
      <c r="AF901" s="133"/>
      <c r="AG901" s="133"/>
      <c r="AH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332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332"/>
      <c r="AF902" s="133"/>
      <c r="AG902" s="133"/>
      <c r="AH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332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332"/>
      <c r="AF903" s="133"/>
      <c r="AG903" s="133"/>
      <c r="AH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332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332"/>
      <c r="AF904" s="133"/>
      <c r="AG904" s="133"/>
      <c r="AH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332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332"/>
      <c r="AF905" s="133"/>
      <c r="AG905" s="133"/>
      <c r="AH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332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332"/>
      <c r="AF906" s="133"/>
      <c r="AG906" s="133"/>
      <c r="AH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332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332"/>
      <c r="AF907" s="133"/>
      <c r="AG907" s="133"/>
      <c r="AH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332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332"/>
      <c r="AF908" s="133"/>
      <c r="AG908" s="133"/>
      <c r="AH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332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332"/>
      <c r="AF909" s="133"/>
      <c r="AG909" s="133"/>
      <c r="AH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332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332"/>
      <c r="AF910" s="133"/>
      <c r="AG910" s="133"/>
      <c r="AH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332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332"/>
      <c r="AF911" s="133"/>
      <c r="AG911" s="133"/>
      <c r="AH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332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332"/>
      <c r="AF912" s="133"/>
      <c r="AG912" s="133"/>
      <c r="AH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332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332"/>
      <c r="AF913" s="133"/>
      <c r="AG913" s="133"/>
      <c r="AH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332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332"/>
      <c r="AF914" s="133"/>
      <c r="AG914" s="133"/>
      <c r="AH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332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332"/>
      <c r="AF915" s="133"/>
      <c r="AG915" s="133"/>
      <c r="AH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332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332"/>
      <c r="AF916" s="133"/>
      <c r="AG916" s="133"/>
      <c r="AH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332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332"/>
      <c r="AF917" s="133"/>
      <c r="AG917" s="133"/>
      <c r="AH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332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332"/>
      <c r="AF918" s="133"/>
      <c r="AG918" s="133"/>
      <c r="AH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332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332"/>
      <c r="AF919" s="133"/>
      <c r="AG919" s="133"/>
      <c r="AH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332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332"/>
      <c r="AF920" s="133"/>
      <c r="AG920" s="133"/>
      <c r="AH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332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332"/>
      <c r="AF921" s="133"/>
      <c r="AG921" s="133"/>
      <c r="AH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332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332"/>
      <c r="AF922" s="133"/>
      <c r="AG922" s="133"/>
      <c r="AH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332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332"/>
      <c r="AF923" s="133"/>
      <c r="AG923" s="133"/>
      <c r="AH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332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332"/>
      <c r="AF924" s="133"/>
      <c r="AG924" s="133"/>
      <c r="AH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332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332"/>
      <c r="AF925" s="133"/>
      <c r="AG925" s="133"/>
      <c r="AH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332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332"/>
      <c r="AF926" s="133"/>
      <c r="AG926" s="133"/>
      <c r="AH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332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332"/>
      <c r="AF927" s="133"/>
      <c r="AG927" s="133"/>
      <c r="AH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332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332"/>
      <c r="AF928" s="133"/>
      <c r="AG928" s="133"/>
      <c r="AH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332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332"/>
      <c r="AF929" s="133"/>
      <c r="AG929" s="133"/>
      <c r="AH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332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332"/>
      <c r="AF930" s="133"/>
      <c r="AG930" s="133"/>
      <c r="AH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332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332"/>
      <c r="AF931" s="133"/>
      <c r="AG931" s="133"/>
      <c r="AH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332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332"/>
      <c r="AF932" s="133"/>
      <c r="AG932" s="133"/>
      <c r="AH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332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332"/>
      <c r="AF933" s="133"/>
      <c r="AG933" s="133"/>
      <c r="AH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332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332"/>
      <c r="AF934" s="133"/>
      <c r="AG934" s="133"/>
      <c r="AH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332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332"/>
      <c r="AF935" s="133"/>
      <c r="AG935" s="133"/>
      <c r="AH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332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332"/>
      <c r="AF936" s="133"/>
      <c r="AG936" s="133"/>
      <c r="AH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332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332"/>
      <c r="AF937" s="133"/>
      <c r="AG937" s="133"/>
      <c r="AH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332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332"/>
      <c r="AF938" s="133"/>
      <c r="AG938" s="133"/>
      <c r="AH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332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332"/>
      <c r="AF939" s="133"/>
      <c r="AG939" s="133"/>
      <c r="AH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332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332"/>
      <c r="AF940" s="133"/>
      <c r="AG940" s="133"/>
      <c r="AH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332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332"/>
      <c r="AF941" s="133"/>
      <c r="AG941" s="133"/>
      <c r="AH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332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332"/>
      <c r="AF942" s="133"/>
      <c r="AG942" s="133"/>
      <c r="AH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332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332"/>
      <c r="AF943" s="133"/>
      <c r="AG943" s="133"/>
      <c r="AH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332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332"/>
      <c r="AF944" s="133"/>
      <c r="AG944" s="133"/>
      <c r="AH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332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332"/>
      <c r="AF945" s="133"/>
      <c r="AG945" s="133"/>
      <c r="AH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332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332"/>
      <c r="AF946" s="133"/>
      <c r="AG946" s="133"/>
      <c r="AH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332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332"/>
      <c r="AF947" s="133"/>
      <c r="AG947" s="133"/>
      <c r="AH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332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332"/>
      <c r="AF948" s="133"/>
      <c r="AG948" s="133"/>
      <c r="AH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332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332"/>
      <c r="AF949" s="133"/>
      <c r="AG949" s="133"/>
      <c r="AH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332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332"/>
      <c r="AF950" s="133"/>
      <c r="AG950" s="133"/>
      <c r="AH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332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332"/>
      <c r="AF951" s="133"/>
      <c r="AG951" s="133"/>
      <c r="AH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332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332"/>
      <c r="AF952" s="133"/>
      <c r="AG952" s="133"/>
      <c r="AH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332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332"/>
      <c r="AF953" s="133"/>
      <c r="AG953" s="133"/>
      <c r="AH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332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332"/>
      <c r="AF954" s="133"/>
      <c r="AG954" s="133"/>
      <c r="AH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332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332"/>
      <c r="AF955" s="133"/>
      <c r="AG955" s="133"/>
      <c r="AH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332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332"/>
      <c r="AF956" s="133"/>
      <c r="AG956" s="133"/>
      <c r="AH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332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332"/>
      <c r="AF957" s="133"/>
      <c r="AG957" s="133"/>
      <c r="AH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332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332"/>
      <c r="AF958" s="133"/>
      <c r="AG958" s="133"/>
      <c r="AH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332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332"/>
      <c r="AF959" s="133"/>
      <c r="AG959" s="133"/>
      <c r="AH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332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332"/>
      <c r="AF960" s="133"/>
      <c r="AG960" s="133"/>
      <c r="AH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332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332"/>
      <c r="AF961" s="133"/>
      <c r="AG961" s="133"/>
      <c r="AH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332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332"/>
      <c r="AF962" s="133"/>
      <c r="AG962" s="133"/>
      <c r="AH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332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332"/>
      <c r="AF963" s="133"/>
      <c r="AG963" s="133"/>
      <c r="AH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332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332"/>
      <c r="AF964" s="133"/>
      <c r="AG964" s="133"/>
      <c r="AH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332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332"/>
      <c r="AF965" s="133"/>
      <c r="AG965" s="133"/>
      <c r="AH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332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332"/>
      <c r="AF966" s="133"/>
      <c r="AG966" s="133"/>
      <c r="AH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332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332"/>
      <c r="AF967" s="133"/>
      <c r="AG967" s="133"/>
      <c r="AH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332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332"/>
      <c r="AF968" s="133"/>
      <c r="AG968" s="133"/>
      <c r="AH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332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332"/>
      <c r="AF969" s="133"/>
      <c r="AG969" s="133"/>
      <c r="AH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332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332"/>
      <c r="AF970" s="133"/>
      <c r="AG970" s="133"/>
      <c r="AH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332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332"/>
      <c r="AF971" s="133"/>
      <c r="AG971" s="133"/>
      <c r="AH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332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332"/>
      <c r="AF972" s="133"/>
      <c r="AG972" s="133"/>
      <c r="AH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332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332"/>
      <c r="AF973" s="133"/>
      <c r="AG973" s="133"/>
      <c r="AH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332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332"/>
      <c r="AF974" s="133"/>
      <c r="AG974" s="133"/>
      <c r="AH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332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332"/>
      <c r="AF975" s="133"/>
      <c r="AG975" s="133"/>
      <c r="AH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332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332"/>
      <c r="AF976" s="133"/>
      <c r="AG976" s="133"/>
      <c r="AH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332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332"/>
      <c r="AF977" s="133"/>
      <c r="AG977" s="133"/>
      <c r="AH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332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332"/>
      <c r="AF978" s="133"/>
      <c r="AG978" s="133"/>
      <c r="AH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332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332"/>
      <c r="AF979" s="133"/>
      <c r="AG979" s="133"/>
      <c r="AH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332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332"/>
      <c r="AF980" s="133"/>
      <c r="AG980" s="133"/>
      <c r="AH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332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332"/>
      <c r="AF981" s="133"/>
      <c r="AG981" s="133"/>
      <c r="AH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332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332"/>
      <c r="AF982" s="133"/>
      <c r="AG982" s="133"/>
      <c r="AH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332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332"/>
      <c r="AF983" s="133"/>
      <c r="AG983" s="133"/>
      <c r="AH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332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332"/>
      <c r="AF984" s="133"/>
      <c r="AG984" s="133"/>
      <c r="AH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332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332"/>
      <c r="AF985" s="133"/>
      <c r="AG985" s="133"/>
      <c r="AH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332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332"/>
      <c r="AF986" s="133"/>
      <c r="AG986" s="133"/>
      <c r="AH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332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332"/>
      <c r="AF987" s="133"/>
      <c r="AG987" s="133"/>
      <c r="AH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332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332"/>
      <c r="AF988" s="133"/>
      <c r="AG988" s="133"/>
      <c r="AH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332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332"/>
      <c r="AF989" s="133"/>
      <c r="AG989" s="133"/>
      <c r="AH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332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332"/>
      <c r="AF990" s="133"/>
      <c r="AG990" s="133"/>
      <c r="AH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332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332"/>
      <c r="AF991" s="133"/>
      <c r="AG991" s="133"/>
      <c r="AH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332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332"/>
      <c r="AF992" s="133"/>
      <c r="AG992" s="133"/>
      <c r="AH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332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332"/>
      <c r="AF993" s="133"/>
      <c r="AG993" s="133"/>
      <c r="AH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332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332"/>
      <c r="AF994" s="133"/>
      <c r="AG994" s="133"/>
      <c r="AH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332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332"/>
      <c r="AF995" s="133"/>
      <c r="AG995" s="133"/>
      <c r="AH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332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332"/>
      <c r="AF996" s="133"/>
      <c r="AG996" s="133"/>
      <c r="AH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332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332"/>
      <c r="AF997" s="133"/>
      <c r="AG997" s="133"/>
      <c r="AH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332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332"/>
      <c r="AF998" s="133"/>
      <c r="AG998" s="133"/>
      <c r="AH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332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332"/>
      <c r="AF999" s="133"/>
      <c r="AG999" s="133"/>
      <c r="AH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332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332"/>
      <c r="AF1000" s="133"/>
      <c r="AG1000" s="133"/>
      <c r="AH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332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332"/>
      <c r="AF1001" s="133"/>
      <c r="AG1001" s="133"/>
      <c r="AH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332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332"/>
      <c r="AF1002" s="133"/>
      <c r="AG1002" s="133"/>
      <c r="AH1002" s="133"/>
    </row>
    <row r="1003" ht="15.75" customHeight="1">
      <c r="A1003" s="133"/>
      <c r="B1003" s="133"/>
      <c r="C1003" s="133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332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332"/>
      <c r="AF1003" s="133"/>
      <c r="AG1003" s="133"/>
      <c r="AH1003" s="133"/>
    </row>
    <row r="1004" ht="15.75" customHeight="1">
      <c r="A1004" s="133"/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332"/>
      <c r="Q1004" s="133"/>
      <c r="R1004" s="133"/>
      <c r="S1004" s="133"/>
      <c r="T1004" s="133"/>
      <c r="U1004" s="133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332"/>
      <c r="AF1004" s="133"/>
      <c r="AG1004" s="133"/>
      <c r="AH1004" s="133"/>
    </row>
    <row r="1005" ht="15.75" customHeight="1">
      <c r="A1005" s="133"/>
      <c r="B1005" s="133"/>
      <c r="C1005" s="133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332"/>
      <c r="Q1005" s="133"/>
      <c r="R1005" s="133"/>
      <c r="S1005" s="133"/>
      <c r="T1005" s="133"/>
      <c r="U1005" s="133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332"/>
      <c r="AF1005" s="133"/>
      <c r="AG1005" s="133"/>
      <c r="AH1005" s="133"/>
    </row>
    <row r="1006" ht="15.75" customHeight="1">
      <c r="A1006" s="133"/>
      <c r="B1006" s="133"/>
      <c r="C1006" s="133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332"/>
      <c r="Q1006" s="133"/>
      <c r="R1006" s="133"/>
      <c r="S1006" s="133"/>
      <c r="T1006" s="133"/>
      <c r="U1006" s="133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332"/>
      <c r="AF1006" s="133"/>
      <c r="AG1006" s="133"/>
      <c r="AH1006" s="133"/>
    </row>
    <row r="1007" ht="15.75" customHeight="1">
      <c r="A1007" s="133"/>
      <c r="B1007" s="133"/>
      <c r="C1007" s="133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332"/>
      <c r="Q1007" s="133"/>
      <c r="R1007" s="133"/>
      <c r="S1007" s="133"/>
      <c r="T1007" s="133"/>
      <c r="U1007" s="133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332"/>
      <c r="AF1007" s="133"/>
      <c r="AG1007" s="133"/>
      <c r="AH1007" s="133"/>
    </row>
    <row r="1008" ht="15.75" customHeight="1">
      <c r="A1008" s="133"/>
      <c r="B1008" s="133"/>
      <c r="C1008" s="133"/>
      <c r="D1008" s="13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3"/>
      <c r="O1008" s="133"/>
      <c r="P1008" s="332"/>
      <c r="Q1008" s="133"/>
      <c r="R1008" s="133"/>
      <c r="S1008" s="133"/>
      <c r="T1008" s="133"/>
      <c r="U1008" s="133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332"/>
      <c r="AF1008" s="133"/>
      <c r="AG1008" s="133"/>
      <c r="AH1008" s="133"/>
    </row>
    <row r="1009" ht="15.75" customHeight="1">
      <c r="A1009" s="133"/>
      <c r="B1009" s="133"/>
      <c r="C1009" s="133"/>
      <c r="D1009" s="13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3"/>
      <c r="O1009" s="133"/>
      <c r="P1009" s="332"/>
      <c r="Q1009" s="133"/>
      <c r="R1009" s="133"/>
      <c r="S1009" s="133"/>
      <c r="T1009" s="133"/>
      <c r="U1009" s="133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332"/>
      <c r="AF1009" s="133"/>
      <c r="AG1009" s="133"/>
      <c r="AH1009" s="133"/>
    </row>
    <row r="1010" ht="15.75" customHeight="1">
      <c r="A1010" s="133"/>
      <c r="B1010" s="133"/>
      <c r="C1010" s="133"/>
      <c r="D1010" s="133"/>
      <c r="E1010" s="133"/>
      <c r="F1010" s="133"/>
      <c r="G1010" s="133"/>
      <c r="H1010" s="133"/>
      <c r="I1010" s="133"/>
      <c r="J1010" s="133"/>
      <c r="K1010" s="133"/>
      <c r="L1010" s="133"/>
      <c r="M1010" s="133"/>
      <c r="N1010" s="133"/>
      <c r="O1010" s="133"/>
      <c r="P1010" s="332"/>
      <c r="Q1010" s="133"/>
      <c r="R1010" s="133"/>
      <c r="S1010" s="133"/>
      <c r="T1010" s="133"/>
      <c r="U1010" s="133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332"/>
      <c r="AF1010" s="133"/>
      <c r="AG1010" s="133"/>
      <c r="AH1010" s="133"/>
    </row>
    <row r="1011" ht="15.75" customHeight="1">
      <c r="A1011" s="133"/>
      <c r="B1011" s="133"/>
      <c r="C1011" s="133"/>
      <c r="D1011" s="133"/>
      <c r="E1011" s="133"/>
      <c r="F1011" s="133"/>
      <c r="G1011" s="133"/>
      <c r="H1011" s="133"/>
      <c r="I1011" s="133"/>
      <c r="J1011" s="133"/>
      <c r="K1011" s="133"/>
      <c r="L1011" s="133"/>
      <c r="M1011" s="133"/>
      <c r="N1011" s="133"/>
      <c r="O1011" s="133"/>
      <c r="P1011" s="332"/>
      <c r="Q1011" s="133"/>
      <c r="R1011" s="133"/>
      <c r="S1011" s="133"/>
      <c r="T1011" s="133"/>
      <c r="U1011" s="133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332"/>
      <c r="AF1011" s="133"/>
      <c r="AG1011" s="133"/>
      <c r="AH1011" s="133"/>
    </row>
    <row r="1012" ht="15.75" customHeight="1">
      <c r="A1012" s="133"/>
      <c r="B1012" s="133"/>
      <c r="C1012" s="133"/>
      <c r="D1012" s="133"/>
      <c r="E1012" s="133"/>
      <c r="F1012" s="133"/>
      <c r="G1012" s="133"/>
      <c r="H1012" s="133"/>
      <c r="I1012" s="133"/>
      <c r="J1012" s="133"/>
      <c r="K1012" s="133"/>
      <c r="L1012" s="133"/>
      <c r="M1012" s="133"/>
      <c r="N1012" s="133"/>
      <c r="O1012" s="133"/>
      <c r="P1012" s="332"/>
      <c r="Q1012" s="133"/>
      <c r="R1012" s="133"/>
      <c r="S1012" s="133"/>
      <c r="T1012" s="133"/>
      <c r="U1012" s="133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332"/>
      <c r="AF1012" s="133"/>
      <c r="AG1012" s="133"/>
      <c r="AH1012" s="133"/>
    </row>
    <row r="1013" ht="15.75" customHeight="1">
      <c r="A1013" s="133"/>
      <c r="B1013" s="133"/>
      <c r="C1013" s="133"/>
      <c r="D1013" s="133"/>
      <c r="E1013" s="133"/>
      <c r="F1013" s="133"/>
      <c r="G1013" s="133"/>
      <c r="H1013" s="133"/>
      <c r="I1013" s="133"/>
      <c r="J1013" s="133"/>
      <c r="K1013" s="133"/>
      <c r="L1013" s="133"/>
      <c r="M1013" s="133"/>
      <c r="N1013" s="133"/>
      <c r="O1013" s="133"/>
      <c r="P1013" s="332"/>
      <c r="Q1013" s="133"/>
      <c r="R1013" s="133"/>
      <c r="S1013" s="133"/>
      <c r="T1013" s="133"/>
      <c r="U1013" s="133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332"/>
      <c r="AF1013" s="133"/>
      <c r="AG1013" s="133"/>
      <c r="AH1013" s="133"/>
    </row>
    <row r="1014" ht="15.75" customHeight="1">
      <c r="A1014" s="133"/>
      <c r="B1014" s="133"/>
      <c r="C1014" s="133"/>
      <c r="D1014" s="133"/>
      <c r="E1014" s="133"/>
      <c r="F1014" s="133"/>
      <c r="G1014" s="133"/>
      <c r="H1014" s="133"/>
      <c r="I1014" s="133"/>
      <c r="J1014" s="133"/>
      <c r="K1014" s="133"/>
      <c r="L1014" s="133"/>
      <c r="M1014" s="133"/>
      <c r="N1014" s="133"/>
      <c r="O1014" s="133"/>
      <c r="P1014" s="332"/>
      <c r="Q1014" s="133"/>
      <c r="R1014" s="133"/>
      <c r="S1014" s="133"/>
      <c r="T1014" s="133"/>
      <c r="U1014" s="133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332"/>
      <c r="AF1014" s="133"/>
      <c r="AG1014" s="133"/>
      <c r="AH1014" s="133"/>
    </row>
    <row r="1015" ht="15.75" customHeight="1">
      <c r="A1015" s="133"/>
      <c r="B1015" s="133"/>
      <c r="C1015" s="133"/>
      <c r="D1015" s="133"/>
      <c r="E1015" s="133"/>
      <c r="F1015" s="133"/>
      <c r="G1015" s="133"/>
      <c r="H1015" s="133"/>
      <c r="I1015" s="133"/>
      <c r="J1015" s="133"/>
      <c r="K1015" s="133"/>
      <c r="L1015" s="133"/>
      <c r="M1015" s="133"/>
      <c r="N1015" s="133"/>
      <c r="O1015" s="133"/>
      <c r="P1015" s="332"/>
      <c r="Q1015" s="133"/>
      <c r="R1015" s="133"/>
      <c r="S1015" s="133"/>
      <c r="T1015" s="133"/>
      <c r="U1015" s="133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332"/>
      <c r="AF1015" s="133"/>
      <c r="AG1015" s="133"/>
      <c r="AH1015" s="133"/>
    </row>
    <row r="1016" ht="15.75" customHeight="1">
      <c r="A1016" s="133"/>
      <c r="B1016" s="133"/>
      <c r="C1016" s="133"/>
      <c r="D1016" s="133"/>
      <c r="E1016" s="133"/>
      <c r="F1016" s="133"/>
      <c r="G1016" s="133"/>
      <c r="H1016" s="133"/>
      <c r="I1016" s="133"/>
      <c r="J1016" s="133"/>
      <c r="K1016" s="133"/>
      <c r="L1016" s="133"/>
      <c r="M1016" s="133"/>
      <c r="N1016" s="133"/>
      <c r="O1016" s="133"/>
      <c r="P1016" s="332"/>
      <c r="Q1016" s="133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332"/>
      <c r="AF1016" s="133"/>
      <c r="AG1016" s="133"/>
      <c r="AH1016" s="133"/>
    </row>
    <row r="1017" ht="15.75" customHeight="1">
      <c r="A1017" s="133"/>
      <c r="B1017" s="133"/>
      <c r="C1017" s="133"/>
      <c r="D1017" s="133"/>
      <c r="E1017" s="133"/>
      <c r="F1017" s="133"/>
      <c r="G1017" s="133"/>
      <c r="H1017" s="133"/>
      <c r="I1017" s="133"/>
      <c r="J1017" s="133"/>
      <c r="K1017" s="133"/>
      <c r="L1017" s="133"/>
      <c r="M1017" s="133"/>
      <c r="N1017" s="133"/>
      <c r="O1017" s="133"/>
      <c r="P1017" s="332"/>
      <c r="Q1017" s="133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332"/>
      <c r="AF1017" s="133"/>
      <c r="AG1017" s="133"/>
      <c r="AH1017" s="133"/>
    </row>
    <row r="1018" ht="15.75" customHeight="1">
      <c r="A1018" s="133"/>
      <c r="B1018" s="133"/>
      <c r="C1018" s="133"/>
      <c r="D1018" s="133"/>
      <c r="E1018" s="133"/>
      <c r="F1018" s="133"/>
      <c r="G1018" s="133"/>
      <c r="H1018" s="133"/>
      <c r="I1018" s="133"/>
      <c r="J1018" s="133"/>
      <c r="K1018" s="133"/>
      <c r="L1018" s="133"/>
      <c r="M1018" s="133"/>
      <c r="N1018" s="133"/>
      <c r="O1018" s="133"/>
      <c r="P1018" s="332"/>
      <c r="Q1018" s="133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33"/>
      <c r="AB1018" s="133"/>
      <c r="AC1018" s="133"/>
      <c r="AD1018" s="133"/>
      <c r="AE1018" s="332"/>
      <c r="AF1018" s="133"/>
      <c r="AG1018" s="133"/>
      <c r="AH1018" s="133"/>
    </row>
    <row r="1019" ht="15.75" customHeight="1">
      <c r="A1019" s="133"/>
      <c r="B1019" s="133"/>
      <c r="C1019" s="133"/>
      <c r="D1019" s="133"/>
      <c r="E1019" s="133"/>
      <c r="F1019" s="133"/>
      <c r="G1019" s="133"/>
      <c r="H1019" s="133"/>
      <c r="I1019" s="133"/>
      <c r="J1019" s="133"/>
      <c r="K1019" s="133"/>
      <c r="L1019" s="133"/>
      <c r="M1019" s="133"/>
      <c r="N1019" s="133"/>
      <c r="O1019" s="133"/>
      <c r="P1019" s="332"/>
      <c r="Q1019" s="133"/>
      <c r="R1019" s="133"/>
      <c r="S1019" s="133"/>
      <c r="T1019" s="133"/>
      <c r="U1019" s="133"/>
      <c r="V1019" s="133"/>
      <c r="W1019" s="133"/>
      <c r="X1019" s="133"/>
      <c r="Y1019" s="133"/>
      <c r="Z1019" s="133"/>
      <c r="AA1019" s="133"/>
      <c r="AB1019" s="133"/>
      <c r="AC1019" s="133"/>
      <c r="AD1019" s="133"/>
      <c r="AE1019" s="332"/>
      <c r="AF1019" s="133"/>
      <c r="AG1019" s="133"/>
      <c r="AH1019" s="133"/>
    </row>
    <row r="1020" ht="15.75" customHeight="1">
      <c r="A1020" s="133"/>
      <c r="B1020" s="133"/>
      <c r="C1020" s="133"/>
      <c r="D1020" s="133"/>
      <c r="E1020" s="133"/>
      <c r="F1020" s="133"/>
      <c r="G1020" s="133"/>
      <c r="H1020" s="133"/>
      <c r="I1020" s="133"/>
      <c r="J1020" s="133"/>
      <c r="K1020" s="133"/>
      <c r="L1020" s="133"/>
      <c r="M1020" s="133"/>
      <c r="N1020" s="133"/>
      <c r="O1020" s="133"/>
      <c r="P1020" s="332"/>
      <c r="Q1020" s="133"/>
      <c r="R1020" s="133"/>
      <c r="S1020" s="133"/>
      <c r="T1020" s="133"/>
      <c r="U1020" s="133"/>
      <c r="V1020" s="133"/>
      <c r="W1020" s="133"/>
      <c r="X1020" s="133"/>
      <c r="Y1020" s="133"/>
      <c r="Z1020" s="133"/>
      <c r="AA1020" s="133"/>
      <c r="AB1020" s="133"/>
      <c r="AC1020" s="133"/>
      <c r="AD1020" s="133"/>
      <c r="AE1020" s="332"/>
      <c r="AF1020" s="133"/>
      <c r="AG1020" s="133"/>
      <c r="AH1020" s="133"/>
    </row>
    <row r="1021" ht="15.75" customHeight="1">
      <c r="A1021" s="133"/>
      <c r="B1021" s="133"/>
      <c r="C1021" s="133"/>
      <c r="D1021" s="133"/>
      <c r="E1021" s="133"/>
      <c r="F1021" s="133"/>
      <c r="G1021" s="133"/>
      <c r="H1021" s="133"/>
      <c r="I1021" s="133"/>
      <c r="J1021" s="133"/>
      <c r="K1021" s="133"/>
      <c r="L1021" s="133"/>
      <c r="M1021" s="133"/>
      <c r="N1021" s="133"/>
      <c r="O1021" s="133"/>
      <c r="P1021" s="332"/>
      <c r="Q1021" s="133"/>
      <c r="R1021" s="133"/>
      <c r="S1021" s="133"/>
      <c r="T1021" s="133"/>
      <c r="U1021" s="133"/>
      <c r="V1021" s="133"/>
      <c r="W1021" s="133"/>
      <c r="X1021" s="133"/>
      <c r="Y1021" s="133"/>
      <c r="Z1021" s="133"/>
      <c r="AA1021" s="133"/>
      <c r="AB1021" s="133"/>
      <c r="AC1021" s="133"/>
      <c r="AD1021" s="133"/>
      <c r="AE1021" s="332"/>
      <c r="AF1021" s="133"/>
      <c r="AG1021" s="133"/>
      <c r="AH1021" s="133"/>
    </row>
    <row r="1022" ht="15.75" customHeight="1">
      <c r="A1022" s="133"/>
      <c r="B1022" s="133"/>
      <c r="C1022" s="133"/>
      <c r="D1022" s="133"/>
      <c r="E1022" s="133"/>
      <c r="F1022" s="133"/>
      <c r="G1022" s="133"/>
      <c r="H1022" s="133"/>
      <c r="I1022" s="133"/>
      <c r="J1022" s="133"/>
      <c r="K1022" s="133"/>
      <c r="L1022" s="133"/>
      <c r="M1022" s="133"/>
      <c r="N1022" s="133"/>
      <c r="O1022" s="133"/>
      <c r="P1022" s="332"/>
      <c r="Q1022" s="133"/>
      <c r="R1022" s="133"/>
      <c r="S1022" s="133"/>
      <c r="T1022" s="133"/>
      <c r="U1022" s="133"/>
      <c r="V1022" s="133"/>
      <c r="W1022" s="133"/>
      <c r="X1022" s="133"/>
      <c r="Y1022" s="133"/>
      <c r="Z1022" s="133"/>
      <c r="AA1022" s="133"/>
      <c r="AB1022" s="133"/>
      <c r="AC1022" s="133"/>
      <c r="AD1022" s="133"/>
      <c r="AE1022" s="332"/>
      <c r="AF1022" s="133"/>
      <c r="AG1022" s="133"/>
      <c r="AH1022" s="133"/>
    </row>
    <row r="1023" ht="15.75" customHeight="1">
      <c r="A1023" s="133"/>
      <c r="B1023" s="133"/>
      <c r="C1023" s="133"/>
      <c r="D1023" s="133"/>
      <c r="E1023" s="133"/>
      <c r="F1023" s="133"/>
      <c r="G1023" s="133"/>
      <c r="H1023" s="133"/>
      <c r="I1023" s="133"/>
      <c r="J1023" s="133"/>
      <c r="K1023" s="133"/>
      <c r="L1023" s="133"/>
      <c r="M1023" s="133"/>
      <c r="N1023" s="133"/>
      <c r="O1023" s="133"/>
      <c r="P1023" s="332"/>
      <c r="Q1023" s="133"/>
      <c r="R1023" s="133"/>
      <c r="S1023" s="133"/>
      <c r="T1023" s="133"/>
      <c r="U1023" s="133"/>
      <c r="V1023" s="133"/>
      <c r="W1023" s="133"/>
      <c r="X1023" s="133"/>
      <c r="Y1023" s="133"/>
      <c r="Z1023" s="133"/>
      <c r="AA1023" s="133"/>
      <c r="AB1023" s="133"/>
      <c r="AC1023" s="133"/>
      <c r="AD1023" s="133"/>
      <c r="AE1023" s="332"/>
      <c r="AF1023" s="133"/>
      <c r="AG1023" s="133"/>
      <c r="AH1023" s="133"/>
    </row>
    <row r="1024" ht="15.75" customHeight="1">
      <c r="A1024" s="133"/>
      <c r="B1024" s="133"/>
      <c r="C1024" s="133"/>
      <c r="D1024" s="133"/>
      <c r="E1024" s="133"/>
      <c r="F1024" s="133"/>
      <c r="G1024" s="133"/>
      <c r="H1024" s="133"/>
      <c r="I1024" s="133"/>
      <c r="J1024" s="133"/>
      <c r="K1024" s="133"/>
      <c r="L1024" s="133"/>
      <c r="M1024" s="133"/>
      <c r="N1024" s="133"/>
      <c r="O1024" s="133"/>
      <c r="P1024" s="332"/>
      <c r="Q1024" s="133"/>
      <c r="R1024" s="133"/>
      <c r="S1024" s="133"/>
      <c r="T1024" s="133"/>
      <c r="U1024" s="133"/>
      <c r="V1024" s="133"/>
      <c r="W1024" s="133"/>
      <c r="X1024" s="133"/>
      <c r="Y1024" s="133"/>
      <c r="Z1024" s="133"/>
      <c r="AA1024" s="133"/>
      <c r="AB1024" s="133"/>
      <c r="AC1024" s="133"/>
      <c r="AD1024" s="133"/>
      <c r="AE1024" s="332"/>
      <c r="AF1024" s="133"/>
      <c r="AG1024" s="133"/>
      <c r="AH1024" s="133"/>
    </row>
    <row r="1025" ht="15.75" customHeight="1">
      <c r="A1025" s="133"/>
      <c r="B1025" s="133"/>
      <c r="C1025" s="133"/>
      <c r="D1025" s="133"/>
      <c r="E1025" s="133"/>
      <c r="F1025" s="133"/>
      <c r="G1025" s="133"/>
      <c r="H1025" s="133"/>
      <c r="I1025" s="133"/>
      <c r="J1025" s="133"/>
      <c r="K1025" s="133"/>
      <c r="L1025" s="133"/>
      <c r="M1025" s="133"/>
      <c r="N1025" s="133"/>
      <c r="O1025" s="133"/>
      <c r="P1025" s="332"/>
      <c r="Q1025" s="133"/>
      <c r="R1025" s="133"/>
      <c r="S1025" s="133"/>
      <c r="T1025" s="133"/>
      <c r="U1025" s="133"/>
      <c r="V1025" s="133"/>
      <c r="W1025" s="133"/>
      <c r="X1025" s="133"/>
      <c r="Y1025" s="133"/>
      <c r="Z1025" s="133"/>
      <c r="AA1025" s="133"/>
      <c r="AB1025" s="133"/>
      <c r="AC1025" s="133"/>
      <c r="AD1025" s="133"/>
      <c r="AE1025" s="332"/>
      <c r="AF1025" s="133"/>
      <c r="AG1025" s="133"/>
      <c r="AH1025" s="133"/>
    </row>
    <row r="1026" ht="15.75" customHeight="1">
      <c r="A1026" s="133"/>
      <c r="B1026" s="133"/>
      <c r="C1026" s="133"/>
      <c r="D1026" s="133"/>
      <c r="E1026" s="133"/>
      <c r="F1026" s="133"/>
      <c r="G1026" s="133"/>
      <c r="H1026" s="133"/>
      <c r="I1026" s="133"/>
      <c r="J1026" s="133"/>
      <c r="K1026" s="133"/>
      <c r="L1026" s="133"/>
      <c r="M1026" s="133"/>
      <c r="N1026" s="133"/>
      <c r="O1026" s="133"/>
      <c r="P1026" s="332"/>
      <c r="Q1026" s="133"/>
      <c r="R1026" s="133"/>
      <c r="S1026" s="133"/>
      <c r="T1026" s="133"/>
      <c r="U1026" s="133"/>
      <c r="V1026" s="133"/>
      <c r="W1026" s="133"/>
      <c r="X1026" s="133"/>
      <c r="Y1026" s="133"/>
      <c r="Z1026" s="133"/>
      <c r="AA1026" s="133"/>
      <c r="AB1026" s="133"/>
      <c r="AC1026" s="133"/>
      <c r="AD1026" s="133"/>
      <c r="AE1026" s="332"/>
      <c r="AF1026" s="133"/>
      <c r="AG1026" s="133"/>
      <c r="AH1026" s="133"/>
    </row>
    <row r="1027" ht="15.75" customHeight="1">
      <c r="A1027" s="133"/>
      <c r="B1027" s="133"/>
      <c r="C1027" s="133"/>
      <c r="D1027" s="133"/>
      <c r="E1027" s="133"/>
      <c r="F1027" s="133"/>
      <c r="G1027" s="133"/>
      <c r="H1027" s="133"/>
      <c r="I1027" s="133"/>
      <c r="J1027" s="133"/>
      <c r="K1027" s="133"/>
      <c r="L1027" s="133"/>
      <c r="M1027" s="133"/>
      <c r="N1027" s="133"/>
      <c r="O1027" s="133"/>
      <c r="P1027" s="332"/>
      <c r="Q1027" s="133"/>
      <c r="R1027" s="133"/>
      <c r="S1027" s="133"/>
      <c r="T1027" s="133"/>
      <c r="U1027" s="133"/>
      <c r="V1027" s="133"/>
      <c r="W1027" s="133"/>
      <c r="X1027" s="133"/>
      <c r="Y1027" s="133"/>
      <c r="Z1027" s="133"/>
      <c r="AA1027" s="133"/>
      <c r="AB1027" s="133"/>
      <c r="AC1027" s="133"/>
      <c r="AD1027" s="133"/>
      <c r="AE1027" s="332"/>
      <c r="AF1027" s="133"/>
      <c r="AG1027" s="133"/>
      <c r="AH1027" s="133"/>
    </row>
    <row r="1028" ht="15.75" customHeight="1">
      <c r="A1028" s="133"/>
      <c r="B1028" s="133"/>
      <c r="C1028" s="133"/>
      <c r="D1028" s="133"/>
      <c r="E1028" s="133"/>
      <c r="F1028" s="133"/>
      <c r="G1028" s="133"/>
      <c r="H1028" s="133"/>
      <c r="I1028" s="133"/>
      <c r="J1028" s="133"/>
      <c r="K1028" s="133"/>
      <c r="L1028" s="133"/>
      <c r="M1028" s="133"/>
      <c r="N1028" s="133"/>
      <c r="O1028" s="133"/>
      <c r="P1028" s="332"/>
      <c r="Q1028" s="133"/>
      <c r="R1028" s="133"/>
      <c r="S1028" s="133"/>
      <c r="T1028" s="133"/>
      <c r="U1028" s="133"/>
      <c r="V1028" s="133"/>
      <c r="W1028" s="133"/>
      <c r="X1028" s="133"/>
      <c r="Y1028" s="133"/>
      <c r="Z1028" s="133"/>
      <c r="AA1028" s="133"/>
      <c r="AB1028" s="133"/>
      <c r="AC1028" s="133"/>
      <c r="AD1028" s="133"/>
      <c r="AE1028" s="332"/>
      <c r="AF1028" s="133"/>
      <c r="AG1028" s="133"/>
      <c r="AH1028" s="133"/>
    </row>
    <row r="1029" ht="15.75" customHeight="1">
      <c r="A1029" s="133"/>
      <c r="B1029" s="133"/>
      <c r="C1029" s="133"/>
      <c r="D1029" s="133"/>
      <c r="E1029" s="133"/>
      <c r="F1029" s="133"/>
      <c r="G1029" s="133"/>
      <c r="H1029" s="133"/>
      <c r="I1029" s="133"/>
      <c r="J1029" s="133"/>
      <c r="K1029" s="133"/>
      <c r="L1029" s="133"/>
      <c r="M1029" s="133"/>
      <c r="N1029" s="133"/>
      <c r="O1029" s="133"/>
      <c r="P1029" s="332"/>
      <c r="Q1029" s="133"/>
      <c r="R1029" s="133"/>
      <c r="S1029" s="133"/>
      <c r="T1029" s="133"/>
      <c r="U1029" s="133"/>
      <c r="V1029" s="133"/>
      <c r="W1029" s="133"/>
      <c r="X1029" s="133"/>
      <c r="Y1029" s="133"/>
      <c r="Z1029" s="133"/>
      <c r="AA1029" s="133"/>
      <c r="AB1029" s="133"/>
      <c r="AC1029" s="133"/>
      <c r="AD1029" s="133"/>
      <c r="AE1029" s="332"/>
      <c r="AF1029" s="133"/>
      <c r="AG1029" s="133"/>
      <c r="AH1029" s="133"/>
    </row>
    <row r="1030" ht="15.75" customHeight="1">
      <c r="A1030" s="133"/>
      <c r="B1030" s="133"/>
      <c r="C1030" s="133"/>
      <c r="D1030" s="133"/>
      <c r="E1030" s="133"/>
      <c r="F1030" s="133"/>
      <c r="G1030" s="133"/>
      <c r="H1030" s="133"/>
      <c r="I1030" s="133"/>
      <c r="J1030" s="133"/>
      <c r="K1030" s="133"/>
      <c r="L1030" s="133"/>
      <c r="M1030" s="133"/>
      <c r="N1030" s="133"/>
      <c r="O1030" s="133"/>
      <c r="P1030" s="332"/>
      <c r="Q1030" s="133"/>
      <c r="R1030" s="133"/>
      <c r="S1030" s="133"/>
      <c r="T1030" s="133"/>
      <c r="U1030" s="133"/>
      <c r="V1030" s="133"/>
      <c r="W1030" s="133"/>
      <c r="X1030" s="133"/>
      <c r="Y1030" s="133"/>
      <c r="Z1030" s="133"/>
      <c r="AA1030" s="133"/>
      <c r="AB1030" s="133"/>
      <c r="AC1030" s="133"/>
      <c r="AD1030" s="133"/>
      <c r="AE1030" s="332"/>
      <c r="AF1030" s="133"/>
      <c r="AG1030" s="133"/>
      <c r="AH1030" s="133"/>
    </row>
    <row r="1031" ht="15.75" customHeight="1">
      <c r="A1031" s="133"/>
      <c r="B1031" s="133"/>
      <c r="C1031" s="133"/>
      <c r="D1031" s="133"/>
      <c r="E1031" s="133"/>
      <c r="F1031" s="133"/>
      <c r="G1031" s="133"/>
      <c r="H1031" s="133"/>
      <c r="I1031" s="133"/>
      <c r="J1031" s="133"/>
      <c r="K1031" s="133"/>
      <c r="L1031" s="133"/>
      <c r="M1031" s="133"/>
      <c r="N1031" s="133"/>
      <c r="O1031" s="133"/>
      <c r="P1031" s="332"/>
      <c r="Q1031" s="133"/>
      <c r="R1031" s="133"/>
      <c r="S1031" s="133"/>
      <c r="T1031" s="133"/>
      <c r="U1031" s="133"/>
      <c r="V1031" s="133"/>
      <c r="W1031" s="133"/>
      <c r="X1031" s="133"/>
      <c r="Y1031" s="133"/>
      <c r="Z1031" s="133"/>
      <c r="AA1031" s="133"/>
      <c r="AB1031" s="133"/>
      <c r="AC1031" s="133"/>
      <c r="AD1031" s="133"/>
      <c r="AE1031" s="332"/>
      <c r="AF1031" s="133"/>
      <c r="AG1031" s="133"/>
      <c r="AH1031" s="133"/>
    </row>
    <row r="1032" ht="15.75" customHeight="1">
      <c r="A1032" s="133"/>
      <c r="B1032" s="133"/>
      <c r="C1032" s="133"/>
      <c r="D1032" s="133"/>
      <c r="E1032" s="133"/>
      <c r="F1032" s="133"/>
      <c r="G1032" s="133"/>
      <c r="H1032" s="133"/>
      <c r="I1032" s="133"/>
      <c r="J1032" s="133"/>
      <c r="K1032" s="133"/>
      <c r="L1032" s="133"/>
      <c r="M1032" s="133"/>
      <c r="N1032" s="133"/>
      <c r="O1032" s="133"/>
      <c r="P1032" s="332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33"/>
      <c r="AB1032" s="133"/>
      <c r="AC1032" s="133"/>
      <c r="AD1032" s="133"/>
      <c r="AE1032" s="332"/>
      <c r="AF1032" s="133"/>
      <c r="AG1032" s="133"/>
      <c r="AH1032" s="133"/>
    </row>
    <row r="1033" ht="15.75" customHeight="1">
      <c r="A1033" s="133"/>
      <c r="B1033" s="133"/>
      <c r="C1033" s="133"/>
      <c r="D1033" s="133"/>
      <c r="E1033" s="133"/>
      <c r="F1033" s="133"/>
      <c r="G1033" s="133"/>
      <c r="H1033" s="133"/>
      <c r="I1033" s="133"/>
      <c r="J1033" s="133"/>
      <c r="K1033" s="133"/>
      <c r="L1033" s="133"/>
      <c r="M1033" s="133"/>
      <c r="N1033" s="133"/>
      <c r="O1033" s="133"/>
      <c r="P1033" s="332"/>
      <c r="Q1033" s="133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33"/>
      <c r="AB1033" s="133"/>
      <c r="AC1033" s="133"/>
      <c r="AD1033" s="133"/>
      <c r="AE1033" s="332"/>
      <c r="AF1033" s="133"/>
      <c r="AG1033" s="133"/>
      <c r="AH1033" s="133"/>
    </row>
    <row r="1034" ht="15.75" customHeight="1">
      <c r="A1034" s="133"/>
      <c r="B1034" s="133"/>
      <c r="C1034" s="133"/>
      <c r="D1034" s="133"/>
      <c r="E1034" s="133"/>
      <c r="F1034" s="133"/>
      <c r="G1034" s="133"/>
      <c r="H1034" s="133"/>
      <c r="I1034" s="133"/>
      <c r="J1034" s="133"/>
      <c r="K1034" s="133"/>
      <c r="L1034" s="133"/>
      <c r="M1034" s="133"/>
      <c r="N1034" s="133"/>
      <c r="O1034" s="133"/>
      <c r="P1034" s="332"/>
      <c r="Q1034" s="133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33"/>
      <c r="AB1034" s="133"/>
      <c r="AC1034" s="133"/>
      <c r="AD1034" s="133"/>
      <c r="AE1034" s="332"/>
      <c r="AF1034" s="133"/>
      <c r="AG1034" s="133"/>
      <c r="AH1034" s="133"/>
    </row>
    <row r="1035" ht="15.75" customHeight="1">
      <c r="A1035" s="133"/>
      <c r="B1035" s="133"/>
      <c r="C1035" s="133"/>
      <c r="D1035" s="133"/>
      <c r="E1035" s="133"/>
      <c r="F1035" s="133"/>
      <c r="G1035" s="133"/>
      <c r="H1035" s="133"/>
      <c r="I1035" s="133"/>
      <c r="J1035" s="133"/>
      <c r="K1035" s="133"/>
      <c r="L1035" s="133"/>
      <c r="M1035" s="133"/>
      <c r="N1035" s="133"/>
      <c r="O1035" s="133"/>
      <c r="P1035" s="332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33"/>
      <c r="AB1035" s="133"/>
      <c r="AC1035" s="133"/>
      <c r="AD1035" s="133"/>
      <c r="AE1035" s="332"/>
      <c r="AF1035" s="133"/>
      <c r="AG1035" s="133"/>
      <c r="AH1035" s="133"/>
    </row>
    <row r="1036" ht="15.75" customHeight="1">
      <c r="A1036" s="133"/>
      <c r="B1036" s="133"/>
      <c r="C1036" s="133"/>
      <c r="D1036" s="133"/>
      <c r="E1036" s="133"/>
      <c r="F1036" s="133"/>
      <c r="G1036" s="133"/>
      <c r="H1036" s="133"/>
      <c r="I1036" s="133"/>
      <c r="J1036" s="133"/>
      <c r="K1036" s="133"/>
      <c r="L1036" s="133"/>
      <c r="M1036" s="133"/>
      <c r="N1036" s="133"/>
      <c r="O1036" s="133"/>
      <c r="P1036" s="332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33"/>
      <c r="AD1036" s="133"/>
      <c r="AE1036" s="332"/>
      <c r="AF1036" s="133"/>
      <c r="AG1036" s="133"/>
      <c r="AH1036" s="133"/>
    </row>
    <row r="1037" ht="15.75" customHeight="1">
      <c r="A1037" s="133"/>
      <c r="B1037" s="133"/>
      <c r="C1037" s="133"/>
      <c r="D1037" s="133"/>
      <c r="E1037" s="133"/>
      <c r="F1037" s="133"/>
      <c r="G1037" s="133"/>
      <c r="H1037" s="133"/>
      <c r="I1037" s="133"/>
      <c r="J1037" s="133"/>
      <c r="K1037" s="133"/>
      <c r="L1037" s="133"/>
      <c r="M1037" s="133"/>
      <c r="N1037" s="133"/>
      <c r="O1037" s="133"/>
      <c r="P1037" s="332"/>
      <c r="Q1037" s="133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33"/>
      <c r="AB1037" s="133"/>
      <c r="AC1037" s="133"/>
      <c r="AD1037" s="133"/>
      <c r="AE1037" s="332"/>
      <c r="AF1037" s="133"/>
      <c r="AG1037" s="133"/>
      <c r="AH1037" s="133"/>
    </row>
    <row r="1038" ht="15.75" customHeight="1">
      <c r="A1038" s="133"/>
      <c r="B1038" s="133"/>
      <c r="C1038" s="133"/>
      <c r="D1038" s="133"/>
      <c r="E1038" s="133"/>
      <c r="F1038" s="133"/>
      <c r="G1038" s="133"/>
      <c r="H1038" s="133"/>
      <c r="I1038" s="133"/>
      <c r="J1038" s="133"/>
      <c r="K1038" s="133"/>
      <c r="L1038" s="133"/>
      <c r="M1038" s="133"/>
      <c r="N1038" s="133"/>
      <c r="O1038" s="133"/>
      <c r="P1038" s="332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33"/>
      <c r="AB1038" s="133"/>
      <c r="AC1038" s="133"/>
      <c r="AD1038" s="133"/>
      <c r="AE1038" s="332"/>
      <c r="AF1038" s="133"/>
      <c r="AG1038" s="133"/>
      <c r="AH1038" s="133"/>
    </row>
    <row r="1039" ht="15.75" customHeight="1">
      <c r="A1039" s="133"/>
      <c r="B1039" s="133"/>
      <c r="C1039" s="133"/>
      <c r="D1039" s="133"/>
      <c r="E1039" s="133"/>
      <c r="F1039" s="133"/>
      <c r="G1039" s="133"/>
      <c r="H1039" s="133"/>
      <c r="I1039" s="133"/>
      <c r="J1039" s="133"/>
      <c r="K1039" s="133"/>
      <c r="L1039" s="133"/>
      <c r="M1039" s="133"/>
      <c r="N1039" s="133"/>
      <c r="O1039" s="133"/>
      <c r="P1039" s="332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33"/>
      <c r="AB1039" s="133"/>
      <c r="AC1039" s="133"/>
      <c r="AD1039" s="133"/>
      <c r="AE1039" s="332"/>
      <c r="AF1039" s="133"/>
      <c r="AG1039" s="133"/>
      <c r="AH1039" s="133"/>
    </row>
    <row r="1040" ht="15.75" customHeight="1">
      <c r="A1040" s="133"/>
      <c r="B1040" s="133"/>
      <c r="C1040" s="133"/>
      <c r="D1040" s="133"/>
      <c r="E1040" s="133"/>
      <c r="F1040" s="133"/>
      <c r="G1040" s="133"/>
      <c r="H1040" s="133"/>
      <c r="I1040" s="133"/>
      <c r="J1040" s="133"/>
      <c r="K1040" s="133"/>
      <c r="L1040" s="133"/>
      <c r="M1040" s="133"/>
      <c r="N1040" s="133"/>
      <c r="O1040" s="133"/>
      <c r="P1040" s="332"/>
      <c r="Q1040" s="133"/>
      <c r="R1040" s="133"/>
      <c r="S1040" s="133"/>
      <c r="T1040" s="133"/>
      <c r="U1040" s="133"/>
      <c r="V1040" s="133"/>
      <c r="W1040" s="133"/>
      <c r="X1040" s="133"/>
      <c r="Y1040" s="133"/>
      <c r="Z1040" s="133"/>
      <c r="AA1040" s="133"/>
      <c r="AB1040" s="133"/>
      <c r="AC1040" s="133"/>
      <c r="AD1040" s="133"/>
      <c r="AE1040" s="332"/>
      <c r="AF1040" s="133"/>
      <c r="AG1040" s="133"/>
      <c r="AH1040" s="133"/>
    </row>
    <row r="1041" ht="15.75" customHeight="1">
      <c r="A1041" s="133"/>
      <c r="B1041" s="133"/>
      <c r="C1041" s="133"/>
      <c r="D1041" s="133"/>
      <c r="E1041" s="133"/>
      <c r="F1041" s="133"/>
      <c r="G1041" s="133"/>
      <c r="H1041" s="133"/>
      <c r="I1041" s="133"/>
      <c r="J1041" s="133"/>
      <c r="K1041" s="133"/>
      <c r="L1041" s="133"/>
      <c r="M1041" s="133"/>
      <c r="N1041" s="133"/>
      <c r="O1041" s="133"/>
      <c r="P1041" s="332"/>
      <c r="Q1041" s="133"/>
      <c r="R1041" s="133"/>
      <c r="S1041" s="133"/>
      <c r="T1041" s="133"/>
      <c r="U1041" s="133"/>
      <c r="V1041" s="133"/>
      <c r="W1041" s="133"/>
      <c r="X1041" s="133"/>
      <c r="Y1041" s="133"/>
      <c r="Z1041" s="133"/>
      <c r="AA1041" s="133"/>
      <c r="AB1041" s="133"/>
      <c r="AC1041" s="133"/>
      <c r="AD1041" s="133"/>
      <c r="AE1041" s="332"/>
      <c r="AF1041" s="133"/>
      <c r="AG1041" s="133"/>
      <c r="AH1041" s="133"/>
    </row>
    <row r="1042" ht="15.75" customHeight="1">
      <c r="A1042" s="133"/>
      <c r="B1042" s="133"/>
      <c r="C1042" s="133"/>
      <c r="D1042" s="133"/>
      <c r="E1042" s="133"/>
      <c r="F1042" s="133"/>
      <c r="G1042" s="133"/>
      <c r="H1042" s="133"/>
      <c r="I1042" s="133"/>
      <c r="J1042" s="133"/>
      <c r="K1042" s="133"/>
      <c r="L1042" s="133"/>
      <c r="M1042" s="133"/>
      <c r="N1042" s="133"/>
      <c r="O1042" s="133"/>
      <c r="P1042" s="332"/>
      <c r="Q1042" s="133"/>
      <c r="R1042" s="133"/>
      <c r="S1042" s="133"/>
      <c r="T1042" s="133"/>
      <c r="U1042" s="133"/>
      <c r="V1042" s="133"/>
      <c r="W1042" s="133"/>
      <c r="X1042" s="133"/>
      <c r="Y1042" s="133"/>
      <c r="Z1042" s="133"/>
      <c r="AA1042" s="133"/>
      <c r="AB1042" s="133"/>
      <c r="AC1042" s="133"/>
      <c r="AD1042" s="133"/>
      <c r="AE1042" s="332"/>
      <c r="AF1042" s="133"/>
      <c r="AG1042" s="133"/>
      <c r="AH1042" s="133"/>
    </row>
    <row r="1043" ht="15.75" customHeight="1">
      <c r="A1043" s="133"/>
      <c r="B1043" s="133"/>
      <c r="C1043" s="133"/>
      <c r="D1043" s="133"/>
      <c r="E1043" s="133"/>
      <c r="F1043" s="133"/>
      <c r="G1043" s="133"/>
      <c r="H1043" s="133"/>
      <c r="I1043" s="133"/>
      <c r="J1043" s="133"/>
      <c r="K1043" s="133"/>
      <c r="L1043" s="133"/>
      <c r="M1043" s="133"/>
      <c r="N1043" s="133"/>
      <c r="O1043" s="133"/>
      <c r="P1043" s="332"/>
      <c r="Q1043" s="133"/>
      <c r="R1043" s="133"/>
      <c r="S1043" s="133"/>
      <c r="T1043" s="133"/>
      <c r="U1043" s="133"/>
      <c r="V1043" s="133"/>
      <c r="W1043" s="133"/>
      <c r="X1043" s="133"/>
      <c r="Y1043" s="133"/>
      <c r="Z1043" s="133"/>
      <c r="AA1043" s="133"/>
      <c r="AB1043" s="133"/>
      <c r="AC1043" s="133"/>
      <c r="AD1043" s="133"/>
      <c r="AE1043" s="332"/>
      <c r="AF1043" s="133"/>
      <c r="AG1043" s="133"/>
      <c r="AH1043" s="133"/>
    </row>
    <row r="1044" ht="15.75" customHeight="1">
      <c r="A1044" s="133"/>
      <c r="B1044" s="133"/>
      <c r="C1044" s="133"/>
      <c r="D1044" s="133"/>
      <c r="E1044" s="133"/>
      <c r="F1044" s="133"/>
      <c r="G1044" s="133"/>
      <c r="H1044" s="133"/>
      <c r="I1044" s="133"/>
      <c r="J1044" s="133"/>
      <c r="K1044" s="133"/>
      <c r="L1044" s="133"/>
      <c r="M1044" s="133"/>
      <c r="N1044" s="133"/>
      <c r="O1044" s="133"/>
      <c r="P1044" s="332"/>
      <c r="Q1044" s="133"/>
      <c r="R1044" s="133"/>
      <c r="S1044" s="133"/>
      <c r="T1044" s="133"/>
      <c r="U1044" s="133"/>
      <c r="V1044" s="133"/>
      <c r="W1044" s="133"/>
      <c r="X1044" s="133"/>
      <c r="Y1044" s="133"/>
      <c r="Z1044" s="133"/>
      <c r="AA1044" s="133"/>
      <c r="AB1044" s="133"/>
      <c r="AC1044" s="133"/>
      <c r="AD1044" s="133"/>
      <c r="AE1044" s="332"/>
      <c r="AF1044" s="133"/>
      <c r="AG1044" s="133"/>
      <c r="AH1044" s="133"/>
    </row>
    <row r="1045" ht="15.75" customHeight="1">
      <c r="A1045" s="133"/>
      <c r="B1045" s="133"/>
      <c r="C1045" s="133"/>
      <c r="D1045" s="133"/>
      <c r="E1045" s="133"/>
      <c r="F1045" s="133"/>
      <c r="G1045" s="133"/>
      <c r="H1045" s="133"/>
      <c r="I1045" s="133"/>
      <c r="J1045" s="133"/>
      <c r="K1045" s="133"/>
      <c r="L1045" s="133"/>
      <c r="M1045" s="133"/>
      <c r="N1045" s="133"/>
      <c r="O1045" s="133"/>
      <c r="P1045" s="332"/>
      <c r="Q1045" s="133"/>
      <c r="R1045" s="133"/>
      <c r="S1045" s="133"/>
      <c r="T1045" s="133"/>
      <c r="U1045" s="133"/>
      <c r="V1045" s="133"/>
      <c r="W1045" s="133"/>
      <c r="X1045" s="133"/>
      <c r="Y1045" s="133"/>
      <c r="Z1045" s="133"/>
      <c r="AA1045" s="133"/>
      <c r="AB1045" s="133"/>
      <c r="AC1045" s="133"/>
      <c r="AD1045" s="133"/>
      <c r="AE1045" s="332"/>
      <c r="AF1045" s="133"/>
      <c r="AG1045" s="133"/>
      <c r="AH1045" s="133"/>
    </row>
    <row r="1046" ht="15.75" customHeight="1">
      <c r="A1046" s="133"/>
      <c r="B1046" s="133"/>
      <c r="C1046" s="133"/>
      <c r="D1046" s="133"/>
      <c r="E1046" s="133"/>
      <c r="F1046" s="133"/>
      <c r="G1046" s="133"/>
      <c r="H1046" s="133"/>
      <c r="I1046" s="133"/>
      <c r="J1046" s="133"/>
      <c r="K1046" s="133"/>
      <c r="L1046" s="133"/>
      <c r="M1046" s="133"/>
      <c r="N1046" s="133"/>
      <c r="O1046" s="133"/>
      <c r="P1046" s="332"/>
      <c r="Q1046" s="133"/>
      <c r="R1046" s="133"/>
      <c r="S1046" s="133"/>
      <c r="T1046" s="133"/>
      <c r="U1046" s="133"/>
      <c r="V1046" s="133"/>
      <c r="W1046" s="133"/>
      <c r="X1046" s="133"/>
      <c r="Y1046" s="133"/>
      <c r="Z1046" s="133"/>
      <c r="AA1046" s="133"/>
      <c r="AB1046" s="133"/>
      <c r="AC1046" s="133"/>
      <c r="AD1046" s="133"/>
      <c r="AE1046" s="332"/>
      <c r="AF1046" s="133"/>
      <c r="AG1046" s="133"/>
      <c r="AH1046" s="133"/>
    </row>
    <row r="1047" ht="15.75" customHeight="1">
      <c r="A1047" s="133"/>
      <c r="B1047" s="133"/>
      <c r="C1047" s="133"/>
      <c r="D1047" s="133"/>
      <c r="E1047" s="133"/>
      <c r="F1047" s="133"/>
      <c r="G1047" s="133"/>
      <c r="H1047" s="133"/>
      <c r="I1047" s="133"/>
      <c r="J1047" s="133"/>
      <c r="K1047" s="133"/>
      <c r="L1047" s="133"/>
      <c r="M1047" s="133"/>
      <c r="N1047" s="133"/>
      <c r="O1047" s="133"/>
      <c r="P1047" s="332"/>
      <c r="Q1047" s="133"/>
      <c r="R1047" s="133"/>
      <c r="S1047" s="133"/>
      <c r="T1047" s="133"/>
      <c r="U1047" s="133"/>
      <c r="V1047" s="133"/>
      <c r="W1047" s="133"/>
      <c r="X1047" s="133"/>
      <c r="Y1047" s="133"/>
      <c r="Z1047" s="133"/>
      <c r="AA1047" s="133"/>
      <c r="AB1047" s="133"/>
      <c r="AC1047" s="133"/>
      <c r="AD1047" s="133"/>
      <c r="AE1047" s="332"/>
      <c r="AF1047" s="133"/>
      <c r="AG1047" s="133"/>
      <c r="AH1047" s="133"/>
    </row>
    <row r="1048" ht="15.75" customHeight="1">
      <c r="A1048" s="133"/>
      <c r="B1048" s="133"/>
      <c r="C1048" s="133"/>
      <c r="D1048" s="133"/>
      <c r="E1048" s="133"/>
      <c r="F1048" s="133"/>
      <c r="G1048" s="133"/>
      <c r="H1048" s="133"/>
      <c r="I1048" s="133"/>
      <c r="J1048" s="133"/>
      <c r="K1048" s="133"/>
      <c r="L1048" s="133"/>
      <c r="M1048" s="133"/>
      <c r="N1048" s="133"/>
      <c r="O1048" s="133"/>
      <c r="P1048" s="332"/>
      <c r="Q1048" s="133"/>
      <c r="R1048" s="133"/>
      <c r="S1048" s="133"/>
      <c r="T1048" s="133"/>
      <c r="U1048" s="133"/>
      <c r="V1048" s="133"/>
      <c r="W1048" s="133"/>
      <c r="X1048" s="133"/>
      <c r="Y1048" s="133"/>
      <c r="Z1048" s="133"/>
      <c r="AA1048" s="133"/>
      <c r="AB1048" s="133"/>
      <c r="AC1048" s="133"/>
      <c r="AD1048" s="133"/>
      <c r="AE1048" s="332"/>
      <c r="AF1048" s="133"/>
      <c r="AG1048" s="133"/>
      <c r="AH1048" s="133"/>
    </row>
    <row r="1049" ht="15.75" customHeight="1">
      <c r="A1049" s="133"/>
      <c r="B1049" s="133"/>
      <c r="C1049" s="133"/>
      <c r="D1049" s="133"/>
      <c r="E1049" s="133"/>
      <c r="F1049" s="133"/>
      <c r="G1049" s="133"/>
      <c r="H1049" s="133"/>
      <c r="I1049" s="133"/>
      <c r="J1049" s="133"/>
      <c r="K1049" s="133"/>
      <c r="L1049" s="133"/>
      <c r="M1049" s="133"/>
      <c r="N1049" s="133"/>
      <c r="O1049" s="133"/>
      <c r="P1049" s="332"/>
      <c r="Q1049" s="133"/>
      <c r="R1049" s="133"/>
      <c r="S1049" s="133"/>
      <c r="T1049" s="133"/>
      <c r="U1049" s="133"/>
      <c r="V1049" s="133"/>
      <c r="W1049" s="133"/>
      <c r="X1049" s="133"/>
      <c r="Y1049" s="133"/>
      <c r="Z1049" s="133"/>
      <c r="AA1049" s="133"/>
      <c r="AB1049" s="133"/>
      <c r="AC1049" s="133"/>
      <c r="AD1049" s="133"/>
      <c r="AE1049" s="332"/>
      <c r="AF1049" s="133"/>
      <c r="AG1049" s="133"/>
      <c r="AH1049" s="133"/>
    </row>
    <row r="1050" ht="15.75" customHeight="1">
      <c r="A1050" s="133"/>
      <c r="B1050" s="133"/>
      <c r="C1050" s="133"/>
      <c r="D1050" s="133"/>
      <c r="E1050" s="133"/>
      <c r="F1050" s="133"/>
      <c r="G1050" s="133"/>
      <c r="H1050" s="133"/>
      <c r="I1050" s="133"/>
      <c r="J1050" s="133"/>
      <c r="K1050" s="133"/>
      <c r="L1050" s="133"/>
      <c r="M1050" s="133"/>
      <c r="N1050" s="133"/>
      <c r="O1050" s="133"/>
      <c r="P1050" s="332"/>
      <c r="Q1050" s="133"/>
      <c r="R1050" s="133"/>
      <c r="S1050" s="133"/>
      <c r="T1050" s="133"/>
      <c r="U1050" s="133"/>
      <c r="V1050" s="133"/>
      <c r="W1050" s="133"/>
      <c r="X1050" s="133"/>
      <c r="Y1050" s="133"/>
      <c r="Z1050" s="133"/>
      <c r="AA1050" s="133"/>
      <c r="AB1050" s="133"/>
      <c r="AC1050" s="133"/>
      <c r="AD1050" s="133"/>
      <c r="AE1050" s="332"/>
      <c r="AF1050" s="133"/>
      <c r="AG1050" s="133"/>
      <c r="AH1050" s="133"/>
    </row>
    <row r="1051" ht="15.75" customHeight="1">
      <c r="A1051" s="133"/>
      <c r="B1051" s="133"/>
      <c r="C1051" s="133"/>
      <c r="D1051" s="133"/>
      <c r="E1051" s="133"/>
      <c r="F1051" s="133"/>
      <c r="G1051" s="133"/>
      <c r="H1051" s="133"/>
      <c r="I1051" s="133"/>
      <c r="J1051" s="133"/>
      <c r="K1051" s="133"/>
      <c r="L1051" s="133"/>
      <c r="M1051" s="133"/>
      <c r="N1051" s="133"/>
      <c r="O1051" s="133"/>
      <c r="P1051" s="332"/>
      <c r="Q1051" s="133"/>
      <c r="R1051" s="133"/>
      <c r="S1051" s="133"/>
      <c r="T1051" s="133"/>
      <c r="U1051" s="133"/>
      <c r="V1051" s="133"/>
      <c r="W1051" s="133"/>
      <c r="X1051" s="133"/>
      <c r="Y1051" s="133"/>
      <c r="Z1051" s="133"/>
      <c r="AA1051" s="133"/>
      <c r="AB1051" s="133"/>
      <c r="AC1051" s="133"/>
      <c r="AD1051" s="133"/>
      <c r="AE1051" s="332"/>
      <c r="AF1051" s="133"/>
      <c r="AG1051" s="133"/>
      <c r="AH1051" s="133"/>
    </row>
    <row r="1052" ht="15.75" customHeight="1">
      <c r="A1052" s="133"/>
      <c r="B1052" s="133"/>
      <c r="C1052" s="133"/>
      <c r="D1052" s="133"/>
      <c r="E1052" s="133"/>
      <c r="F1052" s="133"/>
      <c r="G1052" s="133"/>
      <c r="H1052" s="133"/>
      <c r="I1052" s="133"/>
      <c r="J1052" s="133"/>
      <c r="K1052" s="133"/>
      <c r="L1052" s="133"/>
      <c r="M1052" s="133"/>
      <c r="N1052" s="133"/>
      <c r="O1052" s="133"/>
      <c r="P1052" s="332"/>
      <c r="Q1052" s="133"/>
      <c r="R1052" s="133"/>
      <c r="S1052" s="133"/>
      <c r="T1052" s="133"/>
      <c r="U1052" s="133"/>
      <c r="V1052" s="133"/>
      <c r="W1052" s="133"/>
      <c r="X1052" s="133"/>
      <c r="Y1052" s="133"/>
      <c r="Z1052" s="133"/>
      <c r="AA1052" s="133"/>
      <c r="AB1052" s="133"/>
      <c r="AC1052" s="133"/>
      <c r="AD1052" s="133"/>
      <c r="AE1052" s="332"/>
      <c r="AF1052" s="133"/>
      <c r="AG1052" s="133"/>
      <c r="AH1052" s="133"/>
    </row>
    <row r="1053" ht="15.75" customHeight="1">
      <c r="A1053" s="133"/>
      <c r="B1053" s="133"/>
      <c r="C1053" s="133"/>
      <c r="D1053" s="133"/>
      <c r="E1053" s="133"/>
      <c r="F1053" s="133"/>
      <c r="G1053" s="133"/>
      <c r="H1053" s="133"/>
      <c r="I1053" s="133"/>
      <c r="J1053" s="133"/>
      <c r="K1053" s="133"/>
      <c r="L1053" s="133"/>
      <c r="M1053" s="133"/>
      <c r="N1053" s="133"/>
      <c r="O1053" s="133"/>
      <c r="P1053" s="332"/>
      <c r="Q1053" s="133"/>
      <c r="R1053" s="133"/>
      <c r="S1053" s="133"/>
      <c r="T1053" s="133"/>
      <c r="U1053" s="133"/>
      <c r="V1053" s="133"/>
      <c r="W1053" s="133"/>
      <c r="X1053" s="133"/>
      <c r="Y1053" s="133"/>
      <c r="Z1053" s="133"/>
      <c r="AA1053" s="133"/>
      <c r="AB1053" s="133"/>
      <c r="AC1053" s="133"/>
      <c r="AD1053" s="133"/>
      <c r="AE1053" s="332"/>
      <c r="AF1053" s="133"/>
      <c r="AG1053" s="133"/>
      <c r="AH1053" s="133"/>
    </row>
    <row r="1054" ht="15.75" customHeight="1">
      <c r="A1054" s="133"/>
      <c r="B1054" s="133"/>
      <c r="C1054" s="133"/>
      <c r="D1054" s="133"/>
      <c r="E1054" s="133"/>
      <c r="F1054" s="133"/>
      <c r="G1054" s="133"/>
      <c r="H1054" s="133"/>
      <c r="I1054" s="133"/>
      <c r="J1054" s="133"/>
      <c r="K1054" s="133"/>
      <c r="L1054" s="133"/>
      <c r="M1054" s="133"/>
      <c r="N1054" s="133"/>
      <c r="O1054" s="133"/>
      <c r="P1054" s="332"/>
      <c r="Q1054" s="133"/>
      <c r="R1054" s="133"/>
      <c r="S1054" s="133"/>
      <c r="T1054" s="133"/>
      <c r="U1054" s="133"/>
      <c r="V1054" s="133"/>
      <c r="W1054" s="133"/>
      <c r="X1054" s="133"/>
      <c r="Y1054" s="133"/>
      <c r="Z1054" s="133"/>
      <c r="AA1054" s="133"/>
      <c r="AB1054" s="133"/>
      <c r="AC1054" s="133"/>
      <c r="AD1054" s="133"/>
      <c r="AE1054" s="332"/>
      <c r="AF1054" s="133"/>
      <c r="AG1054" s="133"/>
      <c r="AH1054" s="133"/>
    </row>
    <row r="1055" ht="15.75" customHeight="1">
      <c r="A1055" s="133"/>
      <c r="B1055" s="133"/>
      <c r="C1055" s="133"/>
      <c r="D1055" s="133"/>
      <c r="E1055" s="133"/>
      <c r="F1055" s="133"/>
      <c r="G1055" s="133"/>
      <c r="H1055" s="133"/>
      <c r="I1055" s="133"/>
      <c r="J1055" s="133"/>
      <c r="K1055" s="133"/>
      <c r="L1055" s="133"/>
      <c r="M1055" s="133"/>
      <c r="N1055" s="133"/>
      <c r="O1055" s="133"/>
      <c r="P1055" s="332"/>
      <c r="Q1055" s="133"/>
      <c r="R1055" s="133"/>
      <c r="S1055" s="133"/>
      <c r="T1055" s="133"/>
      <c r="U1055" s="133"/>
      <c r="V1055" s="133"/>
      <c r="W1055" s="133"/>
      <c r="X1055" s="133"/>
      <c r="Y1055" s="133"/>
      <c r="Z1055" s="133"/>
      <c r="AA1055" s="133"/>
      <c r="AB1055" s="133"/>
      <c r="AC1055" s="133"/>
      <c r="AD1055" s="133"/>
      <c r="AE1055" s="332"/>
      <c r="AF1055" s="133"/>
      <c r="AG1055" s="133"/>
      <c r="AH1055" s="133"/>
    </row>
    <row r="1056" ht="15.75" customHeight="1">
      <c r="A1056" s="133"/>
      <c r="B1056" s="133"/>
      <c r="C1056" s="133"/>
      <c r="D1056" s="133"/>
      <c r="E1056" s="133"/>
      <c r="F1056" s="133"/>
      <c r="G1056" s="133"/>
      <c r="H1056" s="133"/>
      <c r="I1056" s="133"/>
      <c r="J1056" s="133"/>
      <c r="K1056" s="133"/>
      <c r="L1056" s="133"/>
      <c r="M1056" s="133"/>
      <c r="N1056" s="133"/>
      <c r="O1056" s="133"/>
      <c r="P1056" s="332"/>
      <c r="Q1056" s="133"/>
      <c r="R1056" s="133"/>
      <c r="S1056" s="133"/>
      <c r="T1056" s="133"/>
      <c r="U1056" s="133"/>
      <c r="V1056" s="133"/>
      <c r="W1056" s="133"/>
      <c r="X1056" s="133"/>
      <c r="Y1056" s="133"/>
      <c r="Z1056" s="133"/>
      <c r="AA1056" s="133"/>
      <c r="AB1056" s="133"/>
      <c r="AC1056" s="133"/>
      <c r="AD1056" s="133"/>
      <c r="AE1056" s="332"/>
      <c r="AF1056" s="133"/>
      <c r="AG1056" s="133"/>
      <c r="AH1056" s="133"/>
    </row>
    <row r="1057" ht="15.75" customHeight="1">
      <c r="A1057" s="133"/>
      <c r="B1057" s="133"/>
      <c r="C1057" s="133"/>
      <c r="D1057" s="133"/>
      <c r="E1057" s="133"/>
      <c r="F1057" s="133"/>
      <c r="G1057" s="133"/>
      <c r="H1057" s="133"/>
      <c r="I1057" s="133"/>
      <c r="J1057" s="133"/>
      <c r="K1057" s="133"/>
      <c r="L1057" s="133"/>
      <c r="M1057" s="133"/>
      <c r="N1057" s="133"/>
      <c r="O1057" s="133"/>
      <c r="P1057" s="332"/>
      <c r="Q1057" s="133"/>
      <c r="R1057" s="133"/>
      <c r="S1057" s="133"/>
      <c r="T1057" s="133"/>
      <c r="U1057" s="133"/>
      <c r="V1057" s="133"/>
      <c r="W1057" s="133"/>
      <c r="X1057" s="133"/>
      <c r="Y1057" s="133"/>
      <c r="Z1057" s="133"/>
      <c r="AA1057" s="133"/>
      <c r="AB1057" s="133"/>
      <c r="AC1057" s="133"/>
      <c r="AD1057" s="133"/>
      <c r="AE1057" s="332"/>
      <c r="AF1057" s="133"/>
      <c r="AG1057" s="133"/>
      <c r="AH1057" s="133"/>
    </row>
    <row r="1058" ht="15.75" customHeight="1">
      <c r="A1058" s="133"/>
      <c r="B1058" s="133"/>
      <c r="C1058" s="133"/>
      <c r="D1058" s="133"/>
      <c r="E1058" s="133"/>
      <c r="F1058" s="133"/>
      <c r="G1058" s="133"/>
      <c r="H1058" s="133"/>
      <c r="I1058" s="133"/>
      <c r="J1058" s="133"/>
      <c r="K1058" s="133"/>
      <c r="L1058" s="133"/>
      <c r="M1058" s="133"/>
      <c r="N1058" s="133"/>
      <c r="O1058" s="133"/>
      <c r="P1058" s="332"/>
      <c r="Q1058" s="133"/>
      <c r="R1058" s="133"/>
      <c r="S1058" s="133"/>
      <c r="T1058" s="133"/>
      <c r="U1058" s="133"/>
      <c r="V1058" s="133"/>
      <c r="W1058" s="133"/>
      <c r="X1058" s="133"/>
      <c r="Y1058" s="133"/>
      <c r="Z1058" s="133"/>
      <c r="AA1058" s="133"/>
      <c r="AB1058" s="133"/>
      <c r="AC1058" s="133"/>
      <c r="AD1058" s="133"/>
      <c r="AE1058" s="332"/>
      <c r="AF1058" s="133"/>
      <c r="AG1058" s="133"/>
      <c r="AH1058" s="133"/>
    </row>
    <row r="1059" ht="15.75" customHeight="1">
      <c r="A1059" s="133"/>
      <c r="B1059" s="133"/>
      <c r="C1059" s="133"/>
      <c r="D1059" s="133"/>
      <c r="E1059" s="133"/>
      <c r="F1059" s="133"/>
      <c r="G1059" s="133"/>
      <c r="H1059" s="133"/>
      <c r="I1059" s="133"/>
      <c r="J1059" s="133"/>
      <c r="K1059" s="133"/>
      <c r="L1059" s="133"/>
      <c r="M1059" s="133"/>
      <c r="N1059" s="133"/>
      <c r="O1059" s="133"/>
      <c r="P1059" s="332"/>
      <c r="Q1059" s="133"/>
      <c r="R1059" s="133"/>
      <c r="S1059" s="133"/>
      <c r="T1059" s="133"/>
      <c r="U1059" s="133"/>
      <c r="V1059" s="133"/>
      <c r="W1059" s="133"/>
      <c r="X1059" s="133"/>
      <c r="Y1059" s="133"/>
      <c r="Z1059" s="133"/>
      <c r="AA1059" s="133"/>
      <c r="AB1059" s="133"/>
      <c r="AC1059" s="133"/>
      <c r="AD1059" s="133"/>
      <c r="AE1059" s="332"/>
      <c r="AF1059" s="133"/>
      <c r="AG1059" s="133"/>
      <c r="AH1059" s="133"/>
    </row>
    <row r="1060" ht="15.75" customHeight="1">
      <c r="A1060" s="133"/>
      <c r="B1060" s="133"/>
      <c r="C1060" s="133"/>
      <c r="D1060" s="133"/>
      <c r="E1060" s="133"/>
      <c r="F1060" s="133"/>
      <c r="G1060" s="133"/>
      <c r="H1060" s="133"/>
      <c r="I1060" s="133"/>
      <c r="J1060" s="133"/>
      <c r="K1060" s="133"/>
      <c r="L1060" s="133"/>
      <c r="M1060" s="133"/>
      <c r="N1060" s="133"/>
      <c r="O1060" s="133"/>
      <c r="P1060" s="332"/>
      <c r="Q1060" s="133"/>
      <c r="R1060" s="133"/>
      <c r="S1060" s="133"/>
      <c r="T1060" s="133"/>
      <c r="U1060" s="133"/>
      <c r="V1060" s="133"/>
      <c r="W1060" s="133"/>
      <c r="X1060" s="133"/>
      <c r="Y1060" s="133"/>
      <c r="Z1060" s="133"/>
      <c r="AA1060" s="133"/>
      <c r="AB1060" s="133"/>
      <c r="AC1060" s="133"/>
      <c r="AD1060" s="133"/>
      <c r="AE1060" s="332"/>
      <c r="AF1060" s="133"/>
      <c r="AG1060" s="133"/>
      <c r="AH1060" s="133"/>
    </row>
    <row r="1061" ht="15.75" customHeight="1">
      <c r="A1061" s="133"/>
      <c r="B1061" s="133"/>
      <c r="C1061" s="133"/>
      <c r="D1061" s="133"/>
      <c r="E1061" s="133"/>
      <c r="F1061" s="133"/>
      <c r="G1061" s="133"/>
      <c r="H1061" s="133"/>
      <c r="I1061" s="133"/>
      <c r="J1061" s="133"/>
      <c r="K1061" s="133"/>
      <c r="L1061" s="133"/>
      <c r="M1061" s="133"/>
      <c r="N1061" s="133"/>
      <c r="O1061" s="133"/>
      <c r="P1061" s="332"/>
      <c r="Q1061" s="133"/>
      <c r="R1061" s="133"/>
      <c r="S1061" s="133"/>
      <c r="T1061" s="133"/>
      <c r="U1061" s="133"/>
      <c r="V1061" s="133"/>
      <c r="W1061" s="133"/>
      <c r="X1061" s="133"/>
      <c r="Y1061" s="133"/>
      <c r="Z1061" s="133"/>
      <c r="AA1061" s="133"/>
      <c r="AB1061" s="133"/>
      <c r="AC1061" s="133"/>
      <c r="AD1061" s="133"/>
      <c r="AE1061" s="332"/>
      <c r="AF1061" s="133"/>
      <c r="AG1061" s="133"/>
      <c r="AH1061" s="133"/>
    </row>
    <row r="1062" ht="15.75" customHeight="1">
      <c r="A1062" s="133"/>
      <c r="B1062" s="133"/>
      <c r="C1062" s="133"/>
      <c r="D1062" s="133"/>
      <c r="E1062" s="133"/>
      <c r="F1062" s="133"/>
      <c r="G1062" s="133"/>
      <c r="H1062" s="133"/>
      <c r="I1062" s="133"/>
      <c r="J1062" s="133"/>
      <c r="K1062" s="133"/>
      <c r="L1062" s="133"/>
      <c r="M1062" s="133"/>
      <c r="N1062" s="133"/>
      <c r="O1062" s="133"/>
      <c r="P1062" s="332"/>
      <c r="Q1062" s="133"/>
      <c r="R1062" s="133"/>
      <c r="S1062" s="133"/>
      <c r="T1062" s="133"/>
      <c r="U1062" s="133"/>
      <c r="V1062" s="133"/>
      <c r="W1062" s="133"/>
      <c r="X1062" s="133"/>
      <c r="Y1062" s="133"/>
      <c r="Z1062" s="133"/>
      <c r="AA1062" s="133"/>
      <c r="AB1062" s="133"/>
      <c r="AC1062" s="133"/>
      <c r="AD1062" s="133"/>
      <c r="AE1062" s="332"/>
      <c r="AF1062" s="133"/>
      <c r="AG1062" s="133"/>
      <c r="AH1062" s="133"/>
    </row>
    <row r="1063" ht="15.75" customHeight="1">
      <c r="A1063" s="133"/>
      <c r="B1063" s="133"/>
      <c r="C1063" s="133"/>
      <c r="D1063" s="133"/>
      <c r="E1063" s="133"/>
      <c r="F1063" s="133"/>
      <c r="G1063" s="133"/>
      <c r="H1063" s="133"/>
      <c r="I1063" s="133"/>
      <c r="J1063" s="133"/>
      <c r="K1063" s="133"/>
      <c r="L1063" s="133"/>
      <c r="M1063" s="133"/>
      <c r="N1063" s="133"/>
      <c r="O1063" s="133"/>
      <c r="P1063" s="332"/>
      <c r="Q1063" s="133"/>
      <c r="R1063" s="133"/>
      <c r="S1063" s="133"/>
      <c r="T1063" s="133"/>
      <c r="U1063" s="133"/>
      <c r="V1063" s="133"/>
      <c r="W1063" s="133"/>
      <c r="X1063" s="133"/>
      <c r="Y1063" s="133"/>
      <c r="Z1063" s="133"/>
      <c r="AA1063" s="133"/>
      <c r="AB1063" s="133"/>
      <c r="AC1063" s="133"/>
      <c r="AD1063" s="133"/>
      <c r="AE1063" s="332"/>
      <c r="AF1063" s="133"/>
      <c r="AG1063" s="133"/>
      <c r="AH1063" s="133"/>
    </row>
    <row r="1064" ht="15.75" customHeight="1">
      <c r="A1064" s="133"/>
      <c r="B1064" s="133"/>
      <c r="C1064" s="133"/>
      <c r="D1064" s="133"/>
      <c r="E1064" s="133"/>
      <c r="F1064" s="133"/>
      <c r="G1064" s="133"/>
      <c r="H1064" s="133"/>
      <c r="I1064" s="133"/>
      <c r="J1064" s="133"/>
      <c r="K1064" s="133"/>
      <c r="L1064" s="133"/>
      <c r="M1064" s="133"/>
      <c r="N1064" s="133"/>
      <c r="O1064" s="133"/>
      <c r="P1064" s="332"/>
      <c r="Q1064" s="133"/>
      <c r="R1064" s="133"/>
      <c r="S1064" s="133"/>
      <c r="T1064" s="133"/>
      <c r="U1064" s="133"/>
      <c r="V1064" s="133"/>
      <c r="W1064" s="133"/>
      <c r="X1064" s="133"/>
      <c r="Y1064" s="133"/>
      <c r="Z1064" s="133"/>
      <c r="AA1064" s="133"/>
      <c r="AB1064" s="133"/>
      <c r="AC1064" s="133"/>
      <c r="AD1064" s="133"/>
      <c r="AE1064" s="332"/>
      <c r="AF1064" s="133"/>
      <c r="AG1064" s="133"/>
      <c r="AH1064" s="133"/>
    </row>
    <row r="1065" ht="15.75" customHeight="1">
      <c r="A1065" s="133"/>
      <c r="B1065" s="133"/>
      <c r="C1065" s="133"/>
      <c r="D1065" s="133"/>
      <c r="E1065" s="133"/>
      <c r="F1065" s="133"/>
      <c r="G1065" s="133"/>
      <c r="H1065" s="133"/>
      <c r="I1065" s="133"/>
      <c r="J1065" s="133"/>
      <c r="K1065" s="133"/>
      <c r="L1065" s="133"/>
      <c r="M1065" s="133"/>
      <c r="N1065" s="133"/>
      <c r="O1065" s="133"/>
      <c r="P1065" s="332"/>
      <c r="Q1065" s="133"/>
      <c r="R1065" s="133"/>
      <c r="S1065" s="133"/>
      <c r="T1065" s="133"/>
      <c r="U1065" s="133"/>
      <c r="V1065" s="133"/>
      <c r="W1065" s="133"/>
      <c r="X1065" s="133"/>
      <c r="Y1065" s="133"/>
      <c r="Z1065" s="133"/>
      <c r="AA1065" s="133"/>
      <c r="AB1065" s="133"/>
      <c r="AC1065" s="133"/>
      <c r="AD1065" s="133"/>
      <c r="AE1065" s="332"/>
      <c r="AF1065" s="133"/>
      <c r="AG1065" s="133"/>
      <c r="AH1065" s="133"/>
    </row>
    <row r="1066" ht="15.75" customHeight="1">
      <c r="A1066" s="133"/>
      <c r="B1066" s="133"/>
      <c r="C1066" s="133"/>
      <c r="D1066" s="133"/>
      <c r="E1066" s="133"/>
      <c r="F1066" s="133"/>
      <c r="G1066" s="133"/>
      <c r="H1066" s="133"/>
      <c r="I1066" s="133"/>
      <c r="J1066" s="133"/>
      <c r="K1066" s="133"/>
      <c r="L1066" s="133"/>
      <c r="M1066" s="133"/>
      <c r="N1066" s="133"/>
      <c r="O1066" s="133"/>
      <c r="P1066" s="332"/>
      <c r="Q1066" s="133"/>
      <c r="R1066" s="133"/>
      <c r="S1066" s="133"/>
      <c r="T1066" s="133"/>
      <c r="U1066" s="133"/>
      <c r="V1066" s="133"/>
      <c r="W1066" s="133"/>
      <c r="X1066" s="133"/>
      <c r="Y1066" s="133"/>
      <c r="Z1066" s="133"/>
      <c r="AA1066" s="133"/>
      <c r="AB1066" s="133"/>
      <c r="AC1066" s="133"/>
      <c r="AD1066" s="133"/>
      <c r="AE1066" s="332"/>
      <c r="AF1066" s="133"/>
      <c r="AG1066" s="133"/>
      <c r="AH1066" s="133"/>
    </row>
    <row r="1067" ht="15.75" customHeight="1">
      <c r="A1067" s="133"/>
      <c r="B1067" s="133"/>
      <c r="C1067" s="133"/>
      <c r="D1067" s="133"/>
      <c r="E1067" s="133"/>
      <c r="F1067" s="133"/>
      <c r="G1067" s="133"/>
      <c r="H1067" s="133"/>
      <c r="I1067" s="133"/>
      <c r="J1067" s="133"/>
      <c r="K1067" s="133"/>
      <c r="L1067" s="133"/>
      <c r="M1067" s="133"/>
      <c r="N1067" s="133"/>
      <c r="O1067" s="133"/>
      <c r="P1067" s="332"/>
      <c r="Q1067" s="133"/>
      <c r="R1067" s="133"/>
      <c r="S1067" s="133"/>
      <c r="T1067" s="133"/>
      <c r="U1067" s="133"/>
      <c r="V1067" s="133"/>
      <c r="W1067" s="133"/>
      <c r="X1067" s="133"/>
      <c r="Y1067" s="133"/>
      <c r="Z1067" s="133"/>
      <c r="AA1067" s="133"/>
      <c r="AB1067" s="133"/>
      <c r="AC1067" s="133"/>
      <c r="AD1067" s="133"/>
      <c r="AE1067" s="332"/>
      <c r="AF1067" s="133"/>
      <c r="AG1067" s="133"/>
      <c r="AH1067" s="133"/>
    </row>
    <row r="1068" ht="15.75" customHeight="1">
      <c r="A1068" s="133"/>
      <c r="B1068" s="133"/>
      <c r="C1068" s="133"/>
      <c r="D1068" s="133"/>
      <c r="E1068" s="133"/>
      <c r="F1068" s="133"/>
      <c r="G1068" s="133"/>
      <c r="H1068" s="133"/>
      <c r="I1068" s="133"/>
      <c r="J1068" s="133"/>
      <c r="K1068" s="133"/>
      <c r="L1068" s="133"/>
      <c r="M1068" s="133"/>
      <c r="N1068" s="133"/>
      <c r="O1068" s="133"/>
      <c r="P1068" s="332"/>
      <c r="Q1068" s="133"/>
      <c r="R1068" s="133"/>
      <c r="S1068" s="133"/>
      <c r="T1068" s="133"/>
      <c r="U1068" s="133"/>
      <c r="V1068" s="133"/>
      <c r="W1068" s="133"/>
      <c r="X1068" s="133"/>
      <c r="Y1068" s="133"/>
      <c r="Z1068" s="133"/>
      <c r="AA1068" s="133"/>
      <c r="AB1068" s="133"/>
      <c r="AC1068" s="133"/>
      <c r="AD1068" s="133"/>
      <c r="AE1068" s="332"/>
      <c r="AF1068" s="133"/>
      <c r="AG1068" s="133"/>
      <c r="AH1068" s="133"/>
    </row>
    <row r="1069" ht="15.75" customHeight="1">
      <c r="A1069" s="133"/>
      <c r="B1069" s="133"/>
      <c r="C1069" s="133"/>
      <c r="D1069" s="133"/>
      <c r="E1069" s="133"/>
      <c r="F1069" s="133"/>
      <c r="G1069" s="133"/>
      <c r="H1069" s="133"/>
      <c r="I1069" s="133"/>
      <c r="J1069" s="133"/>
      <c r="K1069" s="133"/>
      <c r="L1069" s="133"/>
      <c r="M1069" s="133"/>
      <c r="N1069" s="133"/>
      <c r="O1069" s="133"/>
      <c r="P1069" s="332"/>
      <c r="Q1069" s="133"/>
      <c r="R1069" s="133"/>
      <c r="S1069" s="133"/>
      <c r="T1069" s="133"/>
      <c r="U1069" s="133"/>
      <c r="V1069" s="133"/>
      <c r="W1069" s="133"/>
      <c r="X1069" s="133"/>
      <c r="Y1069" s="133"/>
      <c r="Z1069" s="133"/>
      <c r="AA1069" s="133"/>
      <c r="AB1069" s="133"/>
      <c r="AC1069" s="133"/>
      <c r="AD1069" s="133"/>
      <c r="AE1069" s="332"/>
      <c r="AF1069" s="133"/>
      <c r="AG1069" s="133"/>
      <c r="AH1069" s="133"/>
    </row>
    <row r="1070" ht="15.75" customHeight="1">
      <c r="A1070" s="133"/>
      <c r="B1070" s="133"/>
      <c r="C1070" s="133"/>
      <c r="D1070" s="133"/>
      <c r="E1070" s="133"/>
      <c r="F1070" s="133"/>
      <c r="G1070" s="133"/>
      <c r="H1070" s="133"/>
      <c r="I1070" s="133"/>
      <c r="J1070" s="133"/>
      <c r="K1070" s="133"/>
      <c r="L1070" s="133"/>
      <c r="M1070" s="133"/>
      <c r="N1070" s="133"/>
      <c r="O1070" s="133"/>
      <c r="P1070" s="332"/>
      <c r="Q1070" s="133"/>
      <c r="R1070" s="133"/>
      <c r="S1070" s="133"/>
      <c r="T1070" s="133"/>
      <c r="U1070" s="133"/>
      <c r="V1070" s="133"/>
      <c r="W1070" s="133"/>
      <c r="X1070" s="133"/>
      <c r="Y1070" s="133"/>
      <c r="Z1070" s="133"/>
      <c r="AA1070" s="133"/>
      <c r="AB1070" s="133"/>
      <c r="AC1070" s="133"/>
      <c r="AD1070" s="133"/>
      <c r="AE1070" s="332"/>
      <c r="AF1070" s="133"/>
      <c r="AG1070" s="133"/>
      <c r="AH1070" s="133"/>
    </row>
    <row r="1071" ht="15.75" customHeight="1">
      <c r="A1071" s="133"/>
      <c r="B1071" s="133"/>
      <c r="C1071" s="133"/>
      <c r="D1071" s="133"/>
      <c r="E1071" s="133"/>
      <c r="F1071" s="133"/>
      <c r="G1071" s="133"/>
      <c r="H1071" s="133"/>
      <c r="I1071" s="133"/>
      <c r="J1071" s="133"/>
      <c r="K1071" s="133"/>
      <c r="L1071" s="133"/>
      <c r="M1071" s="133"/>
      <c r="N1071" s="133"/>
      <c r="O1071" s="133"/>
      <c r="P1071" s="332"/>
      <c r="Q1071" s="133"/>
      <c r="R1071" s="133"/>
      <c r="S1071" s="133"/>
      <c r="T1071" s="133"/>
      <c r="U1071" s="133"/>
      <c r="V1071" s="133"/>
      <c r="W1071" s="133"/>
      <c r="X1071" s="133"/>
      <c r="Y1071" s="133"/>
      <c r="Z1071" s="133"/>
      <c r="AA1071" s="133"/>
      <c r="AB1071" s="133"/>
      <c r="AC1071" s="133"/>
      <c r="AD1071" s="133"/>
      <c r="AE1071" s="332"/>
      <c r="AF1071" s="133"/>
      <c r="AG1071" s="133"/>
      <c r="AH1071" s="133"/>
    </row>
    <row r="1072" ht="15.75" customHeight="1">
      <c r="A1072" s="133"/>
      <c r="B1072" s="133"/>
      <c r="C1072" s="133"/>
      <c r="D1072" s="133"/>
      <c r="E1072" s="133"/>
      <c r="F1072" s="133"/>
      <c r="G1072" s="133"/>
      <c r="H1072" s="133"/>
      <c r="I1072" s="133"/>
      <c r="J1072" s="133"/>
      <c r="K1072" s="133"/>
      <c r="L1072" s="133"/>
      <c r="M1072" s="133"/>
      <c r="N1072" s="133"/>
      <c r="O1072" s="133"/>
      <c r="P1072" s="332"/>
      <c r="Q1072" s="133"/>
      <c r="R1072" s="133"/>
      <c r="S1072" s="133"/>
      <c r="T1072" s="133"/>
      <c r="U1072" s="133"/>
      <c r="V1072" s="133"/>
      <c r="W1072" s="133"/>
      <c r="X1072" s="133"/>
      <c r="Y1072" s="133"/>
      <c r="Z1072" s="133"/>
      <c r="AA1072" s="133"/>
      <c r="AB1072" s="133"/>
      <c r="AC1072" s="133"/>
      <c r="AD1072" s="133"/>
      <c r="AE1072" s="332"/>
      <c r="AF1072" s="133"/>
      <c r="AG1072" s="133"/>
      <c r="AH1072" s="133"/>
    </row>
    <row r="1073" ht="15.75" customHeight="1">
      <c r="A1073" s="133"/>
      <c r="B1073" s="133"/>
      <c r="C1073" s="133"/>
      <c r="D1073" s="133"/>
      <c r="E1073" s="133"/>
      <c r="F1073" s="133"/>
      <c r="G1073" s="133"/>
      <c r="H1073" s="133"/>
      <c r="I1073" s="133"/>
      <c r="J1073" s="133"/>
      <c r="K1073" s="133"/>
      <c r="L1073" s="133"/>
      <c r="M1073" s="133"/>
      <c r="N1073" s="133"/>
      <c r="O1073" s="133"/>
      <c r="P1073" s="332"/>
      <c r="Q1073" s="133"/>
      <c r="R1073" s="133"/>
      <c r="S1073" s="133"/>
      <c r="T1073" s="133"/>
      <c r="U1073" s="133"/>
      <c r="V1073" s="133"/>
      <c r="W1073" s="133"/>
      <c r="X1073" s="133"/>
      <c r="Y1073" s="133"/>
      <c r="Z1073" s="133"/>
      <c r="AA1073" s="133"/>
      <c r="AB1073" s="133"/>
      <c r="AC1073" s="133"/>
      <c r="AD1073" s="133"/>
      <c r="AE1073" s="332"/>
      <c r="AF1073" s="133"/>
      <c r="AG1073" s="133"/>
      <c r="AH1073" s="133"/>
    </row>
    <row r="1074" ht="15.75" customHeight="1">
      <c r="A1074" s="133"/>
      <c r="B1074" s="133"/>
      <c r="C1074" s="133"/>
      <c r="D1074" s="133"/>
      <c r="E1074" s="133"/>
      <c r="F1074" s="133"/>
      <c r="G1074" s="133"/>
      <c r="H1074" s="133"/>
      <c r="I1074" s="133"/>
      <c r="J1074" s="133"/>
      <c r="K1074" s="133"/>
      <c r="L1074" s="133"/>
      <c r="M1074" s="133"/>
      <c r="N1074" s="133"/>
      <c r="O1074" s="133"/>
      <c r="P1074" s="332"/>
      <c r="Q1074" s="133"/>
      <c r="R1074" s="133"/>
      <c r="S1074" s="133"/>
      <c r="T1074" s="133"/>
      <c r="U1074" s="133"/>
      <c r="V1074" s="133"/>
      <c r="W1074" s="133"/>
      <c r="X1074" s="133"/>
      <c r="Y1074" s="133"/>
      <c r="Z1074" s="133"/>
      <c r="AA1074" s="133"/>
      <c r="AB1074" s="133"/>
      <c r="AC1074" s="133"/>
      <c r="AD1074" s="133"/>
      <c r="AE1074" s="332"/>
      <c r="AF1074" s="133"/>
      <c r="AG1074" s="133"/>
      <c r="AH1074" s="133"/>
    </row>
    <row r="1075" ht="15.75" customHeight="1">
      <c r="A1075" s="133"/>
      <c r="B1075" s="133"/>
      <c r="C1075" s="133"/>
      <c r="D1075" s="133"/>
      <c r="E1075" s="133"/>
      <c r="F1075" s="133"/>
      <c r="G1075" s="133"/>
      <c r="H1075" s="133"/>
      <c r="I1075" s="133"/>
      <c r="J1075" s="133"/>
      <c r="K1075" s="133"/>
      <c r="L1075" s="133"/>
      <c r="M1075" s="133"/>
      <c r="N1075" s="133"/>
      <c r="O1075" s="133"/>
      <c r="P1075" s="332"/>
      <c r="Q1075" s="133"/>
      <c r="R1075" s="133"/>
      <c r="S1075" s="133"/>
      <c r="T1075" s="133"/>
      <c r="U1075" s="133"/>
      <c r="V1075" s="133"/>
      <c r="W1075" s="133"/>
      <c r="X1075" s="133"/>
      <c r="Y1075" s="133"/>
      <c r="Z1075" s="133"/>
      <c r="AA1075" s="133"/>
      <c r="AB1075" s="133"/>
      <c r="AC1075" s="133"/>
      <c r="AD1075" s="133"/>
      <c r="AE1075" s="332"/>
      <c r="AF1075" s="133"/>
      <c r="AG1075" s="133"/>
      <c r="AH1075" s="133"/>
    </row>
    <row r="1076" ht="15.75" customHeight="1">
      <c r="A1076" s="133"/>
      <c r="B1076" s="133"/>
      <c r="C1076" s="133"/>
      <c r="D1076" s="133"/>
      <c r="E1076" s="133"/>
      <c r="F1076" s="133"/>
      <c r="G1076" s="133"/>
      <c r="H1076" s="133"/>
      <c r="I1076" s="133"/>
      <c r="J1076" s="133"/>
      <c r="K1076" s="133"/>
      <c r="L1076" s="133"/>
      <c r="M1076" s="133"/>
      <c r="N1076" s="133"/>
      <c r="O1076" s="133"/>
      <c r="P1076" s="332"/>
      <c r="Q1076" s="133"/>
      <c r="R1076" s="133"/>
      <c r="S1076" s="133"/>
      <c r="T1076" s="133"/>
      <c r="U1076" s="133"/>
      <c r="V1076" s="133"/>
      <c r="W1076" s="133"/>
      <c r="X1076" s="133"/>
      <c r="Y1076" s="133"/>
      <c r="Z1076" s="133"/>
      <c r="AA1076" s="133"/>
      <c r="AB1076" s="133"/>
      <c r="AC1076" s="133"/>
      <c r="AD1076" s="133"/>
      <c r="AE1076" s="332"/>
      <c r="AF1076" s="133"/>
      <c r="AG1076" s="133"/>
      <c r="AH1076" s="133"/>
    </row>
    <row r="1077" ht="15.75" customHeight="1">
      <c r="A1077" s="133"/>
      <c r="B1077" s="133"/>
      <c r="C1077" s="133"/>
      <c r="D1077" s="133"/>
      <c r="E1077" s="133"/>
      <c r="F1077" s="133"/>
      <c r="G1077" s="133"/>
      <c r="H1077" s="133"/>
      <c r="I1077" s="133"/>
      <c r="J1077" s="133"/>
      <c r="K1077" s="133"/>
      <c r="L1077" s="133"/>
      <c r="M1077" s="133"/>
      <c r="N1077" s="133"/>
      <c r="O1077" s="133"/>
      <c r="P1077" s="332"/>
      <c r="Q1077" s="133"/>
      <c r="R1077" s="133"/>
      <c r="S1077" s="133"/>
      <c r="T1077" s="133"/>
      <c r="U1077" s="133"/>
      <c r="V1077" s="133"/>
      <c r="W1077" s="133"/>
      <c r="X1077" s="133"/>
      <c r="Y1077" s="133"/>
      <c r="Z1077" s="133"/>
      <c r="AA1077" s="133"/>
      <c r="AB1077" s="133"/>
      <c r="AC1077" s="133"/>
      <c r="AD1077" s="133"/>
      <c r="AE1077" s="332"/>
      <c r="AF1077" s="133"/>
      <c r="AG1077" s="133"/>
      <c r="AH1077" s="133"/>
    </row>
    <row r="1078" ht="15.75" customHeight="1">
      <c r="A1078" s="133"/>
      <c r="B1078" s="133"/>
      <c r="C1078" s="133"/>
      <c r="D1078" s="133"/>
      <c r="E1078" s="133"/>
      <c r="F1078" s="133"/>
      <c r="G1078" s="133"/>
      <c r="H1078" s="133"/>
      <c r="I1078" s="133"/>
      <c r="J1078" s="133"/>
      <c r="K1078" s="133"/>
      <c r="L1078" s="133"/>
      <c r="M1078" s="133"/>
      <c r="N1078" s="133"/>
      <c r="O1078" s="133"/>
      <c r="P1078" s="332"/>
      <c r="Q1078" s="133"/>
      <c r="R1078" s="133"/>
      <c r="S1078" s="133"/>
      <c r="T1078" s="133"/>
      <c r="U1078" s="133"/>
      <c r="V1078" s="133"/>
      <c r="W1078" s="133"/>
      <c r="X1078" s="133"/>
      <c r="Y1078" s="133"/>
      <c r="Z1078" s="133"/>
      <c r="AA1078" s="133"/>
      <c r="AB1078" s="133"/>
      <c r="AC1078" s="133"/>
      <c r="AD1078" s="133"/>
      <c r="AE1078" s="332"/>
      <c r="AF1078" s="133"/>
      <c r="AG1078" s="133"/>
      <c r="AH1078" s="133"/>
    </row>
    <row r="1079" ht="15.75" customHeight="1">
      <c r="A1079" s="133"/>
      <c r="B1079" s="133"/>
      <c r="C1079" s="133"/>
      <c r="D1079" s="133"/>
      <c r="E1079" s="133"/>
      <c r="F1079" s="133"/>
      <c r="G1079" s="133"/>
      <c r="H1079" s="133"/>
      <c r="I1079" s="133"/>
      <c r="J1079" s="133"/>
      <c r="K1079" s="133"/>
      <c r="L1079" s="133"/>
      <c r="M1079" s="133"/>
      <c r="N1079" s="133"/>
      <c r="O1079" s="133"/>
      <c r="P1079" s="332"/>
      <c r="Q1079" s="133"/>
      <c r="R1079" s="133"/>
      <c r="S1079" s="133"/>
      <c r="T1079" s="133"/>
      <c r="U1079" s="133"/>
      <c r="V1079" s="133"/>
      <c r="W1079" s="133"/>
      <c r="X1079" s="133"/>
      <c r="Y1079" s="133"/>
      <c r="Z1079" s="133"/>
      <c r="AA1079" s="133"/>
      <c r="AB1079" s="133"/>
      <c r="AC1079" s="133"/>
      <c r="AD1079" s="133"/>
      <c r="AE1079" s="332"/>
      <c r="AF1079" s="133"/>
      <c r="AG1079" s="133"/>
      <c r="AH1079" s="133"/>
    </row>
    <row r="1080" ht="15.75" customHeight="1">
      <c r="A1080" s="133"/>
      <c r="B1080" s="133"/>
      <c r="C1080" s="133"/>
      <c r="D1080" s="133"/>
      <c r="E1080" s="133"/>
      <c r="F1080" s="133"/>
      <c r="G1080" s="133"/>
      <c r="H1080" s="133"/>
      <c r="I1080" s="133"/>
      <c r="J1080" s="133"/>
      <c r="K1080" s="133"/>
      <c r="L1080" s="133"/>
      <c r="M1080" s="133"/>
      <c r="N1080" s="133"/>
      <c r="O1080" s="133"/>
      <c r="P1080" s="332"/>
      <c r="Q1080" s="133"/>
      <c r="R1080" s="133"/>
      <c r="S1080" s="133"/>
      <c r="T1080" s="133"/>
      <c r="U1080" s="133"/>
      <c r="V1080" s="133"/>
      <c r="W1080" s="133"/>
      <c r="X1080" s="133"/>
      <c r="Y1080" s="133"/>
      <c r="Z1080" s="133"/>
      <c r="AA1080" s="133"/>
      <c r="AB1080" s="133"/>
      <c r="AC1080" s="133"/>
      <c r="AD1080" s="133"/>
      <c r="AE1080" s="332"/>
      <c r="AF1080" s="133"/>
      <c r="AG1080" s="133"/>
      <c r="AH1080" s="133"/>
    </row>
    <row r="1081" ht="15.75" customHeight="1">
      <c r="A1081" s="133"/>
      <c r="B1081" s="133"/>
      <c r="C1081" s="133"/>
      <c r="D1081" s="133"/>
      <c r="E1081" s="133"/>
      <c r="F1081" s="133"/>
      <c r="G1081" s="133"/>
      <c r="H1081" s="133"/>
      <c r="I1081" s="133"/>
      <c r="J1081" s="133"/>
      <c r="K1081" s="133"/>
      <c r="L1081" s="133"/>
      <c r="M1081" s="133"/>
      <c r="N1081" s="133"/>
      <c r="O1081" s="133"/>
      <c r="P1081" s="332"/>
      <c r="Q1081" s="133"/>
      <c r="R1081" s="133"/>
      <c r="S1081" s="133"/>
      <c r="T1081" s="133"/>
      <c r="U1081" s="133"/>
      <c r="V1081" s="133"/>
      <c r="W1081" s="133"/>
      <c r="X1081" s="133"/>
      <c r="Y1081" s="133"/>
      <c r="Z1081" s="133"/>
      <c r="AA1081" s="133"/>
      <c r="AB1081" s="133"/>
      <c r="AC1081" s="133"/>
      <c r="AD1081" s="133"/>
      <c r="AE1081" s="332"/>
      <c r="AF1081" s="133"/>
      <c r="AG1081" s="133"/>
      <c r="AH1081" s="133"/>
    </row>
    <row r="1082" ht="15.75" customHeight="1">
      <c r="A1082" s="133"/>
      <c r="B1082" s="133"/>
      <c r="C1082" s="133"/>
      <c r="D1082" s="133"/>
      <c r="E1082" s="133"/>
      <c r="F1082" s="133"/>
      <c r="G1082" s="133"/>
      <c r="H1082" s="133"/>
      <c r="I1082" s="133"/>
      <c r="J1082" s="133"/>
      <c r="K1082" s="133"/>
      <c r="L1082" s="133"/>
      <c r="M1082" s="133"/>
      <c r="N1082" s="133"/>
      <c r="O1082" s="133"/>
      <c r="P1082" s="332"/>
      <c r="Q1082" s="133"/>
      <c r="R1082" s="133"/>
      <c r="S1082" s="133"/>
      <c r="T1082" s="133"/>
      <c r="U1082" s="133"/>
      <c r="V1082" s="133"/>
      <c r="W1082" s="133"/>
      <c r="X1082" s="133"/>
      <c r="Y1082" s="133"/>
      <c r="Z1082" s="133"/>
      <c r="AA1082" s="133"/>
      <c r="AB1082" s="133"/>
      <c r="AC1082" s="133"/>
      <c r="AD1082" s="133"/>
      <c r="AE1082" s="332"/>
      <c r="AF1082" s="133"/>
      <c r="AG1082" s="133"/>
      <c r="AH1082" s="133"/>
    </row>
    <row r="1083" ht="15.75" customHeight="1">
      <c r="A1083" s="133"/>
      <c r="B1083" s="133"/>
      <c r="C1083" s="133"/>
      <c r="D1083" s="133"/>
      <c r="E1083" s="133"/>
      <c r="F1083" s="133"/>
      <c r="G1083" s="133"/>
      <c r="H1083" s="133"/>
      <c r="I1083" s="133"/>
      <c r="J1083" s="133"/>
      <c r="K1083" s="133"/>
      <c r="L1083" s="133"/>
      <c r="M1083" s="133"/>
      <c r="N1083" s="133"/>
      <c r="O1083" s="133"/>
      <c r="P1083" s="332"/>
      <c r="Q1083" s="133"/>
      <c r="R1083" s="133"/>
      <c r="S1083" s="133"/>
      <c r="T1083" s="133"/>
      <c r="U1083" s="133"/>
      <c r="V1083" s="133"/>
      <c r="W1083" s="133"/>
      <c r="X1083" s="133"/>
      <c r="Y1083" s="133"/>
      <c r="Z1083" s="133"/>
      <c r="AA1083" s="133"/>
      <c r="AB1083" s="133"/>
      <c r="AC1083" s="133"/>
      <c r="AD1083" s="133"/>
      <c r="AE1083" s="332"/>
      <c r="AF1083" s="133"/>
      <c r="AG1083" s="133"/>
      <c r="AH1083" s="133"/>
    </row>
    <row r="1084" ht="15.75" customHeight="1">
      <c r="A1084" s="133"/>
      <c r="B1084" s="133"/>
      <c r="C1084" s="133"/>
      <c r="D1084" s="133"/>
      <c r="E1084" s="133"/>
      <c r="F1084" s="133"/>
      <c r="G1084" s="133"/>
      <c r="H1084" s="133"/>
      <c r="I1084" s="133"/>
      <c r="J1084" s="133"/>
      <c r="K1084" s="133"/>
      <c r="L1084" s="133"/>
      <c r="M1084" s="133"/>
      <c r="N1084" s="133"/>
      <c r="O1084" s="133"/>
      <c r="P1084" s="332"/>
      <c r="Q1084" s="133"/>
      <c r="R1084" s="133"/>
      <c r="S1084" s="133"/>
      <c r="T1084" s="133"/>
      <c r="U1084" s="133"/>
      <c r="V1084" s="133"/>
      <c r="W1084" s="133"/>
      <c r="X1084" s="133"/>
      <c r="Y1084" s="133"/>
      <c r="Z1084" s="133"/>
      <c r="AA1084" s="133"/>
      <c r="AB1084" s="133"/>
      <c r="AC1084" s="133"/>
      <c r="AD1084" s="133"/>
      <c r="AE1084" s="332"/>
      <c r="AF1084" s="133"/>
      <c r="AG1084" s="133"/>
      <c r="AH1084" s="133"/>
    </row>
    <row r="1085" ht="15.75" customHeight="1">
      <c r="A1085" s="133"/>
      <c r="B1085" s="133"/>
      <c r="C1085" s="133"/>
      <c r="D1085" s="133"/>
      <c r="E1085" s="133"/>
      <c r="F1085" s="133"/>
      <c r="G1085" s="133"/>
      <c r="H1085" s="133"/>
      <c r="I1085" s="133"/>
      <c r="J1085" s="133"/>
      <c r="K1085" s="133"/>
      <c r="L1085" s="133"/>
      <c r="M1085" s="133"/>
      <c r="N1085" s="133"/>
      <c r="O1085" s="133"/>
      <c r="P1085" s="332"/>
      <c r="Q1085" s="133"/>
      <c r="R1085" s="133"/>
      <c r="S1085" s="133"/>
      <c r="T1085" s="133"/>
      <c r="U1085" s="133"/>
      <c r="V1085" s="133"/>
      <c r="W1085" s="133"/>
      <c r="X1085" s="133"/>
      <c r="Y1085" s="133"/>
      <c r="Z1085" s="133"/>
      <c r="AA1085" s="133"/>
      <c r="AB1085" s="133"/>
      <c r="AC1085" s="133"/>
      <c r="AD1085" s="133"/>
      <c r="AE1085" s="332"/>
      <c r="AF1085" s="133"/>
      <c r="AG1085" s="133"/>
      <c r="AH1085" s="133"/>
    </row>
    <row r="1086" ht="15.75" customHeight="1">
      <c r="A1086" s="133"/>
      <c r="B1086" s="133"/>
      <c r="C1086" s="133"/>
      <c r="D1086" s="133"/>
      <c r="E1086" s="133"/>
      <c r="F1086" s="133"/>
      <c r="G1086" s="133"/>
      <c r="H1086" s="133"/>
      <c r="I1086" s="133"/>
      <c r="J1086" s="133"/>
      <c r="K1086" s="133"/>
      <c r="L1086" s="133"/>
      <c r="M1086" s="133"/>
      <c r="N1086" s="133"/>
      <c r="O1086" s="133"/>
      <c r="P1086" s="332"/>
      <c r="Q1086" s="133"/>
      <c r="R1086" s="133"/>
      <c r="S1086" s="133"/>
      <c r="T1086" s="133"/>
      <c r="U1086" s="133"/>
      <c r="V1086" s="133"/>
      <c r="W1086" s="133"/>
      <c r="X1086" s="133"/>
      <c r="Y1086" s="133"/>
      <c r="Z1086" s="133"/>
      <c r="AA1086" s="133"/>
      <c r="AB1086" s="133"/>
      <c r="AC1086" s="133"/>
      <c r="AD1086" s="133"/>
      <c r="AE1086" s="332"/>
      <c r="AF1086" s="133"/>
      <c r="AG1086" s="133"/>
      <c r="AH1086" s="133"/>
    </row>
    <row r="1087" ht="15.75" customHeight="1">
      <c r="A1087" s="133"/>
      <c r="B1087" s="133"/>
      <c r="C1087" s="133"/>
      <c r="D1087" s="133"/>
      <c r="E1087" s="133"/>
      <c r="F1087" s="133"/>
      <c r="G1087" s="133"/>
      <c r="H1087" s="133"/>
      <c r="I1087" s="133"/>
      <c r="J1087" s="133"/>
      <c r="K1087" s="133"/>
      <c r="L1087" s="133"/>
      <c r="M1087" s="133"/>
      <c r="N1087" s="133"/>
      <c r="O1087" s="133"/>
      <c r="P1087" s="332"/>
      <c r="Q1087" s="133"/>
      <c r="R1087" s="133"/>
      <c r="S1087" s="133"/>
      <c r="T1087" s="133"/>
      <c r="U1087" s="133"/>
      <c r="V1087" s="133"/>
      <c r="W1087" s="133"/>
      <c r="X1087" s="133"/>
      <c r="Y1087" s="133"/>
      <c r="Z1087" s="133"/>
      <c r="AA1087" s="133"/>
      <c r="AB1087" s="133"/>
      <c r="AC1087" s="133"/>
      <c r="AD1087" s="133"/>
      <c r="AE1087" s="332"/>
      <c r="AF1087" s="133"/>
      <c r="AG1087" s="133"/>
      <c r="AH1087" s="133"/>
    </row>
    <row r="1088" ht="15.75" customHeight="1">
      <c r="A1088" s="133"/>
      <c r="B1088" s="133"/>
      <c r="C1088" s="133"/>
      <c r="D1088" s="133"/>
      <c r="E1088" s="133"/>
      <c r="F1088" s="133"/>
      <c r="G1088" s="133"/>
      <c r="H1088" s="133"/>
      <c r="I1088" s="133"/>
      <c r="J1088" s="133"/>
      <c r="K1088" s="133"/>
      <c r="L1088" s="133"/>
      <c r="M1088" s="133"/>
      <c r="N1088" s="133"/>
      <c r="O1088" s="133"/>
      <c r="P1088" s="332"/>
      <c r="Q1088" s="133"/>
      <c r="R1088" s="133"/>
      <c r="S1088" s="133"/>
      <c r="T1088" s="133"/>
      <c r="U1088" s="133"/>
      <c r="V1088" s="133"/>
      <c r="W1088" s="133"/>
      <c r="X1088" s="133"/>
      <c r="Y1088" s="133"/>
      <c r="Z1088" s="133"/>
      <c r="AA1088" s="133"/>
      <c r="AB1088" s="133"/>
      <c r="AC1088" s="133"/>
      <c r="AD1088" s="133"/>
      <c r="AE1088" s="332"/>
      <c r="AF1088" s="133"/>
      <c r="AG1088" s="133"/>
      <c r="AH1088" s="133"/>
    </row>
    <row r="1089" ht="15.75" customHeight="1">
      <c r="A1089" s="133"/>
      <c r="B1089" s="133"/>
      <c r="C1089" s="133"/>
      <c r="D1089" s="133"/>
      <c r="E1089" s="133"/>
      <c r="F1089" s="133"/>
      <c r="G1089" s="133"/>
      <c r="H1089" s="133"/>
      <c r="I1089" s="133"/>
      <c r="J1089" s="133"/>
      <c r="K1089" s="133"/>
      <c r="L1089" s="133"/>
      <c r="M1089" s="133"/>
      <c r="N1089" s="133"/>
      <c r="O1089" s="133"/>
      <c r="P1089" s="332"/>
      <c r="Q1089" s="133"/>
      <c r="R1089" s="133"/>
      <c r="S1089" s="133"/>
      <c r="T1089" s="133"/>
      <c r="U1089" s="133"/>
      <c r="V1089" s="133"/>
      <c r="W1089" s="133"/>
      <c r="X1089" s="133"/>
      <c r="Y1089" s="133"/>
      <c r="Z1089" s="133"/>
      <c r="AA1089" s="133"/>
      <c r="AB1089" s="133"/>
      <c r="AC1089" s="133"/>
      <c r="AD1089" s="133"/>
      <c r="AE1089" s="332"/>
      <c r="AF1089" s="133"/>
      <c r="AG1089" s="133"/>
      <c r="AH1089" s="133"/>
    </row>
    <row r="1090" ht="15.75" customHeight="1">
      <c r="A1090" s="133"/>
      <c r="B1090" s="133"/>
      <c r="C1090" s="133"/>
      <c r="D1090" s="133"/>
      <c r="E1090" s="133"/>
      <c r="F1090" s="133"/>
      <c r="G1090" s="133"/>
      <c r="H1090" s="133"/>
      <c r="I1090" s="133"/>
      <c r="J1090" s="133"/>
      <c r="K1090" s="133"/>
      <c r="L1090" s="133"/>
      <c r="M1090" s="133"/>
      <c r="N1090" s="133"/>
      <c r="O1090" s="133"/>
      <c r="P1090" s="332"/>
      <c r="Q1090" s="133"/>
      <c r="R1090" s="133"/>
      <c r="S1090" s="133"/>
      <c r="T1090" s="133"/>
      <c r="U1090" s="133"/>
      <c r="V1090" s="133"/>
      <c r="W1090" s="133"/>
      <c r="X1090" s="133"/>
      <c r="Y1090" s="133"/>
      <c r="Z1090" s="133"/>
      <c r="AA1090" s="133"/>
      <c r="AB1090" s="133"/>
      <c r="AC1090" s="133"/>
      <c r="AD1090" s="133"/>
      <c r="AE1090" s="332"/>
      <c r="AF1090" s="133"/>
      <c r="AG1090" s="133"/>
      <c r="AH1090" s="133"/>
    </row>
    <row r="1091" ht="15.75" customHeight="1">
      <c r="A1091" s="133"/>
      <c r="B1091" s="133"/>
      <c r="C1091" s="133"/>
      <c r="D1091" s="133"/>
      <c r="E1091" s="133"/>
      <c r="F1091" s="133"/>
      <c r="G1091" s="133"/>
      <c r="H1091" s="133"/>
      <c r="I1091" s="133"/>
      <c r="J1091" s="133"/>
      <c r="K1091" s="133"/>
      <c r="L1091" s="133"/>
      <c r="M1091" s="133"/>
      <c r="N1091" s="133"/>
      <c r="O1091" s="133"/>
      <c r="P1091" s="332"/>
      <c r="Q1091" s="133"/>
      <c r="R1091" s="133"/>
      <c r="S1091" s="133"/>
      <c r="T1091" s="133"/>
      <c r="U1091" s="133"/>
      <c r="V1091" s="133"/>
      <c r="W1091" s="133"/>
      <c r="X1091" s="133"/>
      <c r="Y1091" s="133"/>
      <c r="Z1091" s="133"/>
      <c r="AA1091" s="133"/>
      <c r="AB1091" s="133"/>
      <c r="AC1091" s="133"/>
      <c r="AD1091" s="133"/>
      <c r="AE1091" s="332"/>
      <c r="AF1091" s="133"/>
      <c r="AG1091" s="133"/>
      <c r="AH1091" s="133"/>
    </row>
    <row r="1092" ht="15.75" customHeight="1">
      <c r="A1092" s="133"/>
      <c r="B1092" s="133"/>
      <c r="C1092" s="133"/>
      <c r="D1092" s="133"/>
      <c r="E1092" s="133"/>
      <c r="F1092" s="133"/>
      <c r="G1092" s="133"/>
      <c r="H1092" s="133"/>
      <c r="I1092" s="133"/>
      <c r="J1092" s="133"/>
      <c r="K1092" s="133"/>
      <c r="L1092" s="133"/>
      <c r="M1092" s="133"/>
      <c r="N1092" s="133"/>
      <c r="O1092" s="133"/>
      <c r="P1092" s="332"/>
      <c r="Q1092" s="133"/>
      <c r="R1092" s="133"/>
      <c r="S1092" s="133"/>
      <c r="T1092" s="133"/>
      <c r="U1092" s="133"/>
      <c r="V1092" s="133"/>
      <c r="W1092" s="133"/>
      <c r="X1092" s="133"/>
      <c r="Y1092" s="133"/>
      <c r="Z1092" s="133"/>
      <c r="AA1092" s="133"/>
      <c r="AB1092" s="133"/>
      <c r="AC1092" s="133"/>
      <c r="AD1092" s="133"/>
      <c r="AE1092" s="332"/>
      <c r="AF1092" s="133"/>
      <c r="AG1092" s="133"/>
      <c r="AH1092" s="133"/>
    </row>
    <row r="1093" ht="15.75" customHeight="1">
      <c r="A1093" s="133"/>
      <c r="B1093" s="133"/>
      <c r="C1093" s="133"/>
      <c r="D1093" s="133"/>
      <c r="E1093" s="133"/>
      <c r="F1093" s="133"/>
      <c r="G1093" s="133"/>
      <c r="H1093" s="133"/>
      <c r="I1093" s="133"/>
      <c r="J1093" s="133"/>
      <c r="K1093" s="133"/>
      <c r="L1093" s="133"/>
      <c r="M1093" s="133"/>
      <c r="N1093" s="133"/>
      <c r="O1093" s="133"/>
      <c r="P1093" s="332"/>
      <c r="Q1093" s="133"/>
      <c r="R1093" s="133"/>
      <c r="S1093" s="133"/>
      <c r="T1093" s="133"/>
      <c r="U1093" s="133"/>
      <c r="V1093" s="133"/>
      <c r="W1093" s="133"/>
      <c r="X1093" s="133"/>
      <c r="Y1093" s="133"/>
      <c r="Z1093" s="133"/>
      <c r="AA1093" s="133"/>
      <c r="AB1093" s="133"/>
      <c r="AC1093" s="133"/>
      <c r="AD1093" s="133"/>
      <c r="AE1093" s="332"/>
      <c r="AF1093" s="133"/>
      <c r="AG1093" s="133"/>
      <c r="AH1093" s="133"/>
    </row>
    <row r="1094" ht="15.75" customHeight="1">
      <c r="A1094" s="133"/>
      <c r="B1094" s="133"/>
      <c r="C1094" s="133"/>
      <c r="D1094" s="133"/>
      <c r="E1094" s="133"/>
      <c r="F1094" s="133"/>
      <c r="G1094" s="133"/>
      <c r="H1094" s="133"/>
      <c r="I1094" s="133"/>
      <c r="J1094" s="133"/>
      <c r="K1094" s="133"/>
      <c r="L1094" s="133"/>
      <c r="M1094" s="133"/>
      <c r="N1094" s="133"/>
      <c r="O1094" s="133"/>
      <c r="P1094" s="332"/>
      <c r="Q1094" s="133"/>
      <c r="R1094" s="133"/>
      <c r="S1094" s="133"/>
      <c r="T1094" s="133"/>
      <c r="U1094" s="133"/>
      <c r="V1094" s="133"/>
      <c r="W1094" s="133"/>
      <c r="X1094" s="133"/>
      <c r="Y1094" s="133"/>
      <c r="Z1094" s="133"/>
      <c r="AA1094" s="133"/>
      <c r="AB1094" s="133"/>
      <c r="AC1094" s="133"/>
      <c r="AD1094" s="133"/>
      <c r="AE1094" s="332"/>
      <c r="AF1094" s="133"/>
      <c r="AG1094" s="133"/>
      <c r="AH1094" s="133"/>
    </row>
    <row r="1095" ht="15.75" customHeight="1">
      <c r="A1095" s="133"/>
      <c r="B1095" s="133"/>
      <c r="C1095" s="133"/>
      <c r="D1095" s="133"/>
      <c r="E1095" s="133"/>
      <c r="F1095" s="133"/>
      <c r="G1095" s="133"/>
      <c r="H1095" s="133"/>
      <c r="I1095" s="133"/>
      <c r="J1095" s="133"/>
      <c r="K1095" s="133"/>
      <c r="L1095" s="133"/>
      <c r="M1095" s="133"/>
      <c r="N1095" s="133"/>
      <c r="O1095" s="133"/>
      <c r="P1095" s="332"/>
      <c r="Q1095" s="133"/>
      <c r="R1095" s="133"/>
      <c r="S1095" s="133"/>
      <c r="T1095" s="133"/>
      <c r="U1095" s="133"/>
      <c r="V1095" s="133"/>
      <c r="W1095" s="133"/>
      <c r="X1095" s="133"/>
      <c r="Y1095" s="133"/>
      <c r="Z1095" s="133"/>
      <c r="AA1095" s="133"/>
      <c r="AB1095" s="133"/>
      <c r="AC1095" s="133"/>
      <c r="AD1095" s="133"/>
      <c r="AE1095" s="332"/>
      <c r="AF1095" s="133"/>
      <c r="AG1095" s="133"/>
      <c r="AH1095" s="133"/>
    </row>
    <row r="1096" ht="15.75" customHeight="1">
      <c r="A1096" s="133"/>
      <c r="B1096" s="133"/>
      <c r="C1096" s="133"/>
      <c r="D1096" s="133"/>
      <c r="E1096" s="133"/>
      <c r="F1096" s="133"/>
      <c r="G1096" s="133"/>
      <c r="H1096" s="133"/>
      <c r="I1096" s="133"/>
      <c r="J1096" s="133"/>
      <c r="K1096" s="133"/>
      <c r="L1096" s="133"/>
      <c r="M1096" s="133"/>
      <c r="N1096" s="133"/>
      <c r="O1096" s="133"/>
      <c r="P1096" s="332"/>
      <c r="Q1096" s="133"/>
      <c r="R1096" s="133"/>
      <c r="S1096" s="133"/>
      <c r="T1096" s="133"/>
      <c r="U1096" s="133"/>
      <c r="V1096" s="133"/>
      <c r="W1096" s="133"/>
      <c r="X1096" s="133"/>
      <c r="Y1096" s="133"/>
      <c r="Z1096" s="133"/>
      <c r="AA1096" s="133"/>
      <c r="AB1096" s="133"/>
      <c r="AC1096" s="133"/>
      <c r="AD1096" s="133"/>
      <c r="AE1096" s="332"/>
      <c r="AF1096" s="133"/>
      <c r="AG1096" s="133"/>
      <c r="AH1096" s="133"/>
    </row>
    <row r="1097" ht="15.75" customHeight="1">
      <c r="A1097" s="133"/>
      <c r="B1097" s="133"/>
      <c r="C1097" s="133"/>
      <c r="D1097" s="133"/>
      <c r="E1097" s="133"/>
      <c r="F1097" s="133"/>
      <c r="G1097" s="133"/>
      <c r="H1097" s="133"/>
      <c r="I1097" s="133"/>
      <c r="J1097" s="133"/>
      <c r="K1097" s="133"/>
      <c r="L1097" s="133"/>
      <c r="M1097" s="133"/>
      <c r="N1097" s="133"/>
      <c r="O1097" s="133"/>
      <c r="P1097" s="332"/>
      <c r="Q1097" s="133"/>
      <c r="R1097" s="133"/>
      <c r="S1097" s="133"/>
      <c r="T1097" s="133"/>
      <c r="U1097" s="133"/>
      <c r="V1097" s="133"/>
      <c r="W1097" s="133"/>
      <c r="X1097" s="133"/>
      <c r="Y1097" s="133"/>
      <c r="Z1097" s="133"/>
      <c r="AA1097" s="133"/>
      <c r="AB1097" s="133"/>
      <c r="AC1097" s="133"/>
      <c r="AD1097" s="133"/>
      <c r="AE1097" s="332"/>
      <c r="AF1097" s="133"/>
      <c r="AG1097" s="133"/>
      <c r="AH1097" s="133"/>
    </row>
    <row r="1098" ht="15.75" customHeight="1">
      <c r="A1098" s="133"/>
      <c r="B1098" s="133"/>
      <c r="C1098" s="133"/>
      <c r="D1098" s="133"/>
      <c r="E1098" s="133"/>
      <c r="F1098" s="133"/>
      <c r="G1098" s="133"/>
      <c r="H1098" s="133"/>
      <c r="I1098" s="133"/>
      <c r="J1098" s="133"/>
      <c r="K1098" s="133"/>
      <c r="L1098" s="133"/>
      <c r="M1098" s="133"/>
      <c r="N1098" s="133"/>
      <c r="O1098" s="133"/>
      <c r="P1098" s="332"/>
      <c r="Q1098" s="133"/>
      <c r="R1098" s="133"/>
      <c r="S1098" s="133"/>
      <c r="T1098" s="133"/>
      <c r="U1098" s="133"/>
      <c r="V1098" s="133"/>
      <c r="W1098" s="133"/>
      <c r="X1098" s="133"/>
      <c r="Y1098" s="133"/>
      <c r="Z1098" s="133"/>
      <c r="AA1098" s="133"/>
      <c r="AB1098" s="133"/>
      <c r="AC1098" s="133"/>
      <c r="AD1098" s="133"/>
      <c r="AE1098" s="332"/>
      <c r="AF1098" s="133"/>
      <c r="AG1098" s="133"/>
      <c r="AH1098" s="133"/>
    </row>
    <row r="1099" ht="15.75" customHeight="1">
      <c r="A1099" s="133"/>
      <c r="B1099" s="133"/>
      <c r="C1099" s="133"/>
      <c r="D1099" s="133"/>
      <c r="E1099" s="133"/>
      <c r="F1099" s="133"/>
      <c r="G1099" s="133"/>
      <c r="H1099" s="133"/>
      <c r="I1099" s="133"/>
      <c r="J1099" s="133"/>
      <c r="K1099" s="133"/>
      <c r="L1099" s="133"/>
      <c r="M1099" s="133"/>
      <c r="N1099" s="133"/>
      <c r="O1099" s="133"/>
      <c r="P1099" s="332"/>
      <c r="Q1099" s="133"/>
      <c r="R1099" s="133"/>
      <c r="S1099" s="133"/>
      <c r="T1099" s="133"/>
      <c r="U1099" s="133"/>
      <c r="V1099" s="133"/>
      <c r="W1099" s="133"/>
      <c r="X1099" s="133"/>
      <c r="Y1099" s="133"/>
      <c r="Z1099" s="133"/>
      <c r="AA1099" s="133"/>
      <c r="AB1099" s="133"/>
      <c r="AC1099" s="133"/>
      <c r="AD1099" s="133"/>
      <c r="AE1099" s="332"/>
      <c r="AF1099" s="133"/>
      <c r="AG1099" s="133"/>
      <c r="AH1099" s="133"/>
    </row>
    <row r="1100" ht="15.75" customHeight="1">
      <c r="A1100" s="133"/>
      <c r="B1100" s="133"/>
      <c r="C1100" s="133"/>
      <c r="D1100" s="133"/>
      <c r="E1100" s="133"/>
      <c r="F1100" s="133"/>
      <c r="G1100" s="133"/>
      <c r="H1100" s="133"/>
      <c r="I1100" s="133"/>
      <c r="J1100" s="133"/>
      <c r="K1100" s="133"/>
      <c r="L1100" s="133"/>
      <c r="M1100" s="133"/>
      <c r="N1100" s="133"/>
      <c r="O1100" s="133"/>
      <c r="P1100" s="332"/>
      <c r="Q1100" s="133"/>
      <c r="R1100" s="133"/>
      <c r="S1100" s="133"/>
      <c r="T1100" s="133"/>
      <c r="U1100" s="133"/>
      <c r="V1100" s="133"/>
      <c r="W1100" s="133"/>
      <c r="X1100" s="133"/>
      <c r="Y1100" s="133"/>
      <c r="Z1100" s="133"/>
      <c r="AA1100" s="133"/>
      <c r="AB1100" s="133"/>
      <c r="AC1100" s="133"/>
      <c r="AD1100" s="133"/>
      <c r="AE1100" s="332"/>
      <c r="AF1100" s="133"/>
      <c r="AG1100" s="133"/>
      <c r="AH1100" s="133"/>
    </row>
    <row r="1101" ht="15.75" customHeight="1">
      <c r="A1101" s="133"/>
      <c r="B1101" s="133"/>
      <c r="C1101" s="133"/>
      <c r="D1101" s="133"/>
      <c r="E1101" s="133"/>
      <c r="F1101" s="133"/>
      <c r="G1101" s="133"/>
      <c r="H1101" s="133"/>
      <c r="I1101" s="133"/>
      <c r="J1101" s="133"/>
      <c r="K1101" s="133"/>
      <c r="L1101" s="133"/>
      <c r="M1101" s="133"/>
      <c r="N1101" s="133"/>
      <c r="O1101" s="133"/>
      <c r="P1101" s="332"/>
      <c r="Q1101" s="133"/>
      <c r="R1101" s="133"/>
      <c r="S1101" s="133"/>
      <c r="T1101" s="133"/>
      <c r="U1101" s="133"/>
      <c r="V1101" s="133"/>
      <c r="W1101" s="133"/>
      <c r="X1101" s="133"/>
      <c r="Y1101" s="133"/>
      <c r="Z1101" s="133"/>
      <c r="AA1101" s="133"/>
      <c r="AB1101" s="133"/>
      <c r="AC1101" s="133"/>
      <c r="AD1101" s="133"/>
      <c r="AE1101" s="332"/>
      <c r="AF1101" s="133"/>
      <c r="AG1101" s="133"/>
      <c r="AH1101" s="133"/>
    </row>
    <row r="1102" ht="15.75" customHeight="1">
      <c r="A1102" s="133"/>
      <c r="B1102" s="133"/>
      <c r="C1102" s="133"/>
      <c r="D1102" s="133"/>
      <c r="E1102" s="133"/>
      <c r="F1102" s="133"/>
      <c r="G1102" s="133"/>
      <c r="H1102" s="133"/>
      <c r="I1102" s="133"/>
      <c r="J1102" s="133"/>
      <c r="K1102" s="133"/>
      <c r="L1102" s="133"/>
      <c r="M1102" s="133"/>
      <c r="N1102" s="133"/>
      <c r="O1102" s="133"/>
      <c r="P1102" s="332"/>
      <c r="Q1102" s="133"/>
      <c r="R1102" s="133"/>
      <c r="S1102" s="133"/>
      <c r="T1102" s="133"/>
      <c r="U1102" s="133"/>
      <c r="V1102" s="133"/>
      <c r="W1102" s="133"/>
      <c r="X1102" s="133"/>
      <c r="Y1102" s="133"/>
      <c r="Z1102" s="133"/>
      <c r="AA1102" s="133"/>
      <c r="AB1102" s="133"/>
      <c r="AC1102" s="133"/>
      <c r="AD1102" s="133"/>
      <c r="AE1102" s="332"/>
      <c r="AF1102" s="133"/>
      <c r="AG1102" s="133"/>
      <c r="AH1102" s="133"/>
    </row>
    <row r="1103" ht="15.75" customHeight="1">
      <c r="A1103" s="133"/>
      <c r="B1103" s="133"/>
      <c r="C1103" s="133"/>
      <c r="D1103" s="133"/>
      <c r="E1103" s="133"/>
      <c r="F1103" s="133"/>
      <c r="G1103" s="133"/>
      <c r="H1103" s="133"/>
      <c r="I1103" s="133"/>
      <c r="J1103" s="133"/>
      <c r="K1103" s="133"/>
      <c r="L1103" s="133"/>
      <c r="M1103" s="133"/>
      <c r="N1103" s="133"/>
      <c r="O1103" s="133"/>
      <c r="P1103" s="332"/>
      <c r="Q1103" s="133"/>
      <c r="R1103" s="133"/>
      <c r="S1103" s="133"/>
      <c r="T1103" s="133"/>
      <c r="U1103" s="133"/>
      <c r="V1103" s="133"/>
      <c r="W1103" s="133"/>
      <c r="X1103" s="133"/>
      <c r="Y1103" s="133"/>
      <c r="Z1103" s="133"/>
      <c r="AA1103" s="133"/>
      <c r="AB1103" s="133"/>
      <c r="AC1103" s="133"/>
      <c r="AD1103" s="133"/>
      <c r="AE1103" s="332"/>
      <c r="AF1103" s="133"/>
      <c r="AG1103" s="133"/>
      <c r="AH1103" s="133"/>
    </row>
    <row r="1104" ht="15.75" customHeight="1">
      <c r="A1104" s="133"/>
      <c r="B1104" s="133"/>
      <c r="C1104" s="133"/>
      <c r="D1104" s="133"/>
      <c r="E1104" s="133"/>
      <c r="F1104" s="133"/>
      <c r="G1104" s="133"/>
      <c r="H1104" s="133"/>
      <c r="I1104" s="133"/>
      <c r="J1104" s="133"/>
      <c r="K1104" s="133"/>
      <c r="L1104" s="133"/>
      <c r="M1104" s="133"/>
      <c r="N1104" s="133"/>
      <c r="O1104" s="133"/>
      <c r="P1104" s="332"/>
      <c r="Q1104" s="133"/>
      <c r="R1104" s="133"/>
      <c r="S1104" s="133"/>
      <c r="T1104" s="133"/>
      <c r="U1104" s="133"/>
      <c r="V1104" s="133"/>
      <c r="W1104" s="133"/>
      <c r="X1104" s="133"/>
      <c r="Y1104" s="133"/>
      <c r="Z1104" s="133"/>
      <c r="AA1104" s="133"/>
      <c r="AB1104" s="133"/>
      <c r="AC1104" s="133"/>
      <c r="AD1104" s="133"/>
      <c r="AE1104" s="332"/>
      <c r="AF1104" s="133"/>
      <c r="AG1104" s="133"/>
      <c r="AH1104" s="133"/>
    </row>
    <row r="1105" ht="15.75" customHeight="1">
      <c r="A1105" s="133"/>
      <c r="B1105" s="133"/>
      <c r="C1105" s="133"/>
      <c r="D1105" s="133"/>
      <c r="E1105" s="133"/>
      <c r="F1105" s="133"/>
      <c r="G1105" s="133"/>
      <c r="H1105" s="133"/>
      <c r="I1105" s="133"/>
      <c r="J1105" s="133"/>
      <c r="K1105" s="133"/>
      <c r="L1105" s="133"/>
      <c r="M1105" s="133"/>
      <c r="N1105" s="133"/>
      <c r="O1105" s="133"/>
      <c r="P1105" s="332"/>
      <c r="Q1105" s="133"/>
      <c r="R1105" s="133"/>
      <c r="S1105" s="133"/>
      <c r="T1105" s="133"/>
      <c r="U1105" s="133"/>
      <c r="V1105" s="133"/>
      <c r="W1105" s="133"/>
      <c r="X1105" s="133"/>
      <c r="Y1105" s="133"/>
      <c r="Z1105" s="133"/>
      <c r="AA1105" s="133"/>
      <c r="AB1105" s="133"/>
      <c r="AC1105" s="133"/>
      <c r="AD1105" s="133"/>
      <c r="AE1105" s="332"/>
      <c r="AF1105" s="133"/>
      <c r="AG1105" s="133"/>
      <c r="AH1105" s="133"/>
    </row>
    <row r="1106" ht="15.75" customHeight="1">
      <c r="A1106" s="133"/>
      <c r="B1106" s="133"/>
      <c r="C1106" s="133"/>
      <c r="D1106" s="133"/>
      <c r="E1106" s="133"/>
      <c r="F1106" s="133"/>
      <c r="G1106" s="133"/>
      <c r="H1106" s="133"/>
      <c r="I1106" s="133"/>
      <c r="J1106" s="133"/>
      <c r="K1106" s="133"/>
      <c r="L1106" s="133"/>
      <c r="M1106" s="133"/>
      <c r="N1106" s="133"/>
      <c r="O1106" s="133"/>
      <c r="P1106" s="332"/>
      <c r="Q1106" s="133"/>
      <c r="R1106" s="133"/>
      <c r="S1106" s="133"/>
      <c r="T1106" s="133"/>
      <c r="U1106" s="133"/>
      <c r="V1106" s="133"/>
      <c r="W1106" s="133"/>
      <c r="X1106" s="133"/>
      <c r="Y1106" s="133"/>
      <c r="Z1106" s="133"/>
      <c r="AA1106" s="133"/>
      <c r="AB1106" s="133"/>
      <c r="AC1106" s="133"/>
      <c r="AD1106" s="133"/>
      <c r="AE1106" s="332"/>
      <c r="AF1106" s="133"/>
      <c r="AG1106" s="133"/>
      <c r="AH1106" s="133"/>
    </row>
    <row r="1107" ht="15.75" customHeight="1">
      <c r="A1107" s="133"/>
      <c r="B1107" s="133"/>
      <c r="C1107" s="133"/>
      <c r="D1107" s="133"/>
      <c r="E1107" s="133"/>
      <c r="F1107" s="133"/>
      <c r="G1107" s="133"/>
      <c r="H1107" s="133"/>
      <c r="I1107" s="133"/>
      <c r="J1107" s="133"/>
      <c r="K1107" s="133"/>
      <c r="L1107" s="133"/>
      <c r="M1107" s="133"/>
      <c r="N1107" s="133"/>
      <c r="O1107" s="133"/>
      <c r="P1107" s="332"/>
      <c r="Q1107" s="133"/>
      <c r="R1107" s="133"/>
      <c r="S1107" s="133"/>
      <c r="T1107" s="133"/>
      <c r="U1107" s="133"/>
      <c r="V1107" s="133"/>
      <c r="W1107" s="133"/>
      <c r="X1107" s="133"/>
      <c r="Y1107" s="133"/>
      <c r="Z1107" s="133"/>
      <c r="AA1107" s="133"/>
      <c r="AB1107" s="133"/>
      <c r="AC1107" s="133"/>
      <c r="AD1107" s="133"/>
      <c r="AE1107" s="332"/>
      <c r="AF1107" s="133"/>
      <c r="AG1107" s="133"/>
      <c r="AH1107" s="133"/>
    </row>
    <row r="1108" ht="15.75" customHeight="1">
      <c r="A1108" s="133"/>
      <c r="B1108" s="133"/>
      <c r="C1108" s="133"/>
      <c r="D1108" s="133"/>
      <c r="E1108" s="133"/>
      <c r="F1108" s="133"/>
      <c r="G1108" s="133"/>
      <c r="H1108" s="133"/>
      <c r="I1108" s="133"/>
      <c r="J1108" s="133"/>
      <c r="K1108" s="133"/>
      <c r="L1108" s="133"/>
      <c r="M1108" s="133"/>
      <c r="N1108" s="133"/>
      <c r="O1108" s="133"/>
      <c r="P1108" s="332"/>
      <c r="Q1108" s="133"/>
      <c r="R1108" s="133"/>
      <c r="S1108" s="133"/>
      <c r="T1108" s="133"/>
      <c r="U1108" s="133"/>
      <c r="V1108" s="133"/>
      <c r="W1108" s="133"/>
      <c r="X1108" s="133"/>
      <c r="Y1108" s="133"/>
      <c r="Z1108" s="133"/>
      <c r="AA1108" s="133"/>
      <c r="AB1108" s="133"/>
      <c r="AC1108" s="133"/>
      <c r="AD1108" s="133"/>
      <c r="AE1108" s="332"/>
      <c r="AF1108" s="133"/>
      <c r="AG1108" s="133"/>
      <c r="AH1108" s="133"/>
    </row>
    <row r="1109" ht="15.75" customHeight="1">
      <c r="A1109" s="133"/>
      <c r="B1109" s="133"/>
      <c r="C1109" s="133"/>
      <c r="D1109" s="133"/>
      <c r="E1109" s="133"/>
      <c r="F1109" s="133"/>
      <c r="G1109" s="133"/>
      <c r="H1109" s="133"/>
      <c r="I1109" s="133"/>
      <c r="J1109" s="133"/>
      <c r="K1109" s="133"/>
      <c r="L1109" s="133"/>
      <c r="M1109" s="133"/>
      <c r="N1109" s="133"/>
      <c r="O1109" s="133"/>
      <c r="P1109" s="332"/>
      <c r="Q1109" s="133"/>
      <c r="R1109" s="133"/>
      <c r="S1109" s="133"/>
      <c r="T1109" s="133"/>
      <c r="U1109" s="133"/>
      <c r="V1109" s="133"/>
      <c r="W1109" s="133"/>
      <c r="X1109" s="133"/>
      <c r="Y1109" s="133"/>
      <c r="Z1109" s="133"/>
      <c r="AA1109" s="133"/>
      <c r="AB1109" s="133"/>
      <c r="AC1109" s="133"/>
      <c r="AD1109" s="133"/>
      <c r="AE1109" s="332"/>
      <c r="AF1109" s="133"/>
      <c r="AG1109" s="133"/>
      <c r="AH1109" s="133"/>
    </row>
    <row r="1110" ht="15.75" customHeight="1">
      <c r="A1110" s="133"/>
      <c r="B1110" s="133"/>
      <c r="C1110" s="133"/>
      <c r="D1110" s="133"/>
      <c r="E1110" s="133"/>
      <c r="F1110" s="133"/>
      <c r="G1110" s="133"/>
      <c r="H1110" s="133"/>
      <c r="I1110" s="133"/>
      <c r="J1110" s="133"/>
      <c r="K1110" s="133"/>
      <c r="L1110" s="133"/>
      <c r="M1110" s="133"/>
      <c r="N1110" s="133"/>
      <c r="O1110" s="133"/>
      <c r="P1110" s="332"/>
      <c r="Q1110" s="133"/>
      <c r="R1110" s="133"/>
      <c r="S1110" s="133"/>
      <c r="T1110" s="133"/>
      <c r="U1110" s="133"/>
      <c r="V1110" s="133"/>
      <c r="W1110" s="133"/>
      <c r="X1110" s="133"/>
      <c r="Y1110" s="133"/>
      <c r="Z1110" s="133"/>
      <c r="AA1110" s="133"/>
      <c r="AB1110" s="133"/>
      <c r="AC1110" s="133"/>
      <c r="AD1110" s="133"/>
      <c r="AE1110" s="332"/>
      <c r="AF1110" s="133"/>
      <c r="AG1110" s="133"/>
      <c r="AH1110" s="133"/>
    </row>
    <row r="1111" ht="15.75" customHeight="1">
      <c r="A1111" s="133"/>
      <c r="B1111" s="133"/>
      <c r="C1111" s="133"/>
      <c r="D1111" s="133"/>
      <c r="E1111" s="133"/>
      <c r="F1111" s="133"/>
      <c r="G1111" s="133"/>
      <c r="H1111" s="133"/>
      <c r="I1111" s="133"/>
      <c r="J1111" s="133"/>
      <c r="K1111" s="133"/>
      <c r="L1111" s="133"/>
      <c r="M1111" s="133"/>
      <c r="N1111" s="133"/>
      <c r="O1111" s="133"/>
      <c r="P1111" s="332"/>
      <c r="Q1111" s="133"/>
      <c r="R1111" s="133"/>
      <c r="S1111" s="133"/>
      <c r="T1111" s="133"/>
      <c r="U1111" s="133"/>
      <c r="V1111" s="133"/>
      <c r="W1111" s="133"/>
      <c r="X1111" s="133"/>
      <c r="Y1111" s="133"/>
      <c r="Z1111" s="133"/>
      <c r="AA1111" s="133"/>
      <c r="AB1111" s="133"/>
      <c r="AC1111" s="133"/>
      <c r="AD1111" s="133"/>
      <c r="AE1111" s="332"/>
      <c r="AF1111" s="133"/>
      <c r="AG1111" s="133"/>
      <c r="AH1111" s="133"/>
    </row>
    <row r="1112" ht="15.75" customHeight="1">
      <c r="A1112" s="133"/>
      <c r="B1112" s="133"/>
      <c r="C1112" s="133"/>
      <c r="D1112" s="133"/>
      <c r="E1112" s="133"/>
      <c r="F1112" s="133"/>
      <c r="G1112" s="133"/>
      <c r="H1112" s="133"/>
      <c r="I1112" s="133"/>
      <c r="J1112" s="133"/>
      <c r="K1112" s="133"/>
      <c r="L1112" s="133"/>
      <c r="M1112" s="133"/>
      <c r="N1112" s="133"/>
      <c r="O1112" s="133"/>
      <c r="P1112" s="332"/>
      <c r="Q1112" s="133"/>
      <c r="R1112" s="133"/>
      <c r="S1112" s="133"/>
      <c r="T1112" s="133"/>
      <c r="U1112" s="133"/>
      <c r="V1112" s="133"/>
      <c r="W1112" s="133"/>
      <c r="X1112" s="133"/>
      <c r="Y1112" s="133"/>
      <c r="Z1112" s="133"/>
      <c r="AA1112" s="133"/>
      <c r="AB1112" s="133"/>
      <c r="AC1112" s="133"/>
      <c r="AD1112" s="133"/>
      <c r="AE1112" s="332"/>
      <c r="AF1112" s="133"/>
      <c r="AG1112" s="133"/>
      <c r="AH1112" s="133"/>
    </row>
    <row r="1113" ht="15.75" customHeight="1">
      <c r="A1113" s="133"/>
      <c r="B1113" s="133"/>
      <c r="C1113" s="133"/>
      <c r="D1113" s="133"/>
      <c r="E1113" s="133"/>
      <c r="F1113" s="133"/>
      <c r="G1113" s="133"/>
      <c r="H1113" s="133"/>
      <c r="I1113" s="133"/>
      <c r="J1113" s="133"/>
      <c r="K1113" s="133"/>
      <c r="L1113" s="133"/>
      <c r="M1113" s="133"/>
      <c r="N1113" s="133"/>
      <c r="O1113" s="133"/>
      <c r="P1113" s="332"/>
      <c r="Q1113" s="133"/>
      <c r="R1113" s="133"/>
      <c r="S1113" s="133"/>
      <c r="T1113" s="133"/>
      <c r="U1113" s="133"/>
      <c r="V1113" s="133"/>
      <c r="W1113" s="133"/>
      <c r="X1113" s="133"/>
      <c r="Y1113" s="133"/>
      <c r="Z1113" s="133"/>
      <c r="AA1113" s="133"/>
      <c r="AB1113" s="133"/>
      <c r="AC1113" s="133"/>
      <c r="AD1113" s="133"/>
      <c r="AE1113" s="332"/>
      <c r="AF1113" s="133"/>
      <c r="AG1113" s="133"/>
      <c r="AH1113" s="133"/>
    </row>
    <row r="1114" ht="15.75" customHeight="1">
      <c r="A1114" s="133"/>
      <c r="B1114" s="133"/>
      <c r="C1114" s="133"/>
      <c r="D1114" s="133"/>
      <c r="E1114" s="133"/>
      <c r="F1114" s="133"/>
      <c r="G1114" s="133"/>
      <c r="H1114" s="133"/>
      <c r="I1114" s="133"/>
      <c r="J1114" s="133"/>
      <c r="K1114" s="133"/>
      <c r="L1114" s="133"/>
      <c r="M1114" s="133"/>
      <c r="N1114" s="133"/>
      <c r="O1114" s="133"/>
      <c r="P1114" s="332"/>
      <c r="Q1114" s="133"/>
      <c r="R1114" s="133"/>
      <c r="S1114" s="133"/>
      <c r="T1114" s="133"/>
      <c r="U1114" s="133"/>
      <c r="V1114" s="133"/>
      <c r="W1114" s="133"/>
      <c r="X1114" s="133"/>
      <c r="Y1114" s="133"/>
      <c r="Z1114" s="133"/>
      <c r="AA1114" s="133"/>
      <c r="AB1114" s="133"/>
      <c r="AC1114" s="133"/>
      <c r="AD1114" s="133"/>
      <c r="AE1114" s="332"/>
      <c r="AF1114" s="133"/>
      <c r="AG1114" s="133"/>
      <c r="AH1114" s="133"/>
    </row>
    <row r="1115" ht="15.75" customHeight="1">
      <c r="A1115" s="133"/>
      <c r="B1115" s="133"/>
      <c r="C1115" s="133"/>
      <c r="D1115" s="133"/>
      <c r="E1115" s="133"/>
      <c r="F1115" s="133"/>
      <c r="G1115" s="133"/>
      <c r="H1115" s="133"/>
      <c r="I1115" s="133"/>
      <c r="J1115" s="133"/>
      <c r="K1115" s="133"/>
      <c r="L1115" s="133"/>
      <c r="M1115" s="133"/>
      <c r="N1115" s="133"/>
      <c r="O1115" s="133"/>
      <c r="P1115" s="332"/>
      <c r="Q1115" s="133"/>
      <c r="R1115" s="133"/>
      <c r="S1115" s="133"/>
      <c r="T1115" s="133"/>
      <c r="U1115" s="133"/>
      <c r="V1115" s="133"/>
      <c r="W1115" s="133"/>
      <c r="X1115" s="133"/>
      <c r="Y1115" s="133"/>
      <c r="Z1115" s="133"/>
      <c r="AA1115" s="133"/>
      <c r="AB1115" s="133"/>
      <c r="AC1115" s="133"/>
      <c r="AD1115" s="133"/>
      <c r="AE1115" s="332"/>
      <c r="AF1115" s="133"/>
      <c r="AG1115" s="133"/>
      <c r="AH1115" s="133"/>
    </row>
    <row r="1116" ht="15.75" customHeight="1">
      <c r="A1116" s="133"/>
      <c r="B1116" s="133"/>
      <c r="C1116" s="133"/>
      <c r="D1116" s="133"/>
      <c r="E1116" s="133"/>
      <c r="F1116" s="133"/>
      <c r="G1116" s="133"/>
      <c r="H1116" s="133"/>
      <c r="I1116" s="133"/>
      <c r="J1116" s="133"/>
      <c r="K1116" s="133"/>
      <c r="L1116" s="133"/>
      <c r="M1116" s="133"/>
      <c r="N1116" s="133"/>
      <c r="O1116" s="133"/>
      <c r="P1116" s="332"/>
      <c r="Q1116" s="133"/>
      <c r="R1116" s="133"/>
      <c r="S1116" s="133"/>
      <c r="T1116" s="133"/>
      <c r="U1116" s="133"/>
      <c r="V1116" s="133"/>
      <c r="W1116" s="133"/>
      <c r="X1116" s="133"/>
      <c r="Y1116" s="133"/>
      <c r="Z1116" s="133"/>
      <c r="AA1116" s="133"/>
      <c r="AB1116" s="133"/>
      <c r="AC1116" s="133"/>
      <c r="AD1116" s="133"/>
      <c r="AE1116" s="332"/>
      <c r="AF1116" s="133"/>
      <c r="AG1116" s="133"/>
      <c r="AH1116" s="133"/>
    </row>
    <row r="1117" ht="15.75" customHeight="1">
      <c r="A1117" s="133"/>
      <c r="B1117" s="133"/>
      <c r="C1117" s="133"/>
      <c r="D1117" s="133"/>
      <c r="E1117" s="133"/>
      <c r="F1117" s="133"/>
      <c r="G1117" s="133"/>
      <c r="H1117" s="133"/>
      <c r="I1117" s="133"/>
      <c r="J1117" s="133"/>
      <c r="K1117" s="133"/>
      <c r="L1117" s="133"/>
      <c r="M1117" s="133"/>
      <c r="N1117" s="133"/>
      <c r="O1117" s="133"/>
      <c r="P1117" s="332"/>
      <c r="Q1117" s="133"/>
      <c r="R1117" s="133"/>
      <c r="S1117" s="133"/>
      <c r="T1117" s="133"/>
      <c r="U1117" s="133"/>
      <c r="V1117" s="133"/>
      <c r="W1117" s="133"/>
      <c r="X1117" s="133"/>
      <c r="Y1117" s="133"/>
      <c r="Z1117" s="133"/>
      <c r="AA1117" s="133"/>
      <c r="AB1117" s="133"/>
      <c r="AC1117" s="133"/>
      <c r="AD1117" s="133"/>
      <c r="AE1117" s="332"/>
      <c r="AF1117" s="133"/>
      <c r="AG1117" s="133"/>
      <c r="AH1117" s="133"/>
    </row>
    <row r="1118" ht="15.75" customHeight="1">
      <c r="A1118" s="133"/>
      <c r="B1118" s="133"/>
      <c r="C1118" s="133"/>
      <c r="D1118" s="133"/>
      <c r="E1118" s="133"/>
      <c r="F1118" s="133"/>
      <c r="G1118" s="133"/>
      <c r="H1118" s="133"/>
      <c r="I1118" s="133"/>
      <c r="J1118" s="133"/>
      <c r="K1118" s="133"/>
      <c r="L1118" s="133"/>
      <c r="M1118" s="133"/>
      <c r="N1118" s="133"/>
      <c r="O1118" s="133"/>
      <c r="P1118" s="332"/>
      <c r="Q1118" s="133"/>
      <c r="R1118" s="133"/>
      <c r="S1118" s="133"/>
      <c r="T1118" s="133"/>
      <c r="U1118" s="133"/>
      <c r="V1118" s="133"/>
      <c r="W1118" s="133"/>
      <c r="X1118" s="133"/>
      <c r="Y1118" s="133"/>
      <c r="Z1118" s="133"/>
      <c r="AA1118" s="133"/>
      <c r="AB1118" s="133"/>
      <c r="AC1118" s="133"/>
      <c r="AD1118" s="133"/>
      <c r="AE1118" s="332"/>
      <c r="AF1118" s="133"/>
      <c r="AG1118" s="133"/>
      <c r="AH1118" s="133"/>
    </row>
    <row r="1119" ht="15.75" customHeight="1">
      <c r="A1119" s="133"/>
      <c r="B1119" s="133"/>
      <c r="C1119" s="133"/>
      <c r="D1119" s="133"/>
      <c r="E1119" s="133"/>
      <c r="F1119" s="133"/>
      <c r="G1119" s="133"/>
      <c r="H1119" s="133"/>
      <c r="I1119" s="133"/>
      <c r="J1119" s="133"/>
      <c r="K1119" s="133"/>
      <c r="L1119" s="133"/>
      <c r="M1119" s="133"/>
      <c r="N1119" s="133"/>
      <c r="O1119" s="133"/>
      <c r="P1119" s="332"/>
      <c r="Q1119" s="133"/>
      <c r="R1119" s="133"/>
      <c r="S1119" s="133"/>
      <c r="T1119" s="133"/>
      <c r="U1119" s="133"/>
      <c r="V1119" s="133"/>
      <c r="W1119" s="133"/>
      <c r="X1119" s="133"/>
      <c r="Y1119" s="133"/>
      <c r="Z1119" s="133"/>
      <c r="AA1119" s="133"/>
      <c r="AB1119" s="133"/>
      <c r="AC1119" s="133"/>
      <c r="AD1119" s="133"/>
      <c r="AE1119" s="332"/>
      <c r="AF1119" s="133"/>
      <c r="AG1119" s="133"/>
      <c r="AH1119" s="133"/>
    </row>
    <row r="1120" ht="15.75" customHeight="1">
      <c r="A1120" s="133"/>
      <c r="B1120" s="133"/>
      <c r="C1120" s="133"/>
      <c r="D1120" s="133"/>
      <c r="E1120" s="133"/>
      <c r="F1120" s="133"/>
      <c r="G1120" s="133"/>
      <c r="H1120" s="133"/>
      <c r="I1120" s="133"/>
      <c r="J1120" s="133"/>
      <c r="K1120" s="133"/>
      <c r="L1120" s="133"/>
      <c r="M1120" s="133"/>
      <c r="N1120" s="133"/>
      <c r="O1120" s="133"/>
      <c r="P1120" s="332"/>
      <c r="Q1120" s="133"/>
      <c r="R1120" s="133"/>
      <c r="S1120" s="133"/>
      <c r="T1120" s="133"/>
      <c r="U1120" s="133"/>
      <c r="V1120" s="133"/>
      <c r="W1120" s="133"/>
      <c r="X1120" s="133"/>
      <c r="Y1120" s="133"/>
      <c r="Z1120" s="133"/>
      <c r="AA1120" s="133"/>
      <c r="AB1120" s="133"/>
      <c r="AC1120" s="133"/>
      <c r="AD1120" s="133"/>
      <c r="AE1120" s="332"/>
      <c r="AF1120" s="133"/>
      <c r="AG1120" s="133"/>
      <c r="AH1120" s="133"/>
    </row>
    <row r="1121" ht="15.75" customHeight="1">
      <c r="A1121" s="133"/>
      <c r="B1121" s="133"/>
      <c r="C1121" s="133"/>
      <c r="D1121" s="133"/>
      <c r="E1121" s="133"/>
      <c r="F1121" s="133"/>
      <c r="G1121" s="133"/>
      <c r="H1121" s="133"/>
      <c r="I1121" s="133"/>
      <c r="J1121" s="133"/>
      <c r="K1121" s="133"/>
      <c r="L1121" s="133"/>
      <c r="M1121" s="133"/>
      <c r="N1121" s="133"/>
      <c r="O1121" s="133"/>
      <c r="P1121" s="332"/>
      <c r="Q1121" s="133"/>
      <c r="R1121" s="133"/>
      <c r="S1121" s="133"/>
      <c r="T1121" s="133"/>
      <c r="U1121" s="133"/>
      <c r="V1121" s="133"/>
      <c r="W1121" s="133"/>
      <c r="X1121" s="133"/>
      <c r="Y1121" s="133"/>
      <c r="Z1121" s="133"/>
      <c r="AA1121" s="133"/>
      <c r="AB1121" s="133"/>
      <c r="AC1121" s="133"/>
      <c r="AD1121" s="133"/>
      <c r="AE1121" s="332"/>
      <c r="AF1121" s="133"/>
      <c r="AG1121" s="133"/>
      <c r="AH1121" s="133"/>
    </row>
    <row r="1122" ht="15.75" customHeight="1">
      <c r="A1122" s="133"/>
      <c r="B1122" s="133"/>
      <c r="C1122" s="133"/>
      <c r="D1122" s="133"/>
      <c r="E1122" s="133"/>
      <c r="F1122" s="133"/>
      <c r="G1122" s="133"/>
      <c r="H1122" s="133"/>
      <c r="I1122" s="133"/>
      <c r="J1122" s="133"/>
      <c r="K1122" s="133"/>
      <c r="L1122" s="133"/>
      <c r="M1122" s="133"/>
      <c r="N1122" s="133"/>
      <c r="O1122" s="133"/>
      <c r="P1122" s="332"/>
      <c r="Q1122" s="133"/>
      <c r="R1122" s="133"/>
      <c r="S1122" s="133"/>
      <c r="T1122" s="133"/>
      <c r="U1122" s="133"/>
      <c r="V1122" s="133"/>
      <c r="W1122" s="133"/>
      <c r="X1122" s="133"/>
      <c r="Y1122" s="133"/>
      <c r="Z1122" s="133"/>
      <c r="AA1122" s="133"/>
      <c r="AB1122" s="133"/>
      <c r="AC1122" s="133"/>
      <c r="AD1122" s="133"/>
      <c r="AE1122" s="332"/>
      <c r="AF1122" s="133"/>
      <c r="AG1122" s="133"/>
      <c r="AH1122" s="133"/>
    </row>
    <row r="1123" ht="15.75" customHeight="1">
      <c r="A1123" s="133"/>
      <c r="B1123" s="133"/>
      <c r="C1123" s="133"/>
      <c r="D1123" s="133"/>
      <c r="E1123" s="133"/>
      <c r="F1123" s="133"/>
      <c r="G1123" s="133"/>
      <c r="H1123" s="133"/>
      <c r="I1123" s="133"/>
      <c r="J1123" s="133"/>
      <c r="K1123" s="133"/>
      <c r="L1123" s="133"/>
      <c r="M1123" s="133"/>
      <c r="N1123" s="133"/>
      <c r="O1123" s="133"/>
      <c r="P1123" s="332"/>
      <c r="Q1123" s="133"/>
      <c r="R1123" s="133"/>
      <c r="S1123" s="133"/>
      <c r="T1123" s="133"/>
      <c r="U1123" s="133"/>
      <c r="V1123" s="133"/>
      <c r="W1123" s="133"/>
      <c r="X1123" s="133"/>
      <c r="Y1123" s="133"/>
      <c r="Z1123" s="133"/>
      <c r="AA1123" s="133"/>
      <c r="AB1123" s="133"/>
      <c r="AC1123" s="133"/>
      <c r="AD1123" s="133"/>
      <c r="AE1123" s="332"/>
      <c r="AF1123" s="133"/>
      <c r="AG1123" s="133"/>
      <c r="AH1123" s="133"/>
    </row>
    <row r="1124" ht="15.75" customHeight="1">
      <c r="A1124" s="133"/>
      <c r="B1124" s="133"/>
      <c r="C1124" s="133"/>
      <c r="D1124" s="133"/>
      <c r="E1124" s="133"/>
      <c r="F1124" s="133"/>
      <c r="G1124" s="133"/>
      <c r="H1124" s="133"/>
      <c r="I1124" s="133"/>
      <c r="J1124" s="133"/>
      <c r="K1124" s="133"/>
      <c r="L1124" s="133"/>
      <c r="M1124" s="133"/>
      <c r="N1124" s="133"/>
      <c r="O1124" s="133"/>
      <c r="P1124" s="332"/>
      <c r="Q1124" s="133"/>
      <c r="R1124" s="133"/>
      <c r="S1124" s="133"/>
      <c r="T1124" s="133"/>
      <c r="U1124" s="133"/>
      <c r="V1124" s="133"/>
      <c r="W1124" s="133"/>
      <c r="X1124" s="133"/>
      <c r="Y1124" s="133"/>
      <c r="Z1124" s="133"/>
      <c r="AA1124" s="133"/>
      <c r="AB1124" s="133"/>
      <c r="AC1124" s="133"/>
      <c r="AD1124" s="133"/>
      <c r="AE1124" s="332"/>
      <c r="AF1124" s="133"/>
      <c r="AG1124" s="133"/>
      <c r="AH1124" s="133"/>
    </row>
    <row r="1125" ht="15.75" customHeight="1">
      <c r="A1125" s="133"/>
      <c r="B1125" s="133"/>
      <c r="C1125" s="133"/>
      <c r="D1125" s="133"/>
      <c r="E1125" s="133"/>
      <c r="F1125" s="133"/>
      <c r="G1125" s="133"/>
      <c r="H1125" s="133"/>
      <c r="I1125" s="133"/>
      <c r="J1125" s="133"/>
      <c r="K1125" s="133"/>
      <c r="L1125" s="133"/>
      <c r="M1125" s="133"/>
      <c r="N1125" s="133"/>
      <c r="O1125" s="133"/>
      <c r="P1125" s="332"/>
      <c r="Q1125" s="133"/>
      <c r="R1125" s="133"/>
      <c r="S1125" s="133"/>
      <c r="T1125" s="133"/>
      <c r="U1125" s="133"/>
      <c r="V1125" s="133"/>
      <c r="W1125" s="133"/>
      <c r="X1125" s="133"/>
      <c r="Y1125" s="133"/>
      <c r="Z1125" s="133"/>
      <c r="AA1125" s="133"/>
      <c r="AB1125" s="133"/>
      <c r="AC1125" s="133"/>
      <c r="AD1125" s="133"/>
      <c r="AE1125" s="332"/>
      <c r="AF1125" s="133"/>
      <c r="AG1125" s="133"/>
      <c r="AH1125" s="133"/>
    </row>
    <row r="1126" ht="15.75" customHeight="1">
      <c r="A1126" s="133"/>
      <c r="B1126" s="133"/>
      <c r="C1126" s="133"/>
      <c r="D1126" s="133"/>
      <c r="E1126" s="133"/>
      <c r="F1126" s="133"/>
      <c r="G1126" s="133"/>
      <c r="H1126" s="133"/>
      <c r="I1126" s="133"/>
      <c r="J1126" s="133"/>
      <c r="K1126" s="133"/>
      <c r="L1126" s="133"/>
      <c r="M1126" s="133"/>
      <c r="N1126" s="133"/>
      <c r="O1126" s="133"/>
      <c r="P1126" s="332"/>
      <c r="Q1126" s="133"/>
      <c r="R1126" s="133"/>
      <c r="S1126" s="133"/>
      <c r="T1126" s="133"/>
      <c r="U1126" s="133"/>
      <c r="V1126" s="133"/>
      <c r="W1126" s="133"/>
      <c r="X1126" s="133"/>
      <c r="Y1126" s="133"/>
      <c r="Z1126" s="133"/>
      <c r="AA1126" s="133"/>
      <c r="AB1126" s="133"/>
      <c r="AC1126" s="133"/>
      <c r="AD1126" s="133"/>
      <c r="AE1126" s="332"/>
      <c r="AF1126" s="133"/>
      <c r="AG1126" s="133"/>
      <c r="AH1126" s="133"/>
    </row>
    <row r="1127" ht="15.75" customHeight="1">
      <c r="A1127" s="133"/>
      <c r="B1127" s="133"/>
      <c r="C1127" s="133"/>
      <c r="D1127" s="133"/>
      <c r="E1127" s="133"/>
      <c r="F1127" s="133"/>
      <c r="G1127" s="133"/>
      <c r="H1127" s="133"/>
      <c r="I1127" s="133"/>
      <c r="J1127" s="133"/>
      <c r="K1127" s="133"/>
      <c r="L1127" s="133"/>
      <c r="M1127" s="133"/>
      <c r="N1127" s="133"/>
      <c r="O1127" s="133"/>
      <c r="P1127" s="332"/>
      <c r="Q1127" s="133"/>
      <c r="R1127" s="133"/>
      <c r="S1127" s="133"/>
      <c r="T1127" s="133"/>
      <c r="U1127" s="133"/>
      <c r="V1127" s="133"/>
      <c r="W1127" s="133"/>
      <c r="X1127" s="133"/>
      <c r="Y1127" s="133"/>
      <c r="Z1127" s="133"/>
      <c r="AA1127" s="133"/>
      <c r="AB1127" s="133"/>
      <c r="AC1127" s="133"/>
      <c r="AD1127" s="133"/>
      <c r="AE1127" s="332"/>
      <c r="AF1127" s="133"/>
      <c r="AG1127" s="133"/>
      <c r="AH1127" s="133"/>
    </row>
    <row r="1128" ht="15.75" customHeight="1">
      <c r="A1128" s="133"/>
      <c r="B1128" s="133"/>
      <c r="C1128" s="133"/>
      <c r="D1128" s="133"/>
      <c r="E1128" s="133"/>
      <c r="F1128" s="133"/>
      <c r="G1128" s="133"/>
      <c r="H1128" s="133"/>
      <c r="I1128" s="133"/>
      <c r="J1128" s="133"/>
      <c r="K1128" s="133"/>
      <c r="L1128" s="133"/>
      <c r="M1128" s="133"/>
      <c r="N1128" s="133"/>
      <c r="O1128" s="133"/>
      <c r="P1128" s="332"/>
      <c r="Q1128" s="133"/>
      <c r="R1128" s="133"/>
      <c r="S1128" s="133"/>
      <c r="T1128" s="133"/>
      <c r="U1128" s="133"/>
      <c r="V1128" s="133"/>
      <c r="W1128" s="133"/>
      <c r="X1128" s="133"/>
      <c r="Y1128" s="133"/>
      <c r="Z1128" s="133"/>
      <c r="AA1128" s="133"/>
      <c r="AB1128" s="133"/>
      <c r="AC1128" s="133"/>
      <c r="AD1128" s="133"/>
      <c r="AE1128" s="332"/>
      <c r="AF1128" s="133"/>
      <c r="AG1128" s="133"/>
      <c r="AH1128" s="133"/>
    </row>
    <row r="1129" ht="15.75" customHeight="1">
      <c r="A1129" s="133"/>
      <c r="B1129" s="133"/>
      <c r="C1129" s="133"/>
      <c r="D1129" s="133"/>
      <c r="E1129" s="133"/>
      <c r="F1129" s="133"/>
      <c r="G1129" s="133"/>
      <c r="H1129" s="133"/>
      <c r="I1129" s="133"/>
      <c r="J1129" s="133"/>
      <c r="K1129" s="133"/>
      <c r="L1129" s="133"/>
      <c r="M1129" s="133"/>
      <c r="N1129" s="133"/>
      <c r="O1129" s="133"/>
      <c r="P1129" s="332"/>
      <c r="Q1129" s="133"/>
      <c r="R1129" s="133"/>
      <c r="S1129" s="133"/>
      <c r="T1129" s="133"/>
      <c r="U1129" s="133"/>
      <c r="V1129" s="133"/>
      <c r="W1129" s="133"/>
      <c r="X1129" s="133"/>
      <c r="Y1129" s="133"/>
      <c r="Z1129" s="133"/>
      <c r="AA1129" s="133"/>
      <c r="AB1129" s="133"/>
      <c r="AC1129" s="133"/>
      <c r="AD1129" s="133"/>
      <c r="AE1129" s="332"/>
      <c r="AF1129" s="133"/>
      <c r="AG1129" s="133"/>
      <c r="AH1129" s="133"/>
    </row>
    <row r="1130" ht="15.75" customHeight="1">
      <c r="A1130" s="133"/>
      <c r="B1130" s="133"/>
      <c r="C1130" s="133"/>
      <c r="D1130" s="133"/>
      <c r="E1130" s="133"/>
      <c r="F1130" s="133"/>
      <c r="G1130" s="133"/>
      <c r="H1130" s="133"/>
      <c r="I1130" s="133"/>
      <c r="J1130" s="133"/>
      <c r="K1130" s="133"/>
      <c r="L1130" s="133"/>
      <c r="M1130" s="133"/>
      <c r="N1130" s="133"/>
      <c r="O1130" s="133"/>
      <c r="P1130" s="332"/>
      <c r="Q1130" s="133"/>
      <c r="R1130" s="133"/>
      <c r="S1130" s="133"/>
      <c r="T1130" s="133"/>
      <c r="U1130" s="133"/>
      <c r="V1130" s="133"/>
      <c r="W1130" s="133"/>
      <c r="X1130" s="133"/>
      <c r="Y1130" s="133"/>
      <c r="Z1130" s="133"/>
      <c r="AA1130" s="133"/>
      <c r="AB1130" s="133"/>
      <c r="AC1130" s="133"/>
      <c r="AD1130" s="133"/>
      <c r="AE1130" s="332"/>
      <c r="AF1130" s="133"/>
      <c r="AG1130" s="133"/>
      <c r="AH1130" s="133"/>
    </row>
    <row r="1131" ht="15.75" customHeight="1">
      <c r="A1131" s="133"/>
      <c r="B1131" s="133"/>
      <c r="C1131" s="133"/>
      <c r="D1131" s="133"/>
      <c r="E1131" s="133"/>
      <c r="F1131" s="133"/>
      <c r="G1131" s="133"/>
      <c r="H1131" s="133"/>
      <c r="I1131" s="133"/>
      <c r="J1131" s="133"/>
      <c r="K1131" s="133"/>
      <c r="L1131" s="133"/>
      <c r="M1131" s="133"/>
      <c r="N1131" s="133"/>
      <c r="O1131" s="133"/>
      <c r="P1131" s="332"/>
      <c r="Q1131" s="133"/>
      <c r="R1131" s="133"/>
      <c r="S1131" s="133"/>
      <c r="T1131" s="133"/>
      <c r="U1131" s="133"/>
      <c r="V1131" s="133"/>
      <c r="W1131" s="133"/>
      <c r="X1131" s="133"/>
      <c r="Y1131" s="133"/>
      <c r="Z1131" s="133"/>
      <c r="AA1131" s="133"/>
      <c r="AB1131" s="133"/>
      <c r="AC1131" s="133"/>
      <c r="AD1131" s="133"/>
      <c r="AE1131" s="332"/>
      <c r="AF1131" s="133"/>
      <c r="AG1131" s="133"/>
      <c r="AH1131" s="133"/>
    </row>
    <row r="1132" ht="15.75" customHeight="1">
      <c r="A1132" s="133"/>
      <c r="B1132" s="133"/>
      <c r="C1132" s="133"/>
      <c r="D1132" s="133"/>
      <c r="E1132" s="133"/>
      <c r="F1132" s="133"/>
      <c r="G1132" s="133"/>
      <c r="H1132" s="133"/>
      <c r="I1132" s="133"/>
      <c r="J1132" s="133"/>
      <c r="K1132" s="133"/>
      <c r="L1132" s="133"/>
      <c r="M1132" s="133"/>
      <c r="N1132" s="133"/>
      <c r="O1132" s="133"/>
      <c r="P1132" s="332"/>
      <c r="Q1132" s="133"/>
      <c r="R1132" s="133"/>
      <c r="S1132" s="133"/>
      <c r="T1132" s="133"/>
      <c r="U1132" s="133"/>
      <c r="V1132" s="133"/>
      <c r="W1132" s="133"/>
      <c r="X1132" s="133"/>
      <c r="Y1132" s="133"/>
      <c r="Z1132" s="133"/>
      <c r="AA1132" s="133"/>
      <c r="AB1132" s="133"/>
      <c r="AC1132" s="133"/>
      <c r="AD1132" s="133"/>
      <c r="AE1132" s="332"/>
      <c r="AF1132" s="133"/>
      <c r="AG1132" s="133"/>
      <c r="AH1132" s="133"/>
    </row>
    <row r="1133" ht="15.75" customHeight="1">
      <c r="A1133" s="133"/>
      <c r="B1133" s="133"/>
      <c r="C1133" s="133"/>
      <c r="D1133" s="133"/>
      <c r="E1133" s="133"/>
      <c r="F1133" s="133"/>
      <c r="G1133" s="133"/>
      <c r="H1133" s="133"/>
      <c r="I1133" s="133"/>
      <c r="J1133" s="133"/>
      <c r="K1133" s="133"/>
      <c r="L1133" s="133"/>
      <c r="M1133" s="133"/>
      <c r="N1133" s="133"/>
      <c r="O1133" s="133"/>
      <c r="P1133" s="332"/>
      <c r="Q1133" s="133"/>
      <c r="R1133" s="133"/>
      <c r="S1133" s="133"/>
      <c r="T1133" s="133"/>
      <c r="U1133" s="133"/>
      <c r="V1133" s="133"/>
      <c r="W1133" s="133"/>
      <c r="X1133" s="133"/>
      <c r="Y1133" s="133"/>
      <c r="Z1133" s="133"/>
      <c r="AA1133" s="133"/>
      <c r="AB1133" s="133"/>
      <c r="AC1133" s="133"/>
      <c r="AD1133" s="133"/>
      <c r="AE1133" s="332"/>
      <c r="AF1133" s="133"/>
      <c r="AG1133" s="133"/>
      <c r="AH1133" s="133"/>
    </row>
    <row r="1134" ht="15.75" customHeight="1">
      <c r="A1134" s="133"/>
      <c r="B1134" s="133"/>
      <c r="C1134" s="133"/>
      <c r="D1134" s="133"/>
      <c r="E1134" s="133"/>
      <c r="F1134" s="133"/>
      <c r="G1134" s="133"/>
      <c r="H1134" s="133"/>
      <c r="I1134" s="133"/>
      <c r="J1134" s="133"/>
      <c r="K1134" s="133"/>
      <c r="L1134" s="133"/>
      <c r="M1134" s="133"/>
      <c r="N1134" s="133"/>
      <c r="O1134" s="133"/>
      <c r="P1134" s="332"/>
      <c r="Q1134" s="133"/>
      <c r="R1134" s="133"/>
      <c r="S1134" s="133"/>
      <c r="T1134" s="133"/>
      <c r="U1134" s="133"/>
      <c r="V1134" s="133"/>
      <c r="W1134" s="133"/>
      <c r="X1134" s="133"/>
      <c r="Y1134" s="133"/>
      <c r="Z1134" s="133"/>
      <c r="AA1134" s="133"/>
      <c r="AB1134" s="133"/>
      <c r="AC1134" s="133"/>
      <c r="AD1134" s="133"/>
      <c r="AE1134" s="332"/>
      <c r="AF1134" s="133"/>
      <c r="AG1134" s="133"/>
      <c r="AH1134" s="133"/>
    </row>
    <row r="1135" ht="15.75" customHeight="1">
      <c r="A1135" s="133"/>
      <c r="B1135" s="133"/>
      <c r="C1135" s="133"/>
      <c r="D1135" s="133"/>
      <c r="E1135" s="133"/>
      <c r="F1135" s="133"/>
      <c r="G1135" s="133"/>
      <c r="H1135" s="133"/>
      <c r="I1135" s="133"/>
      <c r="J1135" s="133"/>
      <c r="K1135" s="133"/>
      <c r="L1135" s="133"/>
      <c r="M1135" s="133"/>
      <c r="N1135" s="133"/>
      <c r="O1135" s="133"/>
      <c r="P1135" s="332"/>
      <c r="Q1135" s="133"/>
      <c r="R1135" s="133"/>
      <c r="S1135" s="133"/>
      <c r="T1135" s="133"/>
      <c r="U1135" s="133"/>
      <c r="V1135" s="133"/>
      <c r="W1135" s="133"/>
      <c r="X1135" s="133"/>
      <c r="Y1135" s="133"/>
      <c r="Z1135" s="133"/>
      <c r="AA1135" s="133"/>
      <c r="AB1135" s="133"/>
      <c r="AC1135" s="133"/>
      <c r="AD1135" s="133"/>
      <c r="AE1135" s="332"/>
      <c r="AF1135" s="133"/>
      <c r="AG1135" s="133"/>
      <c r="AH1135" s="133"/>
    </row>
    <row r="1136" ht="15.75" customHeight="1">
      <c r="A1136" s="133"/>
      <c r="B1136" s="133"/>
      <c r="C1136" s="133"/>
      <c r="D1136" s="133"/>
      <c r="E1136" s="133"/>
      <c r="F1136" s="133"/>
      <c r="G1136" s="133"/>
      <c r="H1136" s="133"/>
      <c r="I1136" s="133"/>
      <c r="J1136" s="133"/>
      <c r="K1136" s="133"/>
      <c r="L1136" s="133"/>
      <c r="M1136" s="133"/>
      <c r="N1136" s="133"/>
      <c r="O1136" s="133"/>
      <c r="P1136" s="332"/>
      <c r="Q1136" s="133"/>
      <c r="R1136" s="133"/>
      <c r="S1136" s="133"/>
      <c r="T1136" s="133"/>
      <c r="U1136" s="133"/>
      <c r="V1136" s="133"/>
      <c r="W1136" s="133"/>
      <c r="X1136" s="133"/>
      <c r="Y1136" s="133"/>
      <c r="Z1136" s="133"/>
      <c r="AA1136" s="133"/>
      <c r="AB1136" s="133"/>
      <c r="AC1136" s="133"/>
      <c r="AD1136" s="133"/>
      <c r="AE1136" s="332"/>
      <c r="AF1136" s="133"/>
      <c r="AG1136" s="133"/>
      <c r="AH1136" s="133"/>
    </row>
    <row r="1137" ht="15.75" customHeight="1">
      <c r="A1137" s="133"/>
      <c r="B1137" s="133"/>
      <c r="C1137" s="133"/>
      <c r="D1137" s="133"/>
      <c r="E1137" s="133"/>
      <c r="F1137" s="133"/>
      <c r="G1137" s="133"/>
      <c r="H1137" s="133"/>
      <c r="I1137" s="133"/>
      <c r="J1137" s="133"/>
      <c r="K1137" s="133"/>
      <c r="L1137" s="133"/>
      <c r="M1137" s="133"/>
      <c r="N1137" s="133"/>
      <c r="O1137" s="133"/>
      <c r="P1137" s="332"/>
      <c r="Q1137" s="133"/>
      <c r="R1137" s="133"/>
      <c r="S1137" s="133"/>
      <c r="T1137" s="133"/>
      <c r="U1137" s="133"/>
      <c r="V1137" s="133"/>
      <c r="W1137" s="133"/>
      <c r="X1137" s="133"/>
      <c r="Y1137" s="133"/>
      <c r="Z1137" s="133"/>
      <c r="AA1137" s="133"/>
      <c r="AB1137" s="133"/>
      <c r="AC1137" s="133"/>
      <c r="AD1137" s="133"/>
      <c r="AE1137" s="332"/>
      <c r="AF1137" s="133"/>
      <c r="AG1137" s="133"/>
      <c r="AH1137" s="133"/>
    </row>
    <row r="1138" ht="15.75" customHeight="1">
      <c r="A1138" s="133"/>
      <c r="B1138" s="133"/>
      <c r="C1138" s="133"/>
      <c r="D1138" s="133"/>
      <c r="E1138" s="133"/>
      <c r="F1138" s="133"/>
      <c r="G1138" s="133"/>
      <c r="H1138" s="133"/>
      <c r="I1138" s="133"/>
      <c r="J1138" s="133"/>
      <c r="K1138" s="133"/>
      <c r="L1138" s="133"/>
      <c r="M1138" s="133"/>
      <c r="N1138" s="133"/>
      <c r="O1138" s="133"/>
      <c r="P1138" s="332"/>
      <c r="Q1138" s="133"/>
      <c r="R1138" s="133"/>
      <c r="S1138" s="133"/>
      <c r="T1138" s="133"/>
      <c r="U1138" s="133"/>
      <c r="V1138" s="133"/>
      <c r="W1138" s="133"/>
      <c r="X1138" s="133"/>
      <c r="Y1138" s="133"/>
      <c r="Z1138" s="133"/>
      <c r="AA1138" s="133"/>
      <c r="AB1138" s="133"/>
      <c r="AC1138" s="133"/>
      <c r="AD1138" s="133"/>
      <c r="AE1138" s="332"/>
      <c r="AF1138" s="133"/>
      <c r="AG1138" s="133"/>
      <c r="AH1138" s="133"/>
    </row>
    <row r="1139" ht="15.75" customHeight="1">
      <c r="A1139" s="133"/>
      <c r="B1139" s="133"/>
      <c r="C1139" s="133"/>
      <c r="D1139" s="133"/>
      <c r="E1139" s="133"/>
      <c r="F1139" s="133"/>
      <c r="G1139" s="133"/>
      <c r="H1139" s="133"/>
      <c r="I1139" s="133"/>
      <c r="J1139" s="133"/>
      <c r="K1139" s="133"/>
      <c r="L1139" s="133"/>
      <c r="M1139" s="133"/>
      <c r="N1139" s="133"/>
      <c r="O1139" s="133"/>
      <c r="P1139" s="332"/>
      <c r="Q1139" s="133"/>
      <c r="R1139" s="133"/>
      <c r="S1139" s="133"/>
      <c r="T1139" s="133"/>
      <c r="U1139" s="133"/>
      <c r="V1139" s="133"/>
      <c r="W1139" s="133"/>
      <c r="X1139" s="133"/>
      <c r="Y1139" s="133"/>
      <c r="Z1139" s="133"/>
      <c r="AA1139" s="133"/>
      <c r="AB1139" s="133"/>
      <c r="AC1139" s="133"/>
      <c r="AD1139" s="133"/>
      <c r="AE1139" s="332"/>
      <c r="AF1139" s="133"/>
      <c r="AG1139" s="133"/>
      <c r="AH1139" s="133"/>
    </row>
    <row r="1140" ht="15.75" customHeight="1">
      <c r="A1140" s="133"/>
      <c r="B1140" s="133"/>
      <c r="C1140" s="133"/>
      <c r="D1140" s="133"/>
      <c r="E1140" s="133"/>
      <c r="F1140" s="133"/>
      <c r="G1140" s="133"/>
      <c r="H1140" s="133"/>
      <c r="I1140" s="133"/>
      <c r="J1140" s="133"/>
      <c r="K1140" s="133"/>
      <c r="L1140" s="133"/>
      <c r="M1140" s="133"/>
      <c r="N1140" s="133"/>
      <c r="O1140" s="133"/>
      <c r="P1140" s="332"/>
      <c r="Q1140" s="133"/>
      <c r="R1140" s="133"/>
      <c r="S1140" s="133"/>
      <c r="T1140" s="133"/>
      <c r="U1140" s="133"/>
      <c r="V1140" s="133"/>
      <c r="W1140" s="133"/>
      <c r="X1140" s="133"/>
      <c r="Y1140" s="133"/>
      <c r="Z1140" s="133"/>
      <c r="AA1140" s="133"/>
      <c r="AB1140" s="133"/>
      <c r="AC1140" s="133"/>
      <c r="AD1140" s="133"/>
      <c r="AE1140" s="332"/>
      <c r="AF1140" s="133"/>
      <c r="AG1140" s="133"/>
      <c r="AH1140" s="133"/>
    </row>
    <row r="1141" ht="15.75" customHeight="1">
      <c r="A1141" s="133"/>
      <c r="B1141" s="133"/>
      <c r="C1141" s="133"/>
      <c r="D1141" s="133"/>
      <c r="E1141" s="133"/>
      <c r="F1141" s="133"/>
      <c r="G1141" s="133"/>
      <c r="H1141" s="133"/>
      <c r="I1141" s="133"/>
      <c r="J1141" s="133"/>
      <c r="K1141" s="133"/>
      <c r="L1141" s="133"/>
      <c r="M1141" s="133"/>
      <c r="N1141" s="133"/>
      <c r="O1141" s="133"/>
      <c r="P1141" s="332"/>
      <c r="Q1141" s="133"/>
      <c r="R1141" s="133"/>
      <c r="S1141" s="133"/>
      <c r="T1141" s="133"/>
      <c r="U1141" s="133"/>
      <c r="V1141" s="133"/>
      <c r="W1141" s="133"/>
      <c r="X1141" s="133"/>
      <c r="Y1141" s="133"/>
      <c r="Z1141" s="133"/>
      <c r="AA1141" s="133"/>
      <c r="AB1141" s="133"/>
      <c r="AC1141" s="133"/>
      <c r="AD1141" s="133"/>
      <c r="AE1141" s="332"/>
      <c r="AF1141" s="133"/>
      <c r="AG1141" s="133"/>
      <c r="AH1141" s="133"/>
    </row>
    <row r="1142" ht="15.75" customHeight="1">
      <c r="A1142" s="133"/>
      <c r="B1142" s="133"/>
      <c r="C1142" s="133"/>
      <c r="D1142" s="133"/>
      <c r="E1142" s="133"/>
      <c r="F1142" s="133"/>
      <c r="G1142" s="133"/>
      <c r="H1142" s="133"/>
      <c r="I1142" s="133"/>
      <c r="J1142" s="133"/>
      <c r="K1142" s="133"/>
      <c r="L1142" s="133"/>
      <c r="M1142" s="133"/>
      <c r="N1142" s="133"/>
      <c r="O1142" s="133"/>
      <c r="P1142" s="332"/>
      <c r="Q1142" s="133"/>
      <c r="R1142" s="133"/>
      <c r="S1142" s="133"/>
      <c r="T1142" s="133"/>
      <c r="U1142" s="133"/>
      <c r="V1142" s="133"/>
      <c r="W1142" s="133"/>
      <c r="X1142" s="133"/>
      <c r="Y1142" s="133"/>
      <c r="Z1142" s="133"/>
      <c r="AA1142" s="133"/>
      <c r="AB1142" s="133"/>
      <c r="AC1142" s="133"/>
      <c r="AD1142" s="133"/>
      <c r="AE1142" s="332"/>
      <c r="AF1142" s="133"/>
      <c r="AG1142" s="133"/>
      <c r="AH1142" s="133"/>
    </row>
    <row r="1143" ht="15.75" customHeight="1">
      <c r="A1143" s="133"/>
      <c r="B1143" s="133"/>
      <c r="C1143" s="133"/>
      <c r="D1143" s="133"/>
      <c r="E1143" s="133"/>
      <c r="F1143" s="133"/>
      <c r="G1143" s="133"/>
      <c r="H1143" s="133"/>
      <c r="I1143" s="133"/>
      <c r="J1143" s="133"/>
      <c r="K1143" s="133"/>
      <c r="L1143" s="133"/>
      <c r="M1143" s="133"/>
      <c r="N1143" s="133"/>
      <c r="O1143" s="133"/>
      <c r="P1143" s="332"/>
      <c r="Q1143" s="133"/>
      <c r="R1143" s="133"/>
      <c r="S1143" s="133"/>
      <c r="T1143" s="133"/>
      <c r="U1143" s="133"/>
      <c r="V1143" s="133"/>
      <c r="W1143" s="133"/>
      <c r="X1143" s="133"/>
      <c r="Y1143" s="133"/>
      <c r="Z1143" s="133"/>
      <c r="AA1143" s="133"/>
      <c r="AB1143" s="133"/>
      <c r="AC1143" s="133"/>
      <c r="AD1143" s="133"/>
      <c r="AE1143" s="332"/>
      <c r="AF1143" s="133"/>
      <c r="AG1143" s="133"/>
      <c r="AH1143" s="133"/>
    </row>
    <row r="1144" ht="15.75" customHeight="1">
      <c r="A1144" s="133"/>
      <c r="B1144" s="133"/>
      <c r="C1144" s="133"/>
      <c r="D1144" s="133"/>
      <c r="E1144" s="133"/>
      <c r="F1144" s="133"/>
      <c r="G1144" s="133"/>
      <c r="H1144" s="133"/>
      <c r="I1144" s="133"/>
      <c r="J1144" s="133"/>
      <c r="K1144" s="133"/>
      <c r="L1144" s="133"/>
      <c r="M1144" s="133"/>
      <c r="N1144" s="133"/>
      <c r="O1144" s="133"/>
      <c r="P1144" s="332"/>
      <c r="Q1144" s="133"/>
      <c r="R1144" s="133"/>
      <c r="S1144" s="133"/>
      <c r="T1144" s="133"/>
      <c r="U1144" s="133"/>
      <c r="V1144" s="133"/>
      <c r="W1144" s="133"/>
      <c r="X1144" s="133"/>
      <c r="Y1144" s="133"/>
      <c r="Z1144" s="133"/>
      <c r="AA1144" s="133"/>
      <c r="AB1144" s="133"/>
      <c r="AC1144" s="133"/>
      <c r="AD1144" s="133"/>
      <c r="AE1144" s="332"/>
      <c r="AF1144" s="133"/>
      <c r="AG1144" s="133"/>
      <c r="AH1144" s="133"/>
    </row>
    <row r="1145" ht="15.75" customHeight="1">
      <c r="A1145" s="133"/>
      <c r="B1145" s="133"/>
      <c r="C1145" s="133"/>
      <c r="D1145" s="133"/>
      <c r="E1145" s="133"/>
      <c r="F1145" s="133"/>
      <c r="G1145" s="133"/>
      <c r="H1145" s="133"/>
      <c r="I1145" s="133"/>
      <c r="J1145" s="133"/>
      <c r="K1145" s="133"/>
      <c r="L1145" s="133"/>
      <c r="M1145" s="133"/>
      <c r="N1145" s="133"/>
      <c r="O1145" s="133"/>
      <c r="P1145" s="332"/>
      <c r="Q1145" s="133"/>
      <c r="R1145" s="133"/>
      <c r="S1145" s="133"/>
      <c r="T1145" s="133"/>
      <c r="U1145" s="133"/>
      <c r="V1145" s="133"/>
      <c r="W1145" s="133"/>
      <c r="X1145" s="133"/>
      <c r="Y1145" s="133"/>
      <c r="Z1145" s="133"/>
      <c r="AA1145" s="133"/>
      <c r="AB1145" s="133"/>
      <c r="AC1145" s="133"/>
      <c r="AD1145" s="133"/>
      <c r="AE1145" s="332"/>
      <c r="AF1145" s="133"/>
      <c r="AG1145" s="133"/>
      <c r="AH1145" s="133"/>
    </row>
    <row r="1146" ht="15.75" customHeight="1">
      <c r="A1146" s="133"/>
      <c r="B1146" s="133"/>
      <c r="C1146" s="133"/>
      <c r="D1146" s="133"/>
      <c r="E1146" s="133"/>
      <c r="F1146" s="133"/>
      <c r="G1146" s="133"/>
      <c r="H1146" s="133"/>
      <c r="I1146" s="133"/>
      <c r="J1146" s="133"/>
      <c r="K1146" s="133"/>
      <c r="L1146" s="133"/>
      <c r="M1146" s="133"/>
      <c r="N1146" s="133"/>
      <c r="O1146" s="133"/>
      <c r="P1146" s="332"/>
      <c r="Q1146" s="133"/>
      <c r="R1146" s="133"/>
      <c r="S1146" s="133"/>
      <c r="T1146" s="133"/>
      <c r="U1146" s="133"/>
      <c r="V1146" s="133"/>
      <c r="W1146" s="133"/>
      <c r="X1146" s="133"/>
      <c r="Y1146" s="133"/>
      <c r="Z1146" s="133"/>
      <c r="AA1146" s="133"/>
      <c r="AB1146" s="133"/>
      <c r="AC1146" s="133"/>
      <c r="AD1146" s="133"/>
      <c r="AE1146" s="332"/>
      <c r="AF1146" s="133"/>
      <c r="AG1146" s="133"/>
      <c r="AH1146" s="133"/>
    </row>
    <row r="1147" ht="15.75" customHeight="1">
      <c r="A1147" s="133"/>
      <c r="B1147" s="133"/>
      <c r="C1147" s="133"/>
      <c r="D1147" s="133"/>
      <c r="E1147" s="133"/>
      <c r="F1147" s="133"/>
      <c r="G1147" s="133"/>
      <c r="H1147" s="133"/>
      <c r="I1147" s="133"/>
      <c r="J1147" s="133"/>
      <c r="K1147" s="133"/>
      <c r="L1147" s="133"/>
      <c r="M1147" s="133"/>
      <c r="N1147" s="133"/>
      <c r="O1147" s="133"/>
      <c r="P1147" s="332"/>
      <c r="Q1147" s="133"/>
      <c r="R1147" s="133"/>
      <c r="S1147" s="133"/>
      <c r="T1147" s="133"/>
      <c r="U1147" s="133"/>
      <c r="V1147" s="133"/>
      <c r="W1147" s="133"/>
      <c r="X1147" s="133"/>
      <c r="Y1147" s="133"/>
      <c r="Z1147" s="133"/>
      <c r="AA1147" s="133"/>
      <c r="AB1147" s="133"/>
      <c r="AC1147" s="133"/>
      <c r="AD1147" s="133"/>
      <c r="AE1147" s="332"/>
      <c r="AF1147" s="133"/>
      <c r="AG1147" s="133"/>
      <c r="AH1147" s="133"/>
    </row>
    <row r="1148" ht="15.75" customHeight="1">
      <c r="A1148" s="133"/>
      <c r="B1148" s="133"/>
      <c r="C1148" s="133"/>
      <c r="D1148" s="133"/>
      <c r="E1148" s="133"/>
      <c r="F1148" s="133"/>
      <c r="G1148" s="133"/>
      <c r="H1148" s="133"/>
      <c r="I1148" s="133"/>
      <c r="J1148" s="133"/>
      <c r="K1148" s="133"/>
      <c r="L1148" s="133"/>
      <c r="M1148" s="133"/>
      <c r="N1148" s="133"/>
      <c r="O1148" s="133"/>
      <c r="P1148" s="332"/>
      <c r="Q1148" s="133"/>
      <c r="R1148" s="133"/>
      <c r="S1148" s="133"/>
      <c r="T1148" s="133"/>
      <c r="U1148" s="133"/>
      <c r="V1148" s="133"/>
      <c r="W1148" s="133"/>
      <c r="X1148" s="133"/>
      <c r="Y1148" s="133"/>
      <c r="Z1148" s="133"/>
      <c r="AA1148" s="133"/>
      <c r="AB1148" s="133"/>
      <c r="AC1148" s="133"/>
      <c r="AD1148" s="133"/>
      <c r="AE1148" s="332"/>
      <c r="AF1148" s="133"/>
      <c r="AG1148" s="133"/>
      <c r="AH1148" s="133"/>
    </row>
    <row r="1149" ht="15.75" customHeight="1">
      <c r="A1149" s="133"/>
      <c r="B1149" s="133"/>
      <c r="C1149" s="133"/>
      <c r="D1149" s="133"/>
      <c r="E1149" s="133"/>
      <c r="F1149" s="133"/>
      <c r="G1149" s="133"/>
      <c r="H1149" s="133"/>
      <c r="I1149" s="133"/>
      <c r="J1149" s="133"/>
      <c r="K1149" s="133"/>
      <c r="L1149" s="133"/>
      <c r="M1149" s="133"/>
      <c r="N1149" s="133"/>
      <c r="O1149" s="133"/>
      <c r="P1149" s="332"/>
      <c r="Q1149" s="133"/>
      <c r="R1149" s="133"/>
      <c r="S1149" s="133"/>
      <c r="T1149" s="133"/>
      <c r="U1149" s="133"/>
      <c r="V1149" s="133"/>
      <c r="W1149" s="133"/>
      <c r="X1149" s="133"/>
      <c r="Y1149" s="133"/>
      <c r="Z1149" s="133"/>
      <c r="AA1149" s="133"/>
      <c r="AB1149" s="133"/>
      <c r="AC1149" s="133"/>
      <c r="AD1149" s="133"/>
      <c r="AE1149" s="332"/>
      <c r="AF1149" s="133"/>
      <c r="AG1149" s="133"/>
      <c r="AH1149" s="133"/>
    </row>
    <row r="1150" ht="15.75" customHeight="1">
      <c r="A1150" s="133"/>
      <c r="B1150" s="133"/>
      <c r="C1150" s="133"/>
      <c r="D1150" s="133"/>
      <c r="E1150" s="133"/>
      <c r="F1150" s="133"/>
      <c r="G1150" s="133"/>
      <c r="H1150" s="133"/>
      <c r="I1150" s="133"/>
      <c r="J1150" s="133"/>
      <c r="K1150" s="133"/>
      <c r="L1150" s="133"/>
      <c r="M1150" s="133"/>
      <c r="N1150" s="133"/>
      <c r="O1150" s="133"/>
      <c r="P1150" s="332"/>
      <c r="Q1150" s="133"/>
      <c r="R1150" s="133"/>
      <c r="S1150" s="133"/>
      <c r="T1150" s="133"/>
      <c r="U1150" s="133"/>
      <c r="V1150" s="133"/>
      <c r="W1150" s="133"/>
      <c r="X1150" s="133"/>
      <c r="Y1150" s="133"/>
      <c r="Z1150" s="133"/>
      <c r="AA1150" s="133"/>
      <c r="AB1150" s="133"/>
      <c r="AC1150" s="133"/>
      <c r="AD1150" s="133"/>
      <c r="AE1150" s="332"/>
      <c r="AF1150" s="133"/>
      <c r="AG1150" s="133"/>
      <c r="AH1150" s="133"/>
    </row>
    <row r="1151" ht="15.75" customHeight="1">
      <c r="A1151" s="133"/>
      <c r="B1151" s="133"/>
      <c r="C1151" s="133"/>
      <c r="D1151" s="133"/>
      <c r="E1151" s="133"/>
      <c r="F1151" s="133"/>
      <c r="G1151" s="133"/>
      <c r="H1151" s="133"/>
      <c r="I1151" s="133"/>
      <c r="J1151" s="133"/>
      <c r="K1151" s="133"/>
      <c r="L1151" s="133"/>
      <c r="M1151" s="133"/>
      <c r="N1151" s="133"/>
      <c r="O1151" s="133"/>
      <c r="P1151" s="332"/>
      <c r="Q1151" s="133"/>
      <c r="R1151" s="133"/>
      <c r="S1151" s="133"/>
      <c r="T1151" s="133"/>
      <c r="U1151" s="133"/>
      <c r="V1151" s="133"/>
      <c r="W1151" s="133"/>
      <c r="X1151" s="133"/>
      <c r="Y1151" s="133"/>
      <c r="Z1151" s="133"/>
      <c r="AA1151" s="133"/>
      <c r="AB1151" s="133"/>
      <c r="AC1151" s="133"/>
      <c r="AD1151" s="133"/>
      <c r="AE1151" s="332"/>
      <c r="AF1151" s="133"/>
      <c r="AG1151" s="133"/>
      <c r="AH1151" s="133"/>
    </row>
    <row r="1152" ht="15.75" customHeight="1">
      <c r="A1152" s="133"/>
      <c r="B1152" s="133"/>
      <c r="C1152" s="133"/>
      <c r="D1152" s="133"/>
      <c r="E1152" s="133"/>
      <c r="F1152" s="133"/>
      <c r="G1152" s="133"/>
      <c r="H1152" s="133"/>
      <c r="I1152" s="133"/>
      <c r="J1152" s="133"/>
      <c r="K1152" s="133"/>
      <c r="L1152" s="133"/>
      <c r="M1152" s="133"/>
      <c r="N1152" s="133"/>
      <c r="O1152" s="133"/>
      <c r="P1152" s="332"/>
      <c r="Q1152" s="133"/>
      <c r="R1152" s="133"/>
      <c r="S1152" s="133"/>
      <c r="T1152" s="133"/>
      <c r="U1152" s="133"/>
      <c r="V1152" s="133"/>
      <c r="W1152" s="133"/>
      <c r="X1152" s="133"/>
      <c r="Y1152" s="133"/>
      <c r="Z1152" s="133"/>
      <c r="AA1152" s="133"/>
      <c r="AB1152" s="133"/>
      <c r="AC1152" s="133"/>
      <c r="AD1152" s="133"/>
      <c r="AE1152" s="332"/>
      <c r="AF1152" s="133"/>
      <c r="AG1152" s="133"/>
      <c r="AH1152" s="133"/>
    </row>
    <row r="1153" ht="15.75" customHeight="1">
      <c r="A1153" s="133"/>
      <c r="B1153" s="133"/>
      <c r="C1153" s="133"/>
      <c r="D1153" s="133"/>
      <c r="E1153" s="133"/>
      <c r="F1153" s="133"/>
      <c r="G1153" s="133"/>
      <c r="H1153" s="133"/>
      <c r="I1153" s="133"/>
      <c r="J1153" s="133"/>
      <c r="K1153" s="133"/>
      <c r="L1153" s="133"/>
      <c r="M1153" s="133"/>
      <c r="N1153" s="133"/>
      <c r="O1153" s="133"/>
      <c r="P1153" s="332"/>
      <c r="Q1153" s="133"/>
      <c r="R1153" s="133"/>
      <c r="S1153" s="133"/>
      <c r="T1153" s="133"/>
      <c r="U1153" s="133"/>
      <c r="V1153" s="133"/>
      <c r="W1153" s="133"/>
      <c r="X1153" s="133"/>
      <c r="Y1153" s="133"/>
      <c r="Z1153" s="133"/>
      <c r="AA1153" s="133"/>
      <c r="AB1153" s="133"/>
      <c r="AC1153" s="133"/>
      <c r="AD1153" s="133"/>
      <c r="AE1153" s="332"/>
      <c r="AF1153" s="133"/>
      <c r="AG1153" s="133"/>
      <c r="AH1153" s="133"/>
    </row>
  </sheetData>
  <mergeCells count="14">
    <mergeCell ref="H2:H3"/>
    <mergeCell ref="I2:J2"/>
    <mergeCell ref="L2:M2"/>
    <mergeCell ref="O2:S2"/>
    <mergeCell ref="T2:X2"/>
    <mergeCell ref="Y2:AC2"/>
    <mergeCell ref="O1:AH1"/>
    <mergeCell ref="A2:A3"/>
    <mergeCell ref="B2:B3"/>
    <mergeCell ref="C2:D2"/>
    <mergeCell ref="E2:E3"/>
    <mergeCell ref="F2:F3"/>
    <mergeCell ref="G2:G3"/>
    <mergeCell ref="AD2:AH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5.0" ySplit="3.0" topLeftCell="P4" activePane="bottomRight" state="frozen"/>
      <selection activeCell="P1" sqref="P1" pane="topRight"/>
      <selection activeCell="A4" sqref="A4" pane="bottomLeft"/>
      <selection activeCell="P4" sqref="P4" pane="bottomRight"/>
    </sheetView>
  </sheetViews>
  <sheetFormatPr customHeight="1" defaultColWidth="14.43" defaultRowHeight="15.0" outlineLevelRow="1"/>
  <cols>
    <col customWidth="1" min="1" max="1" width="5.0"/>
    <col customWidth="1" min="2" max="2" width="42.71"/>
    <col customWidth="1" min="3" max="4" width="8.57"/>
    <col customWidth="1" min="5" max="6" width="5.86"/>
    <col customWidth="1" min="7" max="7" width="8.43"/>
    <col customWidth="1" min="8" max="8" width="7.86"/>
    <col customWidth="1" min="9" max="9" width="7.14"/>
    <col customWidth="1" min="10" max="10" width="8.0"/>
    <col customWidth="1" hidden="1" min="11" max="11" width="7.71"/>
    <col customWidth="1" min="12" max="12" width="6.71"/>
    <col customWidth="1" min="13" max="13" width="5.43"/>
    <col customWidth="1" min="14" max="14" width="10.86"/>
    <col customWidth="1" min="15" max="15" width="9.43"/>
    <col customWidth="1" hidden="1" min="16" max="18" width="8.14"/>
    <col customWidth="1" min="19" max="19" width="8.71"/>
    <col customWidth="1" min="20" max="20" width="8.0"/>
    <col customWidth="1" min="21" max="21" width="5.29"/>
    <col customWidth="1" min="22" max="22" width="9.57"/>
    <col customWidth="1" min="23" max="23" width="7.57"/>
    <col customWidth="1" min="24" max="24" width="8.86"/>
    <col customWidth="1" min="25" max="25" width="8.71"/>
    <col customWidth="1" min="26" max="26" width="3.14"/>
    <col customWidth="1" min="27" max="27" width="9.57"/>
    <col customWidth="1" min="28" max="28" width="7.57"/>
    <col customWidth="1" min="29" max="29" width="9.14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42" width="7.57"/>
  </cols>
  <sheetData>
    <row r="1" outlineLevel="1">
      <c r="A1" s="192"/>
      <c r="B1" s="191"/>
      <c r="C1" s="191"/>
      <c r="D1" s="133"/>
      <c r="E1" s="192"/>
      <c r="F1" s="133"/>
      <c r="G1" s="133"/>
      <c r="H1" s="133"/>
      <c r="I1" s="133"/>
      <c r="J1" s="133"/>
      <c r="K1" s="133"/>
      <c r="L1" s="133"/>
      <c r="M1" s="133"/>
      <c r="N1" s="136"/>
      <c r="O1" s="136"/>
      <c r="P1" s="133"/>
      <c r="Q1" s="133"/>
      <c r="R1" s="133"/>
      <c r="S1" s="193" t="s">
        <v>6</v>
      </c>
      <c r="AL1" s="194"/>
      <c r="AM1" s="342" t="s">
        <v>7</v>
      </c>
      <c r="AN1" s="343" t="s">
        <v>8</v>
      </c>
      <c r="AO1" s="343" t="s">
        <v>9</v>
      </c>
      <c r="AP1" s="343" t="s">
        <v>10</v>
      </c>
    </row>
    <row r="2" outlineLevel="1">
      <c r="A2" s="195" t="s">
        <v>0</v>
      </c>
      <c r="B2" s="196" t="s">
        <v>1</v>
      </c>
      <c r="C2" s="197" t="s">
        <v>2</v>
      </c>
      <c r="D2" s="15"/>
      <c r="E2" s="196" t="s">
        <v>11</v>
      </c>
      <c r="F2" s="196" t="s">
        <v>12</v>
      </c>
      <c r="G2" s="198" t="s">
        <v>13</v>
      </c>
      <c r="H2" s="198" t="s">
        <v>255</v>
      </c>
      <c r="I2" s="197" t="s">
        <v>15</v>
      </c>
      <c r="J2" s="15"/>
      <c r="K2" s="133"/>
      <c r="L2" s="197" t="s">
        <v>16</v>
      </c>
      <c r="M2" s="15"/>
      <c r="N2" s="344" t="s">
        <v>398</v>
      </c>
      <c r="O2" s="344" t="s">
        <v>399</v>
      </c>
      <c r="P2" s="133"/>
      <c r="Q2" s="133"/>
      <c r="R2" s="133"/>
      <c r="S2" s="199" t="s">
        <v>256</v>
      </c>
      <c r="T2" s="200"/>
      <c r="U2" s="200"/>
      <c r="V2" s="200"/>
      <c r="W2" s="15"/>
      <c r="X2" s="201" t="s">
        <v>18</v>
      </c>
      <c r="Y2" s="5"/>
      <c r="Z2" s="5"/>
      <c r="AA2" s="5"/>
      <c r="AB2" s="11"/>
      <c r="AC2" s="202" t="s">
        <v>19</v>
      </c>
      <c r="AD2" s="5"/>
      <c r="AE2" s="5"/>
      <c r="AF2" s="5"/>
      <c r="AG2" s="11"/>
      <c r="AH2" s="203" t="s">
        <v>20</v>
      </c>
      <c r="AI2" s="5"/>
      <c r="AJ2" s="5"/>
      <c r="AK2" s="5"/>
      <c r="AL2" s="11"/>
      <c r="AM2" s="23"/>
      <c r="AN2" s="23"/>
      <c r="AO2" s="23"/>
      <c r="AP2" s="23"/>
    </row>
    <row r="3" outlineLevel="1">
      <c r="A3" s="24"/>
      <c r="B3" s="24"/>
      <c r="C3" s="204" t="s">
        <v>21</v>
      </c>
      <c r="D3" s="204" t="s">
        <v>22</v>
      </c>
      <c r="E3" s="24"/>
      <c r="F3" s="24"/>
      <c r="G3" s="24"/>
      <c r="H3" s="24"/>
      <c r="I3" s="204" t="s">
        <v>23</v>
      </c>
      <c r="J3" s="204" t="s">
        <v>24</v>
      </c>
      <c r="K3" s="205" t="s">
        <v>25</v>
      </c>
      <c r="L3" s="204" t="s">
        <v>26</v>
      </c>
      <c r="M3" s="204" t="s">
        <v>24</v>
      </c>
      <c r="N3" s="345"/>
      <c r="O3" s="345"/>
      <c r="P3" s="346"/>
      <c r="Q3" s="346"/>
      <c r="R3" s="27" t="s">
        <v>25</v>
      </c>
      <c r="S3" s="206" t="s">
        <v>27</v>
      </c>
      <c r="T3" s="207" t="s">
        <v>28</v>
      </c>
      <c r="U3" s="206" t="s">
        <v>29</v>
      </c>
      <c r="V3" s="206" t="s">
        <v>30</v>
      </c>
      <c r="W3" s="206" t="s">
        <v>16</v>
      </c>
      <c r="X3" s="208" t="s">
        <v>27</v>
      </c>
      <c r="Y3" s="208" t="s">
        <v>28</v>
      </c>
      <c r="Z3" s="208" t="s">
        <v>29</v>
      </c>
      <c r="AA3" s="208" t="s">
        <v>30</v>
      </c>
      <c r="AB3" s="208" t="s">
        <v>16</v>
      </c>
      <c r="AC3" s="209" t="s">
        <v>27</v>
      </c>
      <c r="AD3" s="210" t="s">
        <v>28</v>
      </c>
      <c r="AE3" s="209" t="s">
        <v>29</v>
      </c>
      <c r="AF3" s="209" t="s">
        <v>30</v>
      </c>
      <c r="AG3" s="209" t="s">
        <v>16</v>
      </c>
      <c r="AH3" s="211" t="s">
        <v>27</v>
      </c>
      <c r="AI3" s="212" t="s">
        <v>28</v>
      </c>
      <c r="AJ3" s="211" t="s">
        <v>29</v>
      </c>
      <c r="AK3" s="211" t="s">
        <v>30</v>
      </c>
      <c r="AL3" s="211" t="s">
        <v>16</v>
      </c>
      <c r="AM3" s="32"/>
      <c r="AN3" s="32"/>
      <c r="AO3" s="32"/>
      <c r="AP3" s="32"/>
    </row>
    <row r="4">
      <c r="A4" s="213" t="s">
        <v>257</v>
      </c>
      <c r="B4" s="214" t="s">
        <v>258</v>
      </c>
      <c r="C4" s="215">
        <v>46268.0</v>
      </c>
      <c r="D4" s="215">
        <v>46268.0</v>
      </c>
      <c r="E4" s="216">
        <v>1.0</v>
      </c>
      <c r="F4" s="217">
        <v>0.0</v>
      </c>
      <c r="G4" s="218">
        <v>0.0</v>
      </c>
      <c r="H4" s="218">
        <v>0.0</v>
      </c>
      <c r="I4" s="219">
        <v>0.0</v>
      </c>
      <c r="J4" s="219">
        <v>0.0</v>
      </c>
      <c r="K4" s="49">
        <f t="shared" ref="K4:K27" si="1">J4/$I$114</f>
        <v>0</v>
      </c>
      <c r="L4" s="219">
        <v>0.0</v>
      </c>
      <c r="M4" s="219">
        <v>0.0</v>
      </c>
      <c r="N4" s="218">
        <v>0.0</v>
      </c>
      <c r="O4" s="218">
        <v>0.0</v>
      </c>
      <c r="P4" s="220"/>
      <c r="Q4" s="220"/>
      <c r="R4" s="220"/>
      <c r="S4" s="221"/>
      <c r="T4" s="222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2"/>
      <c r="AJ4" s="223"/>
      <c r="AK4" s="223"/>
      <c r="AL4" s="223"/>
      <c r="AM4" s="347"/>
      <c r="AN4" s="347"/>
      <c r="AO4" s="347"/>
      <c r="AP4" s="347"/>
    </row>
    <row r="5">
      <c r="A5" s="224" t="s">
        <v>31</v>
      </c>
      <c r="B5" s="225" t="s">
        <v>259</v>
      </c>
      <c r="C5" s="226">
        <v>46268.0</v>
      </c>
      <c r="D5" s="226">
        <v>46268.0</v>
      </c>
      <c r="E5" s="84">
        <f t="shared" ref="E5:E27" si="2">D5-C5+1</f>
        <v>1</v>
      </c>
      <c r="F5" s="227">
        <f>F6+F8+F19</f>
        <v>34</v>
      </c>
      <c r="G5" s="86">
        <f t="shared" ref="G5:G113" si="3">F5/$F$114</f>
        <v>0.04298356511</v>
      </c>
      <c r="H5" s="228">
        <f>H21</f>
        <v>0.04298356511</v>
      </c>
      <c r="I5" s="229">
        <f>I6+I8+I19</f>
        <v>76.5</v>
      </c>
      <c r="J5" s="229">
        <f>J21</f>
        <v>76.5</v>
      </c>
      <c r="K5" s="87">
        <f t="shared" si="1"/>
        <v>0.0556566024</v>
      </c>
      <c r="L5" s="229">
        <f>L6+L8+L19</f>
        <v>36.34</v>
      </c>
      <c r="M5" s="229">
        <f>M21</f>
        <v>36.34</v>
      </c>
      <c r="N5" s="131">
        <f t="shared" ref="N5:N113" si="4">G5*AM5</f>
        <v>0</v>
      </c>
      <c r="O5" s="348">
        <v>0.0</v>
      </c>
      <c r="P5" s="87"/>
      <c r="Q5" s="87"/>
      <c r="R5" s="87">
        <f t="shared" ref="R5:R18" si="5">M5/$L$87</f>
        <v>18.82901554</v>
      </c>
      <c r="S5" s="231"/>
      <c r="T5" s="232"/>
      <c r="U5" s="233"/>
      <c r="V5" s="234"/>
      <c r="W5" s="235"/>
      <c r="X5" s="236"/>
      <c r="Y5" s="236"/>
      <c r="Z5" s="236"/>
      <c r="AA5" s="234"/>
      <c r="AB5" s="233"/>
      <c r="AC5" s="236"/>
      <c r="AD5" s="236"/>
      <c r="AE5" s="233"/>
      <c r="AF5" s="234"/>
      <c r="AG5" s="233"/>
      <c r="AH5" s="234"/>
      <c r="AI5" s="232"/>
      <c r="AJ5" s="233"/>
      <c r="AK5" s="237"/>
      <c r="AL5" s="238"/>
      <c r="AM5" s="349"/>
      <c r="AN5" s="349"/>
      <c r="AO5" s="349"/>
      <c r="AP5" s="349"/>
    </row>
    <row r="6">
      <c r="A6" s="239" t="s">
        <v>33</v>
      </c>
      <c r="B6" s="240" t="s">
        <v>34</v>
      </c>
      <c r="C6" s="241">
        <v>46268.0</v>
      </c>
      <c r="D6" s="241">
        <v>46269.0</v>
      </c>
      <c r="E6" s="242">
        <f t="shared" si="2"/>
        <v>2</v>
      </c>
      <c r="F6" s="243">
        <f>SUM(F7)</f>
        <v>1</v>
      </c>
      <c r="G6" s="244">
        <f t="shared" si="3"/>
        <v>0.001264222503</v>
      </c>
      <c r="H6" s="245">
        <f>H7</f>
        <v>0.001264222503</v>
      </c>
      <c r="I6" s="246">
        <f>SUM(I7)</f>
        <v>1</v>
      </c>
      <c r="J6" s="246">
        <f>J7</f>
        <v>1</v>
      </c>
      <c r="K6" s="247">
        <f t="shared" si="1"/>
        <v>0.0007275372863</v>
      </c>
      <c r="L6" s="246">
        <f>L7</f>
        <v>0.61</v>
      </c>
      <c r="M6" s="246">
        <f t="shared" ref="M6:M7" si="6">L6</f>
        <v>0.61</v>
      </c>
      <c r="N6" s="305">
        <f t="shared" si="4"/>
        <v>0</v>
      </c>
      <c r="O6" s="350">
        <v>0.0</v>
      </c>
      <c r="P6" s="247"/>
      <c r="Q6" s="247"/>
      <c r="R6" s="247">
        <f t="shared" si="5"/>
        <v>0.3160621762</v>
      </c>
      <c r="S6" s="249"/>
      <c r="T6" s="250"/>
      <c r="U6" s="251"/>
      <c r="V6" s="252"/>
      <c r="W6" s="253"/>
      <c r="X6" s="254"/>
      <c r="Y6" s="254"/>
      <c r="Z6" s="254"/>
      <c r="AA6" s="252"/>
      <c r="AB6" s="251"/>
      <c r="AC6" s="254"/>
      <c r="AD6" s="254"/>
      <c r="AE6" s="251"/>
      <c r="AF6" s="252"/>
      <c r="AG6" s="251"/>
      <c r="AH6" s="252"/>
      <c r="AI6" s="250"/>
      <c r="AJ6" s="251"/>
      <c r="AK6" s="255"/>
      <c r="AL6" s="256"/>
      <c r="AM6" s="351"/>
      <c r="AN6" s="351"/>
      <c r="AO6" s="351"/>
      <c r="AP6" s="351"/>
    </row>
    <row r="7">
      <c r="A7" s="257" t="s">
        <v>35</v>
      </c>
      <c r="B7" s="258" t="s">
        <v>36</v>
      </c>
      <c r="C7" s="259">
        <v>46268.0</v>
      </c>
      <c r="D7" s="259">
        <v>46269.0</v>
      </c>
      <c r="E7" s="260">
        <f t="shared" si="2"/>
        <v>2</v>
      </c>
      <c r="F7" s="261">
        <v>1.0</v>
      </c>
      <c r="G7" s="262">
        <f t="shared" si="3"/>
        <v>0.001264222503</v>
      </c>
      <c r="H7" s="263">
        <f>G7</f>
        <v>0.001264222503</v>
      </c>
      <c r="I7" s="265">
        <f>T7+Y7+AD7+AI7</f>
        <v>1</v>
      </c>
      <c r="J7" s="264">
        <f>I7</f>
        <v>1</v>
      </c>
      <c r="K7" s="49">
        <f t="shared" si="1"/>
        <v>0.0007275372863</v>
      </c>
      <c r="L7" s="265">
        <f>W7+AB7+AG7+AL7</f>
        <v>0.61</v>
      </c>
      <c r="M7" s="265">
        <f t="shared" si="6"/>
        <v>0.61</v>
      </c>
      <c r="N7" s="62">
        <f t="shared" si="4"/>
        <v>0.001264222503</v>
      </c>
      <c r="O7" s="62">
        <f>N7</f>
        <v>0.001264222503</v>
      </c>
      <c r="P7" s="62"/>
      <c r="Q7" s="62"/>
      <c r="R7" s="62">
        <f t="shared" si="5"/>
        <v>0.3160621762</v>
      </c>
      <c r="S7" s="267">
        <f>T7/$F7</f>
        <v>1</v>
      </c>
      <c r="T7" s="268">
        <v>1.0</v>
      </c>
      <c r="U7" s="261"/>
      <c r="V7" s="261">
        <f>Roles!$D$2</f>
        <v>0.61</v>
      </c>
      <c r="W7" s="269">
        <f>V7*T7</f>
        <v>0.61</v>
      </c>
      <c r="X7" s="267">
        <f>Y7/$F7</f>
        <v>0</v>
      </c>
      <c r="Y7" s="270">
        <f>'CD R Documentación'!$I7</f>
        <v>0</v>
      </c>
      <c r="Z7" s="261"/>
      <c r="AA7" s="261"/>
      <c r="AB7" s="265">
        <f>'CD R Documentación'!$L7</f>
        <v>0</v>
      </c>
      <c r="AC7" s="267">
        <f>AD7/$F7</f>
        <v>0</v>
      </c>
      <c r="AD7" s="270">
        <f>'CD R Investigación'!$I7</f>
        <v>0</v>
      </c>
      <c r="AE7" s="261"/>
      <c r="AF7" s="261"/>
      <c r="AG7" s="271">
        <f>'CD R Investigación'!$L7</f>
        <v>0</v>
      </c>
      <c r="AH7" s="267">
        <f>AI7/$F7</f>
        <v>0</v>
      </c>
      <c r="AI7" s="270">
        <f>'CD R Desarrollo'!$I7</f>
        <v>0</v>
      </c>
      <c r="AJ7" s="61"/>
      <c r="AK7" s="272"/>
      <c r="AL7" s="271">
        <f>'CD R Desarrollo'!$L7</f>
        <v>0</v>
      </c>
      <c r="AM7" s="352">
        <v>1.0</v>
      </c>
      <c r="AN7" s="353">
        <f>'PL Cronograma detallado'!L7*AM7</f>
        <v>0.61</v>
      </c>
      <c r="AO7" s="354">
        <f>AN7/'PL Cronograma detallado'!M$238</f>
        <v>0.002338867375</v>
      </c>
      <c r="AP7" s="354">
        <f>AO7</f>
        <v>0.002338867375</v>
      </c>
    </row>
    <row r="8">
      <c r="A8" s="239" t="s">
        <v>38</v>
      </c>
      <c r="B8" s="240" t="s">
        <v>39</v>
      </c>
      <c r="C8" s="241">
        <v>46268.0</v>
      </c>
      <c r="D8" s="241">
        <v>46272.0</v>
      </c>
      <c r="E8" s="242">
        <f t="shared" si="2"/>
        <v>5</v>
      </c>
      <c r="F8" s="243">
        <f>SUM(F9:F18)</f>
        <v>24</v>
      </c>
      <c r="G8" s="244">
        <f t="shared" si="3"/>
        <v>0.03034134008</v>
      </c>
      <c r="H8" s="245">
        <f>G9+G10+G11+G12+G13+G14+G15+G17+G18+H9</f>
        <v>0.03160556258</v>
      </c>
      <c r="I8" s="273">
        <f>SUM(I9:I18)</f>
        <v>62.5</v>
      </c>
      <c r="J8" s="273">
        <f>J18</f>
        <v>63.5</v>
      </c>
      <c r="K8" s="247">
        <f t="shared" si="1"/>
        <v>0.04619861768</v>
      </c>
      <c r="L8" s="274">
        <f>SUM(L9:L18)</f>
        <v>31.07</v>
      </c>
      <c r="M8" s="274">
        <f>M18</f>
        <v>31.68</v>
      </c>
      <c r="N8" s="305">
        <f t="shared" si="4"/>
        <v>0</v>
      </c>
      <c r="O8" s="305">
        <f t="shared" ref="O8:O113" si="7">N8+O7</f>
        <v>0.001264222503</v>
      </c>
      <c r="P8" s="247"/>
      <c r="Q8" s="247"/>
      <c r="R8" s="247">
        <f t="shared" si="5"/>
        <v>16.41450777</v>
      </c>
      <c r="S8" s="249"/>
      <c r="T8" s="276"/>
      <c r="U8" s="277"/>
      <c r="V8" s="277"/>
      <c r="W8" s="256"/>
      <c r="X8" s="249"/>
      <c r="Y8" s="269"/>
      <c r="Z8" s="277"/>
      <c r="AA8" s="277"/>
      <c r="AB8" s="277"/>
      <c r="AC8" s="249"/>
      <c r="AD8" s="269"/>
      <c r="AE8" s="277"/>
      <c r="AF8" s="277"/>
      <c r="AG8" s="256"/>
      <c r="AH8" s="249"/>
      <c r="AI8" s="269"/>
      <c r="AJ8" s="278"/>
      <c r="AK8" s="255"/>
      <c r="AL8" s="256"/>
      <c r="AM8" s="355"/>
      <c r="AN8" s="356"/>
      <c r="AO8" s="357"/>
      <c r="AP8" s="357"/>
    </row>
    <row r="9">
      <c r="A9" s="257" t="s">
        <v>40</v>
      </c>
      <c r="B9" s="258" t="s">
        <v>41</v>
      </c>
      <c r="C9" s="259">
        <v>46268.0</v>
      </c>
      <c r="D9" s="259">
        <v>46268.0</v>
      </c>
      <c r="E9" s="260">
        <f t="shared" si="2"/>
        <v>1</v>
      </c>
      <c r="F9" s="261">
        <v>1.0</v>
      </c>
      <c r="G9" s="262">
        <f t="shared" si="3"/>
        <v>0.001264222503</v>
      </c>
      <c r="H9" s="263">
        <f>H7+G9</f>
        <v>0.002528445006</v>
      </c>
      <c r="I9" s="265">
        <f t="shared" ref="I9:I18" si="8">T9+Y9+AD9+AI9</f>
        <v>5</v>
      </c>
      <c r="J9" s="264">
        <f>SUM(I9,J7)</f>
        <v>6</v>
      </c>
      <c r="K9" s="49">
        <f t="shared" si="1"/>
        <v>0.004365223718</v>
      </c>
      <c r="L9" s="265">
        <f t="shared" ref="L9:L18" si="9">W9+AB9+AG9+AL9</f>
        <v>2.37</v>
      </c>
      <c r="M9" s="265">
        <f>SUM(L9,M7)</f>
        <v>2.98</v>
      </c>
      <c r="N9" s="62">
        <f t="shared" si="4"/>
        <v>0.001264222503</v>
      </c>
      <c r="O9" s="62">
        <f t="shared" si="7"/>
        <v>0.002528445006</v>
      </c>
      <c r="P9" s="62"/>
      <c r="Q9" s="62"/>
      <c r="R9" s="62">
        <f t="shared" si="5"/>
        <v>1.544041451</v>
      </c>
      <c r="S9" s="267">
        <f t="shared" ref="S9:S18" si="10">T9/$F9</f>
        <v>1</v>
      </c>
      <c r="T9" s="268">
        <v>1.0</v>
      </c>
      <c r="U9" s="261"/>
      <c r="V9" s="261">
        <f>Roles!$D$2</f>
        <v>0.61</v>
      </c>
      <c r="W9" s="269">
        <f t="shared" ref="W9:W18" si="11">V9*T9</f>
        <v>0.61</v>
      </c>
      <c r="X9" s="267">
        <f t="shared" ref="X9:X18" si="12">Y9/$F9</f>
        <v>1</v>
      </c>
      <c r="Y9" s="270">
        <f>'CD R Documentación'!$I9</f>
        <v>1</v>
      </c>
      <c r="Z9" s="261"/>
      <c r="AA9" s="261"/>
      <c r="AB9" s="265">
        <f>'CD R Documentación'!$L9</f>
        <v>0.44</v>
      </c>
      <c r="AC9" s="267">
        <f t="shared" ref="AC9:AC18" si="13">AD9/$F9</f>
        <v>3</v>
      </c>
      <c r="AD9" s="270">
        <f>'CD R Investigación'!$I9</f>
        <v>3</v>
      </c>
      <c r="AE9" s="261"/>
      <c r="AF9" s="261"/>
      <c r="AG9" s="271">
        <f>'CD R Investigación'!$L9</f>
        <v>1.32</v>
      </c>
      <c r="AH9" s="267">
        <f t="shared" ref="AH9:AH18" si="14">AI9/$F9</f>
        <v>0</v>
      </c>
      <c r="AI9" s="270">
        <f>'CD R Desarrollo'!$I9</f>
        <v>0</v>
      </c>
      <c r="AJ9" s="61"/>
      <c r="AK9" s="272"/>
      <c r="AL9" s="271">
        <f>'CD R Desarrollo'!$L9</f>
        <v>0</v>
      </c>
      <c r="AM9" s="352">
        <v>1.0</v>
      </c>
      <c r="AN9" s="353">
        <f>'PL Cronograma detallado'!L11*AM9</f>
        <v>2.37</v>
      </c>
      <c r="AO9" s="354">
        <f>AN9/'PL Cronograma detallado'!M$238</f>
        <v>0.009087074882</v>
      </c>
      <c r="AP9" s="354">
        <f>AO9+AP7</f>
        <v>0.01142594226</v>
      </c>
    </row>
    <row r="10">
      <c r="A10" s="257" t="s">
        <v>42</v>
      </c>
      <c r="B10" s="258" t="s">
        <v>43</v>
      </c>
      <c r="C10" s="259">
        <v>46268.0</v>
      </c>
      <c r="D10" s="259">
        <v>46269.0</v>
      </c>
      <c r="E10" s="260">
        <f t="shared" si="2"/>
        <v>2</v>
      </c>
      <c r="F10" s="261">
        <v>2.0</v>
      </c>
      <c r="G10" s="262">
        <f t="shared" si="3"/>
        <v>0.002528445006</v>
      </c>
      <c r="H10" s="263">
        <f t="shared" ref="H10:H18" si="15">H9+G10</f>
        <v>0.005056890013</v>
      </c>
      <c r="I10" s="265">
        <f t="shared" si="8"/>
        <v>5</v>
      </c>
      <c r="J10" s="264">
        <f t="shared" ref="J10:J18" si="16">SUM(I10,J9)</f>
        <v>11</v>
      </c>
      <c r="K10" s="49">
        <f t="shared" si="1"/>
        <v>0.008002910149</v>
      </c>
      <c r="L10" s="265">
        <f t="shared" si="9"/>
        <v>2.54</v>
      </c>
      <c r="M10" s="265">
        <f t="shared" ref="M10:M18" si="17">SUM(L10,M9)</f>
        <v>5.52</v>
      </c>
      <c r="N10" s="62">
        <f t="shared" si="4"/>
        <v>0.002528445006</v>
      </c>
      <c r="O10" s="62">
        <f t="shared" si="7"/>
        <v>0.005056890013</v>
      </c>
      <c r="P10" s="305"/>
      <c r="Q10" s="305"/>
      <c r="R10" s="305">
        <f t="shared" si="5"/>
        <v>2.860103627</v>
      </c>
      <c r="S10" s="267">
        <f t="shared" si="10"/>
        <v>1</v>
      </c>
      <c r="T10" s="268">
        <v>2.0</v>
      </c>
      <c r="U10" s="261"/>
      <c r="V10" s="261">
        <f>Roles!$D$2</f>
        <v>0.61</v>
      </c>
      <c r="W10" s="269">
        <f t="shared" si="11"/>
        <v>1.22</v>
      </c>
      <c r="X10" s="267">
        <f t="shared" si="12"/>
        <v>0.5</v>
      </c>
      <c r="Y10" s="270">
        <f>'CD R Documentación'!$I10</f>
        <v>1</v>
      </c>
      <c r="Z10" s="261"/>
      <c r="AA10" s="261"/>
      <c r="AB10" s="265">
        <f>'CD R Documentación'!$L10</f>
        <v>0.44</v>
      </c>
      <c r="AC10" s="267">
        <f t="shared" si="13"/>
        <v>1</v>
      </c>
      <c r="AD10" s="270">
        <f>'CD R Investigación'!$I10</f>
        <v>2</v>
      </c>
      <c r="AE10" s="261"/>
      <c r="AF10" s="261"/>
      <c r="AG10" s="271">
        <f>'CD R Investigación'!$L10</f>
        <v>0.88</v>
      </c>
      <c r="AH10" s="267">
        <f t="shared" si="14"/>
        <v>0</v>
      </c>
      <c r="AI10" s="270">
        <f>'CD R Desarrollo'!$I10</f>
        <v>0</v>
      </c>
      <c r="AJ10" s="61"/>
      <c r="AK10" s="272"/>
      <c r="AL10" s="271">
        <f>'CD R Desarrollo'!$L10</f>
        <v>0</v>
      </c>
      <c r="AM10" s="352">
        <v>1.0</v>
      </c>
      <c r="AN10" s="353">
        <f>'PL Cronograma detallado'!L16*AM10</f>
        <v>2.54</v>
      </c>
      <c r="AO10" s="354">
        <f>AN10/'PL Cronograma detallado'!M$238</f>
        <v>0.00973889038</v>
      </c>
      <c r="AP10" s="354">
        <f t="shared" ref="AP10:AP18" si="18">AO10+AP9</f>
        <v>0.02116483264</v>
      </c>
    </row>
    <row r="11">
      <c r="A11" s="257" t="s">
        <v>44</v>
      </c>
      <c r="B11" s="258" t="s">
        <v>45</v>
      </c>
      <c r="C11" s="259">
        <v>46268.0</v>
      </c>
      <c r="D11" s="259">
        <v>46269.0</v>
      </c>
      <c r="E11" s="260">
        <f t="shared" si="2"/>
        <v>2</v>
      </c>
      <c r="F11" s="261">
        <v>2.0</v>
      </c>
      <c r="G11" s="262">
        <f t="shared" si="3"/>
        <v>0.002528445006</v>
      </c>
      <c r="H11" s="263">
        <f t="shared" si="15"/>
        <v>0.007585335019</v>
      </c>
      <c r="I11" s="265">
        <f t="shared" si="8"/>
        <v>6</v>
      </c>
      <c r="J11" s="264">
        <f t="shared" si="16"/>
        <v>17</v>
      </c>
      <c r="K11" s="49">
        <f t="shared" si="1"/>
        <v>0.01236813387</v>
      </c>
      <c r="L11" s="265">
        <f t="shared" si="9"/>
        <v>2.98</v>
      </c>
      <c r="M11" s="265">
        <f t="shared" si="17"/>
        <v>8.5</v>
      </c>
      <c r="N11" s="62">
        <f t="shared" si="4"/>
        <v>0.002528445006</v>
      </c>
      <c r="O11" s="62">
        <f t="shared" si="7"/>
        <v>0.007585335019</v>
      </c>
      <c r="P11" s="62"/>
      <c r="Q11" s="62"/>
      <c r="R11" s="62">
        <f t="shared" si="5"/>
        <v>4.404145078</v>
      </c>
      <c r="S11" s="267">
        <f t="shared" si="10"/>
        <v>1</v>
      </c>
      <c r="T11" s="268">
        <v>2.0</v>
      </c>
      <c r="U11" s="261"/>
      <c r="V11" s="261">
        <f>Roles!$D$2</f>
        <v>0.61</v>
      </c>
      <c r="W11" s="269">
        <f t="shared" si="11"/>
        <v>1.22</v>
      </c>
      <c r="X11" s="267">
        <f t="shared" si="12"/>
        <v>1</v>
      </c>
      <c r="Y11" s="270">
        <f>'CD R Documentación'!$I11</f>
        <v>2</v>
      </c>
      <c r="Z11" s="261"/>
      <c r="AA11" s="261"/>
      <c r="AB11" s="265">
        <f>'CD R Documentación'!$L11</f>
        <v>0.88</v>
      </c>
      <c r="AC11" s="267">
        <f t="shared" si="13"/>
        <v>1</v>
      </c>
      <c r="AD11" s="270">
        <f>'CD R Investigación'!$I11</f>
        <v>2</v>
      </c>
      <c r="AE11" s="261"/>
      <c r="AF11" s="261"/>
      <c r="AG11" s="271">
        <f>'CD R Investigación'!$L11</f>
        <v>0.88</v>
      </c>
      <c r="AH11" s="267">
        <f t="shared" si="14"/>
        <v>0</v>
      </c>
      <c r="AI11" s="270">
        <f>'CD R Desarrollo'!$I11</f>
        <v>0</v>
      </c>
      <c r="AJ11" s="61"/>
      <c r="AK11" s="272"/>
      <c r="AL11" s="271">
        <f>'CD R Desarrollo'!$L11</f>
        <v>0</v>
      </c>
      <c r="AM11" s="352">
        <v>1.0</v>
      </c>
      <c r="AN11" s="353">
        <f>'PL Cronograma detallado'!L17*AM11</f>
        <v>2.98</v>
      </c>
      <c r="AO11" s="354">
        <f>AN11/'PL Cronograma detallado'!M$238</f>
        <v>0.01142594226</v>
      </c>
      <c r="AP11" s="354">
        <f t="shared" si="18"/>
        <v>0.03259077489</v>
      </c>
    </row>
    <row r="12">
      <c r="A12" s="257" t="s">
        <v>46</v>
      </c>
      <c r="B12" s="258" t="s">
        <v>47</v>
      </c>
      <c r="C12" s="259">
        <v>46268.0</v>
      </c>
      <c r="D12" s="259">
        <v>46268.0</v>
      </c>
      <c r="E12" s="260">
        <f t="shared" si="2"/>
        <v>1</v>
      </c>
      <c r="F12" s="261">
        <v>2.0</v>
      </c>
      <c r="G12" s="262">
        <f t="shared" si="3"/>
        <v>0.002528445006</v>
      </c>
      <c r="H12" s="263">
        <f t="shared" si="15"/>
        <v>0.01011378003</v>
      </c>
      <c r="I12" s="265">
        <f t="shared" si="8"/>
        <v>5</v>
      </c>
      <c r="J12" s="264">
        <f t="shared" si="16"/>
        <v>22</v>
      </c>
      <c r="K12" s="49">
        <f t="shared" si="1"/>
        <v>0.0160058203</v>
      </c>
      <c r="L12" s="265">
        <f t="shared" si="9"/>
        <v>2.54</v>
      </c>
      <c r="M12" s="265">
        <f t="shared" si="17"/>
        <v>11.04</v>
      </c>
      <c r="N12" s="62">
        <f t="shared" si="4"/>
        <v>0.002528445006</v>
      </c>
      <c r="O12" s="62">
        <f t="shared" si="7"/>
        <v>0.01011378003</v>
      </c>
      <c r="P12" s="62"/>
      <c r="Q12" s="62"/>
      <c r="R12" s="62">
        <f t="shared" si="5"/>
        <v>5.720207254</v>
      </c>
      <c r="S12" s="267">
        <f t="shared" si="10"/>
        <v>1</v>
      </c>
      <c r="T12" s="268">
        <v>2.0</v>
      </c>
      <c r="U12" s="261"/>
      <c r="V12" s="261">
        <f>Roles!$D$2</f>
        <v>0.61</v>
      </c>
      <c r="W12" s="269">
        <f t="shared" si="11"/>
        <v>1.22</v>
      </c>
      <c r="X12" s="267">
        <f t="shared" si="12"/>
        <v>0.5</v>
      </c>
      <c r="Y12" s="270">
        <f>'CD R Documentación'!$I12</f>
        <v>1</v>
      </c>
      <c r="Z12" s="261"/>
      <c r="AA12" s="261"/>
      <c r="AB12" s="265">
        <f>'CD R Documentación'!$L12</f>
        <v>0.44</v>
      </c>
      <c r="AC12" s="267">
        <f t="shared" si="13"/>
        <v>1</v>
      </c>
      <c r="AD12" s="270">
        <f>'CD R Investigación'!$I12</f>
        <v>2</v>
      </c>
      <c r="AE12" s="261"/>
      <c r="AF12" s="261"/>
      <c r="AG12" s="271">
        <f>'CD R Investigación'!$L12</f>
        <v>0.88</v>
      </c>
      <c r="AH12" s="267">
        <f t="shared" si="14"/>
        <v>0</v>
      </c>
      <c r="AI12" s="270">
        <f>'CD R Desarrollo'!$I12</f>
        <v>0</v>
      </c>
      <c r="AJ12" s="61"/>
      <c r="AK12" s="272"/>
      <c r="AL12" s="271">
        <f>'CD R Desarrollo'!$L12</f>
        <v>0</v>
      </c>
      <c r="AM12" s="352">
        <v>1.0</v>
      </c>
      <c r="AN12" s="353">
        <f>'PL Cronograma detallado'!L12*AM12</f>
        <v>2.54</v>
      </c>
      <c r="AO12" s="354">
        <f>AN12/'PL Cronograma detallado'!M$238</f>
        <v>0.00973889038</v>
      </c>
      <c r="AP12" s="354">
        <f t="shared" si="18"/>
        <v>0.04232966527</v>
      </c>
    </row>
    <row r="13">
      <c r="A13" s="257" t="s">
        <v>48</v>
      </c>
      <c r="B13" s="258" t="s">
        <v>49</v>
      </c>
      <c r="C13" s="259">
        <v>46268.0</v>
      </c>
      <c r="D13" s="259">
        <v>46268.0</v>
      </c>
      <c r="E13" s="260">
        <f t="shared" si="2"/>
        <v>1</v>
      </c>
      <c r="F13" s="261">
        <v>1.0</v>
      </c>
      <c r="G13" s="262">
        <f t="shared" si="3"/>
        <v>0.001264222503</v>
      </c>
      <c r="H13" s="263">
        <f t="shared" si="15"/>
        <v>0.01137800253</v>
      </c>
      <c r="I13" s="265">
        <f t="shared" si="8"/>
        <v>2.5</v>
      </c>
      <c r="J13" s="264">
        <f t="shared" si="16"/>
        <v>24.5</v>
      </c>
      <c r="K13" s="49">
        <f t="shared" si="1"/>
        <v>0.01782466351</v>
      </c>
      <c r="L13" s="265">
        <f t="shared" si="9"/>
        <v>1.27</v>
      </c>
      <c r="M13" s="265">
        <f t="shared" si="17"/>
        <v>12.31</v>
      </c>
      <c r="N13" s="62">
        <f t="shared" si="4"/>
        <v>0.001264222503</v>
      </c>
      <c r="O13" s="62">
        <f t="shared" si="7"/>
        <v>0.01137800253</v>
      </c>
      <c r="P13" s="305"/>
      <c r="Q13" s="305"/>
      <c r="R13" s="305">
        <f t="shared" si="5"/>
        <v>6.378238342</v>
      </c>
      <c r="S13" s="267">
        <f t="shared" si="10"/>
        <v>1</v>
      </c>
      <c r="T13" s="268">
        <v>1.0</v>
      </c>
      <c r="U13" s="261"/>
      <c r="V13" s="261">
        <f>Roles!$D$2</f>
        <v>0.61</v>
      </c>
      <c r="W13" s="269">
        <f t="shared" si="11"/>
        <v>0.61</v>
      </c>
      <c r="X13" s="267">
        <f t="shared" si="12"/>
        <v>0.5</v>
      </c>
      <c r="Y13" s="270">
        <f>'CD R Documentación'!$I13</f>
        <v>0.5</v>
      </c>
      <c r="Z13" s="261"/>
      <c r="AA13" s="261"/>
      <c r="AB13" s="265">
        <f>'CD R Documentación'!$L13</f>
        <v>0.22</v>
      </c>
      <c r="AC13" s="267">
        <f t="shared" si="13"/>
        <v>1</v>
      </c>
      <c r="AD13" s="270">
        <f>'CD R Investigación'!$I13</f>
        <v>1</v>
      </c>
      <c r="AE13" s="261"/>
      <c r="AF13" s="261"/>
      <c r="AG13" s="271">
        <f>'CD R Investigación'!$L13</f>
        <v>0.44</v>
      </c>
      <c r="AH13" s="267">
        <f t="shared" si="14"/>
        <v>0</v>
      </c>
      <c r="AI13" s="270">
        <f>'CD R Desarrollo'!$I13</f>
        <v>0</v>
      </c>
      <c r="AJ13" s="61"/>
      <c r="AK13" s="272"/>
      <c r="AL13" s="271">
        <f>'CD R Desarrollo'!$L13</f>
        <v>0</v>
      </c>
      <c r="AM13" s="352">
        <v>1.0</v>
      </c>
      <c r="AN13" s="353">
        <f>'PL Cronograma detallado'!L13*AM13</f>
        <v>1.27</v>
      </c>
      <c r="AO13" s="354">
        <f>AN13/'PL Cronograma detallado'!M$238</f>
        <v>0.00486944519</v>
      </c>
      <c r="AP13" s="354">
        <f t="shared" si="18"/>
        <v>0.04719911046</v>
      </c>
    </row>
    <row r="14">
      <c r="A14" s="257" t="s">
        <v>50</v>
      </c>
      <c r="B14" s="258" t="s">
        <v>51</v>
      </c>
      <c r="C14" s="259">
        <v>46268.0</v>
      </c>
      <c r="D14" s="259">
        <v>46271.0</v>
      </c>
      <c r="E14" s="260">
        <f t="shared" si="2"/>
        <v>4</v>
      </c>
      <c r="F14" s="261">
        <v>5.0</v>
      </c>
      <c r="G14" s="262">
        <f t="shared" si="3"/>
        <v>0.006321112516</v>
      </c>
      <c r="H14" s="263">
        <f t="shared" si="15"/>
        <v>0.01769911504</v>
      </c>
      <c r="I14" s="265">
        <f t="shared" si="8"/>
        <v>11</v>
      </c>
      <c r="J14" s="264">
        <f t="shared" si="16"/>
        <v>35.5</v>
      </c>
      <c r="K14" s="49">
        <f t="shared" si="1"/>
        <v>0.02582757366</v>
      </c>
      <c r="L14" s="265">
        <f t="shared" si="9"/>
        <v>5.69</v>
      </c>
      <c r="M14" s="265">
        <f t="shared" si="17"/>
        <v>18</v>
      </c>
      <c r="N14" s="62">
        <f t="shared" si="4"/>
        <v>0.006321112516</v>
      </c>
      <c r="O14" s="62">
        <f t="shared" si="7"/>
        <v>0.01769911504</v>
      </c>
      <c r="P14" s="62"/>
      <c r="Q14" s="62"/>
      <c r="R14" s="62">
        <f t="shared" si="5"/>
        <v>9.32642487</v>
      </c>
      <c r="S14" s="267">
        <f t="shared" si="10"/>
        <v>1</v>
      </c>
      <c r="T14" s="268">
        <v>5.0</v>
      </c>
      <c r="U14" s="261"/>
      <c r="V14" s="261">
        <f>Roles!$D$2</f>
        <v>0.61</v>
      </c>
      <c r="W14" s="269">
        <f t="shared" si="11"/>
        <v>3.05</v>
      </c>
      <c r="X14" s="267">
        <f t="shared" si="12"/>
        <v>0.4</v>
      </c>
      <c r="Y14" s="270">
        <f>'CD R Documentación'!$I14</f>
        <v>2</v>
      </c>
      <c r="Z14" s="261"/>
      <c r="AA14" s="261"/>
      <c r="AB14" s="265">
        <f>'CD R Documentación'!$L14</f>
        <v>0.88</v>
      </c>
      <c r="AC14" s="267">
        <f t="shared" si="13"/>
        <v>0.8</v>
      </c>
      <c r="AD14" s="270">
        <f>'CD R Investigación'!$I14</f>
        <v>4</v>
      </c>
      <c r="AE14" s="261"/>
      <c r="AF14" s="261"/>
      <c r="AG14" s="271">
        <f>'CD R Investigación'!$L14</f>
        <v>1.76</v>
      </c>
      <c r="AH14" s="267">
        <f t="shared" si="14"/>
        <v>0</v>
      </c>
      <c r="AI14" s="270">
        <f>'CD R Desarrollo'!$I14</f>
        <v>0</v>
      </c>
      <c r="AJ14" s="61"/>
      <c r="AK14" s="272"/>
      <c r="AL14" s="271">
        <f>'CD R Desarrollo'!$L14</f>
        <v>0</v>
      </c>
      <c r="AM14" s="352">
        <v>1.0</v>
      </c>
      <c r="AN14" s="353">
        <f>'PL Cronograma detallado'!L18*AM14</f>
        <v>5.69</v>
      </c>
      <c r="AO14" s="354">
        <f>AN14/'PL Cronograma detallado'!M$238</f>
        <v>0.02181664813</v>
      </c>
      <c r="AP14" s="354">
        <f t="shared" si="18"/>
        <v>0.0690157586</v>
      </c>
    </row>
    <row r="15">
      <c r="A15" s="257" t="s">
        <v>52</v>
      </c>
      <c r="B15" s="258" t="s">
        <v>53</v>
      </c>
      <c r="C15" s="259">
        <v>46269.0</v>
      </c>
      <c r="D15" s="259">
        <v>46270.0</v>
      </c>
      <c r="E15" s="260">
        <f t="shared" si="2"/>
        <v>2</v>
      </c>
      <c r="F15" s="261">
        <v>4.0</v>
      </c>
      <c r="G15" s="262">
        <f t="shared" si="3"/>
        <v>0.005056890013</v>
      </c>
      <c r="H15" s="263">
        <f t="shared" si="15"/>
        <v>0.02275600506</v>
      </c>
      <c r="I15" s="265">
        <f t="shared" si="8"/>
        <v>10</v>
      </c>
      <c r="J15" s="264">
        <f t="shared" si="16"/>
        <v>45.5</v>
      </c>
      <c r="K15" s="49">
        <f t="shared" si="1"/>
        <v>0.03310294653</v>
      </c>
      <c r="L15" s="265">
        <f t="shared" si="9"/>
        <v>5.08</v>
      </c>
      <c r="M15" s="265">
        <f t="shared" si="17"/>
        <v>23.08</v>
      </c>
      <c r="N15" s="62">
        <f t="shared" si="4"/>
        <v>0.005056890013</v>
      </c>
      <c r="O15" s="62">
        <f t="shared" si="7"/>
        <v>0.02275600506</v>
      </c>
      <c r="P15" s="62"/>
      <c r="Q15" s="62"/>
      <c r="R15" s="62">
        <f t="shared" si="5"/>
        <v>11.95854922</v>
      </c>
      <c r="S15" s="267">
        <f t="shared" si="10"/>
        <v>1</v>
      </c>
      <c r="T15" s="268">
        <v>4.0</v>
      </c>
      <c r="U15" s="261"/>
      <c r="V15" s="261">
        <f>Roles!$D$2</f>
        <v>0.61</v>
      </c>
      <c r="W15" s="269">
        <f t="shared" si="11"/>
        <v>2.44</v>
      </c>
      <c r="X15" s="267">
        <f t="shared" si="12"/>
        <v>0.5</v>
      </c>
      <c r="Y15" s="270">
        <f>'CD R Documentación'!$I15</f>
        <v>2</v>
      </c>
      <c r="Z15" s="261"/>
      <c r="AA15" s="261"/>
      <c r="AB15" s="265">
        <f>'CD R Documentación'!$L15</f>
        <v>0.88</v>
      </c>
      <c r="AC15" s="267">
        <f t="shared" si="13"/>
        <v>1</v>
      </c>
      <c r="AD15" s="270">
        <f>'CD R Investigación'!$I15</f>
        <v>4</v>
      </c>
      <c r="AE15" s="261"/>
      <c r="AF15" s="261"/>
      <c r="AG15" s="271">
        <f>'CD R Investigación'!$L15</f>
        <v>1.76</v>
      </c>
      <c r="AH15" s="267">
        <f t="shared" si="14"/>
        <v>0</v>
      </c>
      <c r="AI15" s="270">
        <f>'CD R Desarrollo'!$I15</f>
        <v>0</v>
      </c>
      <c r="AJ15" s="61"/>
      <c r="AK15" s="272"/>
      <c r="AL15" s="271">
        <f>'CD R Desarrollo'!$L15</f>
        <v>0</v>
      </c>
      <c r="AM15" s="352">
        <v>1.0</v>
      </c>
      <c r="AN15" s="353">
        <f>'PL Cronograma detallado'!L20*AM15</f>
        <v>5.08</v>
      </c>
      <c r="AO15" s="354">
        <f>AN15/'PL Cronograma detallado'!M$238</f>
        <v>0.01947778076</v>
      </c>
      <c r="AP15" s="354">
        <f t="shared" si="18"/>
        <v>0.08849353936</v>
      </c>
    </row>
    <row r="16">
      <c r="A16" s="257" t="s">
        <v>54</v>
      </c>
      <c r="B16" s="258" t="s">
        <v>55</v>
      </c>
      <c r="C16" s="259">
        <v>46268.0</v>
      </c>
      <c r="D16" s="259">
        <v>46268.0</v>
      </c>
      <c r="E16" s="260">
        <f t="shared" si="2"/>
        <v>1</v>
      </c>
      <c r="F16" s="261">
        <v>1.0</v>
      </c>
      <c r="G16" s="262">
        <f t="shared" si="3"/>
        <v>0.001264222503</v>
      </c>
      <c r="H16" s="263">
        <f t="shared" si="15"/>
        <v>0.02402022756</v>
      </c>
      <c r="I16" s="265">
        <f t="shared" si="8"/>
        <v>6</v>
      </c>
      <c r="J16" s="264">
        <f t="shared" si="16"/>
        <v>51.5</v>
      </c>
      <c r="K16" s="49">
        <f t="shared" si="1"/>
        <v>0.03746817024</v>
      </c>
      <c r="L16" s="265">
        <f t="shared" si="9"/>
        <v>2.81</v>
      </c>
      <c r="M16" s="265">
        <f t="shared" si="17"/>
        <v>25.89</v>
      </c>
      <c r="N16" s="62">
        <f t="shared" si="4"/>
        <v>0.001264222503</v>
      </c>
      <c r="O16" s="62">
        <f t="shared" si="7"/>
        <v>0.02402022756</v>
      </c>
      <c r="P16" s="62"/>
      <c r="Q16" s="62"/>
      <c r="R16" s="62">
        <f t="shared" si="5"/>
        <v>13.41450777</v>
      </c>
      <c r="S16" s="267">
        <f t="shared" si="10"/>
        <v>1</v>
      </c>
      <c r="T16" s="268">
        <v>1.0</v>
      </c>
      <c r="U16" s="261"/>
      <c r="V16" s="261">
        <f>Roles!$D$2</f>
        <v>0.61</v>
      </c>
      <c r="W16" s="269">
        <f t="shared" si="11"/>
        <v>0.61</v>
      </c>
      <c r="X16" s="267">
        <f t="shared" si="12"/>
        <v>1</v>
      </c>
      <c r="Y16" s="270">
        <f>'CD R Documentación'!$I16</f>
        <v>1</v>
      </c>
      <c r="Z16" s="261"/>
      <c r="AA16" s="261"/>
      <c r="AB16" s="265">
        <f>'CD R Documentación'!$L16</f>
        <v>0.44</v>
      </c>
      <c r="AC16" s="267">
        <f t="shared" si="13"/>
        <v>4</v>
      </c>
      <c r="AD16" s="270">
        <f>'CD R Investigación'!$I16</f>
        <v>4</v>
      </c>
      <c r="AE16" s="261"/>
      <c r="AF16" s="261"/>
      <c r="AG16" s="271">
        <f>'CD R Investigación'!$L16</f>
        <v>1.76</v>
      </c>
      <c r="AH16" s="267">
        <f t="shared" si="14"/>
        <v>0</v>
      </c>
      <c r="AI16" s="270">
        <f>'CD R Desarrollo'!$I16</f>
        <v>0</v>
      </c>
      <c r="AJ16" s="61"/>
      <c r="AK16" s="272"/>
      <c r="AL16" s="271">
        <f>'CD R Desarrollo'!$L16</f>
        <v>0</v>
      </c>
      <c r="AM16" s="352">
        <v>1.0</v>
      </c>
      <c r="AN16" s="353">
        <f>'PL Cronograma detallado'!L14*AM16</f>
        <v>2.81</v>
      </c>
      <c r="AO16" s="354">
        <f>AN16/'PL Cronograma detallado'!M$238</f>
        <v>0.01077412676</v>
      </c>
      <c r="AP16" s="354">
        <f t="shared" si="18"/>
        <v>0.09926766612</v>
      </c>
    </row>
    <row r="17">
      <c r="A17" s="257" t="s">
        <v>56</v>
      </c>
      <c r="B17" s="258" t="s">
        <v>57</v>
      </c>
      <c r="C17" s="259">
        <v>46268.0</v>
      </c>
      <c r="D17" s="259">
        <v>46268.0</v>
      </c>
      <c r="E17" s="260">
        <f t="shared" si="2"/>
        <v>1</v>
      </c>
      <c r="F17" s="261">
        <v>1.0</v>
      </c>
      <c r="G17" s="262">
        <f t="shared" si="3"/>
        <v>0.001264222503</v>
      </c>
      <c r="H17" s="263">
        <f t="shared" si="15"/>
        <v>0.02528445006</v>
      </c>
      <c r="I17" s="265">
        <f t="shared" si="8"/>
        <v>5</v>
      </c>
      <c r="J17" s="264">
        <f t="shared" si="16"/>
        <v>56.5</v>
      </c>
      <c r="K17" s="49">
        <f t="shared" si="1"/>
        <v>0.04110585668</v>
      </c>
      <c r="L17" s="265">
        <f t="shared" si="9"/>
        <v>2.37</v>
      </c>
      <c r="M17" s="265">
        <f t="shared" si="17"/>
        <v>28.26</v>
      </c>
      <c r="N17" s="62">
        <f t="shared" si="4"/>
        <v>0.001264222503</v>
      </c>
      <c r="O17" s="62">
        <f t="shared" si="7"/>
        <v>0.02528445006</v>
      </c>
      <c r="P17" s="49"/>
      <c r="Q17" s="49"/>
      <c r="R17" s="49">
        <f t="shared" si="5"/>
        <v>14.64248705</v>
      </c>
      <c r="S17" s="267">
        <f t="shared" si="10"/>
        <v>1</v>
      </c>
      <c r="T17" s="268">
        <v>1.0</v>
      </c>
      <c r="U17" s="261"/>
      <c r="V17" s="261">
        <f>Roles!$D$2</f>
        <v>0.61</v>
      </c>
      <c r="W17" s="269">
        <f t="shared" si="11"/>
        <v>0.61</v>
      </c>
      <c r="X17" s="267">
        <f t="shared" si="12"/>
        <v>1</v>
      </c>
      <c r="Y17" s="270">
        <f>'CD R Documentación'!$I17</f>
        <v>1</v>
      </c>
      <c r="Z17" s="261"/>
      <c r="AA17" s="261"/>
      <c r="AB17" s="265">
        <f>'CD R Documentación'!$L17</f>
        <v>0.44</v>
      </c>
      <c r="AC17" s="267">
        <f t="shared" si="13"/>
        <v>3</v>
      </c>
      <c r="AD17" s="270">
        <f>'CD R Investigación'!$I17</f>
        <v>3</v>
      </c>
      <c r="AE17" s="261"/>
      <c r="AF17" s="261"/>
      <c r="AG17" s="271">
        <f>'CD R Investigación'!$L17</f>
        <v>1.32</v>
      </c>
      <c r="AH17" s="267">
        <f t="shared" si="14"/>
        <v>0</v>
      </c>
      <c r="AI17" s="270">
        <f>'CD R Desarrollo'!$I17</f>
        <v>0</v>
      </c>
      <c r="AJ17" s="61"/>
      <c r="AK17" s="272"/>
      <c r="AL17" s="271">
        <f>'CD R Desarrollo'!$L17</f>
        <v>0</v>
      </c>
      <c r="AM17" s="352">
        <v>1.0</v>
      </c>
      <c r="AN17" s="353">
        <f>'PL Cronograma detallado'!L15*AM17</f>
        <v>2.37</v>
      </c>
      <c r="AO17" s="354">
        <f>AN17/'PL Cronograma detallado'!M$238</f>
        <v>0.009087074882</v>
      </c>
      <c r="AP17" s="354">
        <f t="shared" si="18"/>
        <v>0.108354741</v>
      </c>
    </row>
    <row r="18">
      <c r="A18" s="279" t="s">
        <v>260</v>
      </c>
      <c r="B18" s="280" t="s">
        <v>261</v>
      </c>
      <c r="C18" s="259">
        <v>46268.0</v>
      </c>
      <c r="D18" s="259">
        <v>46272.0</v>
      </c>
      <c r="E18" s="260">
        <f t="shared" si="2"/>
        <v>5</v>
      </c>
      <c r="F18" s="269">
        <v>5.0</v>
      </c>
      <c r="G18" s="262">
        <f t="shared" si="3"/>
        <v>0.006321112516</v>
      </c>
      <c r="H18" s="263">
        <f t="shared" si="15"/>
        <v>0.03160556258</v>
      </c>
      <c r="I18" s="265">
        <f t="shared" si="8"/>
        <v>7</v>
      </c>
      <c r="J18" s="264">
        <f t="shared" si="16"/>
        <v>63.5</v>
      </c>
      <c r="K18" s="49">
        <f t="shared" si="1"/>
        <v>0.04619861768</v>
      </c>
      <c r="L18" s="265">
        <f t="shared" si="9"/>
        <v>3.42</v>
      </c>
      <c r="M18" s="265">
        <f t="shared" si="17"/>
        <v>31.68</v>
      </c>
      <c r="N18" s="62">
        <f t="shared" si="4"/>
        <v>0.006321112516</v>
      </c>
      <c r="O18" s="62">
        <f t="shared" si="7"/>
        <v>0.03160556258</v>
      </c>
      <c r="P18" s="131"/>
      <c r="Q18" s="131"/>
      <c r="R18" s="131">
        <f t="shared" si="5"/>
        <v>16.41450777</v>
      </c>
      <c r="S18" s="267">
        <f t="shared" si="10"/>
        <v>0.4</v>
      </c>
      <c r="T18" s="268">
        <v>2.0</v>
      </c>
      <c r="U18" s="261"/>
      <c r="V18" s="261">
        <f>Roles!$D$2</f>
        <v>0.61</v>
      </c>
      <c r="W18" s="269">
        <f t="shared" si="11"/>
        <v>1.22</v>
      </c>
      <c r="X18" s="267">
        <f t="shared" si="12"/>
        <v>0.6</v>
      </c>
      <c r="Y18" s="270">
        <f>'CD R Documentación'!$I18</f>
        <v>3</v>
      </c>
      <c r="Z18" s="261"/>
      <c r="AA18" s="261"/>
      <c r="AB18" s="265">
        <f>'CD R Documentación'!$L18</f>
        <v>1.32</v>
      </c>
      <c r="AC18" s="267">
        <f t="shared" si="13"/>
        <v>0.4</v>
      </c>
      <c r="AD18" s="270">
        <f>'CD R Investigación'!$I18</f>
        <v>2</v>
      </c>
      <c r="AE18" s="261"/>
      <c r="AF18" s="261"/>
      <c r="AG18" s="271">
        <f>'CD R Investigación'!$L18</f>
        <v>0.88</v>
      </c>
      <c r="AH18" s="267">
        <f t="shared" si="14"/>
        <v>0</v>
      </c>
      <c r="AI18" s="270">
        <f>'CD R Desarrollo'!$I18</f>
        <v>0</v>
      </c>
      <c r="AJ18" s="61"/>
      <c r="AK18" s="272"/>
      <c r="AL18" s="271">
        <f>'CD R Desarrollo'!$L18</f>
        <v>0</v>
      </c>
      <c r="AM18" s="352">
        <v>1.0</v>
      </c>
      <c r="AN18" s="353">
        <f>'PL Cronograma detallado'!L19*AM18</f>
        <v>3.42</v>
      </c>
      <c r="AO18" s="354">
        <f>AN18/'PL Cronograma detallado'!M$238</f>
        <v>0.01311299413</v>
      </c>
      <c r="AP18" s="354">
        <f t="shared" si="18"/>
        <v>0.1214677351</v>
      </c>
    </row>
    <row r="19">
      <c r="A19" s="239" t="s">
        <v>58</v>
      </c>
      <c r="B19" s="240" t="s">
        <v>59</v>
      </c>
      <c r="C19" s="241">
        <v>46268.0</v>
      </c>
      <c r="D19" s="241">
        <v>46274.0</v>
      </c>
      <c r="E19" s="242">
        <f t="shared" si="2"/>
        <v>7</v>
      </c>
      <c r="F19" s="243">
        <f>SUM(F20:F21)</f>
        <v>9</v>
      </c>
      <c r="G19" s="244">
        <f t="shared" si="3"/>
        <v>0.01137800253</v>
      </c>
      <c r="H19" s="245">
        <f>H21</f>
        <v>0.04298356511</v>
      </c>
      <c r="I19" s="273">
        <f>SUM(I20:I21)</f>
        <v>13</v>
      </c>
      <c r="J19" s="246">
        <f>J21</f>
        <v>76.5</v>
      </c>
      <c r="K19" s="247">
        <f t="shared" si="1"/>
        <v>0.0556566024</v>
      </c>
      <c r="L19" s="281">
        <f>SUM(L20:L21)</f>
        <v>4.66</v>
      </c>
      <c r="M19" s="274">
        <f>M21</f>
        <v>36.34</v>
      </c>
      <c r="N19" s="305">
        <f t="shared" si="4"/>
        <v>0</v>
      </c>
      <c r="O19" s="305">
        <f t="shared" si="7"/>
        <v>0.03160556258</v>
      </c>
      <c r="P19" s="305"/>
      <c r="Q19" s="305"/>
      <c r="R19" s="305"/>
      <c r="S19" s="282"/>
      <c r="T19" s="283"/>
      <c r="U19" s="243"/>
      <c r="V19" s="243"/>
      <c r="W19" s="284"/>
      <c r="X19" s="282"/>
      <c r="Y19" s="269"/>
      <c r="Z19" s="243"/>
      <c r="AA19" s="243"/>
      <c r="AB19" s="277"/>
      <c r="AC19" s="282"/>
      <c r="AD19" s="269"/>
      <c r="AE19" s="243"/>
      <c r="AF19" s="243"/>
      <c r="AG19" s="256"/>
      <c r="AH19" s="282"/>
      <c r="AI19" s="269"/>
      <c r="AJ19" s="285"/>
      <c r="AK19" s="286"/>
      <c r="AL19" s="256"/>
      <c r="AM19" s="355"/>
      <c r="AN19" s="356"/>
      <c r="AO19" s="357"/>
      <c r="AP19" s="357"/>
    </row>
    <row r="20">
      <c r="A20" s="257" t="s">
        <v>60</v>
      </c>
      <c r="B20" s="280" t="s">
        <v>61</v>
      </c>
      <c r="C20" s="259">
        <v>46271.0</v>
      </c>
      <c r="D20" s="259">
        <v>46271.0</v>
      </c>
      <c r="E20" s="260">
        <f t="shared" si="2"/>
        <v>1</v>
      </c>
      <c r="F20" s="261">
        <v>1.0</v>
      </c>
      <c r="G20" s="262">
        <f t="shared" si="3"/>
        <v>0.001264222503</v>
      </c>
      <c r="H20" s="263">
        <f>H18+G20</f>
        <v>0.03286978508</v>
      </c>
      <c r="I20" s="265">
        <f t="shared" ref="I20:I21" si="19">T20+Y20+AD20+AI20</f>
        <v>3</v>
      </c>
      <c r="J20" s="287">
        <f>SUM(I20,J18)</f>
        <v>66.5</v>
      </c>
      <c r="K20" s="49">
        <f t="shared" si="1"/>
        <v>0.04838122954</v>
      </c>
      <c r="L20" s="265">
        <f t="shared" ref="L20:L21" si="20">W20+AB20+AG20+AL20</f>
        <v>1.49</v>
      </c>
      <c r="M20" s="265">
        <f>SUM(L20,M18)</f>
        <v>33.17</v>
      </c>
      <c r="N20" s="62">
        <f t="shared" si="4"/>
        <v>0.001264222503</v>
      </c>
      <c r="O20" s="62">
        <f t="shared" si="7"/>
        <v>0.03286978508</v>
      </c>
      <c r="P20" s="131"/>
      <c r="Q20" s="131"/>
      <c r="R20" s="131">
        <f t="shared" ref="R20:R40" si="21">M20/$L$87</f>
        <v>17.1865285</v>
      </c>
      <c r="S20" s="267">
        <f t="shared" ref="S20:S21" si="22">T20/$F20</f>
        <v>1</v>
      </c>
      <c r="T20" s="268">
        <v>1.0</v>
      </c>
      <c r="U20" s="261"/>
      <c r="V20" s="261">
        <f>Roles!$D$2</f>
        <v>0.61</v>
      </c>
      <c r="W20" s="269">
        <f t="shared" ref="W20:W21" si="23">V20*T20</f>
        <v>0.61</v>
      </c>
      <c r="X20" s="267">
        <f t="shared" ref="X20:X21" si="24">Y20/$F20</f>
        <v>1</v>
      </c>
      <c r="Y20" s="270">
        <f>'CD R Documentación'!$I20</f>
        <v>1</v>
      </c>
      <c r="Z20" s="261"/>
      <c r="AA20" s="261"/>
      <c r="AB20" s="265">
        <f>'CD R Documentación'!$L20</f>
        <v>0.44</v>
      </c>
      <c r="AC20" s="267">
        <f t="shared" ref="AC20:AC21" si="25">AD20/$F20</f>
        <v>0</v>
      </c>
      <c r="AD20" s="270">
        <f>'CD R Investigación'!$I20</f>
        <v>0</v>
      </c>
      <c r="AE20" s="261"/>
      <c r="AF20" s="261"/>
      <c r="AG20" s="271">
        <f>'CD R Investigación'!$L20</f>
        <v>0</v>
      </c>
      <c r="AH20" s="267">
        <f t="shared" ref="AH20:AH21" si="26">AI20/$F20</f>
        <v>1</v>
      </c>
      <c r="AI20" s="270">
        <f>'CD R Desarrollo'!$I20</f>
        <v>1</v>
      </c>
      <c r="AJ20" s="61"/>
      <c r="AK20" s="272"/>
      <c r="AL20" s="271">
        <f>'CD R Desarrollo'!$L20</f>
        <v>0.44</v>
      </c>
      <c r="AM20" s="352">
        <v>1.0</v>
      </c>
      <c r="AN20" s="353">
        <f>'PL Cronograma detallado'!L27*AM20</f>
        <v>1.49</v>
      </c>
      <c r="AO20" s="354">
        <f>AN20/'PL Cronograma detallado'!M$238</f>
        <v>0.005712971128</v>
      </c>
      <c r="AP20" s="354">
        <f>AO20+AP18</f>
        <v>0.1271807063</v>
      </c>
    </row>
    <row r="21">
      <c r="A21" s="279" t="s">
        <v>262</v>
      </c>
      <c r="B21" s="280" t="s">
        <v>263</v>
      </c>
      <c r="C21" s="259">
        <v>46268.0</v>
      </c>
      <c r="D21" s="259">
        <v>46274.0</v>
      </c>
      <c r="E21" s="260">
        <f t="shared" si="2"/>
        <v>7</v>
      </c>
      <c r="F21" s="269">
        <v>8.0</v>
      </c>
      <c r="G21" s="262">
        <f t="shared" si="3"/>
        <v>0.01011378003</v>
      </c>
      <c r="H21" s="263">
        <f t="shared" ref="H21:H22" si="27">H20+G21</f>
        <v>0.04298356511</v>
      </c>
      <c r="I21" s="265">
        <f t="shared" si="19"/>
        <v>10</v>
      </c>
      <c r="J21" s="264">
        <f>SUM(I21,J20)</f>
        <v>76.5</v>
      </c>
      <c r="K21" s="49">
        <f t="shared" si="1"/>
        <v>0.0556566024</v>
      </c>
      <c r="L21" s="265">
        <f t="shared" si="20"/>
        <v>3.17</v>
      </c>
      <c r="M21" s="189">
        <f>M20+L21</f>
        <v>36.34</v>
      </c>
      <c r="N21" s="62">
        <f t="shared" si="4"/>
        <v>0.01011378003</v>
      </c>
      <c r="O21" s="62">
        <f t="shared" si="7"/>
        <v>0.04298356511</v>
      </c>
      <c r="P21" s="38"/>
      <c r="Q21" s="38"/>
      <c r="R21" s="38">
        <f t="shared" si="21"/>
        <v>18.82901554</v>
      </c>
      <c r="S21" s="267">
        <f t="shared" si="22"/>
        <v>0.125</v>
      </c>
      <c r="T21" s="268">
        <v>1.0</v>
      </c>
      <c r="U21" s="261"/>
      <c r="V21" s="261">
        <f>Roles!$D$2</f>
        <v>0.61</v>
      </c>
      <c r="W21" s="269">
        <f t="shared" si="23"/>
        <v>0.61</v>
      </c>
      <c r="X21" s="267">
        <f t="shared" si="24"/>
        <v>1.125</v>
      </c>
      <c r="Y21" s="270">
        <f>'CD R Documentación'!$I21</f>
        <v>9</v>
      </c>
      <c r="Z21" s="261"/>
      <c r="AA21" s="261"/>
      <c r="AB21" s="265">
        <f>'CD R Documentación'!$L21</f>
        <v>2.56</v>
      </c>
      <c r="AC21" s="267">
        <f t="shared" si="25"/>
        <v>0</v>
      </c>
      <c r="AD21" s="270">
        <f>'CD R Investigación'!$I21</f>
        <v>0</v>
      </c>
      <c r="AE21" s="261"/>
      <c r="AF21" s="261"/>
      <c r="AG21" s="271">
        <f>'CD R Investigación'!$L21</f>
        <v>0</v>
      </c>
      <c r="AH21" s="267">
        <f t="shared" si="26"/>
        <v>0</v>
      </c>
      <c r="AI21" s="270">
        <f>'CD R Desarrollo'!$I21</f>
        <v>0</v>
      </c>
      <c r="AJ21" s="61"/>
      <c r="AK21" s="272"/>
      <c r="AL21" s="271">
        <f>'CD R Desarrollo'!$L21</f>
        <v>0</v>
      </c>
      <c r="AM21" s="352">
        <v>1.0</v>
      </c>
      <c r="AN21" s="353">
        <f>'PL Cronograma detallado'!L24*AM21</f>
        <v>3.17</v>
      </c>
      <c r="AO21" s="354">
        <f>AN21/'PL Cronograma detallado'!M$238</f>
        <v>0.01215444193</v>
      </c>
      <c r="AP21" s="354">
        <f>AO21+AP20</f>
        <v>0.1393351482</v>
      </c>
    </row>
    <row r="22" ht="15.75" customHeight="1">
      <c r="A22" s="44" t="s">
        <v>78</v>
      </c>
      <c r="B22" s="45" t="s">
        <v>264</v>
      </c>
      <c r="C22" s="215">
        <v>46275.0</v>
      </c>
      <c r="D22" s="215">
        <v>46275.0</v>
      </c>
      <c r="E22" s="47">
        <f t="shared" si="2"/>
        <v>1</v>
      </c>
      <c r="F22" s="288">
        <v>0.0</v>
      </c>
      <c r="G22" s="289">
        <f t="shared" si="3"/>
        <v>0</v>
      </c>
      <c r="H22" s="49">
        <f t="shared" si="27"/>
        <v>0.04298356511</v>
      </c>
      <c r="I22" s="53">
        <f>F22</f>
        <v>0</v>
      </c>
      <c r="J22" s="53">
        <f>J21+I22</f>
        <v>76.5</v>
      </c>
      <c r="K22" s="49">
        <f t="shared" si="1"/>
        <v>0.0556566024</v>
      </c>
      <c r="L22" s="53">
        <v>0.0</v>
      </c>
      <c r="M22" s="53">
        <f>M20+L22</f>
        <v>33.17</v>
      </c>
      <c r="N22" s="121">
        <f t="shared" si="4"/>
        <v>0</v>
      </c>
      <c r="O22" s="121">
        <f t="shared" si="7"/>
        <v>0.04298356511</v>
      </c>
      <c r="P22" s="49"/>
      <c r="Q22" s="49"/>
      <c r="R22" s="49">
        <f t="shared" si="21"/>
        <v>17.1865285</v>
      </c>
      <c r="S22" s="221"/>
      <c r="T22" s="222"/>
      <c r="U22" s="223"/>
      <c r="V22" s="223"/>
      <c r="W22" s="290"/>
      <c r="X22" s="221"/>
      <c r="Y22" s="269"/>
      <c r="Z22" s="223"/>
      <c r="AA22" s="223"/>
      <c r="AB22" s="223"/>
      <c r="AC22" s="221"/>
      <c r="AD22" s="269"/>
      <c r="AE22" s="223"/>
      <c r="AF22" s="223"/>
      <c r="AG22" s="290"/>
      <c r="AH22" s="221"/>
      <c r="AI22" s="269"/>
      <c r="AJ22" s="291"/>
      <c r="AK22" s="292"/>
      <c r="AL22" s="290"/>
      <c r="AM22" s="358"/>
      <c r="AN22" s="359"/>
      <c r="AO22" s="360"/>
      <c r="AP22" s="360"/>
    </row>
    <row r="23" ht="15.75" customHeight="1">
      <c r="A23" s="293" t="s">
        <v>64</v>
      </c>
      <c r="B23" s="294" t="s">
        <v>265</v>
      </c>
      <c r="C23" s="295">
        <v>46275.0</v>
      </c>
      <c r="D23" s="295">
        <v>46289.0</v>
      </c>
      <c r="E23" s="296">
        <f t="shared" si="2"/>
        <v>15</v>
      </c>
      <c r="F23" s="297">
        <f>F24+F29+F32 + F36+F40+F44</f>
        <v>167</v>
      </c>
      <c r="G23" s="131">
        <f t="shared" si="3"/>
        <v>0.211125158</v>
      </c>
      <c r="H23" s="131">
        <f>H46</f>
        <v>0.2541087231</v>
      </c>
      <c r="I23" s="298">
        <f>I24+I29+I32+I36+I40+I44</f>
        <v>573</v>
      </c>
      <c r="J23" s="298">
        <f>J46</f>
        <v>649.5</v>
      </c>
      <c r="K23" s="87">
        <f t="shared" si="1"/>
        <v>0.4725354674</v>
      </c>
      <c r="L23" s="298">
        <f>L24+L29+L32+L36+L40+L44</f>
        <v>92.88</v>
      </c>
      <c r="M23" s="298">
        <f>M46</f>
        <v>129.22</v>
      </c>
      <c r="N23" s="131">
        <f t="shared" si="4"/>
        <v>0</v>
      </c>
      <c r="O23" s="131">
        <f t="shared" si="7"/>
        <v>0.04298356511</v>
      </c>
      <c r="P23" s="131"/>
      <c r="Q23" s="131"/>
      <c r="R23" s="131">
        <f t="shared" si="21"/>
        <v>66.95336788</v>
      </c>
      <c r="S23" s="231"/>
      <c r="T23" s="299"/>
      <c r="U23" s="300"/>
      <c r="V23" s="300"/>
      <c r="W23" s="238"/>
      <c r="X23" s="231"/>
      <c r="Y23" s="269"/>
      <c r="Z23" s="300"/>
      <c r="AA23" s="300"/>
      <c r="AB23" s="300"/>
      <c r="AC23" s="231"/>
      <c r="AD23" s="269"/>
      <c r="AE23" s="300"/>
      <c r="AF23" s="300"/>
      <c r="AG23" s="238"/>
      <c r="AH23" s="231"/>
      <c r="AI23" s="269"/>
      <c r="AJ23" s="297"/>
      <c r="AK23" s="237"/>
      <c r="AL23" s="238"/>
      <c r="AM23" s="361"/>
      <c r="AN23" s="362"/>
      <c r="AO23" s="363"/>
      <c r="AP23" s="363"/>
    </row>
    <row r="24" ht="15.75" customHeight="1">
      <c r="A24" s="301" t="s">
        <v>266</v>
      </c>
      <c r="B24" s="302" t="s">
        <v>267</v>
      </c>
      <c r="C24" s="303">
        <v>46275.0</v>
      </c>
      <c r="D24" s="303">
        <v>46279.0</v>
      </c>
      <c r="E24" s="304">
        <f t="shared" si="2"/>
        <v>5</v>
      </c>
      <c r="F24" s="278">
        <f>SUM(F25:F28)</f>
        <v>21</v>
      </c>
      <c r="G24" s="305">
        <f t="shared" si="3"/>
        <v>0.02654867257</v>
      </c>
      <c r="H24" s="305">
        <f>H28</f>
        <v>0.06953223767</v>
      </c>
      <c r="I24" s="306">
        <f>SUM(I25:I28)</f>
        <v>215</v>
      </c>
      <c r="J24" s="306">
        <f>J28</f>
        <v>291.5</v>
      </c>
      <c r="K24" s="247">
        <f t="shared" si="1"/>
        <v>0.212077119</v>
      </c>
      <c r="L24" s="306">
        <f>SUM(L25:L28)</f>
        <v>31.98</v>
      </c>
      <c r="M24" s="306">
        <f>M28</f>
        <v>68.32</v>
      </c>
      <c r="N24" s="305">
        <f t="shared" si="4"/>
        <v>0</v>
      </c>
      <c r="O24" s="305">
        <f t="shared" si="7"/>
        <v>0.04298356511</v>
      </c>
      <c r="P24" s="305"/>
      <c r="Q24" s="305"/>
      <c r="R24" s="305">
        <f t="shared" si="21"/>
        <v>35.39896373</v>
      </c>
      <c r="S24" s="249"/>
      <c r="T24" s="276"/>
      <c r="U24" s="277"/>
      <c r="V24" s="277"/>
      <c r="W24" s="256"/>
      <c r="X24" s="249"/>
      <c r="Y24" s="269"/>
      <c r="Z24" s="277"/>
      <c r="AA24" s="277"/>
      <c r="AB24" s="277"/>
      <c r="AC24" s="249"/>
      <c r="AD24" s="269"/>
      <c r="AE24" s="277"/>
      <c r="AF24" s="277"/>
      <c r="AG24" s="256"/>
      <c r="AH24" s="249"/>
      <c r="AI24" s="269"/>
      <c r="AJ24" s="278"/>
      <c r="AK24" s="255"/>
      <c r="AL24" s="256"/>
      <c r="AM24" s="355"/>
      <c r="AN24" s="356"/>
      <c r="AO24" s="357"/>
      <c r="AP24" s="357"/>
    </row>
    <row r="25" ht="15.75" customHeight="1">
      <c r="A25" s="307" t="s">
        <v>68</v>
      </c>
      <c r="B25" s="58" t="s">
        <v>268</v>
      </c>
      <c r="C25" s="308">
        <v>46275.0</v>
      </c>
      <c r="D25" s="308">
        <v>46277.0</v>
      </c>
      <c r="E25" s="188">
        <f t="shared" si="2"/>
        <v>3</v>
      </c>
      <c r="F25" s="309">
        <v>10.0</v>
      </c>
      <c r="G25" s="62">
        <f t="shared" si="3"/>
        <v>0.01264222503</v>
      </c>
      <c r="H25" s="62">
        <f>G25+H21</f>
        <v>0.05562579014</v>
      </c>
      <c r="I25" s="265">
        <f t="shared" ref="I25:I28" si="28">T25+Y25+AD25+AI25</f>
        <v>93</v>
      </c>
      <c r="J25" s="189">
        <f>I25+J21</f>
        <v>169.5</v>
      </c>
      <c r="K25" s="49">
        <f t="shared" si="1"/>
        <v>0.12331757</v>
      </c>
      <c r="L25" s="265">
        <f t="shared" ref="L25:L28" si="29">W25+AB25+AG25+AL25</f>
        <v>13.15</v>
      </c>
      <c r="M25" s="189">
        <f>L25 +M21</f>
        <v>49.49</v>
      </c>
      <c r="N25" s="62">
        <f t="shared" si="4"/>
        <v>0.01264222503</v>
      </c>
      <c r="O25" s="62">
        <f t="shared" si="7"/>
        <v>0.05562579014</v>
      </c>
      <c r="P25" s="62"/>
      <c r="Q25" s="62"/>
      <c r="R25" s="62">
        <f t="shared" si="21"/>
        <v>25.64248705</v>
      </c>
      <c r="S25" s="267">
        <f t="shared" ref="S25:S28" si="30">T25/$F25</f>
        <v>0.1</v>
      </c>
      <c r="T25" s="268">
        <v>1.0</v>
      </c>
      <c r="U25" s="261"/>
      <c r="V25" s="261">
        <f>Roles!$D$2</f>
        <v>0.61</v>
      </c>
      <c r="W25" s="269">
        <f t="shared" ref="W25:W28" si="31">V25*T25</f>
        <v>0.61</v>
      </c>
      <c r="X25" s="267">
        <f t="shared" ref="X25:X28" si="32">Y25/$F25</f>
        <v>1.7</v>
      </c>
      <c r="Y25" s="270">
        <f>'CD R Documentación'!$I25</f>
        <v>17</v>
      </c>
      <c r="Z25" s="261"/>
      <c r="AA25" s="261"/>
      <c r="AB25" s="265">
        <f>'CD R Documentación'!$L25</f>
        <v>2.58</v>
      </c>
      <c r="AC25" s="267">
        <f t="shared" ref="AC25:AC28" si="33">AD25/$F25</f>
        <v>7.5</v>
      </c>
      <c r="AD25" s="270">
        <f>'CD R Investigación'!$I25</f>
        <v>75</v>
      </c>
      <c r="AE25" s="261"/>
      <c r="AF25" s="261"/>
      <c r="AG25" s="271">
        <f>'CD R Investigación'!$L25</f>
        <v>9.96</v>
      </c>
      <c r="AH25" s="267">
        <f t="shared" ref="AH25:AH28" si="34">AI25/$F25</f>
        <v>0</v>
      </c>
      <c r="AI25" s="270">
        <f>'CD R Desarrollo'!$I25</f>
        <v>0</v>
      </c>
      <c r="AJ25" s="61"/>
      <c r="AK25" s="272"/>
      <c r="AL25" s="271">
        <f>'CD R Desarrollo'!$L25</f>
        <v>0</v>
      </c>
      <c r="AM25" s="352">
        <v>1.0</v>
      </c>
      <c r="AN25" s="353">
        <f>'PL Cronograma detallado'!L40*AM25</f>
        <v>13.15</v>
      </c>
      <c r="AO25" s="354">
        <f>AN25/'PL Cronograma detallado'!M$238</f>
        <v>0.05041984586</v>
      </c>
      <c r="AP25" s="354">
        <f>AO25+AP21</f>
        <v>0.1897549941</v>
      </c>
    </row>
    <row r="26" ht="15.75" customHeight="1">
      <c r="A26" s="307" t="s">
        <v>70</v>
      </c>
      <c r="B26" s="58" t="s">
        <v>269</v>
      </c>
      <c r="C26" s="308">
        <v>46275.0</v>
      </c>
      <c r="D26" s="308">
        <v>46279.0</v>
      </c>
      <c r="E26" s="188">
        <f t="shared" si="2"/>
        <v>5</v>
      </c>
      <c r="F26" s="309">
        <v>5.0</v>
      </c>
      <c r="G26" s="62">
        <f t="shared" si="3"/>
        <v>0.006321112516</v>
      </c>
      <c r="H26" s="62">
        <f t="shared" ref="H26:H28" si="35">H25+G26</f>
        <v>0.06194690265</v>
      </c>
      <c r="I26" s="265">
        <f t="shared" si="28"/>
        <v>48</v>
      </c>
      <c r="J26" s="189">
        <f t="shared" ref="J26:J28" si="36">J25+I26</f>
        <v>217.5</v>
      </c>
      <c r="K26" s="49">
        <f t="shared" si="1"/>
        <v>0.1582393598</v>
      </c>
      <c r="L26" s="265">
        <f t="shared" si="29"/>
        <v>7.23</v>
      </c>
      <c r="M26" s="189">
        <f t="shared" ref="M26:M28" si="37">M25+L26</f>
        <v>56.72</v>
      </c>
      <c r="N26" s="62">
        <f t="shared" si="4"/>
        <v>0.006321112516</v>
      </c>
      <c r="O26" s="62">
        <f t="shared" si="7"/>
        <v>0.06194690265</v>
      </c>
      <c r="P26" s="62"/>
      <c r="Q26" s="62"/>
      <c r="R26" s="62">
        <f t="shared" si="21"/>
        <v>29.38860104</v>
      </c>
      <c r="S26" s="267">
        <f t="shared" si="30"/>
        <v>0</v>
      </c>
      <c r="T26" s="268"/>
      <c r="U26" s="261"/>
      <c r="V26" s="261">
        <f>Roles!$D$2</f>
        <v>0.61</v>
      </c>
      <c r="W26" s="269">
        <f t="shared" si="31"/>
        <v>0</v>
      </c>
      <c r="X26" s="267">
        <f t="shared" si="32"/>
        <v>3.6</v>
      </c>
      <c r="Y26" s="270">
        <f>'CD R Documentación'!$I26</f>
        <v>18</v>
      </c>
      <c r="Z26" s="261"/>
      <c r="AA26" s="261"/>
      <c r="AB26" s="265">
        <f>'CD R Documentación'!$L26</f>
        <v>2.67</v>
      </c>
      <c r="AC26" s="267">
        <f t="shared" si="33"/>
        <v>6</v>
      </c>
      <c r="AD26" s="270">
        <f>'CD R Investigación'!$I26</f>
        <v>30</v>
      </c>
      <c r="AE26" s="261"/>
      <c r="AF26" s="261"/>
      <c r="AG26" s="271">
        <f>'CD R Investigación'!$L26</f>
        <v>4.56</v>
      </c>
      <c r="AH26" s="267">
        <f t="shared" si="34"/>
        <v>0</v>
      </c>
      <c r="AI26" s="270">
        <f>'CD R Desarrollo'!$I26</f>
        <v>0</v>
      </c>
      <c r="AJ26" s="261"/>
      <c r="AK26" s="272"/>
      <c r="AL26" s="271">
        <f>'CD R Desarrollo'!$L26</f>
        <v>0</v>
      </c>
      <c r="AM26" s="352">
        <v>1.0</v>
      </c>
      <c r="AN26" s="353">
        <f>'PL Cronograma detallado'!L41*AM26</f>
        <v>7.23</v>
      </c>
      <c r="AO26" s="354">
        <f>AN26/'PL Cronograma detallado'!M$238</f>
        <v>0.0277213297</v>
      </c>
      <c r="AP26" s="354">
        <f t="shared" ref="AP26:AP28" si="38">AO26+AP25</f>
        <v>0.2174763238</v>
      </c>
    </row>
    <row r="27" ht="15.75" customHeight="1">
      <c r="A27" s="307" t="s">
        <v>72</v>
      </c>
      <c r="B27" s="58" t="s">
        <v>270</v>
      </c>
      <c r="C27" s="308">
        <v>46275.0</v>
      </c>
      <c r="D27" s="308">
        <v>46279.0</v>
      </c>
      <c r="E27" s="310">
        <f t="shared" si="2"/>
        <v>5</v>
      </c>
      <c r="F27" s="309">
        <v>5.0</v>
      </c>
      <c r="G27" s="262">
        <f t="shared" si="3"/>
        <v>0.006321112516</v>
      </c>
      <c r="H27" s="62">
        <f t="shared" si="35"/>
        <v>0.06826801517</v>
      </c>
      <c r="I27" s="265">
        <f t="shared" si="28"/>
        <v>70</v>
      </c>
      <c r="J27" s="189">
        <f t="shared" si="36"/>
        <v>287.5</v>
      </c>
      <c r="K27" s="49">
        <f t="shared" si="1"/>
        <v>0.2091669698</v>
      </c>
      <c r="L27" s="265">
        <f t="shared" si="29"/>
        <v>9.67</v>
      </c>
      <c r="M27" s="189">
        <f t="shared" si="37"/>
        <v>66.39</v>
      </c>
      <c r="N27" s="62">
        <f t="shared" si="4"/>
        <v>0.006321112516</v>
      </c>
      <c r="O27" s="62">
        <f t="shared" si="7"/>
        <v>0.06826801517</v>
      </c>
      <c r="P27" s="305"/>
      <c r="Q27" s="305"/>
      <c r="R27" s="305">
        <f t="shared" si="21"/>
        <v>34.39896373</v>
      </c>
      <c r="S27" s="267">
        <f t="shared" si="30"/>
        <v>0</v>
      </c>
      <c r="T27" s="268"/>
      <c r="U27" s="261"/>
      <c r="V27" s="261">
        <f>Roles!$D$2</f>
        <v>0.61</v>
      </c>
      <c r="W27" s="269">
        <f t="shared" si="31"/>
        <v>0</v>
      </c>
      <c r="X27" s="267">
        <f t="shared" si="32"/>
        <v>2.6</v>
      </c>
      <c r="Y27" s="270">
        <f>'CD R Documentación'!$I27</f>
        <v>13</v>
      </c>
      <c r="Z27" s="261"/>
      <c r="AA27" s="261"/>
      <c r="AB27" s="265">
        <f>'CD R Documentación'!$L27</f>
        <v>1.87</v>
      </c>
      <c r="AC27" s="267">
        <f t="shared" si="33"/>
        <v>11.4</v>
      </c>
      <c r="AD27" s="270">
        <f>'CD R Investigación'!$I27</f>
        <v>57</v>
      </c>
      <c r="AE27" s="261"/>
      <c r="AF27" s="261"/>
      <c r="AG27" s="271">
        <f>'CD R Investigación'!$L27</f>
        <v>7.8</v>
      </c>
      <c r="AH27" s="267">
        <f t="shared" si="34"/>
        <v>0</v>
      </c>
      <c r="AI27" s="270">
        <f>'CD R Desarrollo'!$I27</f>
        <v>0</v>
      </c>
      <c r="AJ27" s="61"/>
      <c r="AK27" s="272"/>
      <c r="AL27" s="271">
        <f>'CD R Desarrollo'!$L27</f>
        <v>0</v>
      </c>
      <c r="AM27" s="352">
        <v>1.0</v>
      </c>
      <c r="AN27" s="353">
        <f>'PL Cronograma detallado'!L42*AM27</f>
        <v>9.67</v>
      </c>
      <c r="AO27" s="354">
        <f>AN27/'PL Cronograma detallado'!M$238</f>
        <v>0.0370767992</v>
      </c>
      <c r="AP27" s="354">
        <f t="shared" si="38"/>
        <v>0.254553123</v>
      </c>
    </row>
    <row r="28" ht="15.75" customHeight="1">
      <c r="A28" s="307" t="s">
        <v>74</v>
      </c>
      <c r="B28" s="311" t="s">
        <v>271</v>
      </c>
      <c r="C28" s="308">
        <v>46277.0</v>
      </c>
      <c r="D28" s="308">
        <v>46277.0</v>
      </c>
      <c r="E28" s="312">
        <v>1.0</v>
      </c>
      <c r="F28" s="309">
        <v>1.0</v>
      </c>
      <c r="G28" s="262">
        <f t="shared" si="3"/>
        <v>0.001264222503</v>
      </c>
      <c r="H28" s="62">
        <f t="shared" si="35"/>
        <v>0.06953223767</v>
      </c>
      <c r="I28" s="265">
        <f t="shared" si="28"/>
        <v>4</v>
      </c>
      <c r="J28" s="189">
        <f t="shared" si="36"/>
        <v>291.5</v>
      </c>
      <c r="K28" s="313"/>
      <c r="L28" s="265">
        <f t="shared" si="29"/>
        <v>1.93</v>
      </c>
      <c r="M28" s="189">
        <f t="shared" si="37"/>
        <v>68.32</v>
      </c>
      <c r="N28" s="62">
        <f t="shared" si="4"/>
        <v>0.001264222503</v>
      </c>
      <c r="O28" s="62">
        <f t="shared" si="7"/>
        <v>0.06953223767</v>
      </c>
      <c r="P28" s="247"/>
      <c r="Q28" s="247"/>
      <c r="R28" s="247">
        <f t="shared" si="21"/>
        <v>35.39896373</v>
      </c>
      <c r="S28" s="267">
        <f t="shared" si="30"/>
        <v>1</v>
      </c>
      <c r="T28" s="268">
        <v>1.0</v>
      </c>
      <c r="U28" s="261"/>
      <c r="V28" s="261">
        <f>Roles!$D$2</f>
        <v>0.61</v>
      </c>
      <c r="W28" s="269">
        <f t="shared" si="31"/>
        <v>0.61</v>
      </c>
      <c r="X28" s="267">
        <f t="shared" si="32"/>
        <v>1</v>
      </c>
      <c r="Y28" s="270">
        <f>'CD R Documentación'!$I28</f>
        <v>1</v>
      </c>
      <c r="Z28" s="261"/>
      <c r="AA28" s="261"/>
      <c r="AB28" s="265">
        <f>'CD R Documentación'!$L28</f>
        <v>0.44</v>
      </c>
      <c r="AC28" s="267">
        <f t="shared" si="33"/>
        <v>1</v>
      </c>
      <c r="AD28" s="270">
        <f>'CD R Investigación'!$I28</f>
        <v>1</v>
      </c>
      <c r="AE28" s="261"/>
      <c r="AF28" s="261"/>
      <c r="AG28" s="271">
        <f>'CD R Investigación'!$L28</f>
        <v>0.44</v>
      </c>
      <c r="AH28" s="267">
        <f t="shared" si="34"/>
        <v>1</v>
      </c>
      <c r="AI28" s="270">
        <f>'CD R Desarrollo'!$I28</f>
        <v>1</v>
      </c>
      <c r="AJ28" s="61"/>
      <c r="AK28" s="272"/>
      <c r="AL28" s="271">
        <f>'CD R Desarrollo'!$L28</f>
        <v>0.44</v>
      </c>
      <c r="AM28" s="352">
        <v>1.0</v>
      </c>
      <c r="AN28" s="353">
        <f>'PL Cronograma detallado'!L38*AM28</f>
        <v>1.93</v>
      </c>
      <c r="AO28" s="354">
        <f>AN28/'PL Cronograma detallado'!M$238</f>
        <v>0.007400023005</v>
      </c>
      <c r="AP28" s="354">
        <f t="shared" si="38"/>
        <v>0.261953146</v>
      </c>
    </row>
    <row r="29" ht="15.75" customHeight="1">
      <c r="A29" s="301" t="s">
        <v>272</v>
      </c>
      <c r="B29" s="302" t="s">
        <v>273</v>
      </c>
      <c r="C29" s="303">
        <v>46280.0</v>
      </c>
      <c r="D29" s="303">
        <v>46282.0</v>
      </c>
      <c r="E29" s="304">
        <f t="shared" ref="E29:E57" si="39">D29-C29+1</f>
        <v>3</v>
      </c>
      <c r="F29" s="278">
        <f>SUM(F30:F31)</f>
        <v>20</v>
      </c>
      <c r="G29" s="314">
        <f t="shared" si="3"/>
        <v>0.02528445006</v>
      </c>
      <c r="H29" s="305">
        <f>H31</f>
        <v>0.09481668774</v>
      </c>
      <c r="I29" s="306">
        <f>SUM(I30:I31)</f>
        <v>84</v>
      </c>
      <c r="J29" s="306">
        <f>J31</f>
        <v>375.5</v>
      </c>
      <c r="K29" s="247">
        <f t="shared" ref="K29:K113" si="40">J29/$I$114</f>
        <v>0.273190251</v>
      </c>
      <c r="L29" s="306">
        <f>SUM(L30:L31)</f>
        <v>12.51</v>
      </c>
      <c r="M29" s="306">
        <f>M31</f>
        <v>80.83</v>
      </c>
      <c r="N29" s="305">
        <f t="shared" si="4"/>
        <v>0</v>
      </c>
      <c r="O29" s="305">
        <f t="shared" si="7"/>
        <v>0.06953223767</v>
      </c>
      <c r="P29" s="305"/>
      <c r="Q29" s="305"/>
      <c r="R29" s="305">
        <f t="shared" si="21"/>
        <v>41.88082902</v>
      </c>
      <c r="S29" s="315"/>
      <c r="T29" s="276"/>
      <c r="U29" s="277"/>
      <c r="V29" s="277"/>
      <c r="W29" s="256"/>
      <c r="X29" s="277"/>
      <c r="Y29" s="269"/>
      <c r="Z29" s="277"/>
      <c r="AA29" s="277"/>
      <c r="AB29" s="277"/>
      <c r="AC29" s="277"/>
      <c r="AD29" s="269"/>
      <c r="AE29" s="277"/>
      <c r="AF29" s="277"/>
      <c r="AG29" s="256"/>
      <c r="AH29" s="249"/>
      <c r="AI29" s="269"/>
      <c r="AJ29" s="278"/>
      <c r="AK29" s="255"/>
      <c r="AL29" s="256"/>
      <c r="AM29" s="355"/>
      <c r="AN29" s="356"/>
      <c r="AO29" s="357"/>
      <c r="AP29" s="357"/>
    </row>
    <row r="30" ht="15.75" customHeight="1">
      <c r="A30" s="307" t="s">
        <v>80</v>
      </c>
      <c r="B30" s="58" t="s">
        <v>274</v>
      </c>
      <c r="C30" s="308">
        <v>46280.0</v>
      </c>
      <c r="D30" s="308">
        <v>46282.0</v>
      </c>
      <c r="E30" s="188">
        <f t="shared" si="39"/>
        <v>3</v>
      </c>
      <c r="F30" s="309">
        <v>10.0</v>
      </c>
      <c r="G30" s="262">
        <f t="shared" si="3"/>
        <v>0.01264222503</v>
      </c>
      <c r="H30" s="62">
        <f>H28+G30</f>
        <v>0.08217446271</v>
      </c>
      <c r="I30" s="265">
        <f t="shared" ref="I30:I31" si="41">T30+Y30+AD30+AI30</f>
        <v>45</v>
      </c>
      <c r="J30" s="189">
        <f>J28+I30</f>
        <v>336.5</v>
      </c>
      <c r="K30" s="49">
        <f t="shared" si="40"/>
        <v>0.2448162968</v>
      </c>
      <c r="L30" s="265">
        <f t="shared" ref="L30:L31" si="42">W30+AB30+AG30+AL30</f>
        <v>6.7</v>
      </c>
      <c r="M30" s="189">
        <f>M28+L30</f>
        <v>75.02</v>
      </c>
      <c r="N30" s="62">
        <f t="shared" si="4"/>
        <v>0.01264222503</v>
      </c>
      <c r="O30" s="62">
        <f t="shared" si="7"/>
        <v>0.08217446271</v>
      </c>
      <c r="P30" s="49"/>
      <c r="Q30" s="49"/>
      <c r="R30" s="49">
        <f t="shared" si="21"/>
        <v>38.87046632</v>
      </c>
      <c r="S30" s="267">
        <f t="shared" ref="S30:S31" si="43">T30/$F30</f>
        <v>0.1</v>
      </c>
      <c r="T30" s="268">
        <v>1.0</v>
      </c>
      <c r="U30" s="261"/>
      <c r="V30" s="261">
        <f>Roles!$D$2</f>
        <v>0.61</v>
      </c>
      <c r="W30" s="269">
        <f t="shared" ref="W30:W31" si="44">V30*T30</f>
        <v>0.61</v>
      </c>
      <c r="X30" s="267">
        <f t="shared" ref="X30:X31" si="45">Y30/$F30</f>
        <v>0.6</v>
      </c>
      <c r="Y30" s="270">
        <f>'CD R Documentación'!$I30</f>
        <v>6</v>
      </c>
      <c r="Z30" s="261"/>
      <c r="AA30" s="261"/>
      <c r="AB30" s="265">
        <f>'CD R Documentación'!$L30</f>
        <v>0.89</v>
      </c>
      <c r="AC30" s="267">
        <f t="shared" ref="AC30:AC31" si="46">AD30/$F30</f>
        <v>3.8</v>
      </c>
      <c r="AD30" s="270">
        <f>'CD R Investigación'!$I30</f>
        <v>38</v>
      </c>
      <c r="AE30" s="261"/>
      <c r="AF30" s="261"/>
      <c r="AG30" s="271">
        <f>'CD R Investigación'!$L30</f>
        <v>5.2</v>
      </c>
      <c r="AH30" s="267">
        <f t="shared" ref="AH30:AH31" si="47">AI30/$F30</f>
        <v>0</v>
      </c>
      <c r="AI30" s="270">
        <f>'CD R Desarrollo'!$I30</f>
        <v>0</v>
      </c>
      <c r="AJ30" s="61"/>
      <c r="AK30" s="272"/>
      <c r="AL30" s="271">
        <f>'CD R Desarrollo'!$L30</f>
        <v>0</v>
      </c>
      <c r="AM30" s="352">
        <v>1.0</v>
      </c>
      <c r="AN30" s="353">
        <f>'PL Cronograma detallado'!L59*AM30</f>
        <v>6.7</v>
      </c>
      <c r="AO30" s="354">
        <f>AN30/'PL Cronograma detallado'!M$238</f>
        <v>0.02568919903</v>
      </c>
      <c r="AP30" s="354">
        <f>AO30+AP28</f>
        <v>0.287642345</v>
      </c>
    </row>
    <row r="31" ht="15.75" customHeight="1">
      <c r="A31" s="307" t="s">
        <v>82</v>
      </c>
      <c r="B31" s="58" t="s">
        <v>275</v>
      </c>
      <c r="C31" s="308">
        <v>46281.0</v>
      </c>
      <c r="D31" s="308">
        <v>46282.0</v>
      </c>
      <c r="E31" s="188">
        <f t="shared" si="39"/>
        <v>2</v>
      </c>
      <c r="F31" s="309">
        <v>10.0</v>
      </c>
      <c r="G31" s="262">
        <f t="shared" si="3"/>
        <v>0.01264222503</v>
      </c>
      <c r="H31" s="62">
        <f>H30+G31</f>
        <v>0.09481668774</v>
      </c>
      <c r="I31" s="265">
        <f t="shared" si="41"/>
        <v>39</v>
      </c>
      <c r="J31" s="189">
        <f>J30+I31</f>
        <v>375.5</v>
      </c>
      <c r="K31" s="49">
        <f t="shared" si="40"/>
        <v>0.273190251</v>
      </c>
      <c r="L31" s="265">
        <f t="shared" si="42"/>
        <v>5.81</v>
      </c>
      <c r="M31" s="189">
        <f>M30+L31</f>
        <v>80.83</v>
      </c>
      <c r="N31" s="62">
        <f t="shared" si="4"/>
        <v>0.01264222503</v>
      </c>
      <c r="O31" s="62">
        <f t="shared" si="7"/>
        <v>0.09481668774</v>
      </c>
      <c r="P31" s="305"/>
      <c r="Q31" s="305"/>
      <c r="R31" s="305">
        <f t="shared" si="21"/>
        <v>41.88082902</v>
      </c>
      <c r="S31" s="267">
        <f t="shared" si="43"/>
        <v>0.1</v>
      </c>
      <c r="T31" s="268">
        <v>1.0</v>
      </c>
      <c r="U31" s="261"/>
      <c r="V31" s="261">
        <f>Roles!$D$2</f>
        <v>0.61</v>
      </c>
      <c r="W31" s="269">
        <f t="shared" si="44"/>
        <v>0.61</v>
      </c>
      <c r="X31" s="267">
        <f t="shared" si="45"/>
        <v>0</v>
      </c>
      <c r="Y31" s="270">
        <f>'CD R Documentación'!$I31</f>
        <v>0</v>
      </c>
      <c r="Z31" s="261"/>
      <c r="AA31" s="261"/>
      <c r="AB31" s="265">
        <f>'CD R Documentación'!$L31</f>
        <v>0</v>
      </c>
      <c r="AC31" s="267">
        <f t="shared" si="46"/>
        <v>3.8</v>
      </c>
      <c r="AD31" s="270">
        <f>'CD R Investigación'!$I31</f>
        <v>38</v>
      </c>
      <c r="AE31" s="261"/>
      <c r="AF31" s="261"/>
      <c r="AG31" s="271">
        <f>'CD R Investigación'!$L31</f>
        <v>5.2</v>
      </c>
      <c r="AH31" s="267">
        <f t="shared" si="47"/>
        <v>0</v>
      </c>
      <c r="AI31" s="270">
        <f>'CD R Desarrollo'!$I31</f>
        <v>0</v>
      </c>
      <c r="AJ31" s="61"/>
      <c r="AK31" s="272"/>
      <c r="AL31" s="271">
        <f>'CD R Desarrollo'!$L31</f>
        <v>0</v>
      </c>
      <c r="AM31" s="352">
        <v>1.0</v>
      </c>
      <c r="AN31" s="353">
        <f>'PL Cronograma detallado'!L60*AM31</f>
        <v>5.81</v>
      </c>
      <c r="AO31" s="354">
        <f>AN31/'PL Cronograma detallado'!M$238</f>
        <v>0.02227675319</v>
      </c>
      <c r="AP31" s="354">
        <f>AO31+AP30</f>
        <v>0.3099190982</v>
      </c>
    </row>
    <row r="32" ht="15.75" customHeight="1">
      <c r="A32" s="301" t="s">
        <v>276</v>
      </c>
      <c r="B32" s="302" t="s">
        <v>277</v>
      </c>
      <c r="C32" s="303">
        <v>46283.0</v>
      </c>
      <c r="D32" s="303">
        <v>46285.0</v>
      </c>
      <c r="E32" s="304">
        <f t="shared" si="39"/>
        <v>3</v>
      </c>
      <c r="F32" s="278">
        <f>SUM(F33:F35)</f>
        <v>25</v>
      </c>
      <c r="G32" s="314">
        <f t="shared" si="3"/>
        <v>0.03160556258</v>
      </c>
      <c r="H32" s="305">
        <f>H35</f>
        <v>0.1264222503</v>
      </c>
      <c r="I32" s="306">
        <f>SUM(I33:I35)</f>
        <v>100</v>
      </c>
      <c r="J32" s="306">
        <f>J35</f>
        <v>475.5</v>
      </c>
      <c r="K32" s="247">
        <f t="shared" si="40"/>
        <v>0.3459439796</v>
      </c>
      <c r="L32" s="306">
        <f>SUM(L33:L35)</f>
        <v>19.67</v>
      </c>
      <c r="M32" s="306">
        <f>M35</f>
        <v>100.5</v>
      </c>
      <c r="N32" s="305">
        <f t="shared" si="4"/>
        <v>0</v>
      </c>
      <c r="O32" s="305">
        <f t="shared" si="7"/>
        <v>0.09481668774</v>
      </c>
      <c r="P32" s="305"/>
      <c r="Q32" s="305"/>
      <c r="R32" s="305">
        <f t="shared" si="21"/>
        <v>52.07253886</v>
      </c>
      <c r="S32" s="315"/>
      <c r="T32" s="276"/>
      <c r="U32" s="277"/>
      <c r="V32" s="277"/>
      <c r="W32" s="256"/>
      <c r="X32" s="277"/>
      <c r="Y32" s="269"/>
      <c r="Z32" s="277"/>
      <c r="AA32" s="277"/>
      <c r="AB32" s="277"/>
      <c r="AC32" s="277"/>
      <c r="AD32" s="269"/>
      <c r="AE32" s="277"/>
      <c r="AF32" s="277"/>
      <c r="AG32" s="256"/>
      <c r="AH32" s="249"/>
      <c r="AI32" s="269"/>
      <c r="AJ32" s="278"/>
      <c r="AK32" s="255"/>
      <c r="AL32" s="256"/>
      <c r="AM32" s="355"/>
      <c r="AN32" s="356"/>
      <c r="AO32" s="357"/>
      <c r="AP32" s="357"/>
    </row>
    <row r="33" ht="15.75" customHeight="1">
      <c r="A33" s="307" t="s">
        <v>100</v>
      </c>
      <c r="B33" s="58" t="s">
        <v>278</v>
      </c>
      <c r="C33" s="308">
        <v>46283.0</v>
      </c>
      <c r="D33" s="308">
        <v>46284.0</v>
      </c>
      <c r="E33" s="188">
        <f t="shared" si="39"/>
        <v>2</v>
      </c>
      <c r="F33" s="309">
        <v>10.0</v>
      </c>
      <c r="G33" s="262">
        <f t="shared" si="3"/>
        <v>0.01264222503</v>
      </c>
      <c r="H33" s="62">
        <f>H31+G33</f>
        <v>0.1074589128</v>
      </c>
      <c r="I33" s="265">
        <f t="shared" ref="I33:I35" si="48">T33+Y33+AD33+AI33</f>
        <v>46</v>
      </c>
      <c r="J33" s="189">
        <f>J31+I33</f>
        <v>421.5</v>
      </c>
      <c r="K33" s="49">
        <f t="shared" si="40"/>
        <v>0.3066569662</v>
      </c>
      <c r="L33" s="265">
        <f t="shared" ref="L33:L35" si="49">W33+AB33+AG33+AL33</f>
        <v>7.65</v>
      </c>
      <c r="M33" s="189">
        <f>M31+L33</f>
        <v>88.48</v>
      </c>
      <c r="N33" s="62">
        <f t="shared" si="4"/>
        <v>0.01264222503</v>
      </c>
      <c r="O33" s="62">
        <f t="shared" si="7"/>
        <v>0.1074589128</v>
      </c>
      <c r="P33" s="62"/>
      <c r="Q33" s="62"/>
      <c r="R33" s="62">
        <f t="shared" si="21"/>
        <v>45.84455959</v>
      </c>
      <c r="S33" s="267">
        <f t="shared" ref="S33:S35" si="50">T33/$F33</f>
        <v>0.1</v>
      </c>
      <c r="T33" s="268">
        <v>1.0</v>
      </c>
      <c r="U33" s="261"/>
      <c r="V33" s="261">
        <f>Roles!$D$2</f>
        <v>0.61</v>
      </c>
      <c r="W33" s="269">
        <f t="shared" ref="W33:W35" si="51">V33*T33</f>
        <v>0.61</v>
      </c>
      <c r="X33" s="267">
        <f t="shared" ref="X33:X35" si="52">Y33/$F33</f>
        <v>2.5</v>
      </c>
      <c r="Y33" s="270">
        <f>'CD R Documentación'!$I33</f>
        <v>25</v>
      </c>
      <c r="Z33" s="261"/>
      <c r="AA33" s="261"/>
      <c r="AB33" s="265">
        <f>'CD R Documentación'!$L33</f>
        <v>4</v>
      </c>
      <c r="AC33" s="267">
        <f t="shared" ref="AC33:AC35" si="53">AD33/$F33</f>
        <v>2</v>
      </c>
      <c r="AD33" s="270">
        <f>'CD R Investigación'!$I33</f>
        <v>20</v>
      </c>
      <c r="AE33" s="261"/>
      <c r="AF33" s="261"/>
      <c r="AG33" s="271">
        <f>'CD R Investigación'!$L33</f>
        <v>3.04</v>
      </c>
      <c r="AH33" s="267">
        <f t="shared" ref="AH33:AH35" si="54">AI33/$F33</f>
        <v>0</v>
      </c>
      <c r="AI33" s="270">
        <f>'CD R Desarrollo'!$I33</f>
        <v>0</v>
      </c>
      <c r="AJ33" s="61"/>
      <c r="AK33" s="272"/>
      <c r="AL33" s="271">
        <f>'CD R Desarrollo'!$L33</f>
        <v>0</v>
      </c>
      <c r="AM33" s="352">
        <v>1.0</v>
      </c>
      <c r="AN33" s="353">
        <f>'PL Cronograma detallado'!L63*AM33</f>
        <v>7.65</v>
      </c>
      <c r="AO33" s="354">
        <f>AN33/'PL Cronograma detallado'!M$238</f>
        <v>0.0293316974</v>
      </c>
      <c r="AP33" s="354">
        <f>AO33+AP31</f>
        <v>0.3392507956</v>
      </c>
    </row>
    <row r="34" ht="15.75" customHeight="1">
      <c r="A34" s="307" t="s">
        <v>102</v>
      </c>
      <c r="B34" s="58" t="s">
        <v>279</v>
      </c>
      <c r="C34" s="308">
        <v>46284.0</v>
      </c>
      <c r="D34" s="308">
        <v>46285.0</v>
      </c>
      <c r="E34" s="188">
        <f t="shared" si="39"/>
        <v>2</v>
      </c>
      <c r="F34" s="309">
        <v>10.0</v>
      </c>
      <c r="G34" s="262">
        <f t="shared" si="3"/>
        <v>0.01264222503</v>
      </c>
      <c r="H34" s="62">
        <f t="shared" ref="H34:H35" si="55">H33+G34</f>
        <v>0.1201011378</v>
      </c>
      <c r="I34" s="265">
        <f t="shared" si="48"/>
        <v>46</v>
      </c>
      <c r="J34" s="189">
        <f t="shared" ref="J34:J35" si="56">J33+I34</f>
        <v>467.5</v>
      </c>
      <c r="K34" s="49">
        <f t="shared" si="40"/>
        <v>0.3401236813</v>
      </c>
      <c r="L34" s="265">
        <f t="shared" si="49"/>
        <v>7.65</v>
      </c>
      <c r="M34" s="189">
        <f t="shared" ref="M34:M35" si="57">M33+L34</f>
        <v>96.13</v>
      </c>
      <c r="N34" s="62">
        <f t="shared" si="4"/>
        <v>0.01264222503</v>
      </c>
      <c r="O34" s="62">
        <f t="shared" si="7"/>
        <v>0.1201011378</v>
      </c>
      <c r="P34" s="62"/>
      <c r="Q34" s="62"/>
      <c r="R34" s="62">
        <f t="shared" si="21"/>
        <v>49.80829016</v>
      </c>
      <c r="S34" s="267">
        <f t="shared" si="50"/>
        <v>0.1</v>
      </c>
      <c r="T34" s="268">
        <v>1.0</v>
      </c>
      <c r="U34" s="261"/>
      <c r="V34" s="261">
        <f>Roles!$D$2</f>
        <v>0.61</v>
      </c>
      <c r="W34" s="269">
        <f t="shared" si="51"/>
        <v>0.61</v>
      </c>
      <c r="X34" s="267">
        <f t="shared" si="52"/>
        <v>2.5</v>
      </c>
      <c r="Y34" s="270">
        <f>'CD R Documentación'!$I34</f>
        <v>25</v>
      </c>
      <c r="Z34" s="261"/>
      <c r="AA34" s="261"/>
      <c r="AB34" s="265">
        <f>'CD R Documentación'!$L34</f>
        <v>4</v>
      </c>
      <c r="AC34" s="267">
        <f t="shared" si="53"/>
        <v>2</v>
      </c>
      <c r="AD34" s="270">
        <f>'CD R Investigación'!$I34</f>
        <v>20</v>
      </c>
      <c r="AE34" s="261"/>
      <c r="AF34" s="261"/>
      <c r="AG34" s="271">
        <f>'CD R Investigación'!$L34</f>
        <v>3.04</v>
      </c>
      <c r="AH34" s="267">
        <f t="shared" si="54"/>
        <v>0</v>
      </c>
      <c r="AI34" s="270">
        <f>'CD R Desarrollo'!$I34</f>
        <v>0</v>
      </c>
      <c r="AJ34" s="61"/>
      <c r="AK34" s="272"/>
      <c r="AL34" s="271">
        <f>'CD R Desarrollo'!$L34</f>
        <v>0</v>
      </c>
      <c r="AM34" s="352">
        <v>1.0</v>
      </c>
      <c r="AN34" s="353">
        <f>'PL Cronograma detallado'!L64*AM34</f>
        <v>7.65</v>
      </c>
      <c r="AO34" s="354">
        <f>AN34/'PL Cronograma detallado'!M$238</f>
        <v>0.0293316974</v>
      </c>
      <c r="AP34" s="354">
        <f t="shared" ref="AP34:AP35" si="58">AO34+AP33</f>
        <v>0.368582493</v>
      </c>
    </row>
    <row r="35" ht="15.75" customHeight="1">
      <c r="A35" s="307" t="s">
        <v>104</v>
      </c>
      <c r="B35" s="58" t="s">
        <v>280</v>
      </c>
      <c r="C35" s="308">
        <v>46285.0</v>
      </c>
      <c r="D35" s="308">
        <v>46285.0</v>
      </c>
      <c r="E35" s="188">
        <f t="shared" si="39"/>
        <v>1</v>
      </c>
      <c r="F35" s="309">
        <v>5.0</v>
      </c>
      <c r="G35" s="262">
        <f t="shared" si="3"/>
        <v>0.006321112516</v>
      </c>
      <c r="H35" s="62">
        <f t="shared" si="55"/>
        <v>0.1264222503</v>
      </c>
      <c r="I35" s="265">
        <f t="shared" si="48"/>
        <v>8</v>
      </c>
      <c r="J35" s="189">
        <f t="shared" si="56"/>
        <v>475.5</v>
      </c>
      <c r="K35" s="49">
        <f t="shared" si="40"/>
        <v>0.3459439796</v>
      </c>
      <c r="L35" s="265">
        <f t="shared" si="49"/>
        <v>4.37</v>
      </c>
      <c r="M35" s="189">
        <f t="shared" si="57"/>
        <v>100.5</v>
      </c>
      <c r="N35" s="62">
        <f t="shared" si="4"/>
        <v>0.006321112516</v>
      </c>
      <c r="O35" s="62">
        <f t="shared" si="7"/>
        <v>0.1264222503</v>
      </c>
      <c r="P35" s="305"/>
      <c r="Q35" s="305"/>
      <c r="R35" s="305">
        <f t="shared" si="21"/>
        <v>52.07253886</v>
      </c>
      <c r="S35" s="267">
        <f t="shared" si="50"/>
        <v>1</v>
      </c>
      <c r="T35" s="268">
        <v>5.0</v>
      </c>
      <c r="U35" s="261"/>
      <c r="V35" s="261">
        <f>Roles!$D$2</f>
        <v>0.61</v>
      </c>
      <c r="W35" s="269">
        <f t="shared" si="51"/>
        <v>3.05</v>
      </c>
      <c r="X35" s="267">
        <f t="shared" si="52"/>
        <v>0</v>
      </c>
      <c r="Y35" s="270">
        <f>'CD R Documentación'!$I35</f>
        <v>0</v>
      </c>
      <c r="Z35" s="261"/>
      <c r="AA35" s="261"/>
      <c r="AB35" s="265">
        <f>'CD R Documentación'!$L35</f>
        <v>0</v>
      </c>
      <c r="AC35" s="267">
        <f t="shared" si="53"/>
        <v>0.6</v>
      </c>
      <c r="AD35" s="270">
        <f>'CD R Investigación'!$I35</f>
        <v>3</v>
      </c>
      <c r="AE35" s="261"/>
      <c r="AF35" s="261"/>
      <c r="AG35" s="271">
        <f>'CD R Investigación'!$L35</f>
        <v>1.32</v>
      </c>
      <c r="AH35" s="267">
        <f t="shared" si="54"/>
        <v>0</v>
      </c>
      <c r="AI35" s="270">
        <f>'CD R Desarrollo'!$I35</f>
        <v>0</v>
      </c>
      <c r="AJ35" s="61"/>
      <c r="AK35" s="272"/>
      <c r="AL35" s="271">
        <f>'CD R Desarrollo'!$L35</f>
        <v>0</v>
      </c>
      <c r="AM35" s="352">
        <v>1.0</v>
      </c>
      <c r="AN35" s="353">
        <f>'PL Cronograma detallado'!L65*AM35</f>
        <v>4.37</v>
      </c>
      <c r="AO35" s="354">
        <f>AN35/'PL Cronograma detallado'!M$238</f>
        <v>0.0167554925</v>
      </c>
      <c r="AP35" s="354">
        <f t="shared" si="58"/>
        <v>0.3853379855</v>
      </c>
    </row>
    <row r="36" ht="15.75" customHeight="1">
      <c r="A36" s="301" t="s">
        <v>281</v>
      </c>
      <c r="B36" s="302" t="s">
        <v>282</v>
      </c>
      <c r="C36" s="303">
        <v>46286.0</v>
      </c>
      <c r="D36" s="303">
        <v>46289.0</v>
      </c>
      <c r="E36" s="304">
        <f t="shared" si="39"/>
        <v>4</v>
      </c>
      <c r="F36" s="278">
        <f>SUM(F37:F39)</f>
        <v>36</v>
      </c>
      <c r="G36" s="314">
        <f t="shared" si="3"/>
        <v>0.04551201011</v>
      </c>
      <c r="H36" s="305">
        <f>H39</f>
        <v>0.1719342604</v>
      </c>
      <c r="I36" s="306">
        <f>SUM(I37:I39)</f>
        <v>41</v>
      </c>
      <c r="J36" s="306">
        <f>J39</f>
        <v>516.5</v>
      </c>
      <c r="K36" s="247">
        <f t="shared" si="40"/>
        <v>0.3757730084</v>
      </c>
      <c r="L36" s="306">
        <f>SUM(L37:L39)</f>
        <v>8.35</v>
      </c>
      <c r="M36" s="306">
        <f>M39</f>
        <v>108.85</v>
      </c>
      <c r="N36" s="305">
        <f t="shared" si="4"/>
        <v>0</v>
      </c>
      <c r="O36" s="305">
        <f t="shared" si="7"/>
        <v>0.1264222503</v>
      </c>
      <c r="P36" s="305"/>
      <c r="Q36" s="305"/>
      <c r="R36" s="305">
        <f t="shared" si="21"/>
        <v>56.39896373</v>
      </c>
      <c r="S36" s="315"/>
      <c r="T36" s="276"/>
      <c r="U36" s="277"/>
      <c r="V36" s="277"/>
      <c r="W36" s="256"/>
      <c r="X36" s="277"/>
      <c r="Y36" s="269"/>
      <c r="Z36" s="277"/>
      <c r="AA36" s="277"/>
      <c r="AB36" s="277"/>
      <c r="AC36" s="277"/>
      <c r="AD36" s="269"/>
      <c r="AE36" s="277"/>
      <c r="AF36" s="277"/>
      <c r="AG36" s="256"/>
      <c r="AH36" s="249"/>
      <c r="AI36" s="269"/>
      <c r="AJ36" s="278"/>
      <c r="AK36" s="255"/>
      <c r="AL36" s="256"/>
      <c r="AM36" s="355"/>
      <c r="AN36" s="356"/>
      <c r="AO36" s="357"/>
      <c r="AP36" s="357"/>
    </row>
    <row r="37" ht="15.75" customHeight="1">
      <c r="A37" s="307" t="s">
        <v>283</v>
      </c>
      <c r="B37" s="186" t="s">
        <v>284</v>
      </c>
      <c r="C37" s="308">
        <v>46286.0</v>
      </c>
      <c r="D37" s="308">
        <v>46287.0</v>
      </c>
      <c r="E37" s="188">
        <f t="shared" si="39"/>
        <v>2</v>
      </c>
      <c r="F37" s="309">
        <v>15.0</v>
      </c>
      <c r="G37" s="262">
        <f t="shared" si="3"/>
        <v>0.01896333755</v>
      </c>
      <c r="H37" s="62">
        <f>H35+G37</f>
        <v>0.1453855879</v>
      </c>
      <c r="I37" s="265">
        <f t="shared" ref="I37:I39" si="59">T37+Y37+AD37+AI37</f>
        <v>17</v>
      </c>
      <c r="J37" s="189">
        <f>I37+J35</f>
        <v>492.5</v>
      </c>
      <c r="K37" s="49">
        <f t="shared" si="40"/>
        <v>0.3583121135</v>
      </c>
      <c r="L37" s="265">
        <f t="shared" ref="L37:L39" si="60">W37+AB37+AG37+AL37</f>
        <v>3.57</v>
      </c>
      <c r="M37" s="189">
        <f>L37+M35</f>
        <v>104.07</v>
      </c>
      <c r="N37" s="62">
        <f t="shared" si="4"/>
        <v>0.01896333755</v>
      </c>
      <c r="O37" s="62">
        <f t="shared" si="7"/>
        <v>0.1453855879</v>
      </c>
      <c r="P37" s="62"/>
      <c r="Q37" s="62"/>
      <c r="R37" s="62">
        <f t="shared" si="21"/>
        <v>53.92227979</v>
      </c>
      <c r="S37" s="267">
        <f t="shared" ref="S37:S39" si="61">T37/$F37</f>
        <v>0.06666666667</v>
      </c>
      <c r="T37" s="268">
        <v>1.0</v>
      </c>
      <c r="U37" s="261"/>
      <c r="V37" s="261">
        <f>Roles!$D$2</f>
        <v>0.61</v>
      </c>
      <c r="W37" s="269">
        <f t="shared" ref="W37:W39" si="62">V37*T37</f>
        <v>0.61</v>
      </c>
      <c r="X37" s="267">
        <f t="shared" ref="X37:X39" si="63">Y37/$F37</f>
        <v>0</v>
      </c>
      <c r="Y37" s="270">
        <f>'CD R Documentación'!$I37</f>
        <v>0</v>
      </c>
      <c r="Z37" s="261"/>
      <c r="AA37" s="261"/>
      <c r="AB37" s="265">
        <f>'CD R Documentación'!$L37</f>
        <v>0</v>
      </c>
      <c r="AC37" s="267">
        <f t="shared" ref="AC37:AC39" si="64">AD37/$F37</f>
        <v>0.06666666667</v>
      </c>
      <c r="AD37" s="270">
        <f>'CD R Investigación'!$I37</f>
        <v>1</v>
      </c>
      <c r="AE37" s="261"/>
      <c r="AF37" s="261"/>
      <c r="AG37" s="271">
        <f>'CD R Investigación'!$L37</f>
        <v>0.44</v>
      </c>
      <c r="AH37" s="267">
        <f t="shared" ref="AH37:AH39" si="65">AI37/$F37</f>
        <v>1</v>
      </c>
      <c r="AI37" s="270">
        <f>'CD R Desarrollo'!$I37</f>
        <v>15</v>
      </c>
      <c r="AJ37" s="61"/>
      <c r="AK37" s="272"/>
      <c r="AL37" s="271">
        <f>'CD R Desarrollo'!$L37</f>
        <v>2.52</v>
      </c>
      <c r="AM37" s="352">
        <v>1.0</v>
      </c>
      <c r="AN37" s="353">
        <f>'PL Cronograma detallado'!L67*AM37</f>
        <v>3.57</v>
      </c>
      <c r="AO37" s="354">
        <f>AN37/'PL Cronograma detallado'!M$238</f>
        <v>0.01368812546</v>
      </c>
      <c r="AP37" s="354">
        <f>AO37+AP35</f>
        <v>0.399026111</v>
      </c>
    </row>
    <row r="38" ht="15.75" customHeight="1">
      <c r="A38" s="307" t="s">
        <v>285</v>
      </c>
      <c r="B38" s="58" t="s">
        <v>286</v>
      </c>
      <c r="C38" s="308">
        <v>46288.0</v>
      </c>
      <c r="D38" s="308">
        <v>46289.0</v>
      </c>
      <c r="E38" s="188">
        <f t="shared" si="39"/>
        <v>2</v>
      </c>
      <c r="F38" s="309">
        <v>11.0</v>
      </c>
      <c r="G38" s="62">
        <f t="shared" si="3"/>
        <v>0.01390644753</v>
      </c>
      <c r="H38" s="62">
        <f t="shared" ref="H38:H39" si="66">H37+G38</f>
        <v>0.1592920354</v>
      </c>
      <c r="I38" s="265">
        <f t="shared" si="59"/>
        <v>11</v>
      </c>
      <c r="J38" s="189">
        <f t="shared" ref="J38:J39" si="67">J37+I38</f>
        <v>503.5</v>
      </c>
      <c r="K38" s="49">
        <f t="shared" si="40"/>
        <v>0.3663150236</v>
      </c>
      <c r="L38" s="265">
        <f t="shared" si="60"/>
        <v>2.29</v>
      </c>
      <c r="M38" s="189">
        <f t="shared" ref="M38:M39" si="68">M37+L38</f>
        <v>106.36</v>
      </c>
      <c r="N38" s="62">
        <f t="shared" si="4"/>
        <v>0.008343868521</v>
      </c>
      <c r="O38" s="62">
        <f t="shared" si="7"/>
        <v>0.1537294564</v>
      </c>
      <c r="P38" s="305"/>
      <c r="Q38" s="305"/>
      <c r="R38" s="305">
        <f t="shared" si="21"/>
        <v>55.10880829</v>
      </c>
      <c r="S38" s="267">
        <f t="shared" si="61"/>
        <v>0.09090909091</v>
      </c>
      <c r="T38" s="268">
        <v>1.0</v>
      </c>
      <c r="U38" s="261"/>
      <c r="V38" s="261">
        <f>Roles!$D$2</f>
        <v>0.61</v>
      </c>
      <c r="W38" s="269">
        <f t="shared" si="62"/>
        <v>0.61</v>
      </c>
      <c r="X38" s="267">
        <f t="shared" si="63"/>
        <v>0</v>
      </c>
      <c r="Y38" s="270">
        <f>'CD R Documentación'!$I38</f>
        <v>0</v>
      </c>
      <c r="Z38" s="261"/>
      <c r="AA38" s="261"/>
      <c r="AB38" s="265">
        <f>'CD R Documentación'!$L38</f>
        <v>0</v>
      </c>
      <c r="AC38" s="267">
        <f t="shared" si="64"/>
        <v>0</v>
      </c>
      <c r="AD38" s="270">
        <f>'CD R Investigación'!$I38</f>
        <v>0</v>
      </c>
      <c r="AE38" s="261"/>
      <c r="AF38" s="261"/>
      <c r="AG38" s="271">
        <f>'CD R Investigación'!$L38</f>
        <v>0</v>
      </c>
      <c r="AH38" s="267">
        <f t="shared" si="65"/>
        <v>0.9090909091</v>
      </c>
      <c r="AI38" s="270">
        <f>'CD R Desarrollo'!$I38</f>
        <v>10</v>
      </c>
      <c r="AJ38" s="261"/>
      <c r="AK38" s="272"/>
      <c r="AL38" s="271">
        <f>'CD R Desarrollo'!$L38</f>
        <v>1.68</v>
      </c>
      <c r="AM38" s="352">
        <v>0.6</v>
      </c>
      <c r="AN38" s="353">
        <f>'PL Cronograma detallado'!L69*AM38</f>
        <v>1.374</v>
      </c>
      <c r="AO38" s="354">
        <f>AN38/'PL Cronograma detallado'!M$238</f>
        <v>0.005268202906</v>
      </c>
      <c r="AP38" s="354">
        <f t="shared" ref="AP38:AP39" si="69">AO38+AP37</f>
        <v>0.4042943139</v>
      </c>
    </row>
    <row r="39" ht="15.75" customHeight="1">
      <c r="A39" s="307" t="s">
        <v>287</v>
      </c>
      <c r="B39" s="58" t="s">
        <v>288</v>
      </c>
      <c r="C39" s="308">
        <v>46286.0</v>
      </c>
      <c r="D39" s="308">
        <v>46287.0</v>
      </c>
      <c r="E39" s="188">
        <f t="shared" si="39"/>
        <v>2</v>
      </c>
      <c r="F39" s="309">
        <v>10.0</v>
      </c>
      <c r="G39" s="62">
        <f t="shared" si="3"/>
        <v>0.01264222503</v>
      </c>
      <c r="H39" s="62">
        <f t="shared" si="66"/>
        <v>0.1719342604</v>
      </c>
      <c r="I39" s="265">
        <f t="shared" si="59"/>
        <v>13</v>
      </c>
      <c r="J39" s="189">
        <f t="shared" si="67"/>
        <v>516.5</v>
      </c>
      <c r="K39" s="49">
        <f t="shared" si="40"/>
        <v>0.3757730084</v>
      </c>
      <c r="L39" s="265">
        <f t="shared" si="60"/>
        <v>2.49</v>
      </c>
      <c r="M39" s="189">
        <f t="shared" si="68"/>
        <v>108.85</v>
      </c>
      <c r="N39" s="62">
        <f t="shared" si="4"/>
        <v>0.01264222503</v>
      </c>
      <c r="O39" s="62">
        <f t="shared" si="7"/>
        <v>0.1663716814</v>
      </c>
      <c r="P39" s="305"/>
      <c r="Q39" s="305"/>
      <c r="R39" s="305">
        <f t="shared" si="21"/>
        <v>56.39896373</v>
      </c>
      <c r="S39" s="267">
        <f t="shared" si="61"/>
        <v>0.1</v>
      </c>
      <c r="T39" s="268">
        <v>1.0</v>
      </c>
      <c r="U39" s="261"/>
      <c r="V39" s="261">
        <f>Roles!$D$2</f>
        <v>0.61</v>
      </c>
      <c r="W39" s="269">
        <f t="shared" si="62"/>
        <v>0.61</v>
      </c>
      <c r="X39" s="267">
        <f t="shared" si="63"/>
        <v>0</v>
      </c>
      <c r="Y39" s="270">
        <f>'CD R Documentación'!$I39</f>
        <v>0</v>
      </c>
      <c r="Z39" s="261"/>
      <c r="AA39" s="261"/>
      <c r="AB39" s="265">
        <f>'CD R Documentación'!$L39</f>
        <v>0</v>
      </c>
      <c r="AC39" s="267">
        <f t="shared" si="64"/>
        <v>0</v>
      </c>
      <c r="AD39" s="270">
        <f>'CD R Investigación'!$I39</f>
        <v>0</v>
      </c>
      <c r="AE39" s="261"/>
      <c r="AF39" s="261"/>
      <c r="AG39" s="271">
        <f>'CD R Investigación'!$L39</f>
        <v>0</v>
      </c>
      <c r="AH39" s="267">
        <f t="shared" si="65"/>
        <v>1.2</v>
      </c>
      <c r="AI39" s="270">
        <f>'CD R Desarrollo'!$I39</f>
        <v>12</v>
      </c>
      <c r="AJ39" s="261"/>
      <c r="AK39" s="272"/>
      <c r="AL39" s="271">
        <f>'CD R Desarrollo'!$L39</f>
        <v>1.88</v>
      </c>
      <c r="AM39" s="352">
        <v>1.0</v>
      </c>
      <c r="AN39" s="353">
        <f>'PL Cronograma detallado'!L68*AM39</f>
        <v>2.49</v>
      </c>
      <c r="AO39" s="354">
        <f>AN39/'PL Cronograma detallado'!M$238</f>
        <v>0.009547179939</v>
      </c>
      <c r="AP39" s="354">
        <f t="shared" si="69"/>
        <v>0.4138414938</v>
      </c>
    </row>
    <row r="40" ht="15.75" customHeight="1">
      <c r="A40" s="301" t="s">
        <v>289</v>
      </c>
      <c r="B40" s="302" t="s">
        <v>290</v>
      </c>
      <c r="C40" s="303">
        <v>46282.0</v>
      </c>
      <c r="D40" s="303">
        <v>46287.0</v>
      </c>
      <c r="E40" s="304">
        <f t="shared" si="39"/>
        <v>6</v>
      </c>
      <c r="F40" s="278">
        <f>SUM(F41:F43)</f>
        <v>40</v>
      </c>
      <c r="G40" s="305">
        <f t="shared" si="3"/>
        <v>0.05056890013</v>
      </c>
      <c r="H40" s="305">
        <f>H43</f>
        <v>0.2225031606</v>
      </c>
      <c r="I40" s="306">
        <f>SUM(I41:I43)</f>
        <v>43</v>
      </c>
      <c r="J40" s="306">
        <f>J43</f>
        <v>559.5</v>
      </c>
      <c r="K40" s="247">
        <f t="shared" si="40"/>
        <v>0.4070571117</v>
      </c>
      <c r="L40" s="306">
        <f>SUM(L41:L43)</f>
        <v>7.02</v>
      </c>
      <c r="M40" s="306">
        <f>M43</f>
        <v>115.87</v>
      </c>
      <c r="N40" s="305">
        <f t="shared" si="4"/>
        <v>0</v>
      </c>
      <c r="O40" s="305">
        <f t="shared" si="7"/>
        <v>0.1663716814</v>
      </c>
      <c r="P40" s="305"/>
      <c r="Q40" s="305"/>
      <c r="R40" s="305">
        <f t="shared" si="21"/>
        <v>60.03626943</v>
      </c>
      <c r="S40" s="315"/>
      <c r="T40" s="276"/>
      <c r="U40" s="277"/>
      <c r="V40" s="277"/>
      <c r="W40" s="256"/>
      <c r="X40" s="277"/>
      <c r="Y40" s="269"/>
      <c r="Z40" s="277"/>
      <c r="AA40" s="277"/>
      <c r="AB40" s="277"/>
      <c r="AC40" s="277"/>
      <c r="AD40" s="269"/>
      <c r="AE40" s="277"/>
      <c r="AF40" s="277"/>
      <c r="AG40" s="256"/>
      <c r="AH40" s="249"/>
      <c r="AI40" s="269"/>
      <c r="AJ40" s="278"/>
      <c r="AK40" s="255"/>
      <c r="AL40" s="256"/>
      <c r="AM40" s="355"/>
      <c r="AN40" s="356"/>
      <c r="AO40" s="357"/>
      <c r="AP40" s="357"/>
    </row>
    <row r="41" ht="15.75" customHeight="1">
      <c r="A41" s="307" t="s">
        <v>291</v>
      </c>
      <c r="B41" s="58" t="s">
        <v>292</v>
      </c>
      <c r="C41" s="308">
        <v>46282.0</v>
      </c>
      <c r="D41" s="308">
        <v>46284.0</v>
      </c>
      <c r="E41" s="188">
        <f t="shared" si="39"/>
        <v>3</v>
      </c>
      <c r="F41" s="61">
        <v>15.0</v>
      </c>
      <c r="G41" s="62">
        <f t="shared" si="3"/>
        <v>0.01896333755</v>
      </c>
      <c r="H41" s="62">
        <f>H39+G41</f>
        <v>0.190897598</v>
      </c>
      <c r="I41" s="265">
        <f t="shared" ref="I41:I43" si="70">T41+Y41+AD41+AI41</f>
        <v>18</v>
      </c>
      <c r="J41" s="189">
        <f>J39+I41</f>
        <v>534.5</v>
      </c>
      <c r="K41" s="49">
        <f t="shared" si="40"/>
        <v>0.3888686795</v>
      </c>
      <c r="L41" s="265">
        <f t="shared" ref="L41:L43" si="71">W41+AB41+AG41+AL41</f>
        <v>2.82</v>
      </c>
      <c r="M41" s="189">
        <f>M39+L41</f>
        <v>111.67</v>
      </c>
      <c r="N41" s="62">
        <f t="shared" si="4"/>
        <v>0.01896333755</v>
      </c>
      <c r="O41" s="62">
        <f t="shared" si="7"/>
        <v>0.185335019</v>
      </c>
      <c r="P41" s="305"/>
      <c r="Q41" s="305"/>
      <c r="R41" s="305"/>
      <c r="S41" s="267">
        <f t="shared" ref="S41:S43" si="72">T41/$F41</f>
        <v>0</v>
      </c>
      <c r="T41" s="268"/>
      <c r="U41" s="261"/>
      <c r="V41" s="261">
        <f>Roles!$D$2</f>
        <v>0.61</v>
      </c>
      <c r="W41" s="269">
        <f t="shared" ref="W41:W43" si="73">V41*T41</f>
        <v>0</v>
      </c>
      <c r="X41" s="267">
        <f t="shared" ref="X41:X43" si="74">Y41/$F41</f>
        <v>0</v>
      </c>
      <c r="Y41" s="270">
        <f>'CD R Documentación'!$I41</f>
        <v>0</v>
      </c>
      <c r="Z41" s="261"/>
      <c r="AA41" s="261"/>
      <c r="AB41" s="265">
        <f>'CD R Documentación'!$L41</f>
        <v>0</v>
      </c>
      <c r="AC41" s="267">
        <f t="shared" ref="AC41:AC43" si="75">AD41/$F41</f>
        <v>0</v>
      </c>
      <c r="AD41" s="270">
        <f>'CD R Investigación'!$I41</f>
        <v>0</v>
      </c>
      <c r="AE41" s="261"/>
      <c r="AF41" s="261"/>
      <c r="AG41" s="271">
        <f>'CD R Investigación'!$L41</f>
        <v>0</v>
      </c>
      <c r="AH41" s="267">
        <f t="shared" ref="AH41:AH43" si="76">AI41/$F41</f>
        <v>1.2</v>
      </c>
      <c r="AI41" s="270">
        <f>'CD R Desarrollo'!$I41</f>
        <v>18</v>
      </c>
      <c r="AJ41" s="61"/>
      <c r="AK41" s="272"/>
      <c r="AL41" s="271">
        <f>'CD R Desarrollo'!$L41</f>
        <v>2.82</v>
      </c>
      <c r="AM41" s="352">
        <v>1.0</v>
      </c>
      <c r="AN41" s="353">
        <f>'PL Cronograma detallado'!L71*AM41</f>
        <v>2.82</v>
      </c>
      <c r="AO41" s="354">
        <f>AN41/'PL Cronograma detallado'!M$238</f>
        <v>0.01081246885</v>
      </c>
      <c r="AP41" s="354">
        <f>AO41+AP39</f>
        <v>0.4246539627</v>
      </c>
    </row>
    <row r="42" ht="15.75" customHeight="1">
      <c r="A42" s="307" t="s">
        <v>293</v>
      </c>
      <c r="B42" s="58" t="s">
        <v>294</v>
      </c>
      <c r="C42" s="308">
        <v>46285.0</v>
      </c>
      <c r="D42" s="308">
        <v>46286.0</v>
      </c>
      <c r="E42" s="188">
        <f t="shared" si="39"/>
        <v>2</v>
      </c>
      <c r="F42" s="61">
        <v>15.0</v>
      </c>
      <c r="G42" s="62">
        <f t="shared" si="3"/>
        <v>0.01896333755</v>
      </c>
      <c r="H42" s="62">
        <f t="shared" ref="H42:H43" si="77">H41+G42</f>
        <v>0.2098609355</v>
      </c>
      <c r="I42" s="265">
        <f t="shared" si="70"/>
        <v>15</v>
      </c>
      <c r="J42" s="189">
        <f t="shared" ref="J42:J43" si="78">J41+I42</f>
        <v>549.5</v>
      </c>
      <c r="K42" s="49">
        <f t="shared" si="40"/>
        <v>0.3997817388</v>
      </c>
      <c r="L42" s="265">
        <f t="shared" si="71"/>
        <v>2.52</v>
      </c>
      <c r="M42" s="189">
        <f t="shared" ref="M42:M43" si="79">M41+L42</f>
        <v>114.19</v>
      </c>
      <c r="N42" s="62">
        <f t="shared" si="4"/>
        <v>0.01896333755</v>
      </c>
      <c r="O42" s="62">
        <f t="shared" si="7"/>
        <v>0.2042983565</v>
      </c>
      <c r="P42" s="87"/>
      <c r="Q42" s="87"/>
      <c r="R42" s="87">
        <f t="shared" ref="R42:R48" si="80">M42/$L$87</f>
        <v>59.16580311</v>
      </c>
      <c r="S42" s="267">
        <f t="shared" si="72"/>
        <v>0</v>
      </c>
      <c r="T42" s="268"/>
      <c r="U42" s="261"/>
      <c r="V42" s="261">
        <f>Roles!$D$2</f>
        <v>0.61</v>
      </c>
      <c r="W42" s="269">
        <f t="shared" si="73"/>
        <v>0</v>
      </c>
      <c r="X42" s="267">
        <f t="shared" si="74"/>
        <v>0</v>
      </c>
      <c r="Y42" s="270">
        <f>'CD R Documentación'!$I42</f>
        <v>0</v>
      </c>
      <c r="Z42" s="261"/>
      <c r="AA42" s="261"/>
      <c r="AB42" s="265">
        <f>'CD R Documentación'!$L42</f>
        <v>0</v>
      </c>
      <c r="AC42" s="267">
        <f t="shared" si="75"/>
        <v>0</v>
      </c>
      <c r="AD42" s="270">
        <f>'CD R Investigación'!$I42</f>
        <v>0</v>
      </c>
      <c r="AE42" s="261"/>
      <c r="AF42" s="261"/>
      <c r="AG42" s="271">
        <f>'CD R Investigación'!$L42</f>
        <v>0</v>
      </c>
      <c r="AH42" s="267">
        <f t="shared" si="76"/>
        <v>1</v>
      </c>
      <c r="AI42" s="270">
        <f>'CD R Desarrollo'!$I42</f>
        <v>15</v>
      </c>
      <c r="AJ42" s="61"/>
      <c r="AK42" s="272"/>
      <c r="AL42" s="271">
        <f>'CD R Desarrollo'!$L42</f>
        <v>2.52</v>
      </c>
      <c r="AM42" s="352">
        <v>1.0</v>
      </c>
      <c r="AN42" s="353">
        <f>'PL Cronograma detallado'!L72*AM42</f>
        <v>2.52</v>
      </c>
      <c r="AO42" s="354">
        <f>AN42/'PL Cronograma detallado'!M$238</f>
        <v>0.009662206204</v>
      </c>
      <c r="AP42" s="354">
        <f t="shared" ref="AP42:AP43" si="81">AO42+AP41</f>
        <v>0.4343161689</v>
      </c>
    </row>
    <row r="43" ht="15.75" customHeight="1">
      <c r="A43" s="307" t="s">
        <v>295</v>
      </c>
      <c r="B43" s="58" t="s">
        <v>296</v>
      </c>
      <c r="C43" s="308">
        <v>46287.0</v>
      </c>
      <c r="D43" s="308">
        <v>46287.0</v>
      </c>
      <c r="E43" s="188">
        <f t="shared" si="39"/>
        <v>1</v>
      </c>
      <c r="F43" s="61">
        <v>10.0</v>
      </c>
      <c r="G43" s="62">
        <f t="shared" si="3"/>
        <v>0.01264222503</v>
      </c>
      <c r="H43" s="62">
        <f t="shared" si="77"/>
        <v>0.2225031606</v>
      </c>
      <c r="I43" s="265">
        <f t="shared" si="70"/>
        <v>10</v>
      </c>
      <c r="J43" s="189">
        <f t="shared" si="78"/>
        <v>559.5</v>
      </c>
      <c r="K43" s="49">
        <f t="shared" si="40"/>
        <v>0.4070571117</v>
      </c>
      <c r="L43" s="265">
        <f t="shared" si="71"/>
        <v>1.68</v>
      </c>
      <c r="M43" s="189">
        <f t="shared" si="79"/>
        <v>115.87</v>
      </c>
      <c r="N43" s="62">
        <f t="shared" si="4"/>
        <v>0.01011378003</v>
      </c>
      <c r="O43" s="62">
        <f t="shared" si="7"/>
        <v>0.2144121365</v>
      </c>
      <c r="P43" s="247"/>
      <c r="Q43" s="247"/>
      <c r="R43" s="247">
        <f t="shared" si="80"/>
        <v>60.03626943</v>
      </c>
      <c r="S43" s="267">
        <f t="shared" si="72"/>
        <v>0</v>
      </c>
      <c r="T43" s="268"/>
      <c r="U43" s="261"/>
      <c r="V43" s="261">
        <f>Roles!$D$2</f>
        <v>0.61</v>
      </c>
      <c r="W43" s="269">
        <f t="shared" si="73"/>
        <v>0</v>
      </c>
      <c r="X43" s="267">
        <f t="shared" si="74"/>
        <v>0</v>
      </c>
      <c r="Y43" s="270">
        <f>'CD R Documentación'!$I43</f>
        <v>0</v>
      </c>
      <c r="Z43" s="261"/>
      <c r="AA43" s="261"/>
      <c r="AB43" s="265">
        <f>'CD R Documentación'!$L43</f>
        <v>0</v>
      </c>
      <c r="AC43" s="267">
        <f t="shared" si="75"/>
        <v>0</v>
      </c>
      <c r="AD43" s="270">
        <f>'CD R Investigación'!$I43</f>
        <v>0</v>
      </c>
      <c r="AE43" s="261"/>
      <c r="AF43" s="261"/>
      <c r="AG43" s="271">
        <f>'CD R Investigación'!$L43</f>
        <v>0</v>
      </c>
      <c r="AH43" s="267">
        <f t="shared" si="76"/>
        <v>1</v>
      </c>
      <c r="AI43" s="270">
        <f>'CD R Desarrollo'!$I43</f>
        <v>10</v>
      </c>
      <c r="AJ43" s="61"/>
      <c r="AK43" s="272"/>
      <c r="AL43" s="271">
        <f>'CD R Desarrollo'!$L43</f>
        <v>1.68</v>
      </c>
      <c r="AM43" s="352">
        <v>0.8</v>
      </c>
      <c r="AN43" s="353">
        <f>'PL Cronograma detallado'!L73*AM43</f>
        <v>1.344</v>
      </c>
      <c r="AO43" s="354">
        <f>AN43/'PL Cronograma detallado'!M$238</f>
        <v>0.005153176642</v>
      </c>
      <c r="AP43" s="354">
        <f t="shared" si="81"/>
        <v>0.4394693455</v>
      </c>
    </row>
    <row r="44" ht="15.75" customHeight="1">
      <c r="A44" s="301" t="s">
        <v>297</v>
      </c>
      <c r="B44" s="302" t="s">
        <v>298</v>
      </c>
      <c r="C44" s="303">
        <v>46287.0</v>
      </c>
      <c r="D44" s="303">
        <v>46289.0</v>
      </c>
      <c r="E44" s="304">
        <f t="shared" si="39"/>
        <v>3</v>
      </c>
      <c r="F44" s="278">
        <f>SUM(F45:F46)</f>
        <v>25</v>
      </c>
      <c r="G44" s="305">
        <f t="shared" si="3"/>
        <v>0.03160556258</v>
      </c>
      <c r="H44" s="305">
        <f>H46</f>
        <v>0.2541087231</v>
      </c>
      <c r="I44" s="306">
        <f>SUM(I45:I46)</f>
        <v>90</v>
      </c>
      <c r="J44" s="306">
        <f>J46</f>
        <v>649.5</v>
      </c>
      <c r="K44" s="247">
        <f t="shared" si="40"/>
        <v>0.4725354674</v>
      </c>
      <c r="L44" s="306">
        <f>SUM(L45:L46)</f>
        <v>13.35</v>
      </c>
      <c r="M44" s="306">
        <f>M46</f>
        <v>129.22</v>
      </c>
      <c r="N44" s="305">
        <f t="shared" si="4"/>
        <v>0</v>
      </c>
      <c r="O44" s="305">
        <f t="shared" si="7"/>
        <v>0.2144121365</v>
      </c>
      <c r="P44" s="247"/>
      <c r="Q44" s="247"/>
      <c r="R44" s="247">
        <f t="shared" si="80"/>
        <v>66.95336788</v>
      </c>
      <c r="S44" s="315"/>
      <c r="T44" s="276"/>
      <c r="U44" s="277"/>
      <c r="V44" s="277"/>
      <c r="W44" s="256"/>
      <c r="X44" s="277"/>
      <c r="Y44" s="269"/>
      <c r="Z44" s="277"/>
      <c r="AA44" s="277"/>
      <c r="AB44" s="277"/>
      <c r="AC44" s="277"/>
      <c r="AD44" s="269"/>
      <c r="AE44" s="277"/>
      <c r="AF44" s="277"/>
      <c r="AG44" s="256"/>
      <c r="AH44" s="277"/>
      <c r="AI44" s="269"/>
      <c r="AJ44" s="277"/>
      <c r="AK44" s="255"/>
      <c r="AL44" s="256"/>
      <c r="AM44" s="355"/>
      <c r="AN44" s="356"/>
      <c r="AO44" s="357"/>
      <c r="AP44" s="357"/>
    </row>
    <row r="45" ht="15.75" customHeight="1">
      <c r="A45" s="307" t="s">
        <v>299</v>
      </c>
      <c r="B45" s="58" t="s">
        <v>300</v>
      </c>
      <c r="C45" s="308">
        <v>46287.0</v>
      </c>
      <c r="D45" s="308">
        <v>46288.0</v>
      </c>
      <c r="E45" s="188">
        <f t="shared" si="39"/>
        <v>2</v>
      </c>
      <c r="F45" s="61">
        <v>15.0</v>
      </c>
      <c r="G45" s="62">
        <f t="shared" si="3"/>
        <v>0.01896333755</v>
      </c>
      <c r="H45" s="62">
        <f>H43+G45</f>
        <v>0.2414664981</v>
      </c>
      <c r="I45" s="265">
        <f t="shared" ref="I45:I46" si="82">T45+Y45+AD45+AI45</f>
        <v>48</v>
      </c>
      <c r="J45" s="189">
        <f>J43+I45</f>
        <v>607.5</v>
      </c>
      <c r="K45" s="49">
        <f t="shared" si="40"/>
        <v>0.4419789014</v>
      </c>
      <c r="L45" s="265">
        <f t="shared" ref="L45:L46" si="83">W45+AB45+AG45+AL45</f>
        <v>7.12</v>
      </c>
      <c r="M45" s="189">
        <f>M43+L45</f>
        <v>122.99</v>
      </c>
      <c r="N45" s="62">
        <f t="shared" si="4"/>
        <v>0.01896333755</v>
      </c>
      <c r="O45" s="62">
        <f t="shared" si="7"/>
        <v>0.2333754741</v>
      </c>
      <c r="P45" s="131"/>
      <c r="Q45" s="131"/>
      <c r="R45" s="131">
        <f t="shared" si="80"/>
        <v>63.7253886</v>
      </c>
      <c r="S45" s="267">
        <f t="shared" ref="S45:S46" si="84">T45/$F45</f>
        <v>0</v>
      </c>
      <c r="T45" s="268"/>
      <c r="U45" s="261"/>
      <c r="V45" s="261">
        <f>Roles!$D$2</f>
        <v>0.61</v>
      </c>
      <c r="W45" s="269">
        <f t="shared" ref="W45:W46" si="85">V45*T45</f>
        <v>0</v>
      </c>
      <c r="X45" s="267">
        <f t="shared" ref="X45:X46" si="86">Y45/$F45</f>
        <v>3.2</v>
      </c>
      <c r="Y45" s="270">
        <f>'CD R Documentación'!$I45</f>
        <v>48</v>
      </c>
      <c r="Z45" s="261"/>
      <c r="AA45" s="261"/>
      <c r="AB45" s="265">
        <f>'CD R Documentación'!$L45</f>
        <v>7.12</v>
      </c>
      <c r="AC45" s="267">
        <f t="shared" ref="AC45:AC46" si="87">AD45/$F45</f>
        <v>0</v>
      </c>
      <c r="AD45" s="270">
        <f>'CD R Investigación'!$I45</f>
        <v>0</v>
      </c>
      <c r="AE45" s="261"/>
      <c r="AF45" s="261"/>
      <c r="AG45" s="271">
        <f>'CD R Investigación'!$L45</f>
        <v>0</v>
      </c>
      <c r="AH45" s="267">
        <f t="shared" ref="AH45:AH46" si="88">AI45/$F45</f>
        <v>0</v>
      </c>
      <c r="AI45" s="270">
        <f>'CD R Desarrollo'!$I45</f>
        <v>0</v>
      </c>
      <c r="AJ45" s="61"/>
      <c r="AK45" s="272"/>
      <c r="AL45" s="271">
        <f>'CD R Desarrollo'!$L45</f>
        <v>0</v>
      </c>
      <c r="AM45" s="352">
        <v>1.0</v>
      </c>
      <c r="AN45" s="353">
        <f>'PL Cronograma detallado'!L76*AM45</f>
        <v>7.12</v>
      </c>
      <c r="AO45" s="354">
        <f>AN45/'PL Cronograma detallado'!M$238</f>
        <v>0.02729956673</v>
      </c>
      <c r="AP45" s="354">
        <f>AO45+AP43</f>
        <v>0.4667689122</v>
      </c>
    </row>
    <row r="46" ht="15.75" customHeight="1">
      <c r="A46" s="317" t="s">
        <v>301</v>
      </c>
      <c r="B46" s="318" t="s">
        <v>302</v>
      </c>
      <c r="C46" s="308">
        <v>46289.0</v>
      </c>
      <c r="D46" s="308">
        <v>46289.0</v>
      </c>
      <c r="E46" s="188">
        <f t="shared" si="39"/>
        <v>1</v>
      </c>
      <c r="F46" s="61">
        <v>10.0</v>
      </c>
      <c r="G46" s="62">
        <f t="shared" si="3"/>
        <v>0.01264222503</v>
      </c>
      <c r="H46" s="62">
        <f t="shared" ref="H46:H47" si="89">H45+G46</f>
        <v>0.2541087231</v>
      </c>
      <c r="I46" s="265">
        <f t="shared" si="82"/>
        <v>42</v>
      </c>
      <c r="J46" s="189">
        <f t="shared" ref="J46:J47" si="90">J45+I46</f>
        <v>649.5</v>
      </c>
      <c r="K46" s="49">
        <f t="shared" si="40"/>
        <v>0.4725354674</v>
      </c>
      <c r="L46" s="265">
        <f t="shared" si="83"/>
        <v>6.23</v>
      </c>
      <c r="M46" s="189">
        <f t="shared" ref="M46:M47" si="91">M45+L46</f>
        <v>129.22</v>
      </c>
      <c r="N46" s="62">
        <f t="shared" si="4"/>
        <v>0.01264222503</v>
      </c>
      <c r="O46" s="62">
        <f t="shared" si="7"/>
        <v>0.2460176991</v>
      </c>
      <c r="P46" s="121"/>
      <c r="Q46" s="121"/>
      <c r="R46" s="121">
        <f t="shared" si="80"/>
        <v>66.95336788</v>
      </c>
      <c r="S46" s="267">
        <f t="shared" si="84"/>
        <v>0</v>
      </c>
      <c r="T46" s="268"/>
      <c r="U46" s="261"/>
      <c r="V46" s="261">
        <f>Roles!$D$2</f>
        <v>0.61</v>
      </c>
      <c r="W46" s="269">
        <f t="shared" si="85"/>
        <v>0</v>
      </c>
      <c r="X46" s="267">
        <f t="shared" si="86"/>
        <v>4.2</v>
      </c>
      <c r="Y46" s="270">
        <f>'CD R Documentación'!$I46</f>
        <v>42</v>
      </c>
      <c r="Z46" s="261"/>
      <c r="AA46" s="261"/>
      <c r="AB46" s="265">
        <f>'CD R Documentación'!$L46</f>
        <v>6.23</v>
      </c>
      <c r="AC46" s="267">
        <f t="shared" si="87"/>
        <v>0</v>
      </c>
      <c r="AD46" s="270">
        <f>'CD R Investigación'!$I46</f>
        <v>0</v>
      </c>
      <c r="AE46" s="261"/>
      <c r="AF46" s="261"/>
      <c r="AG46" s="271">
        <f>'CD R Investigación'!$L46</f>
        <v>0</v>
      </c>
      <c r="AH46" s="267">
        <f t="shared" si="88"/>
        <v>0</v>
      </c>
      <c r="AI46" s="270">
        <f>'CD R Desarrollo'!$I46</f>
        <v>0</v>
      </c>
      <c r="AJ46" s="61"/>
      <c r="AK46" s="272"/>
      <c r="AL46" s="271">
        <f>'CD R Desarrollo'!$L46</f>
        <v>0</v>
      </c>
      <c r="AM46" s="352">
        <v>1.0</v>
      </c>
      <c r="AN46" s="353">
        <f>'PL Cronograma detallado'!L78*AM46</f>
        <v>6.23</v>
      </c>
      <c r="AO46" s="354">
        <f>AN46/'PL Cronograma detallado'!M$238</f>
        <v>0.02388712089</v>
      </c>
      <c r="AP46" s="354">
        <f>AO46+AP45</f>
        <v>0.4906560331</v>
      </c>
    </row>
    <row r="47" ht="15.75" customHeight="1">
      <c r="A47" s="44" t="s">
        <v>108</v>
      </c>
      <c r="B47" s="45" t="s">
        <v>303</v>
      </c>
      <c r="C47" s="215">
        <v>46289.0</v>
      </c>
      <c r="D47" s="215">
        <v>46289.0</v>
      </c>
      <c r="E47" s="47">
        <f t="shared" si="39"/>
        <v>1</v>
      </c>
      <c r="F47" s="48">
        <v>0.0</v>
      </c>
      <c r="G47" s="49">
        <f t="shared" si="3"/>
        <v>0</v>
      </c>
      <c r="H47" s="49">
        <f t="shared" si="89"/>
        <v>0.2541087231</v>
      </c>
      <c r="I47" s="53">
        <f>F47</f>
        <v>0</v>
      </c>
      <c r="J47" s="53">
        <f t="shared" si="90"/>
        <v>649.5</v>
      </c>
      <c r="K47" s="49">
        <f t="shared" si="40"/>
        <v>0.4725354674</v>
      </c>
      <c r="L47" s="53">
        <v>0.0</v>
      </c>
      <c r="M47" s="53">
        <f t="shared" si="91"/>
        <v>129.22</v>
      </c>
      <c r="N47" s="121">
        <f t="shared" si="4"/>
        <v>0</v>
      </c>
      <c r="O47" s="121">
        <f t="shared" si="7"/>
        <v>0.2460176991</v>
      </c>
      <c r="P47" s="121"/>
      <c r="Q47" s="121"/>
      <c r="R47" s="121">
        <f t="shared" si="80"/>
        <v>66.95336788</v>
      </c>
      <c r="S47" s="319"/>
      <c r="T47" s="222"/>
      <c r="U47" s="223"/>
      <c r="V47" s="223"/>
      <c r="W47" s="290"/>
      <c r="X47" s="223"/>
      <c r="Y47" s="269"/>
      <c r="Z47" s="223"/>
      <c r="AA47" s="223"/>
      <c r="AB47" s="223"/>
      <c r="AC47" s="223"/>
      <c r="AD47" s="269"/>
      <c r="AE47" s="223"/>
      <c r="AF47" s="223"/>
      <c r="AG47" s="290"/>
      <c r="AH47" s="221"/>
      <c r="AI47" s="269"/>
      <c r="AJ47" s="291"/>
      <c r="AK47" s="292"/>
      <c r="AL47" s="290"/>
      <c r="AM47" s="358"/>
      <c r="AN47" s="359"/>
      <c r="AO47" s="360"/>
      <c r="AP47" s="360"/>
    </row>
    <row r="48" ht="15.75" customHeight="1">
      <c r="A48" s="320">
        <v>3.0</v>
      </c>
      <c r="B48" s="321" t="s">
        <v>304</v>
      </c>
      <c r="C48" s="295">
        <v>46290.0</v>
      </c>
      <c r="D48" s="295">
        <v>46310.0</v>
      </c>
      <c r="E48" s="296">
        <f t="shared" si="39"/>
        <v>21</v>
      </c>
      <c r="F48" s="297">
        <f>F49+F52+F56+F60</f>
        <v>157</v>
      </c>
      <c r="G48" s="131">
        <f t="shared" si="3"/>
        <v>0.198482933</v>
      </c>
      <c r="H48" s="131">
        <f>H62</f>
        <v>0.4525916561</v>
      </c>
      <c r="I48" s="298">
        <f>I49+I52+I56+I60</f>
        <v>182</v>
      </c>
      <c r="J48" s="298">
        <f>J62</f>
        <v>831.5</v>
      </c>
      <c r="K48" s="87">
        <f t="shared" si="40"/>
        <v>0.6049472535</v>
      </c>
      <c r="L48" s="298">
        <f>L49+L52+L56+L60</f>
        <v>31.37</v>
      </c>
      <c r="M48" s="298">
        <f>M62</f>
        <v>160.59</v>
      </c>
      <c r="N48" s="131">
        <f t="shared" si="4"/>
        <v>0</v>
      </c>
      <c r="O48" s="131">
        <f t="shared" si="7"/>
        <v>0.2460176991</v>
      </c>
      <c r="P48" s="131"/>
      <c r="Q48" s="131"/>
      <c r="R48" s="131">
        <f t="shared" si="80"/>
        <v>83.20725389</v>
      </c>
      <c r="S48" s="322"/>
      <c r="T48" s="299"/>
      <c r="U48" s="300"/>
      <c r="V48" s="300"/>
      <c r="W48" s="238"/>
      <c r="X48" s="300"/>
      <c r="Y48" s="269"/>
      <c r="Z48" s="300"/>
      <c r="AA48" s="300"/>
      <c r="AB48" s="300"/>
      <c r="AC48" s="300"/>
      <c r="AD48" s="269"/>
      <c r="AE48" s="300"/>
      <c r="AF48" s="300"/>
      <c r="AG48" s="238"/>
      <c r="AH48" s="231"/>
      <c r="AI48" s="269"/>
      <c r="AJ48" s="297"/>
      <c r="AK48" s="237"/>
      <c r="AL48" s="238"/>
      <c r="AM48" s="361"/>
      <c r="AN48" s="362"/>
      <c r="AO48" s="363"/>
      <c r="AP48" s="363"/>
    </row>
    <row r="49" ht="15.75" customHeight="1">
      <c r="A49" s="323">
        <v>3.1</v>
      </c>
      <c r="B49" s="302" t="s">
        <v>305</v>
      </c>
      <c r="C49" s="303">
        <v>46290.0</v>
      </c>
      <c r="D49" s="303">
        <v>46297.0</v>
      </c>
      <c r="E49" s="304">
        <f t="shared" si="39"/>
        <v>8</v>
      </c>
      <c r="F49" s="278">
        <f>SUM(F50:F51)</f>
        <v>60</v>
      </c>
      <c r="G49" s="305">
        <f t="shared" si="3"/>
        <v>0.07585335019</v>
      </c>
      <c r="H49" s="305">
        <f>H51</f>
        <v>0.3299620733</v>
      </c>
      <c r="I49" s="306">
        <f>SUM(I50:I51)</f>
        <v>52</v>
      </c>
      <c r="J49" s="306">
        <f>J51</f>
        <v>701.5</v>
      </c>
      <c r="K49" s="247">
        <f t="shared" si="40"/>
        <v>0.5103674063</v>
      </c>
      <c r="L49" s="306">
        <f>SUM(L50:L51)</f>
        <v>7.86</v>
      </c>
      <c r="M49" s="306">
        <f>M51</f>
        <v>137.08</v>
      </c>
      <c r="N49" s="305">
        <f t="shared" si="4"/>
        <v>0</v>
      </c>
      <c r="O49" s="305">
        <f t="shared" si="7"/>
        <v>0.2460176991</v>
      </c>
      <c r="P49" s="305"/>
      <c r="Q49" s="305"/>
      <c r="R49" s="305"/>
      <c r="S49" s="315"/>
      <c r="T49" s="276"/>
      <c r="U49" s="277"/>
      <c r="V49" s="277"/>
      <c r="W49" s="256"/>
      <c r="X49" s="277"/>
      <c r="Y49" s="269"/>
      <c r="Z49" s="277"/>
      <c r="AA49" s="277"/>
      <c r="AB49" s="277"/>
      <c r="AC49" s="277"/>
      <c r="AD49" s="269"/>
      <c r="AE49" s="277"/>
      <c r="AF49" s="277"/>
      <c r="AG49" s="256"/>
      <c r="AH49" s="249"/>
      <c r="AI49" s="269"/>
      <c r="AJ49" s="278"/>
      <c r="AK49" s="255"/>
      <c r="AL49" s="256"/>
      <c r="AM49" s="355"/>
      <c r="AN49" s="356"/>
      <c r="AO49" s="357"/>
      <c r="AP49" s="357"/>
    </row>
    <row r="50" ht="15.75" customHeight="1">
      <c r="A50" s="57" t="s">
        <v>128</v>
      </c>
      <c r="B50" s="58" t="s">
        <v>306</v>
      </c>
      <c r="C50" s="308">
        <v>46290.0</v>
      </c>
      <c r="D50" s="308">
        <v>46293.0</v>
      </c>
      <c r="E50" s="188">
        <f t="shared" si="39"/>
        <v>4</v>
      </c>
      <c r="F50" s="61">
        <v>30.0</v>
      </c>
      <c r="G50" s="62">
        <f t="shared" si="3"/>
        <v>0.03792667509</v>
      </c>
      <c r="H50" s="62">
        <f>H46+G50</f>
        <v>0.2920353982</v>
      </c>
      <c r="I50" s="265">
        <f t="shared" ref="I50:I51" si="92">T50+Y50+AD50+AI50</f>
        <v>26</v>
      </c>
      <c r="J50" s="189">
        <f>J46+I50</f>
        <v>675.5</v>
      </c>
      <c r="K50" s="49">
        <f t="shared" si="40"/>
        <v>0.4914514369</v>
      </c>
      <c r="L50" s="265">
        <f t="shared" ref="L50:L51" si="93">W50+AB50+AG50+AL50</f>
        <v>3.93</v>
      </c>
      <c r="M50" s="189">
        <f>M46+L50</f>
        <v>133.15</v>
      </c>
      <c r="N50" s="62">
        <f t="shared" si="4"/>
        <v>0</v>
      </c>
      <c r="O50" s="62">
        <f t="shared" si="7"/>
        <v>0.2460176991</v>
      </c>
      <c r="P50" s="62"/>
      <c r="Q50" s="62"/>
      <c r="R50" s="62">
        <f t="shared" ref="R50:R51" si="94">M50/$L$87</f>
        <v>68.98963731</v>
      </c>
      <c r="S50" s="267">
        <f t="shared" ref="S50:S51" si="95">T50/$F50</f>
        <v>0</v>
      </c>
      <c r="T50" s="268"/>
      <c r="U50" s="261"/>
      <c r="V50" s="261">
        <f>Roles!$D$2</f>
        <v>0.61</v>
      </c>
      <c r="W50" s="269">
        <f t="shared" ref="W50:W51" si="96">V50*T50</f>
        <v>0</v>
      </c>
      <c r="X50" s="267">
        <f t="shared" ref="X50:X51" si="97">Y50/$F50</f>
        <v>0.2</v>
      </c>
      <c r="Y50" s="270">
        <f>'CD R Documentación'!$I50</f>
        <v>6</v>
      </c>
      <c r="Z50" s="261"/>
      <c r="AA50" s="261"/>
      <c r="AB50" s="265">
        <f>'CD R Documentación'!$L50</f>
        <v>0.89</v>
      </c>
      <c r="AC50" s="267">
        <f t="shared" ref="AC50:AC51" si="98">AD50/$F50</f>
        <v>0.6666666667</v>
      </c>
      <c r="AD50" s="270">
        <f>'CD R Investigación'!$I50</f>
        <v>20</v>
      </c>
      <c r="AE50" s="261"/>
      <c r="AF50" s="261"/>
      <c r="AG50" s="271">
        <f>'CD R Investigación'!$L50</f>
        <v>3.04</v>
      </c>
      <c r="AH50" s="267">
        <f t="shared" ref="AH50:AH51" si="99">AI50/$F50</f>
        <v>0</v>
      </c>
      <c r="AI50" s="270">
        <f>'CD R Desarrollo'!$I50</f>
        <v>0</v>
      </c>
      <c r="AJ50" s="61"/>
      <c r="AK50" s="272"/>
      <c r="AL50" s="271">
        <f>'CD R Desarrollo'!$L50</f>
        <v>0</v>
      </c>
      <c r="AM50" s="352"/>
      <c r="AN50" s="353">
        <f>'PL Cronograma detallado'!L128*AM50</f>
        <v>0</v>
      </c>
      <c r="AO50" s="354">
        <f>AN50/'PL Cronograma detallado'!M$238</f>
        <v>0</v>
      </c>
      <c r="AP50" s="354">
        <f>AO50+AP46</f>
        <v>0.4906560331</v>
      </c>
    </row>
    <row r="51" ht="15.75" customHeight="1">
      <c r="A51" s="57" t="s">
        <v>130</v>
      </c>
      <c r="B51" s="129" t="s">
        <v>307</v>
      </c>
      <c r="C51" s="308">
        <v>46294.0</v>
      </c>
      <c r="D51" s="308">
        <v>46297.0</v>
      </c>
      <c r="E51" s="188">
        <f t="shared" si="39"/>
        <v>4</v>
      </c>
      <c r="F51" s="61">
        <v>30.0</v>
      </c>
      <c r="G51" s="62">
        <f t="shared" si="3"/>
        <v>0.03792667509</v>
      </c>
      <c r="H51" s="62">
        <f>H50+G51</f>
        <v>0.3299620733</v>
      </c>
      <c r="I51" s="265">
        <f t="shared" si="92"/>
        <v>26</v>
      </c>
      <c r="J51" s="189">
        <f>J50+I51</f>
        <v>701.5</v>
      </c>
      <c r="K51" s="49">
        <f t="shared" si="40"/>
        <v>0.5103674063</v>
      </c>
      <c r="L51" s="265">
        <f t="shared" si="93"/>
        <v>3.93</v>
      </c>
      <c r="M51" s="189">
        <f>M50+L51</f>
        <v>137.08</v>
      </c>
      <c r="N51" s="62">
        <f t="shared" si="4"/>
        <v>0</v>
      </c>
      <c r="O51" s="62">
        <f t="shared" si="7"/>
        <v>0.2460176991</v>
      </c>
      <c r="P51" s="305"/>
      <c r="Q51" s="305"/>
      <c r="R51" s="305">
        <f t="shared" si="94"/>
        <v>71.02590674</v>
      </c>
      <c r="S51" s="267">
        <f t="shared" si="95"/>
        <v>0</v>
      </c>
      <c r="T51" s="268"/>
      <c r="U51" s="261"/>
      <c r="V51" s="261">
        <f>Roles!$D$2</f>
        <v>0.61</v>
      </c>
      <c r="W51" s="269">
        <f t="shared" si="96"/>
        <v>0</v>
      </c>
      <c r="X51" s="267">
        <f t="shared" si="97"/>
        <v>0.2</v>
      </c>
      <c r="Y51" s="270">
        <f>'CD R Documentación'!$I51</f>
        <v>6</v>
      </c>
      <c r="Z51" s="261"/>
      <c r="AA51" s="261"/>
      <c r="AB51" s="265">
        <f>'CD R Documentación'!$L51</f>
        <v>0.89</v>
      </c>
      <c r="AC51" s="267">
        <f t="shared" si="98"/>
        <v>0.6666666667</v>
      </c>
      <c r="AD51" s="270">
        <f>'CD R Investigación'!$I51</f>
        <v>20</v>
      </c>
      <c r="AE51" s="261"/>
      <c r="AF51" s="261"/>
      <c r="AG51" s="271">
        <f>'CD R Investigación'!$L51</f>
        <v>3.04</v>
      </c>
      <c r="AH51" s="267">
        <f t="shared" si="99"/>
        <v>0</v>
      </c>
      <c r="AI51" s="270">
        <f>'CD R Desarrollo'!$I51</f>
        <v>0</v>
      </c>
      <c r="AJ51" s="61"/>
      <c r="AK51" s="272"/>
      <c r="AL51" s="271">
        <f>'CD R Desarrollo'!$L51</f>
        <v>0</v>
      </c>
      <c r="AM51" s="352"/>
      <c r="AN51" s="353">
        <f>'PL Cronograma detallado'!L129*AM51</f>
        <v>0</v>
      </c>
      <c r="AO51" s="354">
        <f>AN51/'PL Cronograma detallado'!M$238</f>
        <v>0</v>
      </c>
      <c r="AP51" s="354">
        <f>AO51+AP50</f>
        <v>0.4906560331</v>
      </c>
    </row>
    <row r="52" ht="15.75" customHeight="1">
      <c r="A52" s="323">
        <v>3.2</v>
      </c>
      <c r="B52" s="324" t="s">
        <v>308</v>
      </c>
      <c r="C52" s="303">
        <v>46298.0</v>
      </c>
      <c r="D52" s="303">
        <v>46303.0</v>
      </c>
      <c r="E52" s="304">
        <f t="shared" si="39"/>
        <v>6</v>
      </c>
      <c r="F52" s="278">
        <f>SUM(F53:F55)</f>
        <v>51</v>
      </c>
      <c r="G52" s="305">
        <f t="shared" si="3"/>
        <v>0.06447534766</v>
      </c>
      <c r="H52" s="305">
        <f>H55</f>
        <v>0.394437421</v>
      </c>
      <c r="I52" s="306">
        <f>SUM(I53:I55)</f>
        <v>59</v>
      </c>
      <c r="J52" s="306">
        <f>J55</f>
        <v>760.5</v>
      </c>
      <c r="K52" s="247">
        <f t="shared" si="40"/>
        <v>0.5532921062</v>
      </c>
      <c r="L52" s="306">
        <f>SUM(L53:L55)</f>
        <v>10.83</v>
      </c>
      <c r="M52" s="306">
        <f>M55</f>
        <v>147.91</v>
      </c>
      <c r="N52" s="305">
        <f t="shared" si="4"/>
        <v>0</v>
      </c>
      <c r="O52" s="305">
        <f t="shared" si="7"/>
        <v>0.2460176991</v>
      </c>
      <c r="P52" s="305"/>
      <c r="Q52" s="305"/>
      <c r="R52" s="305"/>
      <c r="S52" s="315"/>
      <c r="T52" s="276"/>
      <c r="U52" s="277"/>
      <c r="V52" s="277"/>
      <c r="W52" s="256"/>
      <c r="X52" s="277"/>
      <c r="Y52" s="269"/>
      <c r="Z52" s="277"/>
      <c r="AA52" s="277"/>
      <c r="AB52" s="277"/>
      <c r="AC52" s="277"/>
      <c r="AD52" s="269"/>
      <c r="AE52" s="277"/>
      <c r="AF52" s="277"/>
      <c r="AG52" s="256"/>
      <c r="AH52" s="249"/>
      <c r="AI52" s="269"/>
      <c r="AJ52" s="278"/>
      <c r="AK52" s="255"/>
      <c r="AL52" s="256"/>
      <c r="AM52" s="355"/>
      <c r="AN52" s="356"/>
      <c r="AO52" s="357"/>
      <c r="AP52" s="357"/>
    </row>
    <row r="53" ht="15.75" customHeight="1">
      <c r="A53" s="307" t="s">
        <v>134</v>
      </c>
      <c r="B53" s="325" t="s">
        <v>309</v>
      </c>
      <c r="C53" s="308">
        <v>46298.0</v>
      </c>
      <c r="D53" s="308">
        <v>46298.0</v>
      </c>
      <c r="E53" s="188">
        <f t="shared" si="39"/>
        <v>1</v>
      </c>
      <c r="F53" s="309">
        <v>1.0</v>
      </c>
      <c r="G53" s="62">
        <f t="shared" si="3"/>
        <v>0.001264222503</v>
      </c>
      <c r="H53" s="62">
        <f>G53+H51</f>
        <v>0.3312262958</v>
      </c>
      <c r="I53" s="265">
        <f t="shared" ref="I53:I55" si="100">T53+Y53+AD53+AI53</f>
        <v>4</v>
      </c>
      <c r="J53" s="189">
        <f>I53+J51</f>
        <v>705.5</v>
      </c>
      <c r="K53" s="49">
        <f t="shared" si="40"/>
        <v>0.5132775555</v>
      </c>
      <c r="L53" s="265">
        <f t="shared" ref="L53:L55" si="101">W53+AB53+AG53+AL53</f>
        <v>1.93</v>
      </c>
      <c r="M53" s="189">
        <f>M51+L53</f>
        <v>139.01</v>
      </c>
      <c r="N53" s="62">
        <f t="shared" si="4"/>
        <v>0</v>
      </c>
      <c r="O53" s="62">
        <f t="shared" si="7"/>
        <v>0.2460176991</v>
      </c>
      <c r="P53" s="62"/>
      <c r="Q53" s="62"/>
      <c r="R53" s="62">
        <f t="shared" ref="R53:R57" si="102">M53/$L$87</f>
        <v>72.02590674</v>
      </c>
      <c r="S53" s="267">
        <f t="shared" ref="S53:S55" si="103">T53/$F53</f>
        <v>1</v>
      </c>
      <c r="T53" s="268">
        <v>1.0</v>
      </c>
      <c r="U53" s="261"/>
      <c r="V53" s="261">
        <f>Roles!$D$2</f>
        <v>0.61</v>
      </c>
      <c r="W53" s="269">
        <f t="shared" ref="W53:W55" si="104">V53*T53</f>
        <v>0.61</v>
      </c>
      <c r="X53" s="267">
        <f t="shared" ref="X53:X55" si="105">Y53/$F53</f>
        <v>1</v>
      </c>
      <c r="Y53" s="270">
        <f>'CD R Documentación'!$I53</f>
        <v>1</v>
      </c>
      <c r="Z53" s="261"/>
      <c r="AA53" s="261"/>
      <c r="AB53" s="265">
        <f>'CD R Documentación'!$L53</f>
        <v>0.44</v>
      </c>
      <c r="AC53" s="267">
        <f t="shared" ref="AC53:AC55" si="106">AD53/$F53</f>
        <v>1</v>
      </c>
      <c r="AD53" s="270">
        <f>'CD R Investigación'!$I53</f>
        <v>1</v>
      </c>
      <c r="AE53" s="261"/>
      <c r="AF53" s="261"/>
      <c r="AG53" s="271">
        <f>'CD R Investigación'!$L53</f>
        <v>0.44</v>
      </c>
      <c r="AH53" s="267"/>
      <c r="AI53" s="270">
        <f>'CD R Desarrollo'!$I53</f>
        <v>1</v>
      </c>
      <c r="AJ53" s="61"/>
      <c r="AK53" s="272"/>
      <c r="AL53" s="271">
        <f>'CD R Desarrollo'!$L53</f>
        <v>0.44</v>
      </c>
      <c r="AM53" s="352"/>
      <c r="AN53" s="353">
        <f>'PL Cronograma detallado'!L132*AM53</f>
        <v>0</v>
      </c>
      <c r="AO53" s="354">
        <f>AN53/'PL Cronograma detallado'!M$238</f>
        <v>0</v>
      </c>
      <c r="AP53" s="354">
        <f>AO53+AP51</f>
        <v>0.4906560331</v>
      </c>
    </row>
    <row r="54" ht="15.75" customHeight="1">
      <c r="A54" s="307" t="s">
        <v>136</v>
      </c>
      <c r="B54" s="129" t="s">
        <v>310</v>
      </c>
      <c r="C54" s="308">
        <v>46298.0</v>
      </c>
      <c r="D54" s="308">
        <v>46300.0</v>
      </c>
      <c r="E54" s="188">
        <f t="shared" si="39"/>
        <v>3</v>
      </c>
      <c r="F54" s="61">
        <v>25.0</v>
      </c>
      <c r="G54" s="62">
        <f t="shared" si="3"/>
        <v>0.03160556258</v>
      </c>
      <c r="H54" s="62">
        <f t="shared" ref="H54:H55" si="107">H53+G54</f>
        <v>0.3628318584</v>
      </c>
      <c r="I54" s="265">
        <f t="shared" si="100"/>
        <v>27</v>
      </c>
      <c r="J54" s="189">
        <f t="shared" ref="J54:J55" si="108">J53+I54</f>
        <v>732.5</v>
      </c>
      <c r="K54" s="49">
        <f t="shared" si="40"/>
        <v>0.5329210622</v>
      </c>
      <c r="L54" s="265">
        <f t="shared" si="101"/>
        <v>4.4</v>
      </c>
      <c r="M54" s="189">
        <f t="shared" ref="M54:M55" si="109">M53+L54</f>
        <v>143.41</v>
      </c>
      <c r="N54" s="62">
        <f t="shared" si="4"/>
        <v>0</v>
      </c>
      <c r="O54" s="62">
        <f t="shared" si="7"/>
        <v>0.2460176991</v>
      </c>
      <c r="P54" s="305"/>
      <c r="Q54" s="305"/>
      <c r="R54" s="305">
        <f t="shared" si="102"/>
        <v>74.30569948</v>
      </c>
      <c r="S54" s="267">
        <f t="shared" si="103"/>
        <v>0</v>
      </c>
      <c r="T54" s="268"/>
      <c r="U54" s="261"/>
      <c r="V54" s="261">
        <f>Roles!$D$2</f>
        <v>0.61</v>
      </c>
      <c r="W54" s="269">
        <f t="shared" si="104"/>
        <v>0</v>
      </c>
      <c r="X54" s="267">
        <f t="shared" si="105"/>
        <v>0</v>
      </c>
      <c r="Y54" s="270">
        <f>'CD R Documentación'!$I54</f>
        <v>0</v>
      </c>
      <c r="Z54" s="261"/>
      <c r="AA54" s="261"/>
      <c r="AB54" s="265">
        <f>'CD R Documentación'!$L54</f>
        <v>0</v>
      </c>
      <c r="AC54" s="267">
        <f t="shared" si="106"/>
        <v>0</v>
      </c>
      <c r="AD54" s="270">
        <f>'CD R Investigación'!$I54</f>
        <v>0</v>
      </c>
      <c r="AE54" s="261"/>
      <c r="AF54" s="261"/>
      <c r="AG54" s="271">
        <f>'CD R Investigación'!$L54</f>
        <v>0</v>
      </c>
      <c r="AH54" s="267">
        <f t="shared" ref="AH54:AH55" si="110">AI54/$F54</f>
        <v>1.08</v>
      </c>
      <c r="AI54" s="270">
        <f>'CD R Desarrollo'!$I54</f>
        <v>27</v>
      </c>
      <c r="AJ54" s="61"/>
      <c r="AK54" s="272"/>
      <c r="AL54" s="271">
        <f>'CD R Desarrollo'!$L54</f>
        <v>4.4</v>
      </c>
      <c r="AM54" s="352"/>
      <c r="AN54" s="353">
        <f>'PL Cronograma detallado'!L133*AM54</f>
        <v>0</v>
      </c>
      <c r="AO54" s="354">
        <f>AN54/'PL Cronograma detallado'!M$238</f>
        <v>0</v>
      </c>
      <c r="AP54" s="354">
        <f t="shared" ref="AP54:AP55" si="111">AO54+AP53</f>
        <v>0.4906560331</v>
      </c>
    </row>
    <row r="55" ht="15.75" customHeight="1">
      <c r="A55" s="307" t="s">
        <v>311</v>
      </c>
      <c r="B55" s="129" t="s">
        <v>312</v>
      </c>
      <c r="C55" s="308">
        <v>46301.0</v>
      </c>
      <c r="D55" s="308">
        <v>46303.0</v>
      </c>
      <c r="E55" s="188">
        <f t="shared" si="39"/>
        <v>3</v>
      </c>
      <c r="F55" s="61">
        <v>25.0</v>
      </c>
      <c r="G55" s="62">
        <f t="shared" si="3"/>
        <v>0.03160556258</v>
      </c>
      <c r="H55" s="62">
        <f t="shared" si="107"/>
        <v>0.394437421</v>
      </c>
      <c r="I55" s="265">
        <f t="shared" si="100"/>
        <v>28</v>
      </c>
      <c r="J55" s="189">
        <f t="shared" si="108"/>
        <v>760.5</v>
      </c>
      <c r="K55" s="49">
        <f t="shared" si="40"/>
        <v>0.5532921062</v>
      </c>
      <c r="L55" s="265">
        <f t="shared" si="101"/>
        <v>4.5</v>
      </c>
      <c r="M55" s="189">
        <f t="shared" si="109"/>
        <v>147.91</v>
      </c>
      <c r="N55" s="62">
        <f t="shared" si="4"/>
        <v>0</v>
      </c>
      <c r="O55" s="62">
        <f t="shared" si="7"/>
        <v>0.2460176991</v>
      </c>
      <c r="P55" s="305"/>
      <c r="Q55" s="305"/>
      <c r="R55" s="305">
        <f t="shared" si="102"/>
        <v>76.6373057</v>
      </c>
      <c r="S55" s="267">
        <f t="shared" si="103"/>
        <v>0</v>
      </c>
      <c r="T55" s="268"/>
      <c r="U55" s="261"/>
      <c r="V55" s="261">
        <f>Roles!$D$2</f>
        <v>0.61</v>
      </c>
      <c r="W55" s="269">
        <f t="shared" si="104"/>
        <v>0</v>
      </c>
      <c r="X55" s="267">
        <f t="shared" si="105"/>
        <v>0</v>
      </c>
      <c r="Y55" s="270">
        <f>'CD R Documentación'!$I55</f>
        <v>0</v>
      </c>
      <c r="Z55" s="261"/>
      <c r="AA55" s="261"/>
      <c r="AB55" s="265">
        <f>'CD R Documentación'!$L55</f>
        <v>0</v>
      </c>
      <c r="AC55" s="267">
        <f t="shared" si="106"/>
        <v>0</v>
      </c>
      <c r="AD55" s="270">
        <f>'CD R Investigación'!$I55</f>
        <v>0</v>
      </c>
      <c r="AE55" s="261"/>
      <c r="AF55" s="261"/>
      <c r="AG55" s="271">
        <f>'CD R Investigación'!$L55</f>
        <v>0</v>
      </c>
      <c r="AH55" s="267">
        <f t="shared" si="110"/>
        <v>1.12</v>
      </c>
      <c r="AI55" s="270">
        <f>'CD R Desarrollo'!$I55</f>
        <v>28</v>
      </c>
      <c r="AJ55" s="61"/>
      <c r="AK55" s="272"/>
      <c r="AL55" s="271">
        <f>'CD R Desarrollo'!$L55</f>
        <v>4.5</v>
      </c>
      <c r="AM55" s="352"/>
      <c r="AN55" s="353">
        <f>'PL Cronograma detallado'!L134*AM55</f>
        <v>0</v>
      </c>
      <c r="AO55" s="354">
        <f>AN55/'PL Cronograma detallado'!M$238</f>
        <v>0</v>
      </c>
      <c r="AP55" s="354">
        <f t="shared" si="111"/>
        <v>0.4906560331</v>
      </c>
    </row>
    <row r="56" ht="15.75" customHeight="1">
      <c r="A56" s="323">
        <v>3.3</v>
      </c>
      <c r="B56" s="302" t="s">
        <v>313</v>
      </c>
      <c r="C56" s="303">
        <v>46304.0</v>
      </c>
      <c r="D56" s="303">
        <v>46307.0</v>
      </c>
      <c r="E56" s="304">
        <f t="shared" si="39"/>
        <v>4</v>
      </c>
      <c r="F56" s="278">
        <f>SUM(F57:F59)</f>
        <v>26</v>
      </c>
      <c r="G56" s="305">
        <f t="shared" si="3"/>
        <v>0.03286978508</v>
      </c>
      <c r="H56" s="305">
        <f>H59</f>
        <v>0.4273072061</v>
      </c>
      <c r="I56" s="306">
        <f>SUM(I57:I59)</f>
        <v>34</v>
      </c>
      <c r="J56" s="306">
        <f>J59</f>
        <v>794.5</v>
      </c>
      <c r="K56" s="247">
        <f t="shared" si="40"/>
        <v>0.578028374</v>
      </c>
      <c r="L56" s="306">
        <f>SUM(L57:L59)</f>
        <v>6.63</v>
      </c>
      <c r="M56" s="306">
        <f>M59</f>
        <v>154.54</v>
      </c>
      <c r="N56" s="305">
        <f t="shared" si="4"/>
        <v>0</v>
      </c>
      <c r="O56" s="305">
        <f t="shared" si="7"/>
        <v>0.2460176991</v>
      </c>
      <c r="P56" s="305"/>
      <c r="Q56" s="305"/>
      <c r="R56" s="305">
        <f t="shared" si="102"/>
        <v>80.07253886</v>
      </c>
      <c r="S56" s="315"/>
      <c r="T56" s="276"/>
      <c r="U56" s="277"/>
      <c r="V56" s="277"/>
      <c r="W56" s="256"/>
      <c r="X56" s="277"/>
      <c r="Y56" s="269"/>
      <c r="Z56" s="277"/>
      <c r="AA56" s="277"/>
      <c r="AB56" s="277"/>
      <c r="AC56" s="277"/>
      <c r="AD56" s="269"/>
      <c r="AE56" s="277"/>
      <c r="AF56" s="277"/>
      <c r="AG56" s="256"/>
      <c r="AH56" s="277"/>
      <c r="AI56" s="269"/>
      <c r="AJ56" s="277"/>
      <c r="AK56" s="255"/>
      <c r="AL56" s="256"/>
      <c r="AM56" s="355"/>
      <c r="AN56" s="356"/>
      <c r="AO56" s="357"/>
      <c r="AP56" s="357"/>
    </row>
    <row r="57" ht="15.75" customHeight="1">
      <c r="A57" s="57" t="s">
        <v>140</v>
      </c>
      <c r="B57" s="118" t="s">
        <v>314</v>
      </c>
      <c r="C57" s="308">
        <v>46304.0</v>
      </c>
      <c r="D57" s="308">
        <v>46305.0</v>
      </c>
      <c r="E57" s="188">
        <f t="shared" si="39"/>
        <v>2</v>
      </c>
      <c r="F57" s="61">
        <v>10.0</v>
      </c>
      <c r="G57" s="62">
        <f t="shared" si="3"/>
        <v>0.01264222503</v>
      </c>
      <c r="H57" s="62">
        <f>H55+G57</f>
        <v>0.407079646</v>
      </c>
      <c r="I57" s="265">
        <f t="shared" ref="I57:I59" si="112">T57+Y57+AD57+AI57</f>
        <v>12</v>
      </c>
      <c r="J57" s="189">
        <f>J55+I57</f>
        <v>772.5</v>
      </c>
      <c r="K57" s="49">
        <f t="shared" si="40"/>
        <v>0.5620225537</v>
      </c>
      <c r="L57" s="265">
        <f t="shared" ref="L57:L59" si="113">W57+AB57+AG57+AL57</f>
        <v>1.88</v>
      </c>
      <c r="M57" s="189">
        <f>M55+L57</f>
        <v>149.79</v>
      </c>
      <c r="N57" s="62">
        <f t="shared" si="4"/>
        <v>0</v>
      </c>
      <c r="O57" s="62">
        <f t="shared" si="7"/>
        <v>0.2460176991</v>
      </c>
      <c r="P57" s="305"/>
      <c r="Q57" s="305"/>
      <c r="R57" s="305">
        <f t="shared" si="102"/>
        <v>77.61139896</v>
      </c>
      <c r="S57" s="267">
        <f t="shared" ref="S57:S59" si="114">T57/$F57</f>
        <v>0</v>
      </c>
      <c r="T57" s="268"/>
      <c r="U57" s="261"/>
      <c r="V57" s="261">
        <f>Roles!$D$2</f>
        <v>0.61</v>
      </c>
      <c r="W57" s="269">
        <f t="shared" ref="W57:W59" si="115">V57*T57</f>
        <v>0</v>
      </c>
      <c r="X57" s="267">
        <f t="shared" ref="X57:X59" si="116">Y57/$F57</f>
        <v>0</v>
      </c>
      <c r="Y57" s="270">
        <f>'CD R Documentación'!$I57</f>
        <v>0</v>
      </c>
      <c r="Z57" s="261"/>
      <c r="AA57" s="261"/>
      <c r="AB57" s="265">
        <f>'CD R Documentación'!$L57</f>
        <v>0</v>
      </c>
      <c r="AC57" s="267">
        <f t="shared" ref="AC57:AC59" si="117">AD57/$F57</f>
        <v>0</v>
      </c>
      <c r="AD57" s="270">
        <f>'CD R Investigación'!$I57</f>
        <v>0</v>
      </c>
      <c r="AE57" s="261"/>
      <c r="AF57" s="261"/>
      <c r="AG57" s="271">
        <f>'CD R Investigación'!$L57</f>
        <v>0</v>
      </c>
      <c r="AH57" s="267">
        <f t="shared" ref="AH57:AH59" si="118">AI57/$F57</f>
        <v>1.2</v>
      </c>
      <c r="AI57" s="270">
        <f>'CD R Desarrollo'!$I57</f>
        <v>12</v>
      </c>
      <c r="AJ57" s="61"/>
      <c r="AK57" s="272"/>
      <c r="AL57" s="271">
        <f>'CD R Desarrollo'!$L57</f>
        <v>1.88</v>
      </c>
      <c r="AM57" s="352"/>
      <c r="AN57" s="353">
        <f>'PL Cronograma detallado'!L136*AM57</f>
        <v>0</v>
      </c>
      <c r="AO57" s="354">
        <f>AN57/'PL Cronograma detallado'!M$238</f>
        <v>0</v>
      </c>
      <c r="AP57" s="354">
        <f>AO57+AP55</f>
        <v>0.4906560331</v>
      </c>
    </row>
    <row r="58" ht="15.75" customHeight="1">
      <c r="A58" s="307" t="s">
        <v>142</v>
      </c>
      <c r="B58" s="311" t="s">
        <v>315</v>
      </c>
      <c r="C58" s="308">
        <v>46305.0</v>
      </c>
      <c r="D58" s="308">
        <v>46305.0</v>
      </c>
      <c r="E58" s="312">
        <v>1.0</v>
      </c>
      <c r="F58" s="309">
        <v>1.0</v>
      </c>
      <c r="G58" s="263">
        <f t="shared" si="3"/>
        <v>0.001264222503</v>
      </c>
      <c r="H58" s="263">
        <f t="shared" ref="H58:H59" si="119">H57+G58</f>
        <v>0.4083438685</v>
      </c>
      <c r="I58" s="265">
        <f t="shared" si="112"/>
        <v>4</v>
      </c>
      <c r="J58" s="287">
        <f t="shared" ref="J58:J59" si="120">J57+I58</f>
        <v>776.5</v>
      </c>
      <c r="K58" s="326">
        <f t="shared" si="40"/>
        <v>0.5649327028</v>
      </c>
      <c r="L58" s="265">
        <f t="shared" si="113"/>
        <v>1.93</v>
      </c>
      <c r="M58" s="287">
        <f t="shared" ref="M58:M59" si="121">M57+L58</f>
        <v>151.72</v>
      </c>
      <c r="N58" s="62">
        <f t="shared" si="4"/>
        <v>0</v>
      </c>
      <c r="O58" s="62">
        <f t="shared" si="7"/>
        <v>0.2460176991</v>
      </c>
      <c r="P58" s="49"/>
      <c r="Q58" s="49"/>
      <c r="R58" s="49"/>
      <c r="S58" s="267">
        <f t="shared" si="114"/>
        <v>1</v>
      </c>
      <c r="T58" s="268">
        <v>1.0</v>
      </c>
      <c r="U58" s="261"/>
      <c r="V58" s="261">
        <f>Roles!$D$2</f>
        <v>0.61</v>
      </c>
      <c r="W58" s="269">
        <f t="shared" si="115"/>
        <v>0.61</v>
      </c>
      <c r="X58" s="267">
        <f t="shared" si="116"/>
        <v>1</v>
      </c>
      <c r="Y58" s="270">
        <f>'CD R Documentación'!$I58</f>
        <v>1</v>
      </c>
      <c r="Z58" s="261"/>
      <c r="AA58" s="261"/>
      <c r="AB58" s="265">
        <f>'CD R Documentación'!$L58</f>
        <v>0.44</v>
      </c>
      <c r="AC58" s="267">
        <f t="shared" si="117"/>
        <v>1</v>
      </c>
      <c r="AD58" s="270">
        <f>'CD R Investigación'!$I58</f>
        <v>1</v>
      </c>
      <c r="AE58" s="261"/>
      <c r="AF58" s="261"/>
      <c r="AG58" s="271">
        <f>'CD R Investigación'!$L58</f>
        <v>0.44</v>
      </c>
      <c r="AH58" s="267">
        <f t="shared" si="118"/>
        <v>1</v>
      </c>
      <c r="AI58" s="270">
        <f>'CD R Desarrollo'!$I58</f>
        <v>1</v>
      </c>
      <c r="AJ58" s="61"/>
      <c r="AK58" s="272"/>
      <c r="AL58" s="271">
        <f>'CD R Desarrollo'!$L58</f>
        <v>0.44</v>
      </c>
      <c r="AM58" s="352"/>
      <c r="AN58" s="353">
        <f>'PL Cronograma detallado'!L137*AM58</f>
        <v>0</v>
      </c>
      <c r="AO58" s="354">
        <f>AN58/'PL Cronograma detallado'!M$238</f>
        <v>0</v>
      </c>
      <c r="AP58" s="354">
        <f t="shared" ref="AP58:AP59" si="122">AO58+AP57</f>
        <v>0.4906560331</v>
      </c>
    </row>
    <row r="59" ht="15.75" customHeight="1">
      <c r="A59" s="307" t="s">
        <v>144</v>
      </c>
      <c r="B59" s="58" t="s">
        <v>316</v>
      </c>
      <c r="C59" s="308">
        <v>46306.0</v>
      </c>
      <c r="D59" s="308">
        <v>46307.0</v>
      </c>
      <c r="E59" s="188">
        <f t="shared" ref="E59:E66" si="123">D59-C59+1</f>
        <v>2</v>
      </c>
      <c r="F59" s="61">
        <v>15.0</v>
      </c>
      <c r="G59" s="62">
        <f t="shared" si="3"/>
        <v>0.01896333755</v>
      </c>
      <c r="H59" s="62">
        <f t="shared" si="119"/>
        <v>0.4273072061</v>
      </c>
      <c r="I59" s="265">
        <f t="shared" si="112"/>
        <v>18</v>
      </c>
      <c r="J59" s="189">
        <f t="shared" si="120"/>
        <v>794.5</v>
      </c>
      <c r="K59" s="49">
        <f t="shared" si="40"/>
        <v>0.578028374</v>
      </c>
      <c r="L59" s="265">
        <f t="shared" si="113"/>
        <v>2.82</v>
      </c>
      <c r="M59" s="189">
        <f t="shared" si="121"/>
        <v>154.54</v>
      </c>
      <c r="N59" s="62">
        <f t="shared" si="4"/>
        <v>0</v>
      </c>
      <c r="O59" s="62">
        <f t="shared" si="7"/>
        <v>0.2460176991</v>
      </c>
      <c r="P59" s="131"/>
      <c r="Q59" s="131"/>
      <c r="R59" s="131"/>
      <c r="S59" s="267">
        <f t="shared" si="114"/>
        <v>0</v>
      </c>
      <c r="T59" s="268"/>
      <c r="U59" s="261"/>
      <c r="V59" s="261">
        <f>Roles!$D$2</f>
        <v>0.61</v>
      </c>
      <c r="W59" s="269">
        <f t="shared" si="115"/>
        <v>0</v>
      </c>
      <c r="X59" s="267">
        <f t="shared" si="116"/>
        <v>0</v>
      </c>
      <c r="Y59" s="270">
        <f>'CD R Documentación'!$I59</f>
        <v>0</v>
      </c>
      <c r="Z59" s="261"/>
      <c r="AA59" s="261"/>
      <c r="AB59" s="265">
        <f>'CD R Documentación'!$L59</f>
        <v>0</v>
      </c>
      <c r="AC59" s="267">
        <f t="shared" si="117"/>
        <v>0</v>
      </c>
      <c r="AD59" s="270">
        <f>'CD R Investigación'!$I59</f>
        <v>0</v>
      </c>
      <c r="AE59" s="261"/>
      <c r="AF59" s="261"/>
      <c r="AG59" s="271">
        <f>'CD R Investigación'!$L59</f>
        <v>0</v>
      </c>
      <c r="AH59" s="267">
        <f t="shared" si="118"/>
        <v>1.2</v>
      </c>
      <c r="AI59" s="270">
        <f>'CD R Desarrollo'!$I59</f>
        <v>18</v>
      </c>
      <c r="AJ59" s="61"/>
      <c r="AK59" s="272"/>
      <c r="AL59" s="271">
        <f>'CD R Desarrollo'!$L59</f>
        <v>2.82</v>
      </c>
      <c r="AM59" s="352"/>
      <c r="AN59" s="353">
        <f>'PL Cronograma detallado'!L138*AM59</f>
        <v>0</v>
      </c>
      <c r="AO59" s="354">
        <f>AN59/'PL Cronograma detallado'!M$238</f>
        <v>0</v>
      </c>
      <c r="AP59" s="354">
        <f t="shared" si="122"/>
        <v>0.4906560331</v>
      </c>
    </row>
    <row r="60" ht="15.75" customHeight="1">
      <c r="A60" s="323">
        <v>3.4</v>
      </c>
      <c r="B60" s="302" t="s">
        <v>317</v>
      </c>
      <c r="C60" s="303">
        <v>46308.0</v>
      </c>
      <c r="D60" s="303">
        <v>46310.0</v>
      </c>
      <c r="E60" s="304">
        <f t="shared" si="123"/>
        <v>3</v>
      </c>
      <c r="F60" s="278">
        <f>SUM(F61:F62)</f>
        <v>20</v>
      </c>
      <c r="G60" s="305">
        <f t="shared" si="3"/>
        <v>0.02528445006</v>
      </c>
      <c r="H60" s="305">
        <f>H62</f>
        <v>0.4525916561</v>
      </c>
      <c r="I60" s="306">
        <f>SUM(I61:I62)</f>
        <v>37</v>
      </c>
      <c r="J60" s="306">
        <f>J62</f>
        <v>831.5</v>
      </c>
      <c r="K60" s="247">
        <f t="shared" si="40"/>
        <v>0.6049472535</v>
      </c>
      <c r="L60" s="306">
        <f>SUM(L61:L62)</f>
        <v>6.05</v>
      </c>
      <c r="M60" s="306">
        <f>M62</f>
        <v>160.59</v>
      </c>
      <c r="N60" s="305">
        <f t="shared" si="4"/>
        <v>0</v>
      </c>
      <c r="O60" s="305">
        <f t="shared" si="7"/>
        <v>0.2460176991</v>
      </c>
      <c r="P60" s="305"/>
      <c r="Q60" s="305"/>
      <c r="R60" s="305"/>
      <c r="S60" s="315"/>
      <c r="T60" s="276"/>
      <c r="U60" s="277"/>
      <c r="V60" s="277"/>
      <c r="W60" s="256"/>
      <c r="X60" s="277"/>
      <c r="Y60" s="269"/>
      <c r="Z60" s="277"/>
      <c r="AA60" s="277"/>
      <c r="AB60" s="277"/>
      <c r="AC60" s="277"/>
      <c r="AD60" s="269"/>
      <c r="AE60" s="277"/>
      <c r="AF60" s="277"/>
      <c r="AG60" s="256"/>
      <c r="AH60" s="249"/>
      <c r="AI60" s="269"/>
      <c r="AJ60" s="278"/>
      <c r="AK60" s="255"/>
      <c r="AL60" s="256"/>
      <c r="AM60" s="355"/>
      <c r="AN60" s="356"/>
      <c r="AO60" s="357"/>
      <c r="AP60" s="357"/>
    </row>
    <row r="61" ht="15.75" customHeight="1">
      <c r="A61" s="57" t="s">
        <v>318</v>
      </c>
      <c r="B61" s="58" t="s">
        <v>319</v>
      </c>
      <c r="C61" s="308">
        <v>46308.0</v>
      </c>
      <c r="D61" s="308">
        <v>46309.0</v>
      </c>
      <c r="E61" s="188">
        <f t="shared" si="123"/>
        <v>2</v>
      </c>
      <c r="F61" s="61">
        <v>10.0</v>
      </c>
      <c r="G61" s="62">
        <f t="shared" si="3"/>
        <v>0.01264222503</v>
      </c>
      <c r="H61" s="62">
        <f>H59+G61</f>
        <v>0.4399494311</v>
      </c>
      <c r="I61" s="265">
        <f t="shared" ref="I61:I62" si="124">T61+Y61+AD61+AI61</f>
        <v>12</v>
      </c>
      <c r="J61" s="189">
        <f>J59+I61</f>
        <v>806.5</v>
      </c>
      <c r="K61" s="49">
        <f t="shared" si="40"/>
        <v>0.5867588214</v>
      </c>
      <c r="L61" s="265">
        <f t="shared" ref="L61:L62" si="125">W61+AB61+AG61+AL61</f>
        <v>1.88</v>
      </c>
      <c r="M61" s="189">
        <f>M59+L61</f>
        <v>156.42</v>
      </c>
      <c r="N61" s="62">
        <f t="shared" si="4"/>
        <v>0</v>
      </c>
      <c r="O61" s="62">
        <f t="shared" si="7"/>
        <v>0.2460176991</v>
      </c>
      <c r="P61" s="131"/>
      <c r="Q61" s="131"/>
      <c r="R61" s="131">
        <f t="shared" ref="R61:R65" si="126">M61/$L$87</f>
        <v>81.04663212</v>
      </c>
      <c r="S61" s="267">
        <f t="shared" ref="S61:S62" si="127">T61/$F61</f>
        <v>0</v>
      </c>
      <c r="T61" s="268"/>
      <c r="U61" s="261"/>
      <c r="V61" s="261">
        <f>Roles!$D$2</f>
        <v>0.61</v>
      </c>
      <c r="W61" s="269">
        <f t="shared" ref="W61:W62" si="128">V61*T61</f>
        <v>0</v>
      </c>
      <c r="X61" s="267">
        <f t="shared" ref="X61:X62" si="129">Y61/$F61</f>
        <v>0</v>
      </c>
      <c r="Y61" s="270">
        <f>'CD R Documentación'!$I61</f>
        <v>0</v>
      </c>
      <c r="Z61" s="261"/>
      <c r="AA61" s="261"/>
      <c r="AB61" s="265">
        <f>'CD R Documentación'!$L61</f>
        <v>0</v>
      </c>
      <c r="AC61" s="267">
        <f t="shared" ref="AC61:AC62" si="130">AD61/$F61</f>
        <v>0</v>
      </c>
      <c r="AD61" s="270">
        <f>'CD R Investigación'!$I61</f>
        <v>0</v>
      </c>
      <c r="AE61" s="261"/>
      <c r="AF61" s="261"/>
      <c r="AG61" s="271">
        <f>'CD R Investigación'!$L61</f>
        <v>0</v>
      </c>
      <c r="AH61" s="267">
        <f t="shared" ref="AH61:AH62" si="131">AI61/$F61</f>
        <v>1.2</v>
      </c>
      <c r="AI61" s="270">
        <f>'CD R Desarrollo'!$I61</f>
        <v>12</v>
      </c>
      <c r="AJ61" s="61"/>
      <c r="AK61" s="272"/>
      <c r="AL61" s="271">
        <f>'CD R Desarrollo'!$L61</f>
        <v>1.88</v>
      </c>
      <c r="AM61" s="352"/>
      <c r="AN61" s="353">
        <f>'PL Cronograma detallado'!L140*AM61</f>
        <v>0</v>
      </c>
      <c r="AO61" s="354">
        <f>AN61/'PL Cronograma detallado'!M$238</f>
        <v>0</v>
      </c>
      <c r="AP61" s="354">
        <f>AO61+AP59</f>
        <v>0.4906560331</v>
      </c>
    </row>
    <row r="62" ht="15.75" customHeight="1">
      <c r="A62" s="57" t="s">
        <v>320</v>
      </c>
      <c r="B62" s="58" t="s">
        <v>321</v>
      </c>
      <c r="C62" s="308">
        <v>46309.0</v>
      </c>
      <c r="D62" s="308">
        <v>46310.0</v>
      </c>
      <c r="E62" s="188">
        <f t="shared" si="123"/>
        <v>2</v>
      </c>
      <c r="F62" s="61">
        <v>10.0</v>
      </c>
      <c r="G62" s="62">
        <f t="shared" si="3"/>
        <v>0.01264222503</v>
      </c>
      <c r="H62" s="62">
        <f t="shared" ref="H62:H63" si="132">H61+G62</f>
        <v>0.4525916561</v>
      </c>
      <c r="I62" s="265">
        <f t="shared" si="124"/>
        <v>25</v>
      </c>
      <c r="J62" s="189">
        <f t="shared" ref="J62:J63" si="133">J61+I62</f>
        <v>831.5</v>
      </c>
      <c r="K62" s="49">
        <f t="shared" si="40"/>
        <v>0.6049472535</v>
      </c>
      <c r="L62" s="265">
        <f t="shared" si="125"/>
        <v>4.17</v>
      </c>
      <c r="M62" s="189">
        <f t="shared" ref="M62:M63" si="134">M61+L62</f>
        <v>160.59</v>
      </c>
      <c r="N62" s="62">
        <f t="shared" si="4"/>
        <v>0</v>
      </c>
      <c r="O62" s="62">
        <f t="shared" si="7"/>
        <v>0.2460176991</v>
      </c>
      <c r="P62" s="305"/>
      <c r="Q62" s="305"/>
      <c r="R62" s="305">
        <f t="shared" si="126"/>
        <v>83.20725389</v>
      </c>
      <c r="S62" s="267">
        <f t="shared" si="127"/>
        <v>0.1</v>
      </c>
      <c r="T62" s="268">
        <v>1.0</v>
      </c>
      <c r="U62" s="261"/>
      <c r="V62" s="261">
        <f>Roles!$D$2</f>
        <v>0.61</v>
      </c>
      <c r="W62" s="269">
        <f t="shared" si="128"/>
        <v>0.61</v>
      </c>
      <c r="X62" s="267">
        <f t="shared" si="129"/>
        <v>2.4</v>
      </c>
      <c r="Y62" s="270">
        <f>'CD R Documentación'!$I62</f>
        <v>24</v>
      </c>
      <c r="Z62" s="261"/>
      <c r="AA62" s="261"/>
      <c r="AB62" s="265">
        <f>'CD R Documentación'!$L62</f>
        <v>3.56</v>
      </c>
      <c r="AC62" s="267">
        <f t="shared" si="130"/>
        <v>0</v>
      </c>
      <c r="AD62" s="270">
        <f>'CD R Investigación'!$I62</f>
        <v>0</v>
      </c>
      <c r="AE62" s="261"/>
      <c r="AF62" s="261"/>
      <c r="AG62" s="271">
        <f>'CD R Investigación'!$L62</f>
        <v>0</v>
      </c>
      <c r="AH62" s="267">
        <f t="shared" si="131"/>
        <v>0</v>
      </c>
      <c r="AI62" s="270">
        <f>'CD R Desarrollo'!$I62</f>
        <v>0</v>
      </c>
      <c r="AJ62" s="61"/>
      <c r="AK62" s="272"/>
      <c r="AL62" s="271">
        <f>'CD R Desarrollo'!$L62</f>
        <v>0</v>
      </c>
      <c r="AM62" s="352"/>
      <c r="AN62" s="353">
        <f>'PL Cronograma detallado'!L143*AM62</f>
        <v>0</v>
      </c>
      <c r="AO62" s="354">
        <f>AN62/'PL Cronograma detallado'!M$238</f>
        <v>0</v>
      </c>
      <c r="AP62" s="354">
        <f>AO62+AP61</f>
        <v>0.4906560331</v>
      </c>
    </row>
    <row r="63" ht="15.75" customHeight="1">
      <c r="A63" s="44" t="s">
        <v>150</v>
      </c>
      <c r="B63" s="45" t="s">
        <v>322</v>
      </c>
      <c r="C63" s="215">
        <v>46310.0</v>
      </c>
      <c r="D63" s="215">
        <v>46310.0</v>
      </c>
      <c r="E63" s="47">
        <f t="shared" si="123"/>
        <v>1</v>
      </c>
      <c r="F63" s="48">
        <v>0.0</v>
      </c>
      <c r="G63" s="49">
        <f t="shared" si="3"/>
        <v>0</v>
      </c>
      <c r="H63" s="49">
        <f t="shared" si="132"/>
        <v>0.4525916561</v>
      </c>
      <c r="I63" s="53">
        <f>F63</f>
        <v>0</v>
      </c>
      <c r="J63" s="53">
        <f t="shared" si="133"/>
        <v>831.5</v>
      </c>
      <c r="K63" s="49">
        <f t="shared" si="40"/>
        <v>0.6049472535</v>
      </c>
      <c r="L63" s="53">
        <v>0.0</v>
      </c>
      <c r="M63" s="53">
        <f t="shared" si="134"/>
        <v>160.59</v>
      </c>
      <c r="N63" s="121">
        <f t="shared" si="4"/>
        <v>0</v>
      </c>
      <c r="O63" s="121">
        <f t="shared" si="7"/>
        <v>0.2460176991</v>
      </c>
      <c r="P63" s="49"/>
      <c r="Q63" s="49"/>
      <c r="R63" s="49">
        <f t="shared" si="126"/>
        <v>83.20725389</v>
      </c>
      <c r="S63" s="319"/>
      <c r="T63" s="222"/>
      <c r="U63" s="223"/>
      <c r="V63" s="223"/>
      <c r="W63" s="290"/>
      <c r="X63" s="223"/>
      <c r="Y63" s="269"/>
      <c r="Z63" s="223"/>
      <c r="AA63" s="223"/>
      <c r="AB63" s="223"/>
      <c r="AC63" s="223"/>
      <c r="AD63" s="269"/>
      <c r="AE63" s="223"/>
      <c r="AF63" s="223"/>
      <c r="AG63" s="290"/>
      <c r="AH63" s="221"/>
      <c r="AI63" s="269"/>
      <c r="AJ63" s="291"/>
      <c r="AK63" s="292"/>
      <c r="AL63" s="290"/>
      <c r="AM63" s="358"/>
      <c r="AN63" s="359"/>
      <c r="AO63" s="360"/>
      <c r="AP63" s="360"/>
    </row>
    <row r="64" ht="15.75" customHeight="1">
      <c r="A64" s="320">
        <v>4.0</v>
      </c>
      <c r="B64" s="321" t="s">
        <v>323</v>
      </c>
      <c r="C64" s="295">
        <v>46311.0</v>
      </c>
      <c r="D64" s="295">
        <v>46331.0</v>
      </c>
      <c r="E64" s="296">
        <f t="shared" si="123"/>
        <v>21</v>
      </c>
      <c r="F64" s="297">
        <f>F65+F69+F73+F77</f>
        <v>158</v>
      </c>
      <c r="G64" s="131">
        <f t="shared" si="3"/>
        <v>0.1997471555</v>
      </c>
      <c r="H64" s="131">
        <f>H79</f>
        <v>0.6523388116</v>
      </c>
      <c r="I64" s="298">
        <f>I65+I69+I73+I77</f>
        <v>201</v>
      </c>
      <c r="J64" s="298">
        <f>J79</f>
        <v>1032.5</v>
      </c>
      <c r="K64" s="87">
        <f t="shared" si="40"/>
        <v>0.7511822481</v>
      </c>
      <c r="L64" s="298">
        <f>L65+L69+L73+L77</f>
        <v>36.34</v>
      </c>
      <c r="M64" s="298">
        <f>M79</f>
        <v>196.93</v>
      </c>
      <c r="N64" s="131">
        <f t="shared" si="4"/>
        <v>0</v>
      </c>
      <c r="O64" s="131">
        <f t="shared" si="7"/>
        <v>0.2460176991</v>
      </c>
      <c r="P64" s="87"/>
      <c r="Q64" s="87"/>
      <c r="R64" s="87">
        <f t="shared" si="126"/>
        <v>102.0362694</v>
      </c>
      <c r="S64" s="322"/>
      <c r="T64" s="299"/>
      <c r="U64" s="300"/>
      <c r="V64" s="300"/>
      <c r="W64" s="238"/>
      <c r="X64" s="300"/>
      <c r="Y64" s="269"/>
      <c r="Z64" s="300"/>
      <c r="AA64" s="300"/>
      <c r="AB64" s="300"/>
      <c r="AC64" s="300"/>
      <c r="AD64" s="269"/>
      <c r="AE64" s="300"/>
      <c r="AF64" s="300"/>
      <c r="AG64" s="238"/>
      <c r="AH64" s="231"/>
      <c r="AI64" s="269"/>
      <c r="AJ64" s="297"/>
      <c r="AK64" s="237"/>
      <c r="AL64" s="238"/>
      <c r="AM64" s="361"/>
      <c r="AN64" s="362"/>
      <c r="AO64" s="363"/>
      <c r="AP64" s="363"/>
    </row>
    <row r="65" ht="15.75" customHeight="1">
      <c r="A65" s="323">
        <v>4.1</v>
      </c>
      <c r="B65" s="302" t="s">
        <v>324</v>
      </c>
      <c r="C65" s="303">
        <v>46311.0</v>
      </c>
      <c r="D65" s="303">
        <v>46318.0</v>
      </c>
      <c r="E65" s="304">
        <f t="shared" si="123"/>
        <v>8</v>
      </c>
      <c r="F65" s="278">
        <f>SUM(F66:F68)</f>
        <v>61</v>
      </c>
      <c r="G65" s="305">
        <f t="shared" si="3"/>
        <v>0.07711757269</v>
      </c>
      <c r="H65" s="305">
        <f>H68</f>
        <v>0.5297092288</v>
      </c>
      <c r="I65" s="306">
        <f>SUM(I66:I68)</f>
        <v>64</v>
      </c>
      <c r="J65" s="306">
        <f>J68</f>
        <v>895.5</v>
      </c>
      <c r="K65" s="247">
        <f t="shared" si="40"/>
        <v>0.6515096399</v>
      </c>
      <c r="L65" s="306">
        <f>SUM(L66:L68)</f>
        <v>11.33</v>
      </c>
      <c r="M65" s="306">
        <f>M68</f>
        <v>171.92</v>
      </c>
      <c r="N65" s="305">
        <f t="shared" si="4"/>
        <v>0</v>
      </c>
      <c r="O65" s="305">
        <f t="shared" si="7"/>
        <v>0.2460176991</v>
      </c>
      <c r="P65" s="305"/>
      <c r="Q65" s="305"/>
      <c r="R65" s="305">
        <f t="shared" si="126"/>
        <v>89.07772021</v>
      </c>
      <c r="S65" s="315"/>
      <c r="T65" s="276"/>
      <c r="U65" s="277"/>
      <c r="V65" s="277"/>
      <c r="W65" s="256"/>
      <c r="X65" s="277"/>
      <c r="Y65" s="269"/>
      <c r="Z65" s="277"/>
      <c r="AA65" s="277"/>
      <c r="AB65" s="277"/>
      <c r="AC65" s="277"/>
      <c r="AD65" s="269"/>
      <c r="AE65" s="277"/>
      <c r="AF65" s="277"/>
      <c r="AG65" s="256"/>
      <c r="AH65" s="249"/>
      <c r="AI65" s="269"/>
      <c r="AJ65" s="278"/>
      <c r="AK65" s="255"/>
      <c r="AL65" s="256"/>
      <c r="AM65" s="355"/>
      <c r="AN65" s="356"/>
      <c r="AO65" s="357"/>
      <c r="AP65" s="357"/>
    </row>
    <row r="66" ht="15.75" customHeight="1">
      <c r="A66" s="57" t="s">
        <v>196</v>
      </c>
      <c r="B66" s="58" t="s">
        <v>325</v>
      </c>
      <c r="C66" s="308">
        <v>46311.0</v>
      </c>
      <c r="D66" s="308">
        <v>46314.0</v>
      </c>
      <c r="E66" s="188">
        <f t="shared" si="123"/>
        <v>4</v>
      </c>
      <c r="F66" s="61">
        <v>30.0</v>
      </c>
      <c r="G66" s="62">
        <f t="shared" si="3"/>
        <v>0.03792667509</v>
      </c>
      <c r="H66" s="62">
        <f>H62+G66</f>
        <v>0.4905183312</v>
      </c>
      <c r="I66" s="265">
        <f t="shared" ref="I66:I68" si="135">T66+Y66+AD66+AI66</f>
        <v>30</v>
      </c>
      <c r="J66" s="189">
        <f>J62+I66</f>
        <v>861.5</v>
      </c>
      <c r="K66" s="49">
        <f t="shared" si="40"/>
        <v>0.6267733721</v>
      </c>
      <c r="L66" s="265">
        <f t="shared" ref="L66:L68" si="136">W66+AB66+AG66+AL66</f>
        <v>4.7</v>
      </c>
      <c r="M66" s="189">
        <f>M62+L66</f>
        <v>165.29</v>
      </c>
      <c r="N66" s="62">
        <f t="shared" si="4"/>
        <v>0</v>
      </c>
      <c r="O66" s="62">
        <f t="shared" si="7"/>
        <v>0.2460176991</v>
      </c>
      <c r="P66" s="305"/>
      <c r="Q66" s="305"/>
      <c r="R66" s="305"/>
      <c r="S66" s="267">
        <f t="shared" ref="S66:S68" si="137">T66/$F66</f>
        <v>0</v>
      </c>
      <c r="T66" s="268"/>
      <c r="U66" s="261"/>
      <c r="V66" s="261">
        <f>Roles!$D$2</f>
        <v>0.61</v>
      </c>
      <c r="W66" s="269">
        <f t="shared" ref="W66:W68" si="138">V66*T66</f>
        <v>0</v>
      </c>
      <c r="X66" s="267">
        <f t="shared" ref="X66:X68" si="139">Y66/$F66</f>
        <v>0</v>
      </c>
      <c r="Y66" s="270">
        <f>'CD R Documentación'!$I66</f>
        <v>0</v>
      </c>
      <c r="Z66" s="261"/>
      <c r="AA66" s="261"/>
      <c r="AB66" s="265">
        <f>'CD R Documentación'!$L66</f>
        <v>0</v>
      </c>
      <c r="AC66" s="267">
        <f t="shared" ref="AC66:AC68" si="140">AD66/$F66</f>
        <v>0</v>
      </c>
      <c r="AD66" s="270">
        <f>'CD R Investigación'!$I66</f>
        <v>0</v>
      </c>
      <c r="AE66" s="261"/>
      <c r="AF66" s="261"/>
      <c r="AG66" s="271">
        <f>'CD R Investigación'!$L66</f>
        <v>0</v>
      </c>
      <c r="AH66" s="267">
        <f t="shared" ref="AH66:AH68" si="141">AI66/$F66</f>
        <v>1</v>
      </c>
      <c r="AI66" s="270">
        <f>'CD R Desarrollo'!$I66</f>
        <v>30</v>
      </c>
      <c r="AJ66" s="61"/>
      <c r="AK66" s="272"/>
      <c r="AL66" s="271">
        <f>'CD R Desarrollo'!$L66</f>
        <v>4.7</v>
      </c>
      <c r="AM66" s="352"/>
      <c r="AN66" s="353">
        <f>'PL Cronograma detallado'!L167*AM66</f>
        <v>0</v>
      </c>
      <c r="AO66" s="354">
        <f>AN66/'PL Cronograma detallado'!M$238</f>
        <v>0</v>
      </c>
      <c r="AP66" s="354">
        <f>AO66+AP62</f>
        <v>0.4906560331</v>
      </c>
    </row>
    <row r="67" ht="15.75" customHeight="1">
      <c r="A67" s="307" t="s">
        <v>198</v>
      </c>
      <c r="B67" s="325" t="s">
        <v>326</v>
      </c>
      <c r="C67" s="308">
        <v>46312.0</v>
      </c>
      <c r="D67" s="308">
        <v>46312.0</v>
      </c>
      <c r="E67" s="312">
        <v>1.0</v>
      </c>
      <c r="F67" s="309">
        <v>1.0</v>
      </c>
      <c r="G67" s="62">
        <f t="shared" si="3"/>
        <v>0.001264222503</v>
      </c>
      <c r="H67" s="62">
        <f t="shared" ref="H67:H68" si="142">H66+G67</f>
        <v>0.4917825537</v>
      </c>
      <c r="I67" s="265">
        <f t="shared" si="135"/>
        <v>4</v>
      </c>
      <c r="J67" s="189">
        <f t="shared" ref="J67:J68" si="143">J66+I67</f>
        <v>865.5</v>
      </c>
      <c r="K67" s="49">
        <f t="shared" si="40"/>
        <v>0.6296835213</v>
      </c>
      <c r="L67" s="265">
        <f t="shared" si="136"/>
        <v>1.93</v>
      </c>
      <c r="M67" s="189">
        <f t="shared" ref="M67:M68" si="144">M66+L67</f>
        <v>167.22</v>
      </c>
      <c r="N67" s="62">
        <f t="shared" si="4"/>
        <v>0</v>
      </c>
      <c r="O67" s="62">
        <f t="shared" si="7"/>
        <v>0.2460176991</v>
      </c>
      <c r="P67" s="62"/>
      <c r="Q67" s="62"/>
      <c r="R67" s="62">
        <f t="shared" ref="R67:R68" si="145">M67/$L$87</f>
        <v>86.64248705</v>
      </c>
      <c r="S67" s="267">
        <f t="shared" si="137"/>
        <v>1</v>
      </c>
      <c r="T67" s="268">
        <v>1.0</v>
      </c>
      <c r="U67" s="261"/>
      <c r="V67" s="261">
        <f>Roles!$D$2</f>
        <v>0.61</v>
      </c>
      <c r="W67" s="269">
        <f t="shared" si="138"/>
        <v>0.61</v>
      </c>
      <c r="X67" s="267">
        <f t="shared" si="139"/>
        <v>1</v>
      </c>
      <c r="Y67" s="270">
        <f>'CD R Documentación'!$I67</f>
        <v>1</v>
      </c>
      <c r="Z67" s="261"/>
      <c r="AA67" s="261"/>
      <c r="AB67" s="265">
        <f>'CD R Documentación'!$L67</f>
        <v>0.44</v>
      </c>
      <c r="AC67" s="267">
        <f t="shared" si="140"/>
        <v>1</v>
      </c>
      <c r="AD67" s="270">
        <f>'CD R Investigación'!$I67</f>
        <v>1</v>
      </c>
      <c r="AE67" s="261"/>
      <c r="AF67" s="261"/>
      <c r="AG67" s="271">
        <f>'CD R Investigación'!$L67</f>
        <v>0.44</v>
      </c>
      <c r="AH67" s="267">
        <f t="shared" si="141"/>
        <v>1</v>
      </c>
      <c r="AI67" s="270">
        <f>'CD R Desarrollo'!$I67</f>
        <v>1</v>
      </c>
      <c r="AJ67" s="61"/>
      <c r="AK67" s="272"/>
      <c r="AL67" s="271">
        <f>'CD R Desarrollo'!$L67</f>
        <v>0.44</v>
      </c>
      <c r="AM67" s="352"/>
      <c r="AN67" s="353">
        <f>'PL Cronograma detallado'!L168*AM67</f>
        <v>0</v>
      </c>
      <c r="AO67" s="354">
        <f>AN67/'PL Cronograma detallado'!M$238</f>
        <v>0</v>
      </c>
      <c r="AP67" s="354">
        <f t="shared" ref="AP67:AP68" si="146">AO67+AP66</f>
        <v>0.4906560331</v>
      </c>
    </row>
    <row r="68" ht="15.75" customHeight="1">
      <c r="A68" s="307" t="s">
        <v>200</v>
      </c>
      <c r="B68" s="129" t="s">
        <v>327</v>
      </c>
      <c r="C68" s="308">
        <v>46315.0</v>
      </c>
      <c r="D68" s="308">
        <v>46318.0</v>
      </c>
      <c r="E68" s="188">
        <f t="shared" ref="E68:E69" si="147">D68-C68+1</f>
        <v>4</v>
      </c>
      <c r="F68" s="61">
        <v>30.0</v>
      </c>
      <c r="G68" s="62">
        <f t="shared" si="3"/>
        <v>0.03792667509</v>
      </c>
      <c r="H68" s="62">
        <f t="shared" si="142"/>
        <v>0.5297092288</v>
      </c>
      <c r="I68" s="265">
        <f t="shared" si="135"/>
        <v>30</v>
      </c>
      <c r="J68" s="189">
        <f t="shared" si="143"/>
        <v>895.5</v>
      </c>
      <c r="K68" s="49">
        <f t="shared" si="40"/>
        <v>0.6515096399</v>
      </c>
      <c r="L68" s="265">
        <f t="shared" si="136"/>
        <v>4.7</v>
      </c>
      <c r="M68" s="189">
        <f t="shared" si="144"/>
        <v>171.92</v>
      </c>
      <c r="N68" s="62">
        <f t="shared" si="4"/>
        <v>0</v>
      </c>
      <c r="O68" s="62">
        <f t="shared" si="7"/>
        <v>0.2460176991</v>
      </c>
      <c r="P68" s="305"/>
      <c r="Q68" s="305"/>
      <c r="R68" s="305">
        <f t="shared" si="145"/>
        <v>89.07772021</v>
      </c>
      <c r="S68" s="267">
        <f t="shared" si="137"/>
        <v>0</v>
      </c>
      <c r="T68" s="268"/>
      <c r="U68" s="261"/>
      <c r="V68" s="261">
        <f>Roles!$D$2</f>
        <v>0.61</v>
      </c>
      <c r="W68" s="269">
        <f t="shared" si="138"/>
        <v>0</v>
      </c>
      <c r="X68" s="267">
        <f t="shared" si="139"/>
        <v>0</v>
      </c>
      <c r="Y68" s="270">
        <f>'CD R Documentación'!$I68</f>
        <v>0</v>
      </c>
      <c r="Z68" s="261"/>
      <c r="AA68" s="261"/>
      <c r="AB68" s="265">
        <f>'CD R Documentación'!$L68</f>
        <v>0</v>
      </c>
      <c r="AC68" s="267">
        <f t="shared" si="140"/>
        <v>0</v>
      </c>
      <c r="AD68" s="270">
        <f>'CD R Investigación'!$I68</f>
        <v>0</v>
      </c>
      <c r="AE68" s="261"/>
      <c r="AF68" s="261"/>
      <c r="AG68" s="271">
        <f>'CD R Investigación'!$L68</f>
        <v>0</v>
      </c>
      <c r="AH68" s="267">
        <f t="shared" si="141"/>
        <v>1</v>
      </c>
      <c r="AI68" s="270">
        <f>'CD R Desarrollo'!$I68</f>
        <v>30</v>
      </c>
      <c r="AJ68" s="61"/>
      <c r="AK68" s="272"/>
      <c r="AL68" s="271">
        <f>'CD R Desarrollo'!$L68</f>
        <v>4.7</v>
      </c>
      <c r="AM68" s="352"/>
      <c r="AN68" s="353">
        <f>'PL Cronograma detallado'!L169*AM68</f>
        <v>0</v>
      </c>
      <c r="AO68" s="354">
        <f>AN68/'PL Cronograma detallado'!M$238</f>
        <v>0</v>
      </c>
      <c r="AP68" s="354">
        <f t="shared" si="146"/>
        <v>0.4906560331</v>
      </c>
    </row>
    <row r="69" ht="15.75" customHeight="1">
      <c r="A69" s="323">
        <v>4.2</v>
      </c>
      <c r="B69" s="324" t="s">
        <v>328</v>
      </c>
      <c r="C69" s="303">
        <v>46319.0</v>
      </c>
      <c r="D69" s="303">
        <v>46325.0</v>
      </c>
      <c r="E69" s="304">
        <f t="shared" si="147"/>
        <v>7</v>
      </c>
      <c r="F69" s="278">
        <f>SUM(F70:F72)</f>
        <v>51</v>
      </c>
      <c r="G69" s="305">
        <f t="shared" si="3"/>
        <v>0.06447534766</v>
      </c>
      <c r="H69" s="305">
        <f>H72</f>
        <v>0.5941845765</v>
      </c>
      <c r="I69" s="306">
        <f>SUM(I70:I72)</f>
        <v>59</v>
      </c>
      <c r="J69" s="306">
        <f>J72</f>
        <v>954.5</v>
      </c>
      <c r="K69" s="247">
        <f t="shared" si="40"/>
        <v>0.6944343398</v>
      </c>
      <c r="L69" s="306">
        <f>SUM(L70:L72)</f>
        <v>10.83</v>
      </c>
      <c r="M69" s="306">
        <f>M72</f>
        <v>182.75</v>
      </c>
      <c r="N69" s="305">
        <f t="shared" si="4"/>
        <v>0</v>
      </c>
      <c r="O69" s="305">
        <f t="shared" si="7"/>
        <v>0.2460176991</v>
      </c>
      <c r="P69" s="305"/>
      <c r="Q69" s="305"/>
      <c r="R69" s="305"/>
      <c r="S69" s="315"/>
      <c r="T69" s="276"/>
      <c r="U69" s="277"/>
      <c r="V69" s="277"/>
      <c r="W69" s="256"/>
      <c r="X69" s="277"/>
      <c r="Y69" s="269"/>
      <c r="Z69" s="277"/>
      <c r="AA69" s="277"/>
      <c r="AB69" s="277"/>
      <c r="AC69" s="277"/>
      <c r="AD69" s="269"/>
      <c r="AE69" s="277"/>
      <c r="AF69" s="277"/>
      <c r="AG69" s="256"/>
      <c r="AH69" s="249"/>
      <c r="AI69" s="269"/>
      <c r="AJ69" s="278"/>
      <c r="AK69" s="255"/>
      <c r="AL69" s="256"/>
      <c r="AM69" s="355"/>
      <c r="AN69" s="356"/>
      <c r="AO69" s="357"/>
      <c r="AP69" s="357"/>
    </row>
    <row r="70" ht="15.75" customHeight="1">
      <c r="A70" s="307" t="s">
        <v>329</v>
      </c>
      <c r="B70" s="311" t="s">
        <v>330</v>
      </c>
      <c r="C70" s="308">
        <v>46319.0</v>
      </c>
      <c r="D70" s="308">
        <v>46319.0</v>
      </c>
      <c r="E70" s="312">
        <v>1.0</v>
      </c>
      <c r="F70" s="309">
        <v>1.0</v>
      </c>
      <c r="G70" s="62">
        <f t="shared" si="3"/>
        <v>0.001264222503</v>
      </c>
      <c r="H70" s="62">
        <f>H68+G70</f>
        <v>0.5309734513</v>
      </c>
      <c r="I70" s="265">
        <f t="shared" ref="I70:I72" si="148">T70+Y70+AD70+AI70</f>
        <v>4</v>
      </c>
      <c r="J70" s="189">
        <f>J68+I70</f>
        <v>899.5</v>
      </c>
      <c r="K70" s="49">
        <f t="shared" si="40"/>
        <v>0.654419789</v>
      </c>
      <c r="L70" s="265">
        <f t="shared" ref="L70:L72" si="149">W70+AB70+AG70+AL70</f>
        <v>1.93</v>
      </c>
      <c r="M70" s="189">
        <f>M68+L70</f>
        <v>173.85</v>
      </c>
      <c r="N70" s="62">
        <f t="shared" si="4"/>
        <v>0</v>
      </c>
      <c r="O70" s="62">
        <f t="shared" si="7"/>
        <v>0.2460176991</v>
      </c>
      <c r="P70" s="62"/>
      <c r="Q70" s="62"/>
      <c r="R70" s="62">
        <f t="shared" ref="R70:R71" si="150">M70/$L$87</f>
        <v>90.07772021</v>
      </c>
      <c r="S70" s="267">
        <f t="shared" ref="S70:S72" si="151">T70/$F70</f>
        <v>1</v>
      </c>
      <c r="T70" s="268">
        <v>1.0</v>
      </c>
      <c r="U70" s="261"/>
      <c r="V70" s="261">
        <f>Roles!$D$2</f>
        <v>0.61</v>
      </c>
      <c r="W70" s="269">
        <f t="shared" ref="W70:W72" si="152">V70*T70</f>
        <v>0.61</v>
      </c>
      <c r="X70" s="267">
        <f t="shared" ref="X70:X72" si="153">Y70/$F70</f>
        <v>1</v>
      </c>
      <c r="Y70" s="270">
        <f>'CD R Documentación'!$I70</f>
        <v>1</v>
      </c>
      <c r="Z70" s="261"/>
      <c r="AA70" s="261"/>
      <c r="AB70" s="265">
        <f>'CD R Documentación'!$L70</f>
        <v>0.44</v>
      </c>
      <c r="AC70" s="267">
        <f t="shared" ref="AC70:AC72" si="154">AD70/$F70</f>
        <v>1</v>
      </c>
      <c r="AD70" s="270">
        <f>'CD R Investigación'!$I70</f>
        <v>1</v>
      </c>
      <c r="AE70" s="261"/>
      <c r="AF70" s="261"/>
      <c r="AG70" s="271">
        <f>'CD R Investigación'!$L70</f>
        <v>0.44</v>
      </c>
      <c r="AH70" s="267">
        <f t="shared" ref="AH70:AH72" si="155">AI70/$F70</f>
        <v>1</v>
      </c>
      <c r="AI70" s="270">
        <f>'CD R Desarrollo'!$I70</f>
        <v>1</v>
      </c>
      <c r="AJ70" s="61"/>
      <c r="AK70" s="272"/>
      <c r="AL70" s="271">
        <f>'CD R Desarrollo'!$L70</f>
        <v>0.44</v>
      </c>
      <c r="AM70" s="352"/>
      <c r="AN70" s="353">
        <f>'PL Cronograma detallado'!L171*AM70</f>
        <v>0</v>
      </c>
      <c r="AO70" s="354">
        <f>AN70/'PL Cronograma detallado'!M$238</f>
        <v>0</v>
      </c>
      <c r="AP70" s="354">
        <f>AO70+AP68</f>
        <v>0.4906560331</v>
      </c>
    </row>
    <row r="71" ht="15.75" customHeight="1">
      <c r="A71" s="307" t="s">
        <v>331</v>
      </c>
      <c r="B71" s="58" t="s">
        <v>332</v>
      </c>
      <c r="C71" s="308">
        <v>46319.0</v>
      </c>
      <c r="D71" s="308">
        <v>46322.0</v>
      </c>
      <c r="E71" s="188">
        <f t="shared" ref="E71:E73" si="156">D71-C71+1</f>
        <v>4</v>
      </c>
      <c r="F71" s="61">
        <v>25.0</v>
      </c>
      <c r="G71" s="62">
        <f t="shared" si="3"/>
        <v>0.03160556258</v>
      </c>
      <c r="H71" s="62">
        <f t="shared" ref="H71:H72" si="157">H70+G71</f>
        <v>0.5625790139</v>
      </c>
      <c r="I71" s="265">
        <f t="shared" si="148"/>
        <v>28</v>
      </c>
      <c r="J71" s="189">
        <f t="shared" ref="J71:J72" si="158">J70+I71</f>
        <v>927.5</v>
      </c>
      <c r="K71" s="49">
        <f t="shared" si="40"/>
        <v>0.674790833</v>
      </c>
      <c r="L71" s="265">
        <f t="shared" si="149"/>
        <v>4.5</v>
      </c>
      <c r="M71" s="189">
        <f t="shared" ref="M71:M72" si="159">M70+L71</f>
        <v>178.35</v>
      </c>
      <c r="N71" s="62">
        <f t="shared" si="4"/>
        <v>0</v>
      </c>
      <c r="O71" s="62">
        <f t="shared" si="7"/>
        <v>0.2460176991</v>
      </c>
      <c r="P71" s="305"/>
      <c r="Q71" s="305"/>
      <c r="R71" s="305">
        <f t="shared" si="150"/>
        <v>92.40932642</v>
      </c>
      <c r="S71" s="267">
        <f t="shared" si="151"/>
        <v>0</v>
      </c>
      <c r="T71" s="268"/>
      <c r="U71" s="261"/>
      <c r="V71" s="261">
        <f>Roles!$D$2</f>
        <v>0.61</v>
      </c>
      <c r="W71" s="269">
        <f t="shared" si="152"/>
        <v>0</v>
      </c>
      <c r="X71" s="267">
        <f t="shared" si="153"/>
        <v>0</v>
      </c>
      <c r="Y71" s="270">
        <f>'CD R Documentación'!$I71</f>
        <v>0</v>
      </c>
      <c r="Z71" s="261"/>
      <c r="AA71" s="261"/>
      <c r="AB71" s="265">
        <f>'CD R Documentación'!$L71</f>
        <v>0</v>
      </c>
      <c r="AC71" s="267">
        <f t="shared" si="154"/>
        <v>0</v>
      </c>
      <c r="AD71" s="270">
        <f>'CD R Investigación'!$I71</f>
        <v>0</v>
      </c>
      <c r="AE71" s="261"/>
      <c r="AF71" s="261"/>
      <c r="AG71" s="271">
        <f>'CD R Investigación'!$L71</f>
        <v>0</v>
      </c>
      <c r="AH71" s="267">
        <f t="shared" si="155"/>
        <v>1.12</v>
      </c>
      <c r="AI71" s="270">
        <f>'CD R Desarrollo'!$I71</f>
        <v>28</v>
      </c>
      <c r="AJ71" s="61"/>
      <c r="AK71" s="272"/>
      <c r="AL71" s="271">
        <f>'CD R Desarrollo'!$L71</f>
        <v>4.5</v>
      </c>
      <c r="AM71" s="352"/>
      <c r="AN71" s="353">
        <f>'PL Cronograma detallado'!L172*AM71</f>
        <v>0</v>
      </c>
      <c r="AO71" s="354">
        <f>AN71/'PL Cronograma detallado'!M$238</f>
        <v>0</v>
      </c>
      <c r="AP71" s="354">
        <f t="shared" ref="AP71:AP72" si="160">AO71+AP70</f>
        <v>0.4906560331</v>
      </c>
    </row>
    <row r="72" ht="15.75" customHeight="1">
      <c r="A72" s="307" t="s">
        <v>333</v>
      </c>
      <c r="B72" s="58" t="s">
        <v>334</v>
      </c>
      <c r="C72" s="308">
        <v>46323.0</v>
      </c>
      <c r="D72" s="308">
        <v>46325.0</v>
      </c>
      <c r="E72" s="188">
        <f t="shared" si="156"/>
        <v>3</v>
      </c>
      <c r="F72" s="61">
        <v>25.0</v>
      </c>
      <c r="G72" s="62">
        <f t="shared" si="3"/>
        <v>0.03160556258</v>
      </c>
      <c r="H72" s="62">
        <f t="shared" si="157"/>
        <v>0.5941845765</v>
      </c>
      <c r="I72" s="265">
        <f t="shared" si="148"/>
        <v>27</v>
      </c>
      <c r="J72" s="189">
        <f t="shared" si="158"/>
        <v>954.5</v>
      </c>
      <c r="K72" s="49">
        <f t="shared" si="40"/>
        <v>0.6944343398</v>
      </c>
      <c r="L72" s="265">
        <f t="shared" si="149"/>
        <v>4.4</v>
      </c>
      <c r="M72" s="189">
        <f t="shared" si="159"/>
        <v>182.75</v>
      </c>
      <c r="N72" s="62">
        <f t="shared" si="4"/>
        <v>0</v>
      </c>
      <c r="O72" s="62">
        <f t="shared" si="7"/>
        <v>0.2460176991</v>
      </c>
      <c r="P72" s="49"/>
      <c r="Q72" s="49"/>
      <c r="R72" s="49"/>
      <c r="S72" s="267">
        <f t="shared" si="151"/>
        <v>0</v>
      </c>
      <c r="T72" s="268"/>
      <c r="U72" s="261"/>
      <c r="V72" s="261">
        <f>Roles!$D$2</f>
        <v>0.61</v>
      </c>
      <c r="W72" s="269">
        <f t="shared" si="152"/>
        <v>0</v>
      </c>
      <c r="X72" s="267">
        <f t="shared" si="153"/>
        <v>0</v>
      </c>
      <c r="Y72" s="270">
        <f>'CD R Documentación'!$I72</f>
        <v>0</v>
      </c>
      <c r="Z72" s="261"/>
      <c r="AA72" s="261"/>
      <c r="AB72" s="265">
        <f>'CD R Documentación'!$L72</f>
        <v>0</v>
      </c>
      <c r="AC72" s="267">
        <f t="shared" si="154"/>
        <v>0</v>
      </c>
      <c r="AD72" s="270">
        <f>'CD R Investigación'!$I72</f>
        <v>0</v>
      </c>
      <c r="AE72" s="261"/>
      <c r="AF72" s="261"/>
      <c r="AG72" s="271">
        <f>'CD R Investigación'!$L72</f>
        <v>0</v>
      </c>
      <c r="AH72" s="267">
        <f t="shared" si="155"/>
        <v>1.08</v>
      </c>
      <c r="AI72" s="270">
        <f>'CD R Desarrollo'!$I72</f>
        <v>27</v>
      </c>
      <c r="AJ72" s="261"/>
      <c r="AK72" s="272"/>
      <c r="AL72" s="271">
        <f>'CD R Desarrollo'!$L72</f>
        <v>4.4</v>
      </c>
      <c r="AM72" s="352"/>
      <c r="AN72" s="353">
        <f>'PL Cronograma detallado'!L173*AM72</f>
        <v>0</v>
      </c>
      <c r="AO72" s="354">
        <f>AN72/'PL Cronograma detallado'!M$238</f>
        <v>0</v>
      </c>
      <c r="AP72" s="354">
        <f t="shared" si="160"/>
        <v>0.4906560331</v>
      </c>
    </row>
    <row r="73" ht="15.75" customHeight="1">
      <c r="A73" s="323">
        <v>4.3</v>
      </c>
      <c r="B73" s="302" t="s">
        <v>335</v>
      </c>
      <c r="C73" s="303">
        <v>46326.0</v>
      </c>
      <c r="D73" s="303">
        <v>46329.0</v>
      </c>
      <c r="E73" s="304">
        <f t="shared" si="156"/>
        <v>4</v>
      </c>
      <c r="F73" s="278">
        <f>SUM(F74:F76)</f>
        <v>26</v>
      </c>
      <c r="G73" s="305">
        <f t="shared" si="3"/>
        <v>0.03286978508</v>
      </c>
      <c r="H73" s="305">
        <f>H76</f>
        <v>0.6270543616</v>
      </c>
      <c r="I73" s="306">
        <f>SUM(I74:I76)</f>
        <v>34</v>
      </c>
      <c r="J73" s="306">
        <f>J76</f>
        <v>988.5</v>
      </c>
      <c r="K73" s="247">
        <f t="shared" si="40"/>
        <v>0.7191706075</v>
      </c>
      <c r="L73" s="306">
        <f>SUM(L74:L76)</f>
        <v>6.63</v>
      </c>
      <c r="M73" s="306">
        <f>M76</f>
        <v>189.38</v>
      </c>
      <c r="N73" s="305">
        <f t="shared" si="4"/>
        <v>0</v>
      </c>
      <c r="O73" s="305">
        <f t="shared" si="7"/>
        <v>0.2460176991</v>
      </c>
      <c r="P73" s="247"/>
      <c r="Q73" s="247"/>
      <c r="R73" s="247"/>
      <c r="S73" s="315"/>
      <c r="T73" s="276"/>
      <c r="U73" s="277"/>
      <c r="V73" s="277"/>
      <c r="W73" s="256"/>
      <c r="X73" s="277"/>
      <c r="Y73" s="269"/>
      <c r="Z73" s="277"/>
      <c r="AA73" s="277"/>
      <c r="AB73" s="277"/>
      <c r="AC73" s="277"/>
      <c r="AD73" s="269"/>
      <c r="AE73" s="277"/>
      <c r="AF73" s="277"/>
      <c r="AG73" s="256"/>
      <c r="AH73" s="277"/>
      <c r="AI73" s="269"/>
      <c r="AJ73" s="277"/>
      <c r="AK73" s="255"/>
      <c r="AL73" s="256"/>
      <c r="AM73" s="355"/>
      <c r="AN73" s="356"/>
      <c r="AO73" s="357"/>
      <c r="AP73" s="357"/>
    </row>
    <row r="74" ht="15.75" customHeight="1">
      <c r="A74" s="307" t="s">
        <v>336</v>
      </c>
      <c r="B74" s="311" t="s">
        <v>337</v>
      </c>
      <c r="C74" s="308">
        <v>46326.0</v>
      </c>
      <c r="D74" s="308">
        <v>46326.0</v>
      </c>
      <c r="E74" s="312">
        <v>1.0</v>
      </c>
      <c r="F74" s="309">
        <v>1.0</v>
      </c>
      <c r="G74" s="62">
        <f t="shared" si="3"/>
        <v>0.001264222503</v>
      </c>
      <c r="H74" s="62">
        <f>H72+G74</f>
        <v>0.595448799</v>
      </c>
      <c r="I74" s="265">
        <f t="shared" ref="I74:I76" si="161">T74+Y74+AD74+AI74</f>
        <v>4</v>
      </c>
      <c r="J74" s="189">
        <f>J72+I74</f>
        <v>958.5</v>
      </c>
      <c r="K74" s="49">
        <f t="shared" si="40"/>
        <v>0.6973444889</v>
      </c>
      <c r="L74" s="265">
        <f t="shared" ref="L74:L76" si="162">W74+AB74+AG74+AL74</f>
        <v>1.93</v>
      </c>
      <c r="M74" s="189">
        <f>M72+L74</f>
        <v>184.68</v>
      </c>
      <c r="N74" s="62">
        <f t="shared" si="4"/>
        <v>0</v>
      </c>
      <c r="O74" s="62">
        <f t="shared" si="7"/>
        <v>0.2460176991</v>
      </c>
      <c r="P74" s="49"/>
      <c r="Q74" s="49"/>
      <c r="R74" s="49"/>
      <c r="S74" s="267">
        <f t="shared" ref="S74:S76" si="163">T74/$F74</f>
        <v>1</v>
      </c>
      <c r="T74" s="268">
        <v>1.0</v>
      </c>
      <c r="U74" s="261"/>
      <c r="V74" s="261">
        <f>Roles!$D$2</f>
        <v>0.61</v>
      </c>
      <c r="W74" s="269">
        <f t="shared" ref="W74:W76" si="164">V74*T74</f>
        <v>0.61</v>
      </c>
      <c r="X74" s="267">
        <f t="shared" ref="X74:X76" si="165">Y74/$F74</f>
        <v>1</v>
      </c>
      <c r="Y74" s="270">
        <f>'CD R Documentación'!$I74</f>
        <v>1</v>
      </c>
      <c r="Z74" s="261"/>
      <c r="AA74" s="261"/>
      <c r="AB74" s="265">
        <f>'CD R Documentación'!$L74</f>
        <v>0.44</v>
      </c>
      <c r="AC74" s="267">
        <f t="shared" ref="AC74:AC76" si="166">AD74/$F74</f>
        <v>1</v>
      </c>
      <c r="AD74" s="270">
        <f>'CD R Investigación'!$I74</f>
        <v>1</v>
      </c>
      <c r="AE74" s="261"/>
      <c r="AF74" s="261"/>
      <c r="AG74" s="271">
        <f>'CD R Investigación'!$L74</f>
        <v>0.44</v>
      </c>
      <c r="AH74" s="267">
        <f t="shared" ref="AH74:AH76" si="167">AI74/$F74</f>
        <v>1</v>
      </c>
      <c r="AI74" s="270">
        <f>'CD R Desarrollo'!$I74</f>
        <v>1</v>
      </c>
      <c r="AJ74" s="61"/>
      <c r="AK74" s="272"/>
      <c r="AL74" s="271">
        <f>'CD R Desarrollo'!$L74</f>
        <v>0.44</v>
      </c>
      <c r="AM74" s="352"/>
      <c r="AN74" s="353">
        <f>'PL Cronograma detallado'!L175*AM74</f>
        <v>0</v>
      </c>
      <c r="AO74" s="354">
        <f>AN74/'PL Cronograma detallado'!M$238</f>
        <v>0</v>
      </c>
      <c r="AP74" s="354">
        <f>AO74+AP72</f>
        <v>0.4906560331</v>
      </c>
    </row>
    <row r="75" ht="15.75" customHeight="1">
      <c r="A75" s="307" t="s">
        <v>338</v>
      </c>
      <c r="B75" s="58" t="s">
        <v>339</v>
      </c>
      <c r="C75" s="308">
        <v>46326.0</v>
      </c>
      <c r="D75" s="308">
        <v>46327.0</v>
      </c>
      <c r="E75" s="188">
        <f t="shared" ref="E75:E83" si="168">D75-C75+1</f>
        <v>2</v>
      </c>
      <c r="F75" s="61">
        <v>15.0</v>
      </c>
      <c r="G75" s="62">
        <f t="shared" si="3"/>
        <v>0.01896333755</v>
      </c>
      <c r="H75" s="62">
        <f t="shared" ref="H75:H76" si="169">H74+G75</f>
        <v>0.6144121365</v>
      </c>
      <c r="I75" s="265">
        <f t="shared" si="161"/>
        <v>18</v>
      </c>
      <c r="J75" s="189">
        <f t="shared" ref="J75:J76" si="170">J74+I75</f>
        <v>976.5</v>
      </c>
      <c r="K75" s="49">
        <f t="shared" si="40"/>
        <v>0.7104401601</v>
      </c>
      <c r="L75" s="265">
        <f t="shared" si="162"/>
        <v>2.82</v>
      </c>
      <c r="M75" s="189">
        <f t="shared" ref="M75:M76" si="171">M74+L75</f>
        <v>187.5</v>
      </c>
      <c r="N75" s="62">
        <f t="shared" si="4"/>
        <v>0</v>
      </c>
      <c r="O75" s="62">
        <f t="shared" si="7"/>
        <v>0.2460176991</v>
      </c>
      <c r="P75" s="87"/>
      <c r="Q75" s="87"/>
      <c r="R75" s="87">
        <f t="shared" ref="R75:R76" si="172">M75/$L$87</f>
        <v>97.15025907</v>
      </c>
      <c r="S75" s="267">
        <f t="shared" si="163"/>
        <v>0</v>
      </c>
      <c r="T75" s="268"/>
      <c r="U75" s="261"/>
      <c r="V75" s="261">
        <f>Roles!$D$2</f>
        <v>0.61</v>
      </c>
      <c r="W75" s="269">
        <f t="shared" si="164"/>
        <v>0</v>
      </c>
      <c r="X75" s="267">
        <f t="shared" si="165"/>
        <v>0</v>
      </c>
      <c r="Y75" s="270">
        <f>'CD R Documentación'!$I75</f>
        <v>0</v>
      </c>
      <c r="Z75" s="261"/>
      <c r="AA75" s="261"/>
      <c r="AB75" s="265">
        <f>'CD R Documentación'!$L75</f>
        <v>0</v>
      </c>
      <c r="AC75" s="267">
        <f t="shared" si="166"/>
        <v>0</v>
      </c>
      <c r="AD75" s="270">
        <f>'CD R Investigación'!$I75</f>
        <v>0</v>
      </c>
      <c r="AE75" s="261"/>
      <c r="AF75" s="261"/>
      <c r="AG75" s="271">
        <f>'CD R Investigación'!$L75</f>
        <v>0</v>
      </c>
      <c r="AH75" s="267">
        <f t="shared" si="167"/>
        <v>1.2</v>
      </c>
      <c r="AI75" s="270">
        <f>'CD R Desarrollo'!$I75</f>
        <v>18</v>
      </c>
      <c r="AJ75" s="61"/>
      <c r="AK75" s="272"/>
      <c r="AL75" s="271">
        <f>'CD R Desarrollo'!$L75</f>
        <v>2.82</v>
      </c>
      <c r="AM75" s="352"/>
      <c r="AN75" s="353">
        <f>'PL Cronograma detallado'!L176*AM75</f>
        <v>0</v>
      </c>
      <c r="AO75" s="354">
        <f>AN75/'PL Cronograma detallado'!M$238</f>
        <v>0</v>
      </c>
      <c r="AP75" s="354">
        <f t="shared" ref="AP75:AP76" si="173">AO75+AP74</f>
        <v>0.4906560331</v>
      </c>
    </row>
    <row r="76" ht="15.75" customHeight="1">
      <c r="A76" s="307" t="s">
        <v>340</v>
      </c>
      <c r="B76" s="58" t="s">
        <v>341</v>
      </c>
      <c r="C76" s="308">
        <v>46328.0</v>
      </c>
      <c r="D76" s="308">
        <v>46329.0</v>
      </c>
      <c r="E76" s="188">
        <f t="shared" si="168"/>
        <v>2</v>
      </c>
      <c r="F76" s="61">
        <v>10.0</v>
      </c>
      <c r="G76" s="62">
        <f t="shared" si="3"/>
        <v>0.01264222503</v>
      </c>
      <c r="H76" s="62">
        <f t="shared" si="169"/>
        <v>0.6270543616</v>
      </c>
      <c r="I76" s="265">
        <f t="shared" si="161"/>
        <v>12</v>
      </c>
      <c r="J76" s="189">
        <f t="shared" si="170"/>
        <v>988.5</v>
      </c>
      <c r="K76" s="49">
        <f t="shared" si="40"/>
        <v>0.7191706075</v>
      </c>
      <c r="L76" s="265">
        <f t="shared" si="162"/>
        <v>1.88</v>
      </c>
      <c r="M76" s="189">
        <f t="shared" si="171"/>
        <v>189.38</v>
      </c>
      <c r="N76" s="62">
        <f t="shared" si="4"/>
        <v>0</v>
      </c>
      <c r="O76" s="62">
        <f t="shared" si="7"/>
        <v>0.2460176991</v>
      </c>
      <c r="P76" s="305"/>
      <c r="Q76" s="305"/>
      <c r="R76" s="305">
        <f t="shared" si="172"/>
        <v>98.12435233</v>
      </c>
      <c r="S76" s="267">
        <f t="shared" si="163"/>
        <v>0</v>
      </c>
      <c r="T76" s="268"/>
      <c r="U76" s="261"/>
      <c r="V76" s="261">
        <f>Roles!$D$2</f>
        <v>0.61</v>
      </c>
      <c r="W76" s="269">
        <f t="shared" si="164"/>
        <v>0</v>
      </c>
      <c r="X76" s="267">
        <f t="shared" si="165"/>
        <v>0</v>
      </c>
      <c r="Y76" s="270">
        <f>'CD R Documentación'!$I76</f>
        <v>0</v>
      </c>
      <c r="Z76" s="261"/>
      <c r="AA76" s="261"/>
      <c r="AB76" s="265">
        <f>'CD R Documentación'!$L76</f>
        <v>0</v>
      </c>
      <c r="AC76" s="267">
        <f t="shared" si="166"/>
        <v>0</v>
      </c>
      <c r="AD76" s="270">
        <f>'CD R Investigación'!$I76</f>
        <v>0</v>
      </c>
      <c r="AE76" s="261"/>
      <c r="AF76" s="261"/>
      <c r="AG76" s="271">
        <f>'CD R Investigación'!$L76</f>
        <v>0</v>
      </c>
      <c r="AH76" s="267">
        <f t="shared" si="167"/>
        <v>1.2</v>
      </c>
      <c r="AI76" s="270">
        <f>'CD R Desarrollo'!$I76</f>
        <v>12</v>
      </c>
      <c r="AJ76" s="61"/>
      <c r="AK76" s="272"/>
      <c r="AL76" s="271">
        <f>'CD R Desarrollo'!$L76</f>
        <v>1.88</v>
      </c>
      <c r="AM76" s="352"/>
      <c r="AN76" s="353">
        <f>'PL Cronograma detallado'!L178*AM76</f>
        <v>0</v>
      </c>
      <c r="AO76" s="354">
        <f>AN76/'PL Cronograma detallado'!M$238</f>
        <v>0</v>
      </c>
      <c r="AP76" s="354">
        <f t="shared" si="173"/>
        <v>0.4906560331</v>
      </c>
    </row>
    <row r="77" ht="15.75" customHeight="1">
      <c r="A77" s="323">
        <v>4.4</v>
      </c>
      <c r="B77" s="302" t="s">
        <v>342</v>
      </c>
      <c r="C77" s="303">
        <v>46329.0</v>
      </c>
      <c r="D77" s="303">
        <v>46331.0</v>
      </c>
      <c r="E77" s="304">
        <f t="shared" si="168"/>
        <v>3</v>
      </c>
      <c r="F77" s="278">
        <f>SUM(F78:F79)</f>
        <v>20</v>
      </c>
      <c r="G77" s="305">
        <f t="shared" si="3"/>
        <v>0.02528445006</v>
      </c>
      <c r="H77" s="305">
        <f>H79</f>
        <v>0.6523388116</v>
      </c>
      <c r="I77" s="306">
        <f>SUM(I78:I79)</f>
        <v>44</v>
      </c>
      <c r="J77" s="306">
        <f>J79</f>
        <v>1032.5</v>
      </c>
      <c r="K77" s="247">
        <f t="shared" si="40"/>
        <v>0.7511822481</v>
      </c>
      <c r="L77" s="306">
        <f>SUM(L78:L79)</f>
        <v>7.55</v>
      </c>
      <c r="M77" s="306">
        <f>M79</f>
        <v>196.93</v>
      </c>
      <c r="N77" s="305">
        <f t="shared" si="4"/>
        <v>0</v>
      </c>
      <c r="O77" s="305">
        <f t="shared" si="7"/>
        <v>0.2460176991</v>
      </c>
      <c r="P77" s="305"/>
      <c r="Q77" s="305"/>
      <c r="R77" s="305"/>
      <c r="S77" s="315"/>
      <c r="T77" s="276"/>
      <c r="U77" s="277"/>
      <c r="V77" s="277"/>
      <c r="W77" s="256"/>
      <c r="X77" s="277"/>
      <c r="Y77" s="269"/>
      <c r="Z77" s="277"/>
      <c r="AA77" s="277"/>
      <c r="AB77" s="277"/>
      <c r="AC77" s="277"/>
      <c r="AD77" s="269"/>
      <c r="AE77" s="277"/>
      <c r="AF77" s="277"/>
      <c r="AG77" s="256"/>
      <c r="AH77" s="277"/>
      <c r="AI77" s="269"/>
      <c r="AJ77" s="277"/>
      <c r="AK77" s="255"/>
      <c r="AL77" s="256"/>
      <c r="AM77" s="355"/>
      <c r="AN77" s="356"/>
      <c r="AO77" s="357"/>
      <c r="AP77" s="357"/>
    </row>
    <row r="78" ht="15.75" customHeight="1">
      <c r="A78" s="57" t="s">
        <v>343</v>
      </c>
      <c r="B78" s="58" t="s">
        <v>344</v>
      </c>
      <c r="C78" s="308">
        <v>46329.0</v>
      </c>
      <c r="D78" s="308">
        <v>46330.0</v>
      </c>
      <c r="E78" s="188">
        <f t="shared" si="168"/>
        <v>2</v>
      </c>
      <c r="F78" s="61">
        <v>10.0</v>
      </c>
      <c r="G78" s="62">
        <f t="shared" si="3"/>
        <v>0.01264222503</v>
      </c>
      <c r="H78" s="62">
        <f>H76+G78</f>
        <v>0.6396965866</v>
      </c>
      <c r="I78" s="265">
        <f t="shared" ref="I78:I79" si="174">T78+Y78+AD78+AI78</f>
        <v>31</v>
      </c>
      <c r="J78" s="189">
        <f>J76+I78</f>
        <v>1019.5</v>
      </c>
      <c r="K78" s="49">
        <f t="shared" si="40"/>
        <v>0.7417242634</v>
      </c>
      <c r="L78" s="265">
        <f t="shared" ref="L78:L79" si="175">W78+AB78+AG78+AL78</f>
        <v>5.06</v>
      </c>
      <c r="M78" s="189">
        <f>M76+L78</f>
        <v>194.44</v>
      </c>
      <c r="N78" s="62">
        <f t="shared" si="4"/>
        <v>0</v>
      </c>
      <c r="O78" s="62">
        <f t="shared" si="7"/>
        <v>0.2460176991</v>
      </c>
      <c r="P78" s="62"/>
      <c r="Q78" s="62"/>
      <c r="R78" s="62">
        <f t="shared" ref="R78:R79" si="176">M78/$L$87</f>
        <v>100.746114</v>
      </c>
      <c r="S78" s="267">
        <f t="shared" ref="S78:S79" si="177">T78/$F78</f>
        <v>0.1</v>
      </c>
      <c r="T78" s="268">
        <v>1.0</v>
      </c>
      <c r="U78" s="261"/>
      <c r="V78" s="261">
        <f>Roles!$D$2</f>
        <v>0.61</v>
      </c>
      <c r="W78" s="269">
        <f t="shared" ref="W78:W79" si="178">V78*T78</f>
        <v>0.61</v>
      </c>
      <c r="X78" s="267">
        <f t="shared" ref="X78:X79" si="179">Y78/$F78</f>
        <v>3</v>
      </c>
      <c r="Y78" s="270">
        <f>'CD R Documentación'!$I78</f>
        <v>30</v>
      </c>
      <c r="Z78" s="261"/>
      <c r="AA78" s="261"/>
      <c r="AB78" s="265">
        <f>'CD R Documentación'!$L78</f>
        <v>4.45</v>
      </c>
      <c r="AC78" s="267">
        <f t="shared" ref="AC78:AC79" si="180">AD78/$F78</f>
        <v>0</v>
      </c>
      <c r="AD78" s="270">
        <f>'CD R Investigación'!$I78</f>
        <v>0</v>
      </c>
      <c r="AE78" s="261"/>
      <c r="AF78" s="261"/>
      <c r="AG78" s="271">
        <f>'CD R Investigación'!$L78</f>
        <v>0</v>
      </c>
      <c r="AH78" s="267">
        <f t="shared" ref="AH78:AH79" si="181">AI78/$F78</f>
        <v>0</v>
      </c>
      <c r="AI78" s="270">
        <f>'CD R Desarrollo'!$I78</f>
        <v>0</v>
      </c>
      <c r="AJ78" s="61"/>
      <c r="AK78" s="272"/>
      <c r="AL78" s="271">
        <f>'CD R Desarrollo'!$L78</f>
        <v>0</v>
      </c>
      <c r="AM78" s="352"/>
      <c r="AN78" s="353">
        <f>'PL Cronograma detallado'!L181*AM78</f>
        <v>0</v>
      </c>
      <c r="AO78" s="354">
        <f>AN78/'PL Cronograma detallado'!M$238</f>
        <v>0</v>
      </c>
      <c r="AP78" s="354">
        <f>AO78+AP76</f>
        <v>0.4906560331</v>
      </c>
    </row>
    <row r="79" ht="15.75" customHeight="1">
      <c r="A79" s="57" t="s">
        <v>345</v>
      </c>
      <c r="B79" s="58" t="s">
        <v>346</v>
      </c>
      <c r="C79" s="308">
        <v>46331.0</v>
      </c>
      <c r="D79" s="308">
        <v>46331.0</v>
      </c>
      <c r="E79" s="188">
        <f t="shared" si="168"/>
        <v>1</v>
      </c>
      <c r="F79" s="61">
        <v>10.0</v>
      </c>
      <c r="G79" s="62">
        <f t="shared" si="3"/>
        <v>0.01264222503</v>
      </c>
      <c r="H79" s="62">
        <f t="shared" ref="H79:H80" si="182">H78+G79</f>
        <v>0.6523388116</v>
      </c>
      <c r="I79" s="265">
        <f t="shared" si="174"/>
        <v>13</v>
      </c>
      <c r="J79" s="189">
        <f t="shared" ref="J79:J80" si="183">J78+I79</f>
        <v>1032.5</v>
      </c>
      <c r="K79" s="49">
        <f t="shared" si="40"/>
        <v>0.7511822481</v>
      </c>
      <c r="L79" s="265">
        <f t="shared" si="175"/>
        <v>2.49</v>
      </c>
      <c r="M79" s="189">
        <f t="shared" ref="M79:M80" si="184">M78+L79</f>
        <v>196.93</v>
      </c>
      <c r="N79" s="62">
        <f t="shared" si="4"/>
        <v>0</v>
      </c>
      <c r="O79" s="62">
        <f t="shared" si="7"/>
        <v>0.2460176991</v>
      </c>
      <c r="P79" s="305"/>
      <c r="Q79" s="305"/>
      <c r="R79" s="305">
        <f t="shared" si="176"/>
        <v>102.0362694</v>
      </c>
      <c r="S79" s="267">
        <f t="shared" si="177"/>
        <v>0.1</v>
      </c>
      <c r="T79" s="268">
        <v>1.0</v>
      </c>
      <c r="U79" s="261"/>
      <c r="V79" s="261">
        <f>Roles!$D$2</f>
        <v>0.61</v>
      </c>
      <c r="W79" s="269">
        <f t="shared" si="178"/>
        <v>0.61</v>
      </c>
      <c r="X79" s="267">
        <f t="shared" si="179"/>
        <v>0</v>
      </c>
      <c r="Y79" s="270">
        <f>'CD R Documentación'!$I79</f>
        <v>0</v>
      </c>
      <c r="Z79" s="261"/>
      <c r="AA79" s="261"/>
      <c r="AB79" s="265">
        <f>'CD R Documentación'!$L79</f>
        <v>0</v>
      </c>
      <c r="AC79" s="267">
        <f t="shared" si="180"/>
        <v>0</v>
      </c>
      <c r="AD79" s="270">
        <f>'CD R Investigación'!$I79</f>
        <v>0</v>
      </c>
      <c r="AE79" s="261"/>
      <c r="AF79" s="261"/>
      <c r="AG79" s="271">
        <f>'CD R Investigación'!$L79</f>
        <v>0</v>
      </c>
      <c r="AH79" s="267">
        <f t="shared" si="181"/>
        <v>1.2</v>
      </c>
      <c r="AI79" s="270">
        <f>'CD R Desarrollo'!$I79</f>
        <v>12</v>
      </c>
      <c r="AJ79" s="61"/>
      <c r="AK79" s="272"/>
      <c r="AL79" s="271">
        <f>'CD R Desarrollo'!$L79</f>
        <v>1.88</v>
      </c>
      <c r="AM79" s="352"/>
      <c r="AN79" s="353">
        <f>'PL Cronograma detallado'!L184*AM79</f>
        <v>0</v>
      </c>
      <c r="AO79" s="354">
        <f>AN79/'PL Cronograma detallado'!M$238</f>
        <v>0</v>
      </c>
      <c r="AP79" s="354">
        <f>AO79+AP78</f>
        <v>0.4906560331</v>
      </c>
    </row>
    <row r="80" ht="15.75" customHeight="1">
      <c r="A80" s="44" t="s">
        <v>170</v>
      </c>
      <c r="B80" s="45" t="s">
        <v>347</v>
      </c>
      <c r="C80" s="215">
        <v>46331.0</v>
      </c>
      <c r="D80" s="215">
        <v>46331.0</v>
      </c>
      <c r="E80" s="47">
        <f t="shared" si="168"/>
        <v>1</v>
      </c>
      <c r="F80" s="48">
        <v>0.0</v>
      </c>
      <c r="G80" s="49">
        <f t="shared" si="3"/>
        <v>0</v>
      </c>
      <c r="H80" s="49">
        <f t="shared" si="182"/>
        <v>0.6523388116</v>
      </c>
      <c r="I80" s="53">
        <f>F80</f>
        <v>0</v>
      </c>
      <c r="J80" s="53">
        <f t="shared" si="183"/>
        <v>1032.5</v>
      </c>
      <c r="K80" s="49">
        <f t="shared" si="40"/>
        <v>0.7511822481</v>
      </c>
      <c r="L80" s="53">
        <v>0.0</v>
      </c>
      <c r="M80" s="53">
        <f t="shared" si="184"/>
        <v>196.93</v>
      </c>
      <c r="N80" s="121">
        <f t="shared" si="4"/>
        <v>0</v>
      </c>
      <c r="O80" s="121">
        <f t="shared" si="7"/>
        <v>0.2460176991</v>
      </c>
      <c r="P80" s="121"/>
      <c r="Q80" s="121"/>
      <c r="R80" s="121"/>
      <c r="S80" s="319"/>
      <c r="T80" s="222"/>
      <c r="U80" s="223"/>
      <c r="V80" s="223"/>
      <c r="W80" s="290"/>
      <c r="X80" s="223"/>
      <c r="Y80" s="269"/>
      <c r="Z80" s="223"/>
      <c r="AA80" s="223"/>
      <c r="AB80" s="223"/>
      <c r="AC80" s="223"/>
      <c r="AD80" s="269"/>
      <c r="AE80" s="223"/>
      <c r="AF80" s="223"/>
      <c r="AG80" s="290"/>
      <c r="AH80" s="223"/>
      <c r="AI80" s="269"/>
      <c r="AJ80" s="223"/>
      <c r="AK80" s="292"/>
      <c r="AL80" s="290"/>
      <c r="AM80" s="358"/>
      <c r="AN80" s="359"/>
      <c r="AO80" s="360"/>
      <c r="AP80" s="360"/>
    </row>
    <row r="81" ht="15.75" customHeight="1">
      <c r="A81" s="320">
        <v>5.0</v>
      </c>
      <c r="B81" s="321" t="s">
        <v>348</v>
      </c>
      <c r="C81" s="295">
        <v>46332.0</v>
      </c>
      <c r="D81" s="295">
        <v>46352.0</v>
      </c>
      <c r="E81" s="296">
        <f t="shared" si="168"/>
        <v>21</v>
      </c>
      <c r="F81" s="297">
        <f>F82+F86+F90+F94</f>
        <v>183</v>
      </c>
      <c r="G81" s="131">
        <f t="shared" si="3"/>
        <v>0.2313527181</v>
      </c>
      <c r="H81" s="131">
        <f>H96</f>
        <v>0.8836915297</v>
      </c>
      <c r="I81" s="298">
        <f>I82+I86+I90+I94</f>
        <v>249</v>
      </c>
      <c r="J81" s="298">
        <f>J96</f>
        <v>1281.5</v>
      </c>
      <c r="K81" s="87">
        <f t="shared" si="40"/>
        <v>0.9323390324</v>
      </c>
      <c r="L81" s="298">
        <f>L82+L86+L90+L94</f>
        <v>43.76</v>
      </c>
      <c r="M81" s="298">
        <f>M96</f>
        <v>240.69</v>
      </c>
      <c r="N81" s="131">
        <f t="shared" si="4"/>
        <v>0</v>
      </c>
      <c r="O81" s="131">
        <f t="shared" si="7"/>
        <v>0.2460176991</v>
      </c>
      <c r="P81" s="131"/>
      <c r="Q81" s="131"/>
      <c r="R81" s="131">
        <f t="shared" ref="R81:R82" si="185">M81/$L$87</f>
        <v>124.7098446</v>
      </c>
      <c r="S81" s="322"/>
      <c r="T81" s="299"/>
      <c r="U81" s="300"/>
      <c r="V81" s="300"/>
      <c r="W81" s="238"/>
      <c r="X81" s="300"/>
      <c r="Y81" s="269"/>
      <c r="Z81" s="300"/>
      <c r="AA81" s="300"/>
      <c r="AB81" s="300"/>
      <c r="AC81" s="300"/>
      <c r="AD81" s="269"/>
      <c r="AE81" s="300"/>
      <c r="AF81" s="300"/>
      <c r="AG81" s="238"/>
      <c r="AH81" s="231"/>
      <c r="AI81" s="269"/>
      <c r="AJ81" s="297"/>
      <c r="AK81" s="237"/>
      <c r="AL81" s="238"/>
      <c r="AM81" s="361"/>
      <c r="AN81" s="362"/>
      <c r="AO81" s="363"/>
      <c r="AP81" s="363"/>
    </row>
    <row r="82" ht="15.75" customHeight="1">
      <c r="A82" s="323">
        <v>5.1</v>
      </c>
      <c r="B82" s="302" t="s">
        <v>349</v>
      </c>
      <c r="C82" s="303">
        <v>46332.0</v>
      </c>
      <c r="D82" s="303">
        <v>46339.0</v>
      </c>
      <c r="E82" s="304">
        <f t="shared" si="168"/>
        <v>8</v>
      </c>
      <c r="F82" s="278">
        <f>SUM(F83:F85)</f>
        <v>71</v>
      </c>
      <c r="G82" s="305">
        <f t="shared" si="3"/>
        <v>0.08975979772</v>
      </c>
      <c r="H82" s="305">
        <f>H85</f>
        <v>0.7420986094</v>
      </c>
      <c r="I82" s="306">
        <f>SUM(I83:I85)</f>
        <v>76</v>
      </c>
      <c r="J82" s="306">
        <f>J85</f>
        <v>1108.5</v>
      </c>
      <c r="K82" s="247">
        <f t="shared" si="40"/>
        <v>0.8064750818</v>
      </c>
      <c r="L82" s="306">
        <f>SUM(L83:L85)</f>
        <v>13.21</v>
      </c>
      <c r="M82" s="306">
        <f>M85</f>
        <v>210.14</v>
      </c>
      <c r="N82" s="305">
        <f t="shared" si="4"/>
        <v>0</v>
      </c>
      <c r="O82" s="305">
        <f t="shared" si="7"/>
        <v>0.2460176991</v>
      </c>
      <c r="P82" s="305"/>
      <c r="Q82" s="305"/>
      <c r="R82" s="305">
        <f t="shared" si="185"/>
        <v>108.880829</v>
      </c>
      <c r="S82" s="315"/>
      <c r="T82" s="276"/>
      <c r="U82" s="277"/>
      <c r="V82" s="277"/>
      <c r="W82" s="256"/>
      <c r="X82" s="277"/>
      <c r="Y82" s="269"/>
      <c r="Z82" s="277"/>
      <c r="AA82" s="277"/>
      <c r="AB82" s="277"/>
      <c r="AC82" s="277"/>
      <c r="AD82" s="269"/>
      <c r="AE82" s="277"/>
      <c r="AF82" s="277"/>
      <c r="AG82" s="256"/>
      <c r="AH82" s="249"/>
      <c r="AI82" s="269"/>
      <c r="AJ82" s="278"/>
      <c r="AK82" s="255"/>
      <c r="AL82" s="256"/>
      <c r="AM82" s="355"/>
      <c r="AN82" s="356"/>
      <c r="AO82" s="357"/>
      <c r="AP82" s="357"/>
    </row>
    <row r="83" ht="15.75" customHeight="1">
      <c r="A83" s="57" t="s">
        <v>212</v>
      </c>
      <c r="B83" s="58" t="s">
        <v>350</v>
      </c>
      <c r="C83" s="308">
        <v>46332.0</v>
      </c>
      <c r="D83" s="308">
        <v>46335.0</v>
      </c>
      <c r="E83" s="188">
        <f t="shared" si="168"/>
        <v>4</v>
      </c>
      <c r="F83" s="61">
        <v>35.0</v>
      </c>
      <c r="G83" s="62">
        <f t="shared" si="3"/>
        <v>0.04424778761</v>
      </c>
      <c r="H83" s="62">
        <f>H79+G83</f>
        <v>0.6965865992</v>
      </c>
      <c r="I83" s="265">
        <f t="shared" ref="I83:I85" si="186">T83+Y83+AD83+AI83</f>
        <v>36</v>
      </c>
      <c r="J83" s="189">
        <f>J80+I83</f>
        <v>1068.5</v>
      </c>
      <c r="K83" s="49">
        <f t="shared" si="40"/>
        <v>0.7773735904</v>
      </c>
      <c r="L83" s="265">
        <f t="shared" ref="L83:L85" si="187">W83+AB83+AG83+AL83</f>
        <v>5.64</v>
      </c>
      <c r="M83" s="189">
        <f>M79+L83</f>
        <v>202.57</v>
      </c>
      <c r="N83" s="62">
        <f t="shared" si="4"/>
        <v>0</v>
      </c>
      <c r="O83" s="62">
        <f t="shared" si="7"/>
        <v>0.2460176991</v>
      </c>
      <c r="P83" s="247"/>
      <c r="Q83" s="247"/>
      <c r="R83" s="247"/>
      <c r="S83" s="267">
        <f t="shared" ref="S83:S85" si="188">T83/$F83</f>
        <v>0</v>
      </c>
      <c r="T83" s="268"/>
      <c r="U83" s="261"/>
      <c r="V83" s="261">
        <f>Roles!$D$2</f>
        <v>0.61</v>
      </c>
      <c r="W83" s="269">
        <f t="shared" ref="W83:W85" si="189">V83*T83</f>
        <v>0</v>
      </c>
      <c r="X83" s="267">
        <f t="shared" ref="X83:X85" si="190">Y83/$F83</f>
        <v>0</v>
      </c>
      <c r="Y83" s="270">
        <f>'CD R Documentación'!$I83</f>
        <v>0</v>
      </c>
      <c r="Z83" s="261"/>
      <c r="AA83" s="261"/>
      <c r="AB83" s="265">
        <f>'CD R Documentación'!$L83</f>
        <v>0</v>
      </c>
      <c r="AC83" s="267">
        <f t="shared" ref="AC83:AC85" si="191">AD83/$F83</f>
        <v>0</v>
      </c>
      <c r="AD83" s="270">
        <f>'CD R Investigación'!$I83</f>
        <v>0</v>
      </c>
      <c r="AE83" s="261"/>
      <c r="AF83" s="261"/>
      <c r="AG83" s="271">
        <f>'CD R Investigación'!$L83</f>
        <v>0</v>
      </c>
      <c r="AH83" s="267">
        <f t="shared" ref="AH83:AH85" si="192">AI83/$F83</f>
        <v>1.028571429</v>
      </c>
      <c r="AI83" s="270">
        <f>'CD R Desarrollo'!$I83</f>
        <v>36</v>
      </c>
      <c r="AJ83" s="61"/>
      <c r="AK83" s="272"/>
      <c r="AL83" s="271">
        <f>'CD R Desarrollo'!$L83</f>
        <v>5.64</v>
      </c>
      <c r="AM83" s="352"/>
      <c r="AN83" s="353">
        <f>'PL Cronograma detallado'!L195*AM83</f>
        <v>0</v>
      </c>
      <c r="AO83" s="354">
        <f>AN83/'PL Cronograma detallado'!M$238</f>
        <v>0</v>
      </c>
      <c r="AP83" s="354">
        <f>AO83+AP79</f>
        <v>0.4906560331</v>
      </c>
    </row>
    <row r="84" ht="15.75" customHeight="1">
      <c r="A84" s="307" t="s">
        <v>214</v>
      </c>
      <c r="B84" s="311" t="s">
        <v>351</v>
      </c>
      <c r="C84" s="308">
        <v>46333.0</v>
      </c>
      <c r="D84" s="308">
        <v>46333.0</v>
      </c>
      <c r="E84" s="312">
        <v>1.0</v>
      </c>
      <c r="F84" s="309">
        <v>1.0</v>
      </c>
      <c r="G84" s="263">
        <f t="shared" si="3"/>
        <v>0.001264222503</v>
      </c>
      <c r="H84" s="263">
        <f t="shared" ref="H84:H85" si="193">H83+G84</f>
        <v>0.6978508217</v>
      </c>
      <c r="I84" s="265">
        <f t="shared" si="186"/>
        <v>4</v>
      </c>
      <c r="J84" s="287">
        <f t="shared" ref="J84:J85" si="194">J83+I84</f>
        <v>1072.5</v>
      </c>
      <c r="K84" s="326">
        <f t="shared" si="40"/>
        <v>0.7802837395</v>
      </c>
      <c r="L84" s="265">
        <f t="shared" si="187"/>
        <v>1.93</v>
      </c>
      <c r="M84" s="287">
        <f t="shared" ref="M84:M85" si="195">M83+L84</f>
        <v>204.5</v>
      </c>
      <c r="N84" s="62">
        <f t="shared" si="4"/>
        <v>0</v>
      </c>
      <c r="O84" s="62">
        <f t="shared" si="7"/>
        <v>0.2460176991</v>
      </c>
      <c r="P84" s="106"/>
      <c r="Q84" s="106"/>
      <c r="R84" s="106">
        <f t="shared" ref="R84:R86" si="196">M84/$L$87</f>
        <v>105.9585492</v>
      </c>
      <c r="S84" s="267">
        <f t="shared" si="188"/>
        <v>1</v>
      </c>
      <c r="T84" s="268">
        <v>1.0</v>
      </c>
      <c r="U84" s="261"/>
      <c r="V84" s="261">
        <f>Roles!$D$2</f>
        <v>0.61</v>
      </c>
      <c r="W84" s="269">
        <f t="shared" si="189"/>
        <v>0.61</v>
      </c>
      <c r="X84" s="267">
        <f t="shared" si="190"/>
        <v>1</v>
      </c>
      <c r="Y84" s="270">
        <f>'CD R Documentación'!$I84</f>
        <v>1</v>
      </c>
      <c r="Z84" s="261"/>
      <c r="AA84" s="261"/>
      <c r="AB84" s="265">
        <f>'CD R Documentación'!$L84</f>
        <v>0.44</v>
      </c>
      <c r="AC84" s="267">
        <f t="shared" si="191"/>
        <v>1</v>
      </c>
      <c r="AD84" s="270">
        <f>'CD R Investigación'!$I84</f>
        <v>1</v>
      </c>
      <c r="AE84" s="261"/>
      <c r="AF84" s="261"/>
      <c r="AG84" s="271">
        <f>'CD R Investigación'!$L84</f>
        <v>0.44</v>
      </c>
      <c r="AH84" s="267">
        <f t="shared" si="192"/>
        <v>1</v>
      </c>
      <c r="AI84" s="270">
        <f>'CD R Desarrollo'!$I84</f>
        <v>1</v>
      </c>
      <c r="AJ84" s="61"/>
      <c r="AK84" s="272"/>
      <c r="AL84" s="271">
        <f>'CD R Desarrollo'!$L84</f>
        <v>0.44</v>
      </c>
      <c r="AM84" s="352"/>
      <c r="AN84" s="353">
        <f>'PL Cronograma detallado'!L196*AM84</f>
        <v>0</v>
      </c>
      <c r="AO84" s="354">
        <f>AN84/'PL Cronograma detallado'!M$238</f>
        <v>0</v>
      </c>
      <c r="AP84" s="354">
        <f t="shared" ref="AP84:AP85" si="197">AO84+AP83</f>
        <v>0.4906560331</v>
      </c>
    </row>
    <row r="85" ht="15.75" customHeight="1">
      <c r="A85" s="307" t="s">
        <v>216</v>
      </c>
      <c r="B85" s="58" t="s">
        <v>352</v>
      </c>
      <c r="C85" s="308">
        <v>46336.0</v>
      </c>
      <c r="D85" s="308">
        <v>46339.0</v>
      </c>
      <c r="E85" s="188">
        <f t="shared" ref="E85:E86" si="198">D85-C85+1</f>
        <v>4</v>
      </c>
      <c r="F85" s="61">
        <v>35.0</v>
      </c>
      <c r="G85" s="263">
        <f t="shared" si="3"/>
        <v>0.04424778761</v>
      </c>
      <c r="H85" s="263">
        <f t="shared" si="193"/>
        <v>0.7420986094</v>
      </c>
      <c r="I85" s="265">
        <f t="shared" si="186"/>
        <v>36</v>
      </c>
      <c r="J85" s="287">
        <f t="shared" si="194"/>
        <v>1108.5</v>
      </c>
      <c r="K85" s="326">
        <f t="shared" si="40"/>
        <v>0.8064750818</v>
      </c>
      <c r="L85" s="265">
        <f t="shared" si="187"/>
        <v>5.64</v>
      </c>
      <c r="M85" s="287">
        <f t="shared" si="195"/>
        <v>210.14</v>
      </c>
      <c r="N85" s="62">
        <f t="shared" si="4"/>
        <v>0</v>
      </c>
      <c r="O85" s="62">
        <f t="shared" si="7"/>
        <v>0.2460176991</v>
      </c>
      <c r="P85" s="305"/>
      <c r="Q85" s="305"/>
      <c r="R85" s="305">
        <f t="shared" si="196"/>
        <v>108.880829</v>
      </c>
      <c r="S85" s="267">
        <f t="shared" si="188"/>
        <v>0</v>
      </c>
      <c r="T85" s="268"/>
      <c r="U85" s="261"/>
      <c r="V85" s="261">
        <f>Roles!$D$2</f>
        <v>0.61</v>
      </c>
      <c r="W85" s="269">
        <f t="shared" si="189"/>
        <v>0</v>
      </c>
      <c r="X85" s="267">
        <f t="shared" si="190"/>
        <v>0</v>
      </c>
      <c r="Y85" s="270">
        <f>'CD R Documentación'!$I85</f>
        <v>0</v>
      </c>
      <c r="Z85" s="261"/>
      <c r="AA85" s="261"/>
      <c r="AB85" s="265">
        <f>'CD R Documentación'!$L85</f>
        <v>0</v>
      </c>
      <c r="AC85" s="267">
        <f t="shared" si="191"/>
        <v>0</v>
      </c>
      <c r="AD85" s="270">
        <f>'CD R Investigación'!$I85</f>
        <v>0</v>
      </c>
      <c r="AE85" s="261"/>
      <c r="AF85" s="261"/>
      <c r="AG85" s="271">
        <f>'CD R Investigación'!$L85</f>
        <v>0</v>
      </c>
      <c r="AH85" s="267">
        <f t="shared" si="192"/>
        <v>1.028571429</v>
      </c>
      <c r="AI85" s="270">
        <f>'CD R Desarrollo'!$I85</f>
        <v>36</v>
      </c>
      <c r="AJ85" s="61"/>
      <c r="AK85" s="272"/>
      <c r="AL85" s="271">
        <f>'CD R Desarrollo'!$L85</f>
        <v>5.64</v>
      </c>
      <c r="AM85" s="352"/>
      <c r="AN85" s="353">
        <f>'PL Cronograma detallado'!L197*AM85</f>
        <v>0</v>
      </c>
      <c r="AO85" s="354">
        <f>AN85/'PL Cronograma detallado'!M$238</f>
        <v>0</v>
      </c>
      <c r="AP85" s="354">
        <f t="shared" si="197"/>
        <v>0.4906560331</v>
      </c>
    </row>
    <row r="86" ht="15.75" customHeight="1">
      <c r="A86" s="323">
        <v>5.2</v>
      </c>
      <c r="B86" s="302" t="s">
        <v>353</v>
      </c>
      <c r="C86" s="303">
        <v>46340.0</v>
      </c>
      <c r="D86" s="303">
        <v>46346.0</v>
      </c>
      <c r="E86" s="304">
        <f t="shared" si="198"/>
        <v>7</v>
      </c>
      <c r="F86" s="278">
        <f>SUM(F87:F89)</f>
        <v>61</v>
      </c>
      <c r="G86" s="305">
        <f t="shared" si="3"/>
        <v>0.07711757269</v>
      </c>
      <c r="H86" s="305">
        <f>H89</f>
        <v>0.819216182</v>
      </c>
      <c r="I86" s="306">
        <f>SUM(I87:I89)</f>
        <v>76</v>
      </c>
      <c r="J86" s="306">
        <f>J89</f>
        <v>1184.5</v>
      </c>
      <c r="K86" s="247">
        <f t="shared" si="40"/>
        <v>0.8617679156</v>
      </c>
      <c r="L86" s="306">
        <f>SUM(L87:L89)</f>
        <v>13.21</v>
      </c>
      <c r="M86" s="306">
        <f>M89</f>
        <v>223.35</v>
      </c>
      <c r="N86" s="305">
        <f t="shared" si="4"/>
        <v>0</v>
      </c>
      <c r="O86" s="305">
        <f t="shared" si="7"/>
        <v>0.2460176991</v>
      </c>
      <c r="P86" s="247"/>
      <c r="Q86" s="247"/>
      <c r="R86" s="247">
        <f t="shared" si="196"/>
        <v>115.7253886</v>
      </c>
      <c r="S86" s="315"/>
      <c r="T86" s="276"/>
      <c r="U86" s="277"/>
      <c r="V86" s="277"/>
      <c r="W86" s="256"/>
      <c r="X86" s="277"/>
      <c r="Y86" s="269"/>
      <c r="Z86" s="277"/>
      <c r="AA86" s="277"/>
      <c r="AB86" s="277"/>
      <c r="AC86" s="277"/>
      <c r="AD86" s="269"/>
      <c r="AE86" s="277"/>
      <c r="AF86" s="277"/>
      <c r="AG86" s="256"/>
      <c r="AH86" s="249"/>
      <c r="AI86" s="269"/>
      <c r="AJ86" s="278"/>
      <c r="AK86" s="255"/>
      <c r="AL86" s="256"/>
      <c r="AM86" s="355"/>
      <c r="AN86" s="356"/>
      <c r="AO86" s="357"/>
      <c r="AP86" s="357"/>
    </row>
    <row r="87" ht="15.75" customHeight="1">
      <c r="A87" s="307" t="s">
        <v>354</v>
      </c>
      <c r="B87" s="311" t="s">
        <v>355</v>
      </c>
      <c r="C87" s="308">
        <v>46340.0</v>
      </c>
      <c r="D87" s="308">
        <v>46340.0</v>
      </c>
      <c r="E87" s="312">
        <v>1.0</v>
      </c>
      <c r="F87" s="309">
        <v>1.0</v>
      </c>
      <c r="G87" s="62">
        <f t="shared" si="3"/>
        <v>0.001264222503</v>
      </c>
      <c r="H87" s="62">
        <f>H85+G87</f>
        <v>0.7433628319</v>
      </c>
      <c r="I87" s="265">
        <f t="shared" ref="I87:I89" si="199">T87+Y87+AD87+AI87</f>
        <v>4</v>
      </c>
      <c r="J87" s="189">
        <f>J85+I87</f>
        <v>1112.5</v>
      </c>
      <c r="K87" s="49">
        <f t="shared" si="40"/>
        <v>0.809385231</v>
      </c>
      <c r="L87" s="265">
        <f t="shared" ref="L87:L89" si="200">W87+AB87+AG87+AL87</f>
        <v>1.93</v>
      </c>
      <c r="M87" s="189">
        <f>M85+L87</f>
        <v>212.07</v>
      </c>
      <c r="N87" s="62">
        <f t="shared" si="4"/>
        <v>0</v>
      </c>
      <c r="O87" s="62">
        <f t="shared" si="7"/>
        <v>0.2460176991</v>
      </c>
      <c r="P87" s="133"/>
      <c r="Q87" s="133"/>
      <c r="R87" s="133"/>
      <c r="S87" s="267">
        <f t="shared" ref="S87:S89" si="201">T87/$F87</f>
        <v>1</v>
      </c>
      <c r="T87" s="268">
        <v>1.0</v>
      </c>
      <c r="U87" s="261"/>
      <c r="V87" s="261">
        <f>Roles!$D$2</f>
        <v>0.61</v>
      </c>
      <c r="W87" s="269">
        <f t="shared" ref="W87:W89" si="202">V87*T87</f>
        <v>0.61</v>
      </c>
      <c r="X87" s="267">
        <f t="shared" ref="X87:X89" si="203">Y87/$F87</f>
        <v>1</v>
      </c>
      <c r="Y87" s="270">
        <f>'CD R Documentación'!$I87</f>
        <v>1</v>
      </c>
      <c r="Z87" s="261"/>
      <c r="AA87" s="261"/>
      <c r="AB87" s="265">
        <f>'CD R Documentación'!$L87</f>
        <v>0.44</v>
      </c>
      <c r="AC87" s="267">
        <f t="shared" ref="AC87:AC89" si="204">AD87/$F87</f>
        <v>1</v>
      </c>
      <c r="AD87" s="270">
        <f>'CD R Investigación'!$I87</f>
        <v>1</v>
      </c>
      <c r="AE87" s="261"/>
      <c r="AF87" s="261"/>
      <c r="AG87" s="271">
        <f>'CD R Investigación'!$L87</f>
        <v>0.44</v>
      </c>
      <c r="AH87" s="267">
        <f t="shared" ref="AH87:AH89" si="205">AI87/$F87</f>
        <v>1</v>
      </c>
      <c r="AI87" s="270">
        <f>'CD R Desarrollo'!$I87</f>
        <v>1</v>
      </c>
      <c r="AJ87" s="61"/>
      <c r="AK87" s="272"/>
      <c r="AL87" s="271">
        <f>'CD R Desarrollo'!$L87</f>
        <v>0.44</v>
      </c>
      <c r="AM87" s="352"/>
      <c r="AN87" s="353">
        <f>'PL Cronograma detallado'!L199*AM87</f>
        <v>0</v>
      </c>
      <c r="AO87" s="354">
        <f>AN87/'PL Cronograma detallado'!M$238</f>
        <v>0</v>
      </c>
      <c r="AP87" s="354">
        <f>AO87+AP85</f>
        <v>0.4906560331</v>
      </c>
    </row>
    <row r="88" ht="15.75" customHeight="1">
      <c r="A88" s="307" t="s">
        <v>356</v>
      </c>
      <c r="B88" s="58" t="s">
        <v>357</v>
      </c>
      <c r="C88" s="308">
        <v>46340.0</v>
      </c>
      <c r="D88" s="308">
        <v>46343.0</v>
      </c>
      <c r="E88" s="188">
        <f t="shared" ref="E88:E90" si="206">D88-C88+1</f>
        <v>4</v>
      </c>
      <c r="F88" s="61">
        <v>30.0</v>
      </c>
      <c r="G88" s="263">
        <f t="shared" si="3"/>
        <v>0.03792667509</v>
      </c>
      <c r="H88" s="263">
        <f t="shared" ref="H88:H89" si="207">H87+G88</f>
        <v>0.781289507</v>
      </c>
      <c r="I88" s="265">
        <f t="shared" si="199"/>
        <v>36</v>
      </c>
      <c r="J88" s="287">
        <f t="shared" ref="J88:J89" si="208">J87+I88</f>
        <v>1148.5</v>
      </c>
      <c r="K88" s="326">
        <f t="shared" si="40"/>
        <v>0.8355765733</v>
      </c>
      <c r="L88" s="265">
        <f t="shared" si="200"/>
        <v>5.64</v>
      </c>
      <c r="M88" s="287">
        <f t="shared" ref="M88:M89" si="209">M87+L88</f>
        <v>217.71</v>
      </c>
      <c r="N88" s="62">
        <f t="shared" si="4"/>
        <v>0</v>
      </c>
      <c r="O88" s="62">
        <f t="shared" si="7"/>
        <v>0.2460176991</v>
      </c>
      <c r="P88" s="364"/>
      <c r="Q88" s="364"/>
      <c r="R88" s="364"/>
      <c r="S88" s="267">
        <f t="shared" si="201"/>
        <v>0</v>
      </c>
      <c r="T88" s="268"/>
      <c r="U88" s="261"/>
      <c r="V88" s="261">
        <f>Roles!$D$2</f>
        <v>0.61</v>
      </c>
      <c r="W88" s="269">
        <f t="shared" si="202"/>
        <v>0</v>
      </c>
      <c r="X88" s="267">
        <f t="shared" si="203"/>
        <v>0</v>
      </c>
      <c r="Y88" s="270">
        <f>'CD R Documentación'!$I88</f>
        <v>0</v>
      </c>
      <c r="Z88" s="261"/>
      <c r="AA88" s="261"/>
      <c r="AB88" s="265">
        <f>'CD R Documentación'!$L88</f>
        <v>0</v>
      </c>
      <c r="AC88" s="267">
        <f t="shared" si="204"/>
        <v>0</v>
      </c>
      <c r="AD88" s="270">
        <f>'CD R Investigación'!$I88</f>
        <v>0</v>
      </c>
      <c r="AE88" s="261"/>
      <c r="AF88" s="261"/>
      <c r="AG88" s="271">
        <f>'CD R Investigación'!$L88</f>
        <v>0</v>
      </c>
      <c r="AH88" s="267">
        <f t="shared" si="205"/>
        <v>1.2</v>
      </c>
      <c r="AI88" s="270">
        <f>'CD R Desarrollo'!$I88</f>
        <v>36</v>
      </c>
      <c r="AJ88" s="61"/>
      <c r="AK88" s="272"/>
      <c r="AL88" s="271">
        <f>'CD R Desarrollo'!$L88</f>
        <v>5.64</v>
      </c>
      <c r="AM88" s="352"/>
      <c r="AN88" s="353">
        <f>'PL Cronograma detallado'!L200*AM88</f>
        <v>0</v>
      </c>
      <c r="AO88" s="354">
        <f>AN88/'PL Cronograma detallado'!M$238</f>
        <v>0</v>
      </c>
      <c r="AP88" s="354">
        <f t="shared" ref="AP88:AP89" si="210">AO88+AP87</f>
        <v>0.4906560331</v>
      </c>
    </row>
    <row r="89" ht="15.75" customHeight="1">
      <c r="A89" s="307" t="s">
        <v>358</v>
      </c>
      <c r="B89" s="58" t="s">
        <v>359</v>
      </c>
      <c r="C89" s="308">
        <v>46344.0</v>
      </c>
      <c r="D89" s="308">
        <v>46346.0</v>
      </c>
      <c r="E89" s="188">
        <f t="shared" si="206"/>
        <v>3</v>
      </c>
      <c r="F89" s="61">
        <v>30.0</v>
      </c>
      <c r="G89" s="263">
        <f t="shared" si="3"/>
        <v>0.03792667509</v>
      </c>
      <c r="H89" s="263">
        <f t="shared" si="207"/>
        <v>0.819216182</v>
      </c>
      <c r="I89" s="265">
        <f t="shared" si="199"/>
        <v>36</v>
      </c>
      <c r="J89" s="287">
        <f t="shared" si="208"/>
        <v>1184.5</v>
      </c>
      <c r="K89" s="326">
        <f t="shared" si="40"/>
        <v>0.8617679156</v>
      </c>
      <c r="L89" s="265">
        <f t="shared" si="200"/>
        <v>5.64</v>
      </c>
      <c r="M89" s="287">
        <f t="shared" si="209"/>
        <v>223.35</v>
      </c>
      <c r="N89" s="62">
        <f t="shared" si="4"/>
        <v>0</v>
      </c>
      <c r="O89" s="62">
        <f t="shared" si="7"/>
        <v>0.2460176991</v>
      </c>
      <c r="P89" s="337"/>
      <c r="Q89" s="337"/>
      <c r="R89" s="337"/>
      <c r="S89" s="267">
        <f t="shared" si="201"/>
        <v>0</v>
      </c>
      <c r="T89" s="268"/>
      <c r="U89" s="261"/>
      <c r="V89" s="261">
        <f>Roles!$D$2</f>
        <v>0.61</v>
      </c>
      <c r="W89" s="269">
        <f t="shared" si="202"/>
        <v>0</v>
      </c>
      <c r="X89" s="267">
        <f t="shared" si="203"/>
        <v>0</v>
      </c>
      <c r="Y89" s="270">
        <f>'CD R Documentación'!$I89</f>
        <v>0</v>
      </c>
      <c r="Z89" s="261"/>
      <c r="AA89" s="261"/>
      <c r="AB89" s="265">
        <f>'CD R Documentación'!$L89</f>
        <v>0</v>
      </c>
      <c r="AC89" s="267">
        <f t="shared" si="204"/>
        <v>0</v>
      </c>
      <c r="AD89" s="270">
        <f>'CD R Investigación'!$I89</f>
        <v>0</v>
      </c>
      <c r="AE89" s="261"/>
      <c r="AF89" s="261"/>
      <c r="AG89" s="271">
        <f>'CD R Investigación'!$L89</f>
        <v>0</v>
      </c>
      <c r="AH89" s="267">
        <f t="shared" si="205"/>
        <v>1.2</v>
      </c>
      <c r="AI89" s="270">
        <f>'CD R Desarrollo'!$I89</f>
        <v>36</v>
      </c>
      <c r="AJ89" s="261"/>
      <c r="AK89" s="272"/>
      <c r="AL89" s="271">
        <f>'CD R Desarrollo'!$L89</f>
        <v>5.64</v>
      </c>
      <c r="AM89" s="352"/>
      <c r="AN89" s="353">
        <f>'PL Cronograma detallado'!L201*AM89</f>
        <v>0</v>
      </c>
      <c r="AO89" s="354">
        <f>AN89/'PL Cronograma detallado'!M$238</f>
        <v>0</v>
      </c>
      <c r="AP89" s="354">
        <f t="shared" si="210"/>
        <v>0.4906560331</v>
      </c>
    </row>
    <row r="90" ht="15.75" customHeight="1">
      <c r="A90" s="323">
        <v>5.3</v>
      </c>
      <c r="B90" s="302" t="s">
        <v>360</v>
      </c>
      <c r="C90" s="303">
        <v>46347.0</v>
      </c>
      <c r="D90" s="303">
        <v>46349.0</v>
      </c>
      <c r="E90" s="304">
        <f t="shared" si="206"/>
        <v>3</v>
      </c>
      <c r="F90" s="278">
        <f>SUM(F91:F93)</f>
        <v>31</v>
      </c>
      <c r="G90" s="314">
        <f t="shared" si="3"/>
        <v>0.0391908976</v>
      </c>
      <c r="H90" s="305">
        <f>H93</f>
        <v>0.8584070796</v>
      </c>
      <c r="I90" s="306">
        <f>SUM(I91:I93)</f>
        <v>40</v>
      </c>
      <c r="J90" s="306">
        <f>J93</f>
        <v>1224.5</v>
      </c>
      <c r="K90" s="247">
        <f t="shared" si="40"/>
        <v>0.8908694071</v>
      </c>
      <c r="L90" s="306">
        <f>SUM(L91:L93)</f>
        <v>7.57</v>
      </c>
      <c r="M90" s="306">
        <f>M93</f>
        <v>230.92</v>
      </c>
      <c r="N90" s="305">
        <f t="shared" si="4"/>
        <v>0</v>
      </c>
      <c r="O90" s="305">
        <f t="shared" si="7"/>
        <v>0.2460176991</v>
      </c>
      <c r="P90" s="365"/>
      <c r="Q90" s="365"/>
      <c r="R90" s="365"/>
      <c r="S90" s="315"/>
      <c r="T90" s="276"/>
      <c r="U90" s="277"/>
      <c r="V90" s="277"/>
      <c r="W90" s="256"/>
      <c r="X90" s="277"/>
      <c r="Y90" s="269"/>
      <c r="Z90" s="277"/>
      <c r="AA90" s="277"/>
      <c r="AB90" s="277"/>
      <c r="AC90" s="277"/>
      <c r="AD90" s="269"/>
      <c r="AE90" s="277"/>
      <c r="AF90" s="277"/>
      <c r="AG90" s="256"/>
      <c r="AH90" s="249"/>
      <c r="AI90" s="269"/>
      <c r="AJ90" s="278"/>
      <c r="AK90" s="255"/>
      <c r="AL90" s="256"/>
      <c r="AM90" s="355"/>
      <c r="AN90" s="356"/>
      <c r="AO90" s="357"/>
      <c r="AP90" s="357"/>
    </row>
    <row r="91" ht="15.75" customHeight="1">
      <c r="A91" s="307" t="s">
        <v>361</v>
      </c>
      <c r="B91" s="311" t="s">
        <v>362</v>
      </c>
      <c r="C91" s="308">
        <v>46347.0</v>
      </c>
      <c r="D91" s="308">
        <v>46347.0</v>
      </c>
      <c r="E91" s="312">
        <v>1.0</v>
      </c>
      <c r="F91" s="309">
        <v>1.0</v>
      </c>
      <c r="G91" s="62">
        <f t="shared" si="3"/>
        <v>0.001264222503</v>
      </c>
      <c r="H91" s="62">
        <f>H89+G91</f>
        <v>0.8204804046</v>
      </c>
      <c r="I91" s="265">
        <f t="shared" ref="I91:I93" si="211">T91+Y91+AD91+AI91</f>
        <v>4</v>
      </c>
      <c r="J91" s="189">
        <f>J89+I91</f>
        <v>1188.5</v>
      </c>
      <c r="K91" s="49">
        <f t="shared" si="40"/>
        <v>0.8646780648</v>
      </c>
      <c r="L91" s="265">
        <f t="shared" ref="L91:L93" si="212">W91+AB91+AG91+AL91</f>
        <v>1.93</v>
      </c>
      <c r="M91" s="189">
        <f>M89+L91</f>
        <v>225.28</v>
      </c>
      <c r="N91" s="62">
        <f t="shared" si="4"/>
        <v>0</v>
      </c>
      <c r="O91" s="62">
        <f t="shared" si="7"/>
        <v>0.2460176991</v>
      </c>
      <c r="P91" s="133"/>
      <c r="Q91" s="133"/>
      <c r="R91" s="133"/>
      <c r="S91" s="267">
        <f t="shared" ref="S91:S93" si="213">T91/$F91</f>
        <v>1</v>
      </c>
      <c r="T91" s="268">
        <v>1.0</v>
      </c>
      <c r="U91" s="261"/>
      <c r="V91" s="261">
        <f>Roles!$D$2</f>
        <v>0.61</v>
      </c>
      <c r="W91" s="269">
        <f t="shared" ref="W91:W93" si="214">V91*T91</f>
        <v>0.61</v>
      </c>
      <c r="X91" s="267">
        <f t="shared" ref="X91:X93" si="215">Y91/$F91</f>
        <v>1</v>
      </c>
      <c r="Y91" s="270">
        <f>'CD R Documentación'!$I91</f>
        <v>1</v>
      </c>
      <c r="Z91" s="261"/>
      <c r="AA91" s="261"/>
      <c r="AB91" s="265">
        <f>'CD R Documentación'!$L91</f>
        <v>0.44</v>
      </c>
      <c r="AC91" s="267">
        <f t="shared" ref="AC91:AC93" si="216">AD91/$F91</f>
        <v>1</v>
      </c>
      <c r="AD91" s="270">
        <f>'CD R Investigación'!$I91</f>
        <v>1</v>
      </c>
      <c r="AE91" s="261"/>
      <c r="AF91" s="261"/>
      <c r="AG91" s="271">
        <f>'CD R Investigación'!$L91</f>
        <v>0.44</v>
      </c>
      <c r="AH91" s="267">
        <f t="shared" ref="AH91:AH93" si="217">AI91/$F91</f>
        <v>1</v>
      </c>
      <c r="AI91" s="270">
        <f>'CD R Desarrollo'!$I91</f>
        <v>1</v>
      </c>
      <c r="AJ91" s="61"/>
      <c r="AK91" s="272"/>
      <c r="AL91" s="271">
        <f>'CD R Desarrollo'!$L91</f>
        <v>0.44</v>
      </c>
      <c r="AM91" s="352"/>
      <c r="AN91" s="353">
        <f>'PL Cronograma detallado'!L203*AM91</f>
        <v>0</v>
      </c>
      <c r="AO91" s="354">
        <f>AN91/'PL Cronograma detallado'!M$238</f>
        <v>0</v>
      </c>
      <c r="AP91" s="354">
        <f>AO91+AP89</f>
        <v>0.4906560331</v>
      </c>
    </row>
    <row r="92" ht="15.75" customHeight="1">
      <c r="A92" s="307" t="s">
        <v>363</v>
      </c>
      <c r="B92" s="58" t="s">
        <v>364</v>
      </c>
      <c r="C92" s="308">
        <v>46347.0</v>
      </c>
      <c r="D92" s="308">
        <v>46348.0</v>
      </c>
      <c r="E92" s="188">
        <f t="shared" ref="E92:E99" si="218">D92-C92+1</f>
        <v>2</v>
      </c>
      <c r="F92" s="61">
        <v>20.0</v>
      </c>
      <c r="G92" s="263">
        <f t="shared" si="3"/>
        <v>0.02528445006</v>
      </c>
      <c r="H92" s="263">
        <f t="shared" ref="H92:H93" si="219">H91+G92</f>
        <v>0.8457648546</v>
      </c>
      <c r="I92" s="265">
        <f t="shared" si="211"/>
        <v>24</v>
      </c>
      <c r="J92" s="287">
        <f t="shared" ref="J92:J93" si="220">J91+I92</f>
        <v>1212.5</v>
      </c>
      <c r="K92" s="326">
        <f t="shared" si="40"/>
        <v>0.8821389596</v>
      </c>
      <c r="L92" s="265">
        <f t="shared" si="212"/>
        <v>3.76</v>
      </c>
      <c r="M92" s="287">
        <f t="shared" ref="M92:M93" si="221">M91+L92</f>
        <v>229.04</v>
      </c>
      <c r="N92" s="62">
        <f t="shared" si="4"/>
        <v>0</v>
      </c>
      <c r="O92" s="62">
        <f t="shared" si="7"/>
        <v>0.2460176991</v>
      </c>
      <c r="P92" s="133"/>
      <c r="Q92" s="133"/>
      <c r="R92" s="133"/>
      <c r="S92" s="267">
        <f t="shared" si="213"/>
        <v>0</v>
      </c>
      <c r="T92" s="268"/>
      <c r="U92" s="261"/>
      <c r="V92" s="261">
        <f>Roles!$D$2</f>
        <v>0.61</v>
      </c>
      <c r="W92" s="269">
        <f t="shared" si="214"/>
        <v>0</v>
      </c>
      <c r="X92" s="267">
        <f t="shared" si="215"/>
        <v>0</v>
      </c>
      <c r="Y92" s="270">
        <f>'CD R Documentación'!$I92</f>
        <v>0</v>
      </c>
      <c r="Z92" s="261"/>
      <c r="AA92" s="261"/>
      <c r="AB92" s="265">
        <f>'CD R Documentación'!$L92</f>
        <v>0</v>
      </c>
      <c r="AC92" s="267">
        <f t="shared" si="216"/>
        <v>0</v>
      </c>
      <c r="AD92" s="270">
        <f>'CD R Investigación'!$I92</f>
        <v>0</v>
      </c>
      <c r="AE92" s="261"/>
      <c r="AF92" s="261"/>
      <c r="AG92" s="271">
        <f>'CD R Investigación'!$L92</f>
        <v>0</v>
      </c>
      <c r="AH92" s="267">
        <f t="shared" si="217"/>
        <v>1.2</v>
      </c>
      <c r="AI92" s="270">
        <f>'CD R Desarrollo'!$I92</f>
        <v>24</v>
      </c>
      <c r="AJ92" s="61"/>
      <c r="AK92" s="272"/>
      <c r="AL92" s="271">
        <f>'CD R Desarrollo'!$L92</f>
        <v>3.76</v>
      </c>
      <c r="AM92" s="352"/>
      <c r="AN92" s="353">
        <f>'PL Cronograma detallado'!L204*AM92</f>
        <v>0</v>
      </c>
      <c r="AO92" s="354">
        <f>AN92/'PL Cronograma detallado'!M$238</f>
        <v>0</v>
      </c>
      <c r="AP92" s="354">
        <f t="shared" ref="AP92:AP93" si="222">AO92+AP91</f>
        <v>0.4906560331</v>
      </c>
    </row>
    <row r="93" ht="15.75" customHeight="1">
      <c r="A93" s="307" t="s">
        <v>365</v>
      </c>
      <c r="B93" s="58" t="s">
        <v>366</v>
      </c>
      <c r="C93" s="308">
        <v>46349.0</v>
      </c>
      <c r="D93" s="308">
        <v>46349.0</v>
      </c>
      <c r="E93" s="188">
        <f t="shared" si="218"/>
        <v>1</v>
      </c>
      <c r="F93" s="61">
        <v>10.0</v>
      </c>
      <c r="G93" s="263">
        <f t="shared" si="3"/>
        <v>0.01264222503</v>
      </c>
      <c r="H93" s="263">
        <f t="shared" si="219"/>
        <v>0.8584070796</v>
      </c>
      <c r="I93" s="265">
        <f t="shared" si="211"/>
        <v>12</v>
      </c>
      <c r="J93" s="287">
        <f t="shared" si="220"/>
        <v>1224.5</v>
      </c>
      <c r="K93" s="326">
        <f t="shared" si="40"/>
        <v>0.8908694071</v>
      </c>
      <c r="L93" s="265">
        <f t="shared" si="212"/>
        <v>1.88</v>
      </c>
      <c r="M93" s="287">
        <f t="shared" si="221"/>
        <v>230.92</v>
      </c>
      <c r="N93" s="62">
        <f t="shared" si="4"/>
        <v>0</v>
      </c>
      <c r="O93" s="62">
        <f t="shared" si="7"/>
        <v>0.2460176991</v>
      </c>
      <c r="P93" s="365"/>
      <c r="Q93" s="365"/>
      <c r="R93" s="365"/>
      <c r="S93" s="267">
        <f t="shared" si="213"/>
        <v>0</v>
      </c>
      <c r="T93" s="268"/>
      <c r="U93" s="261"/>
      <c r="V93" s="261">
        <f>Roles!$D$2</f>
        <v>0.61</v>
      </c>
      <c r="W93" s="269">
        <f t="shared" si="214"/>
        <v>0</v>
      </c>
      <c r="X93" s="267">
        <f t="shared" si="215"/>
        <v>0</v>
      </c>
      <c r="Y93" s="270">
        <f>'CD R Documentación'!$I93</f>
        <v>0</v>
      </c>
      <c r="Z93" s="261"/>
      <c r="AA93" s="261"/>
      <c r="AB93" s="265">
        <f>'CD R Documentación'!$L93</f>
        <v>0</v>
      </c>
      <c r="AC93" s="267">
        <f t="shared" si="216"/>
        <v>0</v>
      </c>
      <c r="AD93" s="270">
        <f>'CD R Investigación'!$I93</f>
        <v>0</v>
      </c>
      <c r="AE93" s="261"/>
      <c r="AF93" s="261"/>
      <c r="AG93" s="271">
        <f>'CD R Investigación'!$L93</f>
        <v>0</v>
      </c>
      <c r="AH93" s="267">
        <f t="shared" si="217"/>
        <v>1.2</v>
      </c>
      <c r="AI93" s="270">
        <f>'CD R Desarrollo'!$I93</f>
        <v>12</v>
      </c>
      <c r="AJ93" s="61"/>
      <c r="AK93" s="272"/>
      <c r="AL93" s="271">
        <f>'CD R Desarrollo'!$L93</f>
        <v>1.88</v>
      </c>
      <c r="AM93" s="352"/>
      <c r="AN93" s="353">
        <f>'PL Cronograma detallado'!L205*AM93</f>
        <v>0</v>
      </c>
      <c r="AO93" s="354">
        <f>AN93/'PL Cronograma detallado'!M$238</f>
        <v>0</v>
      </c>
      <c r="AP93" s="354">
        <f t="shared" si="222"/>
        <v>0.4906560331</v>
      </c>
    </row>
    <row r="94" ht="15.75" customHeight="1">
      <c r="A94" s="323">
        <v>5.4</v>
      </c>
      <c r="B94" s="302" t="s">
        <v>367</v>
      </c>
      <c r="C94" s="303">
        <v>46350.0</v>
      </c>
      <c r="D94" s="303">
        <v>46352.0</v>
      </c>
      <c r="E94" s="304">
        <f t="shared" si="218"/>
        <v>3</v>
      </c>
      <c r="F94" s="278">
        <f>SUM(F95:F96)</f>
        <v>20</v>
      </c>
      <c r="G94" s="314">
        <f t="shared" si="3"/>
        <v>0.02528445006</v>
      </c>
      <c r="H94" s="305">
        <f>H96</f>
        <v>0.8836915297</v>
      </c>
      <c r="I94" s="306">
        <f>SUM(I95:I96)</f>
        <v>57</v>
      </c>
      <c r="J94" s="306">
        <f>J96</f>
        <v>1281.5</v>
      </c>
      <c r="K94" s="247">
        <f t="shared" si="40"/>
        <v>0.9323390324</v>
      </c>
      <c r="L94" s="306">
        <f>SUM(L95:L96)</f>
        <v>9.77</v>
      </c>
      <c r="M94" s="306">
        <f>M96</f>
        <v>240.69</v>
      </c>
      <c r="N94" s="305">
        <f t="shared" si="4"/>
        <v>0</v>
      </c>
      <c r="O94" s="305">
        <f t="shared" si="7"/>
        <v>0.2460176991</v>
      </c>
      <c r="P94" s="365"/>
      <c r="Q94" s="365"/>
      <c r="R94" s="365"/>
      <c r="S94" s="315"/>
      <c r="T94" s="276"/>
      <c r="U94" s="277"/>
      <c r="V94" s="277"/>
      <c r="W94" s="256"/>
      <c r="X94" s="277"/>
      <c r="Y94" s="269"/>
      <c r="Z94" s="277"/>
      <c r="AA94" s="277"/>
      <c r="AB94" s="277"/>
      <c r="AC94" s="277"/>
      <c r="AD94" s="269"/>
      <c r="AE94" s="277"/>
      <c r="AF94" s="277"/>
      <c r="AG94" s="256"/>
      <c r="AH94" s="249"/>
      <c r="AI94" s="269"/>
      <c r="AJ94" s="278"/>
      <c r="AK94" s="255"/>
      <c r="AL94" s="256"/>
      <c r="AM94" s="355"/>
      <c r="AN94" s="356"/>
      <c r="AO94" s="357"/>
      <c r="AP94" s="357"/>
    </row>
    <row r="95" ht="15.75" customHeight="1">
      <c r="A95" s="57" t="s">
        <v>368</v>
      </c>
      <c r="B95" s="58" t="s">
        <v>369</v>
      </c>
      <c r="C95" s="308">
        <v>46350.0</v>
      </c>
      <c r="D95" s="308">
        <v>46351.0</v>
      </c>
      <c r="E95" s="188">
        <f t="shared" si="218"/>
        <v>2</v>
      </c>
      <c r="F95" s="61">
        <v>10.0</v>
      </c>
      <c r="G95" s="62">
        <f t="shared" si="3"/>
        <v>0.01264222503</v>
      </c>
      <c r="H95" s="62">
        <f>H93+G95</f>
        <v>0.8710493047</v>
      </c>
      <c r="I95" s="265">
        <f t="shared" ref="I95:I96" si="223">T95+Y95+AD95+AI95</f>
        <v>13</v>
      </c>
      <c r="J95" s="189">
        <f>J93+I95</f>
        <v>1237.5</v>
      </c>
      <c r="K95" s="49">
        <f t="shared" si="40"/>
        <v>0.9003273918</v>
      </c>
      <c r="L95" s="265">
        <f t="shared" ref="L95:L96" si="224">W95+AB95+AG95+AL95</f>
        <v>2.49</v>
      </c>
      <c r="M95" s="189">
        <f>M93+L95</f>
        <v>233.41</v>
      </c>
      <c r="N95" s="62">
        <f t="shared" si="4"/>
        <v>0</v>
      </c>
      <c r="O95" s="62">
        <f t="shared" si="7"/>
        <v>0.2460176991</v>
      </c>
      <c r="P95" s="133"/>
      <c r="Q95" s="133"/>
      <c r="R95" s="133"/>
      <c r="S95" s="267">
        <f t="shared" ref="S95:S96" si="225">T95/$F95</f>
        <v>0.1</v>
      </c>
      <c r="T95" s="268">
        <v>1.0</v>
      </c>
      <c r="U95" s="261"/>
      <c r="V95" s="261">
        <f>Roles!$D$2</f>
        <v>0.61</v>
      </c>
      <c r="W95" s="269">
        <f t="shared" ref="W95:W96" si="226">V95*T95</f>
        <v>0.61</v>
      </c>
      <c r="X95" s="267">
        <f t="shared" ref="X95:X96" si="227">Y95/$F95</f>
        <v>0</v>
      </c>
      <c r="Y95" s="270">
        <f>'CD R Documentación'!$I95</f>
        <v>0</v>
      </c>
      <c r="Z95" s="261"/>
      <c r="AA95" s="261"/>
      <c r="AB95" s="265">
        <f>'CD R Documentación'!$L95</f>
        <v>0</v>
      </c>
      <c r="AC95" s="267">
        <f t="shared" ref="AC95:AC96" si="228">AD95/$F95</f>
        <v>0</v>
      </c>
      <c r="AD95" s="270">
        <f>'CD R Investigación'!$I95</f>
        <v>0</v>
      </c>
      <c r="AE95" s="261"/>
      <c r="AF95" s="261"/>
      <c r="AG95" s="271">
        <f>'CD R Investigación'!$L95</f>
        <v>0</v>
      </c>
      <c r="AH95" s="267">
        <f t="shared" ref="AH95:AH96" si="229">AI95/$F95</f>
        <v>1.2</v>
      </c>
      <c r="AI95" s="270">
        <f>'CD R Desarrollo'!$I95</f>
        <v>12</v>
      </c>
      <c r="AJ95" s="61"/>
      <c r="AK95" s="272"/>
      <c r="AL95" s="271">
        <f>'CD R Desarrollo'!$L95</f>
        <v>1.88</v>
      </c>
      <c r="AM95" s="352"/>
      <c r="AN95" s="353">
        <f>'PL Cronograma detallado'!L207*AM95</f>
        <v>0</v>
      </c>
      <c r="AO95" s="354">
        <f>AN95/'PL Cronograma detallado'!M$238</f>
        <v>0</v>
      </c>
      <c r="AP95" s="354">
        <f>AO95+AP93</f>
        <v>0.4906560331</v>
      </c>
    </row>
    <row r="96" ht="15.75" customHeight="1">
      <c r="A96" s="57" t="s">
        <v>370</v>
      </c>
      <c r="B96" s="58" t="s">
        <v>371</v>
      </c>
      <c r="C96" s="308">
        <v>46352.0</v>
      </c>
      <c r="D96" s="308">
        <v>46352.0</v>
      </c>
      <c r="E96" s="188">
        <f t="shared" si="218"/>
        <v>1</v>
      </c>
      <c r="F96" s="61">
        <v>10.0</v>
      </c>
      <c r="G96" s="327">
        <f t="shared" si="3"/>
        <v>0.01264222503</v>
      </c>
      <c r="H96" s="327">
        <f t="shared" ref="H96:H97" si="230">H95+G96</f>
        <v>0.8836915297</v>
      </c>
      <c r="I96" s="265">
        <f t="shared" si="223"/>
        <v>44</v>
      </c>
      <c r="J96" s="328">
        <f t="shared" ref="J96:J97" si="231">J95+I96</f>
        <v>1281.5</v>
      </c>
      <c r="K96" s="329">
        <f t="shared" si="40"/>
        <v>0.9323390324</v>
      </c>
      <c r="L96" s="265">
        <f t="shared" si="224"/>
        <v>7.28</v>
      </c>
      <c r="M96" s="328">
        <f t="shared" ref="M96:M97" si="232">M95+L96</f>
        <v>240.69</v>
      </c>
      <c r="N96" s="62">
        <f t="shared" si="4"/>
        <v>0</v>
      </c>
      <c r="O96" s="62">
        <f t="shared" si="7"/>
        <v>0.2460176991</v>
      </c>
      <c r="P96" s="365"/>
      <c r="Q96" s="365"/>
      <c r="R96" s="365"/>
      <c r="S96" s="267">
        <f t="shared" si="225"/>
        <v>0.1</v>
      </c>
      <c r="T96" s="268">
        <v>1.0</v>
      </c>
      <c r="U96" s="261"/>
      <c r="V96" s="261">
        <f>Roles!$D$2</f>
        <v>0.61</v>
      </c>
      <c r="W96" s="269">
        <f t="shared" si="226"/>
        <v>0.61</v>
      </c>
      <c r="X96" s="267">
        <f t="shared" si="227"/>
        <v>4.2</v>
      </c>
      <c r="Y96" s="270">
        <f>'CD R Documentación'!$I96</f>
        <v>42</v>
      </c>
      <c r="Z96" s="261"/>
      <c r="AA96" s="261"/>
      <c r="AB96" s="265">
        <f>'CD R Documentación'!$L96</f>
        <v>6.23</v>
      </c>
      <c r="AC96" s="267">
        <f t="shared" si="228"/>
        <v>0</v>
      </c>
      <c r="AD96" s="270">
        <f>'CD R Investigación'!$I96</f>
        <v>0</v>
      </c>
      <c r="AE96" s="261"/>
      <c r="AF96" s="261"/>
      <c r="AG96" s="271">
        <f>'CD R Investigación'!$L96</f>
        <v>0</v>
      </c>
      <c r="AH96" s="267">
        <f t="shared" si="229"/>
        <v>0.1</v>
      </c>
      <c r="AI96" s="270">
        <f>'CD R Desarrollo'!$I96</f>
        <v>1</v>
      </c>
      <c r="AJ96" s="61"/>
      <c r="AK96" s="272"/>
      <c r="AL96" s="271">
        <f>'CD R Desarrollo'!$L96</f>
        <v>0.44</v>
      </c>
      <c r="AM96" s="352"/>
      <c r="AN96" s="353">
        <f>'PL Cronograma detallado'!L210*AM96</f>
        <v>0</v>
      </c>
      <c r="AO96" s="354">
        <f>AN96/'PL Cronograma detallado'!M$238</f>
        <v>0</v>
      </c>
      <c r="AP96" s="354">
        <f>AO96+AP95</f>
        <v>0.4906560331</v>
      </c>
    </row>
    <row r="97" ht="15.75" customHeight="1">
      <c r="A97" s="44" t="s">
        <v>190</v>
      </c>
      <c r="B97" s="45" t="s">
        <v>244</v>
      </c>
      <c r="C97" s="215">
        <v>46352.0</v>
      </c>
      <c r="D97" s="215">
        <v>46352.0</v>
      </c>
      <c r="E97" s="47">
        <f t="shared" si="218"/>
        <v>1</v>
      </c>
      <c r="F97" s="48">
        <v>0.0</v>
      </c>
      <c r="G97" s="289">
        <f t="shared" si="3"/>
        <v>0</v>
      </c>
      <c r="H97" s="49">
        <f t="shared" si="230"/>
        <v>0.8836915297</v>
      </c>
      <c r="I97" s="53">
        <f>F97</f>
        <v>0</v>
      </c>
      <c r="J97" s="53">
        <f t="shared" si="231"/>
        <v>1281.5</v>
      </c>
      <c r="K97" s="49">
        <f t="shared" si="40"/>
        <v>0.9323390324</v>
      </c>
      <c r="L97" s="53">
        <v>0.0</v>
      </c>
      <c r="M97" s="53">
        <f t="shared" si="232"/>
        <v>240.69</v>
      </c>
      <c r="N97" s="121">
        <f t="shared" si="4"/>
        <v>0</v>
      </c>
      <c r="O97" s="121">
        <f t="shared" si="7"/>
        <v>0.2460176991</v>
      </c>
      <c r="P97" s="364"/>
      <c r="Q97" s="364"/>
      <c r="R97" s="364"/>
      <c r="S97" s="319"/>
      <c r="T97" s="222"/>
      <c r="U97" s="223"/>
      <c r="V97" s="223"/>
      <c r="W97" s="290"/>
      <c r="X97" s="223"/>
      <c r="Y97" s="269"/>
      <c r="Z97" s="223"/>
      <c r="AA97" s="223"/>
      <c r="AB97" s="223"/>
      <c r="AC97" s="223"/>
      <c r="AD97" s="269"/>
      <c r="AE97" s="223"/>
      <c r="AF97" s="223"/>
      <c r="AG97" s="290"/>
      <c r="AH97" s="221"/>
      <c r="AI97" s="269"/>
      <c r="AJ97" s="291"/>
      <c r="AK97" s="292"/>
      <c r="AL97" s="290"/>
      <c r="AM97" s="358"/>
      <c r="AN97" s="359"/>
      <c r="AO97" s="360"/>
      <c r="AP97" s="360"/>
    </row>
    <row r="98" ht="15.75" customHeight="1">
      <c r="A98" s="320">
        <v>6.0</v>
      </c>
      <c r="B98" s="321" t="s">
        <v>372</v>
      </c>
      <c r="C98" s="295">
        <v>46353.0</v>
      </c>
      <c r="D98" s="295">
        <v>46367.0</v>
      </c>
      <c r="E98" s="296">
        <f t="shared" si="218"/>
        <v>15</v>
      </c>
      <c r="F98" s="297">
        <f>F99+F103+F107+F110</f>
        <v>92</v>
      </c>
      <c r="G98" s="330">
        <f t="shared" si="3"/>
        <v>0.1163084703</v>
      </c>
      <c r="H98" s="131">
        <f>H112</f>
        <v>1</v>
      </c>
      <c r="I98" s="298">
        <f>I99+I103+I107+I110</f>
        <v>93</v>
      </c>
      <c r="J98" s="298">
        <f>J112</f>
        <v>1374.5</v>
      </c>
      <c r="K98" s="87">
        <f t="shared" si="40"/>
        <v>1</v>
      </c>
      <c r="L98" s="298">
        <f>L99+L103+L107+L110</f>
        <v>20.12</v>
      </c>
      <c r="M98" s="298">
        <f>M112</f>
        <v>260.81</v>
      </c>
      <c r="N98" s="131">
        <f t="shared" si="4"/>
        <v>0</v>
      </c>
      <c r="O98" s="131">
        <f t="shared" si="7"/>
        <v>0.2460176991</v>
      </c>
      <c r="P98" s="337"/>
      <c r="Q98" s="337"/>
      <c r="R98" s="337"/>
      <c r="S98" s="322"/>
      <c r="T98" s="299"/>
      <c r="U98" s="300"/>
      <c r="V98" s="300"/>
      <c r="W98" s="238"/>
      <c r="X98" s="300"/>
      <c r="Y98" s="269"/>
      <c r="Z98" s="300"/>
      <c r="AA98" s="300"/>
      <c r="AB98" s="300"/>
      <c r="AC98" s="300"/>
      <c r="AD98" s="269"/>
      <c r="AE98" s="300"/>
      <c r="AF98" s="300"/>
      <c r="AG98" s="238"/>
      <c r="AH98" s="231"/>
      <c r="AI98" s="269"/>
      <c r="AJ98" s="297"/>
      <c r="AK98" s="237"/>
      <c r="AL98" s="238"/>
      <c r="AM98" s="361"/>
      <c r="AN98" s="362"/>
      <c r="AO98" s="363"/>
      <c r="AP98" s="363"/>
    </row>
    <row r="99" ht="15.75" customHeight="1">
      <c r="A99" s="323">
        <v>6.1</v>
      </c>
      <c r="B99" s="302" t="s">
        <v>373</v>
      </c>
      <c r="C99" s="303">
        <v>46353.0</v>
      </c>
      <c r="D99" s="303">
        <v>46358.0</v>
      </c>
      <c r="E99" s="304">
        <f t="shared" si="218"/>
        <v>6</v>
      </c>
      <c r="F99" s="278">
        <f>SUM(F100:F102)</f>
        <v>31</v>
      </c>
      <c r="G99" s="305">
        <f t="shared" si="3"/>
        <v>0.0391908976</v>
      </c>
      <c r="H99" s="305">
        <f>H102</f>
        <v>0.9228824273</v>
      </c>
      <c r="I99" s="306">
        <f>SUM(I100:I102)</f>
        <v>22</v>
      </c>
      <c r="J99" s="306">
        <f>J102</f>
        <v>1303.5</v>
      </c>
      <c r="K99" s="247">
        <f t="shared" si="40"/>
        <v>0.9483448527</v>
      </c>
      <c r="L99" s="306">
        <f>SUM(L100:L102)</f>
        <v>4.75</v>
      </c>
      <c r="M99" s="306">
        <f>M102</f>
        <v>245.44</v>
      </c>
      <c r="N99" s="305">
        <f t="shared" si="4"/>
        <v>0</v>
      </c>
      <c r="O99" s="305">
        <f t="shared" si="7"/>
        <v>0.2460176991</v>
      </c>
      <c r="P99" s="365"/>
      <c r="Q99" s="365"/>
      <c r="R99" s="365"/>
      <c r="S99" s="315"/>
      <c r="T99" s="276"/>
      <c r="U99" s="277"/>
      <c r="V99" s="277"/>
      <c r="W99" s="256"/>
      <c r="X99" s="277"/>
      <c r="Y99" s="269"/>
      <c r="Z99" s="277"/>
      <c r="AA99" s="277"/>
      <c r="AB99" s="277"/>
      <c r="AC99" s="277"/>
      <c r="AD99" s="269"/>
      <c r="AE99" s="277"/>
      <c r="AF99" s="277"/>
      <c r="AG99" s="256"/>
      <c r="AH99" s="249"/>
      <c r="AI99" s="269"/>
      <c r="AJ99" s="278"/>
      <c r="AK99" s="255"/>
      <c r="AL99" s="256"/>
      <c r="AM99" s="355"/>
      <c r="AN99" s="356"/>
      <c r="AO99" s="357"/>
      <c r="AP99" s="357"/>
    </row>
    <row r="100" ht="15.75" customHeight="1">
      <c r="A100" s="307" t="s">
        <v>374</v>
      </c>
      <c r="B100" s="311" t="s">
        <v>375</v>
      </c>
      <c r="C100" s="308">
        <v>46354.0</v>
      </c>
      <c r="D100" s="308">
        <v>46354.0</v>
      </c>
      <c r="E100" s="312">
        <v>1.0</v>
      </c>
      <c r="F100" s="309">
        <v>1.0</v>
      </c>
      <c r="G100" s="62">
        <f t="shared" si="3"/>
        <v>0.001264222503</v>
      </c>
      <c r="H100" s="62">
        <f>H96+G100</f>
        <v>0.8849557522</v>
      </c>
      <c r="I100" s="265">
        <f t="shared" ref="I100:I102" si="233">T100+Y100+AD100+AI100</f>
        <v>4</v>
      </c>
      <c r="J100" s="189">
        <f>J97+I100</f>
        <v>1285.5</v>
      </c>
      <c r="K100" s="49">
        <f t="shared" si="40"/>
        <v>0.9352491815</v>
      </c>
      <c r="L100" s="265">
        <f t="shared" ref="L100:L102" si="234">W100+AB100+AG100+AL100</f>
        <v>1.93</v>
      </c>
      <c r="M100" s="189">
        <f>M96+L100</f>
        <v>242.62</v>
      </c>
      <c r="N100" s="62">
        <f t="shared" si="4"/>
        <v>0</v>
      </c>
      <c r="O100" s="62">
        <f t="shared" si="7"/>
        <v>0.2460176991</v>
      </c>
      <c r="P100" s="133"/>
      <c r="Q100" s="133"/>
      <c r="R100" s="133"/>
      <c r="S100" s="267">
        <f t="shared" ref="S100:S102" si="235">T100/$F100</f>
        <v>1</v>
      </c>
      <c r="T100" s="268">
        <v>1.0</v>
      </c>
      <c r="U100" s="261"/>
      <c r="V100" s="261">
        <f>Roles!$D$2</f>
        <v>0.61</v>
      </c>
      <c r="W100" s="269">
        <f t="shared" ref="W100:W102" si="236">V100*T100</f>
        <v>0.61</v>
      </c>
      <c r="X100" s="267">
        <f t="shared" ref="X100:X102" si="237">Y100/$F100</f>
        <v>1</v>
      </c>
      <c r="Y100" s="270">
        <f>'CD R Documentación'!$I100</f>
        <v>1</v>
      </c>
      <c r="Z100" s="261"/>
      <c r="AA100" s="261"/>
      <c r="AB100" s="265">
        <f>'CD R Documentación'!$L100</f>
        <v>0.44</v>
      </c>
      <c r="AC100" s="267">
        <f t="shared" ref="AC100:AC102" si="238">AD100/$F100</f>
        <v>1</v>
      </c>
      <c r="AD100" s="270">
        <f>'CD R Investigación'!$I100</f>
        <v>1</v>
      </c>
      <c r="AE100" s="261"/>
      <c r="AF100" s="261"/>
      <c r="AG100" s="271">
        <f>'CD R Investigación'!$L100</f>
        <v>0.44</v>
      </c>
      <c r="AH100" s="267">
        <f t="shared" ref="AH100:AH102" si="239">AI100/$F100</f>
        <v>1</v>
      </c>
      <c r="AI100" s="270">
        <f>'CD R Desarrollo'!$I100</f>
        <v>1</v>
      </c>
      <c r="AJ100" s="61"/>
      <c r="AK100" s="272"/>
      <c r="AL100" s="271">
        <f>'CD R Desarrollo'!$L100</f>
        <v>0.44</v>
      </c>
      <c r="AM100" s="352"/>
      <c r="AN100" s="353">
        <f>'PL Cronograma detallado'!L216*AM100</f>
        <v>0</v>
      </c>
      <c r="AO100" s="354">
        <f>AN100/'PL Cronograma detallado'!M$238</f>
        <v>0</v>
      </c>
      <c r="AP100" s="354">
        <f>AO100+AP96</f>
        <v>0.4906560331</v>
      </c>
    </row>
    <row r="101" ht="15.75" customHeight="1">
      <c r="A101" s="307" t="s">
        <v>376</v>
      </c>
      <c r="B101" s="58" t="s">
        <v>377</v>
      </c>
      <c r="C101" s="308">
        <v>46353.0</v>
      </c>
      <c r="D101" s="308">
        <v>46355.0</v>
      </c>
      <c r="E101" s="188">
        <f t="shared" ref="E101:E104" si="240">D101-C101+1</f>
        <v>3</v>
      </c>
      <c r="F101" s="61">
        <v>15.0</v>
      </c>
      <c r="G101" s="327">
        <f t="shared" si="3"/>
        <v>0.01896333755</v>
      </c>
      <c r="H101" s="327">
        <f t="shared" ref="H101:H102" si="241">H100+G101</f>
        <v>0.9039190898</v>
      </c>
      <c r="I101" s="265">
        <f t="shared" si="233"/>
        <v>0</v>
      </c>
      <c r="J101" s="328">
        <f t="shared" ref="J101:J102" si="242">J100+I101</f>
        <v>1285.5</v>
      </c>
      <c r="K101" s="329">
        <f t="shared" si="40"/>
        <v>0.9352491815</v>
      </c>
      <c r="L101" s="265">
        <f t="shared" si="234"/>
        <v>0</v>
      </c>
      <c r="M101" s="328">
        <f t="shared" ref="M101:M102" si="243">M100+L101</f>
        <v>242.62</v>
      </c>
      <c r="N101" s="62">
        <f t="shared" si="4"/>
        <v>0</v>
      </c>
      <c r="O101" s="62">
        <f t="shared" si="7"/>
        <v>0.2460176991</v>
      </c>
      <c r="P101" s="133"/>
      <c r="Q101" s="133"/>
      <c r="R101" s="133"/>
      <c r="S101" s="267">
        <f t="shared" si="235"/>
        <v>0</v>
      </c>
      <c r="T101" s="268"/>
      <c r="U101" s="261"/>
      <c r="V101" s="261">
        <f>Roles!$D$2</f>
        <v>0.61</v>
      </c>
      <c r="W101" s="269">
        <f t="shared" si="236"/>
        <v>0</v>
      </c>
      <c r="X101" s="267">
        <f t="shared" si="237"/>
        <v>0</v>
      </c>
      <c r="Y101" s="270">
        <f>'CD R Documentación'!$I101</f>
        <v>0</v>
      </c>
      <c r="Z101" s="261"/>
      <c r="AA101" s="261"/>
      <c r="AB101" s="265">
        <f>'CD R Documentación'!$L101</f>
        <v>0</v>
      </c>
      <c r="AC101" s="267">
        <f t="shared" si="238"/>
        <v>0</v>
      </c>
      <c r="AD101" s="270">
        <f>'CD R Investigación'!$I101</f>
        <v>0</v>
      </c>
      <c r="AE101" s="261"/>
      <c r="AF101" s="261"/>
      <c r="AG101" s="271">
        <f>'CD R Investigación'!$L101</f>
        <v>0</v>
      </c>
      <c r="AH101" s="267">
        <f t="shared" si="239"/>
        <v>0</v>
      </c>
      <c r="AI101" s="270">
        <f>'CD R Desarrollo'!$I101</f>
        <v>0</v>
      </c>
      <c r="AJ101" s="61"/>
      <c r="AK101" s="272"/>
      <c r="AL101" s="271">
        <f>'CD R Desarrollo'!$L101</f>
        <v>0</v>
      </c>
      <c r="AM101" s="352"/>
      <c r="AN101" s="353">
        <f>'PL Cronograma detallado'!L215*AM101</f>
        <v>0</v>
      </c>
      <c r="AO101" s="354">
        <f>AN101/'PL Cronograma detallado'!M$238</f>
        <v>0</v>
      </c>
      <c r="AP101" s="354">
        <f t="shared" ref="AP101:AP102" si="244">AO101+AP100</f>
        <v>0.4906560331</v>
      </c>
    </row>
    <row r="102" ht="15.75" customHeight="1">
      <c r="A102" s="307" t="s">
        <v>378</v>
      </c>
      <c r="B102" s="58" t="s">
        <v>379</v>
      </c>
      <c r="C102" s="308">
        <v>46356.0</v>
      </c>
      <c r="D102" s="308">
        <v>46358.0</v>
      </c>
      <c r="E102" s="188">
        <f t="shared" si="240"/>
        <v>3</v>
      </c>
      <c r="F102" s="61">
        <v>15.0</v>
      </c>
      <c r="G102" s="327">
        <f t="shared" si="3"/>
        <v>0.01896333755</v>
      </c>
      <c r="H102" s="327">
        <f t="shared" si="241"/>
        <v>0.9228824273</v>
      </c>
      <c r="I102" s="265">
        <f t="shared" si="233"/>
        <v>18</v>
      </c>
      <c r="J102" s="328">
        <f t="shared" si="242"/>
        <v>1303.5</v>
      </c>
      <c r="K102" s="329">
        <f t="shared" si="40"/>
        <v>0.9483448527</v>
      </c>
      <c r="L102" s="265">
        <f t="shared" si="234"/>
        <v>2.82</v>
      </c>
      <c r="M102" s="328">
        <f t="shared" si="243"/>
        <v>245.44</v>
      </c>
      <c r="N102" s="62">
        <f t="shared" si="4"/>
        <v>0</v>
      </c>
      <c r="O102" s="62">
        <f t="shared" si="7"/>
        <v>0.2460176991</v>
      </c>
      <c r="P102" s="364"/>
      <c r="Q102" s="364"/>
      <c r="R102" s="364"/>
      <c r="S102" s="267">
        <f t="shared" si="235"/>
        <v>0</v>
      </c>
      <c r="T102" s="268"/>
      <c r="U102" s="261"/>
      <c r="V102" s="261">
        <f>Roles!$D$2</f>
        <v>0.61</v>
      </c>
      <c r="W102" s="269">
        <f t="shared" si="236"/>
        <v>0</v>
      </c>
      <c r="X102" s="267">
        <f t="shared" si="237"/>
        <v>0</v>
      </c>
      <c r="Y102" s="270">
        <f>'CD R Documentación'!$I102</f>
        <v>0</v>
      </c>
      <c r="Z102" s="261"/>
      <c r="AA102" s="261"/>
      <c r="AB102" s="265">
        <f>'CD R Documentación'!$L102</f>
        <v>0</v>
      </c>
      <c r="AC102" s="267">
        <f t="shared" si="238"/>
        <v>0</v>
      </c>
      <c r="AD102" s="270">
        <f>'CD R Investigación'!$I102</f>
        <v>0</v>
      </c>
      <c r="AE102" s="261"/>
      <c r="AF102" s="261"/>
      <c r="AG102" s="271">
        <f>'CD R Investigación'!$L102</f>
        <v>0</v>
      </c>
      <c r="AH102" s="267">
        <f t="shared" si="239"/>
        <v>1.2</v>
      </c>
      <c r="AI102" s="270">
        <f>'CD R Desarrollo'!$I102</f>
        <v>18</v>
      </c>
      <c r="AJ102" s="61"/>
      <c r="AK102" s="272"/>
      <c r="AL102" s="271">
        <f>'CD R Desarrollo'!$L102</f>
        <v>2.82</v>
      </c>
      <c r="AN102" s="353">
        <f>'PL Cronograma detallado'!L217*AM102</f>
        <v>0</v>
      </c>
      <c r="AO102" s="354">
        <f>AN102/'PL Cronograma detallado'!M$238</f>
        <v>0</v>
      </c>
      <c r="AP102" s="354">
        <f t="shared" si="244"/>
        <v>0.4906560331</v>
      </c>
    </row>
    <row r="103" ht="15.75" customHeight="1">
      <c r="A103" s="323">
        <v>6.2</v>
      </c>
      <c r="B103" s="324" t="s">
        <v>380</v>
      </c>
      <c r="C103" s="303">
        <v>46359.0</v>
      </c>
      <c r="D103" s="303">
        <v>46362.0</v>
      </c>
      <c r="E103" s="304">
        <f t="shared" si="240"/>
        <v>4</v>
      </c>
      <c r="F103" s="278">
        <f>SUM(F104:F106)</f>
        <v>26</v>
      </c>
      <c r="G103" s="305">
        <f t="shared" si="3"/>
        <v>0.03286978508</v>
      </c>
      <c r="H103" s="305">
        <f>H106</f>
        <v>0.9557522124</v>
      </c>
      <c r="I103" s="306">
        <f>SUM(I104:I106)</f>
        <v>3</v>
      </c>
      <c r="J103" s="306">
        <f>J106</f>
        <v>1306.5</v>
      </c>
      <c r="K103" s="247">
        <f t="shared" si="40"/>
        <v>0.9505274645</v>
      </c>
      <c r="L103" s="306">
        <f>SUM(L104:L106)</f>
        <v>1.49</v>
      </c>
      <c r="M103" s="306">
        <f>M106</f>
        <v>246.93</v>
      </c>
      <c r="N103" s="305">
        <f t="shared" si="4"/>
        <v>0</v>
      </c>
      <c r="O103" s="305">
        <f t="shared" si="7"/>
        <v>0.2460176991</v>
      </c>
      <c r="P103" s="365"/>
      <c r="Q103" s="365"/>
      <c r="R103" s="365"/>
      <c r="S103" s="315"/>
      <c r="T103" s="276"/>
      <c r="U103" s="277"/>
      <c r="V103" s="277"/>
      <c r="W103" s="256"/>
      <c r="X103" s="277"/>
      <c r="Y103" s="269"/>
      <c r="Z103" s="277"/>
      <c r="AA103" s="277"/>
      <c r="AB103" s="277"/>
      <c r="AC103" s="277"/>
      <c r="AD103" s="269"/>
      <c r="AE103" s="277"/>
      <c r="AF103" s="277"/>
      <c r="AG103" s="256"/>
      <c r="AH103" s="249"/>
      <c r="AI103" s="269"/>
      <c r="AJ103" s="278"/>
      <c r="AK103" s="255"/>
      <c r="AL103" s="256"/>
      <c r="AM103" s="351"/>
      <c r="AN103" s="356"/>
      <c r="AO103" s="357"/>
      <c r="AP103" s="357"/>
    </row>
    <row r="104" ht="15.75" customHeight="1">
      <c r="A104" s="57" t="s">
        <v>381</v>
      </c>
      <c r="B104" s="58" t="s">
        <v>382</v>
      </c>
      <c r="C104" s="308">
        <v>46359.0</v>
      </c>
      <c r="D104" s="308">
        <v>46360.0</v>
      </c>
      <c r="E104" s="188">
        <f t="shared" si="240"/>
        <v>2</v>
      </c>
      <c r="F104" s="61">
        <v>15.0</v>
      </c>
      <c r="G104" s="62">
        <f t="shared" si="3"/>
        <v>0.01896333755</v>
      </c>
      <c r="H104" s="62">
        <f>H102+G104</f>
        <v>0.9418457649</v>
      </c>
      <c r="I104" s="265">
        <f t="shared" ref="I104:I106" si="245">T104+Y104+AD104+AI104</f>
        <v>0</v>
      </c>
      <c r="J104" s="189">
        <f>J102+I104</f>
        <v>1303.5</v>
      </c>
      <c r="K104" s="49">
        <f t="shared" si="40"/>
        <v>0.9483448527</v>
      </c>
      <c r="L104" s="265">
        <f t="shared" ref="L104:L106" si="246">W104+AB104+AG104+AL104</f>
        <v>0</v>
      </c>
      <c r="M104" s="189">
        <f>M102+L104</f>
        <v>245.44</v>
      </c>
      <c r="N104" s="62">
        <f t="shared" si="4"/>
        <v>0</v>
      </c>
      <c r="O104" s="62">
        <f t="shared" si="7"/>
        <v>0.2460176991</v>
      </c>
      <c r="P104" s="133"/>
      <c r="Q104" s="133"/>
      <c r="R104" s="133"/>
      <c r="S104" s="267">
        <f t="shared" ref="S104:S106" si="247">T104/$F104</f>
        <v>0</v>
      </c>
      <c r="T104" s="268"/>
      <c r="U104" s="261"/>
      <c r="V104" s="261">
        <f>Roles!$D$2</f>
        <v>0.61</v>
      </c>
      <c r="W104" s="269">
        <f t="shared" ref="W104:W106" si="248">V104*T104</f>
        <v>0</v>
      </c>
      <c r="X104" s="267">
        <f t="shared" ref="X104:X106" si="249">Y104/$F104</f>
        <v>0</v>
      </c>
      <c r="Y104" s="270">
        <f>'CD R Documentación'!$I104</f>
        <v>0</v>
      </c>
      <c r="Z104" s="261"/>
      <c r="AA104" s="261"/>
      <c r="AB104" s="265">
        <f>'CD R Documentación'!$L104</f>
        <v>0</v>
      </c>
      <c r="AC104" s="267">
        <f t="shared" ref="AC104:AC106" si="250">AD104/$F104</f>
        <v>0</v>
      </c>
      <c r="AD104" s="270">
        <f>'CD R Investigación'!$I104</f>
        <v>0</v>
      </c>
      <c r="AE104" s="261"/>
      <c r="AF104" s="261"/>
      <c r="AG104" s="271">
        <f>'CD R Investigación'!$L104</f>
        <v>0</v>
      </c>
      <c r="AH104" s="267">
        <f t="shared" ref="AH104:AH106" si="251">AI104/$F104</f>
        <v>0</v>
      </c>
      <c r="AI104" s="270">
        <f>'CD R Desarrollo'!$I104</f>
        <v>0</v>
      </c>
      <c r="AJ104" s="61"/>
      <c r="AK104" s="272"/>
      <c r="AL104" s="271">
        <f>'CD R Desarrollo'!$L104</f>
        <v>0</v>
      </c>
      <c r="AM104" s="366"/>
      <c r="AN104" s="353">
        <f>'PL Cronograma detallado'!L219*AM104</f>
        <v>0</v>
      </c>
      <c r="AO104" s="354">
        <f>AN104/'PL Cronograma detallado'!M$238</f>
        <v>0</v>
      </c>
      <c r="AP104" s="354">
        <f>AO104+AP102</f>
        <v>0.4906560331</v>
      </c>
    </row>
    <row r="105" ht="15.75" customHeight="1">
      <c r="A105" s="307" t="s">
        <v>383</v>
      </c>
      <c r="B105" s="311" t="s">
        <v>384</v>
      </c>
      <c r="C105" s="308">
        <v>46361.0</v>
      </c>
      <c r="D105" s="308">
        <v>46361.0</v>
      </c>
      <c r="E105" s="312">
        <v>1.0</v>
      </c>
      <c r="F105" s="309">
        <v>1.0</v>
      </c>
      <c r="G105" s="327">
        <f t="shared" si="3"/>
        <v>0.001264222503</v>
      </c>
      <c r="H105" s="327">
        <f t="shared" ref="H105:H106" si="252">H104+G105</f>
        <v>0.9431099874</v>
      </c>
      <c r="I105" s="265">
        <f t="shared" si="245"/>
        <v>3</v>
      </c>
      <c r="J105" s="328">
        <f t="shared" ref="J105:J106" si="253">J104+I105</f>
        <v>1306.5</v>
      </c>
      <c r="K105" s="329">
        <f t="shared" si="40"/>
        <v>0.9505274645</v>
      </c>
      <c r="L105" s="265">
        <f t="shared" si="246"/>
        <v>1.49</v>
      </c>
      <c r="M105" s="328">
        <f t="shared" ref="M105:M106" si="254">M104+L105</f>
        <v>246.93</v>
      </c>
      <c r="N105" s="62">
        <f t="shared" si="4"/>
        <v>0</v>
      </c>
      <c r="O105" s="62">
        <f t="shared" si="7"/>
        <v>0.2460176991</v>
      </c>
      <c r="P105" s="133"/>
      <c r="Q105" s="133"/>
      <c r="R105" s="133"/>
      <c r="S105" s="267">
        <f t="shared" si="247"/>
        <v>1</v>
      </c>
      <c r="T105" s="268">
        <v>1.0</v>
      </c>
      <c r="U105" s="261"/>
      <c r="V105" s="261">
        <f>Roles!$D$2</f>
        <v>0.61</v>
      </c>
      <c r="W105" s="269">
        <f t="shared" si="248"/>
        <v>0.61</v>
      </c>
      <c r="X105" s="267">
        <f t="shared" si="249"/>
        <v>0</v>
      </c>
      <c r="Y105" s="270">
        <f>'CD R Documentación'!$I105</f>
        <v>0</v>
      </c>
      <c r="Z105" s="261"/>
      <c r="AA105" s="261"/>
      <c r="AB105" s="265">
        <f>'CD R Documentación'!$L105</f>
        <v>0</v>
      </c>
      <c r="AC105" s="267">
        <f t="shared" si="250"/>
        <v>1</v>
      </c>
      <c r="AD105" s="270">
        <f>'CD R Investigación'!$I105</f>
        <v>1</v>
      </c>
      <c r="AE105" s="261"/>
      <c r="AF105" s="261"/>
      <c r="AG105" s="271">
        <f>'CD R Investigación'!$L105</f>
        <v>0.44</v>
      </c>
      <c r="AH105" s="267">
        <f t="shared" si="251"/>
        <v>1</v>
      </c>
      <c r="AI105" s="270">
        <f>'CD R Desarrollo'!$I105</f>
        <v>1</v>
      </c>
      <c r="AJ105" s="61"/>
      <c r="AK105" s="272"/>
      <c r="AL105" s="271">
        <f>'CD R Desarrollo'!$L105</f>
        <v>0.44</v>
      </c>
      <c r="AM105" s="366"/>
      <c r="AN105" s="353">
        <f>'PL Cronograma detallado'!L221*AM105</f>
        <v>0</v>
      </c>
      <c r="AO105" s="354">
        <f>AN105/'PL Cronograma detallado'!M$238</f>
        <v>0</v>
      </c>
      <c r="AP105" s="354">
        <f t="shared" ref="AP105:AP106" si="255">AO105+AP104</f>
        <v>0.4906560331</v>
      </c>
    </row>
    <row r="106" ht="15.75" customHeight="1">
      <c r="A106" s="307" t="s">
        <v>385</v>
      </c>
      <c r="B106" s="58" t="s">
        <v>386</v>
      </c>
      <c r="C106" s="308">
        <v>46361.0</v>
      </c>
      <c r="D106" s="308">
        <v>46362.0</v>
      </c>
      <c r="E106" s="188">
        <f t="shared" ref="E106:E113" si="256">D106-C106+1</f>
        <v>2</v>
      </c>
      <c r="F106" s="61">
        <v>10.0</v>
      </c>
      <c r="G106" s="327">
        <f t="shared" si="3"/>
        <v>0.01264222503</v>
      </c>
      <c r="H106" s="327">
        <f t="shared" si="252"/>
        <v>0.9557522124</v>
      </c>
      <c r="I106" s="265">
        <f t="shared" si="245"/>
        <v>0</v>
      </c>
      <c r="J106" s="328">
        <f t="shared" si="253"/>
        <v>1306.5</v>
      </c>
      <c r="K106" s="329">
        <f t="shared" si="40"/>
        <v>0.9505274645</v>
      </c>
      <c r="L106" s="265">
        <f t="shared" si="246"/>
        <v>0</v>
      </c>
      <c r="M106" s="328">
        <f t="shared" si="254"/>
        <v>246.93</v>
      </c>
      <c r="N106" s="62">
        <f t="shared" si="4"/>
        <v>0</v>
      </c>
      <c r="O106" s="62">
        <f t="shared" si="7"/>
        <v>0.2460176991</v>
      </c>
      <c r="P106" s="133"/>
      <c r="Q106" s="133"/>
      <c r="R106" s="133"/>
      <c r="S106" s="267">
        <f t="shared" si="247"/>
        <v>0</v>
      </c>
      <c r="T106" s="268"/>
      <c r="U106" s="261"/>
      <c r="V106" s="261">
        <f>Roles!$D$2</f>
        <v>0.61</v>
      </c>
      <c r="W106" s="269">
        <f t="shared" si="248"/>
        <v>0</v>
      </c>
      <c r="X106" s="267">
        <f t="shared" si="249"/>
        <v>0</v>
      </c>
      <c r="Y106" s="270">
        <f>'CD R Documentación'!$I106</f>
        <v>0</v>
      </c>
      <c r="Z106" s="261"/>
      <c r="AA106" s="261"/>
      <c r="AB106" s="265">
        <f>'CD R Documentación'!$L106</f>
        <v>0</v>
      </c>
      <c r="AC106" s="267">
        <f t="shared" si="250"/>
        <v>0</v>
      </c>
      <c r="AD106" s="270">
        <f>'CD R Investigación'!$I106</f>
        <v>0</v>
      </c>
      <c r="AE106" s="261"/>
      <c r="AF106" s="261"/>
      <c r="AG106" s="271">
        <f>'CD R Investigación'!$L106</f>
        <v>0</v>
      </c>
      <c r="AH106" s="267">
        <f t="shared" si="251"/>
        <v>0</v>
      </c>
      <c r="AI106" s="270">
        <f>'CD R Desarrollo'!$I106</f>
        <v>0</v>
      </c>
      <c r="AJ106" s="61"/>
      <c r="AK106" s="272"/>
      <c r="AL106" s="271">
        <f>'CD R Desarrollo'!$L106</f>
        <v>0</v>
      </c>
      <c r="AM106" s="366"/>
      <c r="AN106" s="353">
        <f>'PL Cronograma detallado'!L222*AM106</f>
        <v>0</v>
      </c>
      <c r="AO106" s="354">
        <f>AN106/'PL Cronograma detallado'!M$238</f>
        <v>0</v>
      </c>
      <c r="AP106" s="354">
        <f t="shared" si="255"/>
        <v>0.4906560331</v>
      </c>
    </row>
    <row r="107" ht="15.75" customHeight="1">
      <c r="A107" s="323">
        <v>6.3</v>
      </c>
      <c r="B107" s="302" t="s">
        <v>387</v>
      </c>
      <c r="C107" s="303">
        <v>46363.0</v>
      </c>
      <c r="D107" s="303">
        <v>46365.0</v>
      </c>
      <c r="E107" s="304">
        <f t="shared" si="256"/>
        <v>3</v>
      </c>
      <c r="F107" s="278">
        <f>SUM(F108:F109)</f>
        <v>20</v>
      </c>
      <c r="G107" s="305">
        <f t="shared" si="3"/>
        <v>0.02528445006</v>
      </c>
      <c r="H107" s="305">
        <f>H109</f>
        <v>0.9810366625</v>
      </c>
      <c r="I107" s="306">
        <f>SUM(I108:I109)</f>
        <v>14</v>
      </c>
      <c r="J107" s="306">
        <f>J109</f>
        <v>1320.5</v>
      </c>
      <c r="K107" s="247">
        <f t="shared" si="40"/>
        <v>0.9607129865</v>
      </c>
      <c r="L107" s="306">
        <f>SUM(L108:L109)</f>
        <v>3.1</v>
      </c>
      <c r="M107" s="306">
        <f>M109</f>
        <v>250.03</v>
      </c>
      <c r="N107" s="305">
        <f t="shared" si="4"/>
        <v>0</v>
      </c>
      <c r="O107" s="305">
        <f t="shared" si="7"/>
        <v>0.2460176991</v>
      </c>
      <c r="P107" s="365"/>
      <c r="Q107" s="365"/>
      <c r="R107" s="365"/>
      <c r="S107" s="315"/>
      <c r="T107" s="276"/>
      <c r="U107" s="277"/>
      <c r="V107" s="277"/>
      <c r="W107" s="256"/>
      <c r="X107" s="277"/>
      <c r="Y107" s="269"/>
      <c r="Z107" s="277"/>
      <c r="AA107" s="277"/>
      <c r="AB107" s="277"/>
      <c r="AC107" s="277"/>
      <c r="AD107" s="269"/>
      <c r="AE107" s="277"/>
      <c r="AF107" s="277"/>
      <c r="AG107" s="256"/>
      <c r="AH107" s="249"/>
      <c r="AI107" s="269"/>
      <c r="AJ107" s="278"/>
      <c r="AK107" s="255"/>
      <c r="AL107" s="256"/>
      <c r="AM107" s="367"/>
      <c r="AN107" s="356"/>
      <c r="AO107" s="357"/>
      <c r="AP107" s="357"/>
    </row>
    <row r="108" ht="15.75" customHeight="1">
      <c r="A108" s="57" t="s">
        <v>388</v>
      </c>
      <c r="B108" s="58" t="s">
        <v>389</v>
      </c>
      <c r="C108" s="308">
        <v>46363.0</v>
      </c>
      <c r="D108" s="308">
        <v>46364.0</v>
      </c>
      <c r="E108" s="188">
        <f t="shared" si="256"/>
        <v>2</v>
      </c>
      <c r="F108" s="61">
        <v>10.0</v>
      </c>
      <c r="G108" s="62">
        <f t="shared" si="3"/>
        <v>0.01264222503</v>
      </c>
      <c r="H108" s="62">
        <f>H106+G108</f>
        <v>0.9683944374</v>
      </c>
      <c r="I108" s="265">
        <f t="shared" ref="I108:I109" si="257">T108+Y108+AD108+AI108</f>
        <v>1</v>
      </c>
      <c r="J108" s="189">
        <f>J106+I108</f>
        <v>1307.5</v>
      </c>
      <c r="K108" s="49">
        <f t="shared" si="40"/>
        <v>0.9512550018</v>
      </c>
      <c r="L108" s="265">
        <f t="shared" ref="L108:L109" si="258">W108+AB108+AG108+AL108</f>
        <v>0.61</v>
      </c>
      <c r="M108" s="189">
        <f>M106+L108</f>
        <v>247.54</v>
      </c>
      <c r="N108" s="62">
        <f t="shared" si="4"/>
        <v>0</v>
      </c>
      <c r="O108" s="62">
        <f t="shared" si="7"/>
        <v>0.2460176991</v>
      </c>
      <c r="P108" s="133"/>
      <c r="Q108" s="133"/>
      <c r="R108" s="133"/>
      <c r="S108" s="267">
        <f t="shared" ref="S108:S109" si="259">T108/$F108</f>
        <v>0.1</v>
      </c>
      <c r="T108" s="268">
        <v>1.0</v>
      </c>
      <c r="U108" s="261"/>
      <c r="V108" s="261">
        <f>Roles!$D$2</f>
        <v>0.61</v>
      </c>
      <c r="W108" s="269">
        <f t="shared" ref="W108:W109" si="260">V108*T108</f>
        <v>0.61</v>
      </c>
      <c r="X108" s="267">
        <f t="shared" ref="X108:X109" si="261">Y108/$F108</f>
        <v>0</v>
      </c>
      <c r="Y108" s="270">
        <f>'CD R Documentación'!$I108</f>
        <v>0</v>
      </c>
      <c r="Z108" s="261"/>
      <c r="AA108" s="261"/>
      <c r="AB108" s="265">
        <f>'CD R Documentación'!$L108</f>
        <v>0</v>
      </c>
      <c r="AC108" s="267">
        <f t="shared" ref="AC108:AC109" si="262">AD108/$F108</f>
        <v>0</v>
      </c>
      <c r="AD108" s="270">
        <f>'CD R Investigación'!$I108</f>
        <v>0</v>
      </c>
      <c r="AE108" s="261"/>
      <c r="AF108" s="261"/>
      <c r="AG108" s="271">
        <f>'CD R Investigación'!$L108</f>
        <v>0</v>
      </c>
      <c r="AH108" s="267">
        <f t="shared" ref="AH108:AH109" si="263">AI108/$F108</f>
        <v>0</v>
      </c>
      <c r="AI108" s="270">
        <f>'CD R Desarrollo'!$I108</f>
        <v>0</v>
      </c>
      <c r="AJ108" s="61"/>
      <c r="AK108" s="272"/>
      <c r="AL108" s="271">
        <f>'CD R Desarrollo'!$L108</f>
        <v>0</v>
      </c>
      <c r="AM108" s="366"/>
      <c r="AN108" s="353">
        <f>'PL Cronograma detallado'!L230*AM108</f>
        <v>0</v>
      </c>
      <c r="AO108" s="354">
        <f>AN108/'PL Cronograma detallado'!M$238</f>
        <v>0</v>
      </c>
      <c r="AP108" s="354">
        <f>AO108+AP106</f>
        <v>0.4906560331</v>
      </c>
    </row>
    <row r="109" ht="15.75" customHeight="1">
      <c r="A109" s="57" t="s">
        <v>390</v>
      </c>
      <c r="B109" s="58" t="s">
        <v>391</v>
      </c>
      <c r="C109" s="308">
        <v>46365.0</v>
      </c>
      <c r="D109" s="308">
        <v>46365.0</v>
      </c>
      <c r="E109" s="188">
        <f t="shared" si="256"/>
        <v>1</v>
      </c>
      <c r="F109" s="61">
        <v>10.0</v>
      </c>
      <c r="G109" s="327">
        <f t="shared" si="3"/>
        <v>0.01264222503</v>
      </c>
      <c r="H109" s="327">
        <f>H108+G109</f>
        <v>0.9810366625</v>
      </c>
      <c r="I109" s="265">
        <f t="shared" si="257"/>
        <v>13</v>
      </c>
      <c r="J109" s="328">
        <f>J108+I109</f>
        <v>1320.5</v>
      </c>
      <c r="K109" s="329">
        <f t="shared" si="40"/>
        <v>0.9607129865</v>
      </c>
      <c r="L109" s="265">
        <f t="shared" si="258"/>
        <v>2.49</v>
      </c>
      <c r="M109" s="328">
        <f>M108+L109</f>
        <v>250.03</v>
      </c>
      <c r="N109" s="62">
        <f t="shared" si="4"/>
        <v>0</v>
      </c>
      <c r="O109" s="62">
        <f t="shared" si="7"/>
        <v>0.2460176991</v>
      </c>
      <c r="P109" s="133"/>
      <c r="Q109" s="133"/>
      <c r="R109" s="133"/>
      <c r="S109" s="267">
        <f t="shared" si="259"/>
        <v>0.1</v>
      </c>
      <c r="T109" s="268">
        <v>1.0</v>
      </c>
      <c r="U109" s="261"/>
      <c r="V109" s="261">
        <f>Roles!$D$2</f>
        <v>0.61</v>
      </c>
      <c r="W109" s="269">
        <f t="shared" si="260"/>
        <v>0.61</v>
      </c>
      <c r="X109" s="267">
        <f t="shared" si="261"/>
        <v>0</v>
      </c>
      <c r="Y109" s="270">
        <f>'CD R Documentación'!$I109</f>
        <v>0</v>
      </c>
      <c r="Z109" s="261"/>
      <c r="AA109" s="261"/>
      <c r="AB109" s="265">
        <f>'CD R Documentación'!$L109</f>
        <v>0</v>
      </c>
      <c r="AC109" s="267">
        <f t="shared" si="262"/>
        <v>0</v>
      </c>
      <c r="AD109" s="270">
        <f>'CD R Investigación'!$I109</f>
        <v>0</v>
      </c>
      <c r="AE109" s="261"/>
      <c r="AF109" s="261"/>
      <c r="AG109" s="271">
        <f>'CD R Investigación'!$L109</f>
        <v>0</v>
      </c>
      <c r="AH109" s="267">
        <f t="shared" si="263"/>
        <v>1.2</v>
      </c>
      <c r="AI109" s="270">
        <f>'CD R Desarrollo'!$I109</f>
        <v>12</v>
      </c>
      <c r="AJ109" s="61"/>
      <c r="AK109" s="272"/>
      <c r="AL109" s="271">
        <f>'CD R Desarrollo'!$L109</f>
        <v>1.88</v>
      </c>
      <c r="AM109" s="366"/>
      <c r="AN109" s="353">
        <f>'PL Cronograma detallado'!L231*AM109</f>
        <v>0</v>
      </c>
      <c r="AO109" s="354">
        <f>AN109/'PL Cronograma detallado'!M$238</f>
        <v>0</v>
      </c>
      <c r="AP109" s="354">
        <f>AO109+AP108</f>
        <v>0.4906560331</v>
      </c>
    </row>
    <row r="110" ht="15.75" customHeight="1">
      <c r="A110" s="323">
        <v>6.4</v>
      </c>
      <c r="B110" s="302" t="s">
        <v>392</v>
      </c>
      <c r="C110" s="303">
        <v>46365.0</v>
      </c>
      <c r="D110" s="303">
        <v>46367.0</v>
      </c>
      <c r="E110" s="304">
        <f t="shared" si="256"/>
        <v>3</v>
      </c>
      <c r="F110" s="278">
        <f>SUM(F111:F112)</f>
        <v>15</v>
      </c>
      <c r="G110" s="314">
        <f t="shared" si="3"/>
        <v>0.01896333755</v>
      </c>
      <c r="H110" s="305">
        <f>H112</f>
        <v>1</v>
      </c>
      <c r="I110" s="306">
        <f>SUM(I111:I112)</f>
        <v>54</v>
      </c>
      <c r="J110" s="306">
        <f>J112</f>
        <v>1374.5</v>
      </c>
      <c r="K110" s="247">
        <f t="shared" si="40"/>
        <v>1</v>
      </c>
      <c r="L110" s="306">
        <f>SUM(L111:L112)</f>
        <v>10.78</v>
      </c>
      <c r="M110" s="306">
        <f>M112</f>
        <v>260.81</v>
      </c>
      <c r="N110" s="305">
        <f t="shared" si="4"/>
        <v>0</v>
      </c>
      <c r="O110" s="305">
        <f t="shared" si="7"/>
        <v>0.2460176991</v>
      </c>
      <c r="P110" s="365"/>
      <c r="Q110" s="365"/>
      <c r="R110" s="365"/>
      <c r="S110" s="315"/>
      <c r="T110" s="276"/>
      <c r="U110" s="277"/>
      <c r="V110" s="277"/>
      <c r="W110" s="256"/>
      <c r="X110" s="277"/>
      <c r="Y110" s="269"/>
      <c r="Z110" s="277"/>
      <c r="AA110" s="277"/>
      <c r="AB110" s="277"/>
      <c r="AC110" s="277"/>
      <c r="AD110" s="269"/>
      <c r="AE110" s="277"/>
      <c r="AF110" s="277"/>
      <c r="AG110" s="256"/>
      <c r="AH110" s="249"/>
      <c r="AI110" s="269"/>
      <c r="AJ110" s="278"/>
      <c r="AK110" s="255"/>
      <c r="AL110" s="256"/>
      <c r="AM110" s="368"/>
      <c r="AN110" s="356"/>
      <c r="AO110" s="357"/>
      <c r="AP110" s="357"/>
    </row>
    <row r="111" ht="15.75" customHeight="1">
      <c r="A111" s="57" t="s">
        <v>393</v>
      </c>
      <c r="B111" s="58" t="s">
        <v>394</v>
      </c>
      <c r="C111" s="308">
        <v>46365.0</v>
      </c>
      <c r="D111" s="308">
        <v>46366.0</v>
      </c>
      <c r="E111" s="188">
        <f t="shared" si="256"/>
        <v>2</v>
      </c>
      <c r="F111" s="61">
        <v>10.0</v>
      </c>
      <c r="G111" s="62">
        <f t="shared" si="3"/>
        <v>0.01264222503</v>
      </c>
      <c r="H111" s="62">
        <f>H109+G111</f>
        <v>0.9936788875</v>
      </c>
      <c r="I111" s="265">
        <f t="shared" ref="I111:I112" si="264">T111+Y111+AD111+AI111</f>
        <v>31</v>
      </c>
      <c r="J111" s="189">
        <f>J109+I111</f>
        <v>1351.5</v>
      </c>
      <c r="K111" s="49">
        <f t="shared" si="40"/>
        <v>0.9832666424</v>
      </c>
      <c r="L111" s="265">
        <f t="shared" ref="L111:L112" si="265">W111+AB111+AG111+AL111</f>
        <v>5.06</v>
      </c>
      <c r="M111" s="189">
        <f>M109+L111</f>
        <v>255.09</v>
      </c>
      <c r="N111" s="62">
        <f t="shared" si="4"/>
        <v>0</v>
      </c>
      <c r="O111" s="62">
        <f t="shared" si="7"/>
        <v>0.2460176991</v>
      </c>
      <c r="P111" s="133"/>
      <c r="Q111" s="133"/>
      <c r="R111" s="133"/>
      <c r="S111" s="267">
        <f t="shared" ref="S111:S112" si="266">T111/$F111</f>
        <v>0.1</v>
      </c>
      <c r="T111" s="268">
        <v>1.0</v>
      </c>
      <c r="U111" s="261"/>
      <c r="V111" s="261">
        <f>Roles!$D$2</f>
        <v>0.61</v>
      </c>
      <c r="W111" s="269">
        <f t="shared" ref="W111:W112" si="267">V111*T111</f>
        <v>0.61</v>
      </c>
      <c r="X111" s="267">
        <f t="shared" ref="X111:X112" si="268">Y111/$F111</f>
        <v>3</v>
      </c>
      <c r="Y111" s="270">
        <f>'CD R Documentación'!$I111</f>
        <v>30</v>
      </c>
      <c r="Z111" s="261"/>
      <c r="AA111" s="261"/>
      <c r="AB111" s="265">
        <f>'CD R Documentación'!$L111</f>
        <v>4.45</v>
      </c>
      <c r="AC111" s="267">
        <f t="shared" ref="AC111:AC112" si="269">AD111/$F111</f>
        <v>0</v>
      </c>
      <c r="AD111" s="270">
        <f>'CD R Investigación'!$I111</f>
        <v>0</v>
      </c>
      <c r="AE111" s="261"/>
      <c r="AF111" s="261"/>
      <c r="AG111" s="271">
        <f>'CD R Investigación'!$L111</f>
        <v>0</v>
      </c>
      <c r="AH111" s="267">
        <f t="shared" ref="AH111:AH112" si="270">AI111/$F111</f>
        <v>0</v>
      </c>
      <c r="AI111" s="270">
        <f>'CD R Desarrollo'!$I111</f>
        <v>0</v>
      </c>
      <c r="AJ111" s="61"/>
      <c r="AK111" s="272"/>
      <c r="AL111" s="271">
        <f>'CD R Desarrollo'!$L111</f>
        <v>0</v>
      </c>
      <c r="AM111" s="369"/>
      <c r="AN111" s="353">
        <f>'PL Cronograma detallado'!L234*AM111</f>
        <v>0</v>
      </c>
      <c r="AO111" s="354">
        <f>AN111/'PL Cronograma detallado'!M$238</f>
        <v>0</v>
      </c>
      <c r="AP111" s="354">
        <f>AO111+AP109</f>
        <v>0.4906560331</v>
      </c>
    </row>
    <row r="112" ht="15.75" customHeight="1">
      <c r="A112" s="57" t="s">
        <v>395</v>
      </c>
      <c r="B112" s="58" t="s">
        <v>396</v>
      </c>
      <c r="C112" s="308">
        <v>46367.0</v>
      </c>
      <c r="D112" s="308">
        <v>46367.0</v>
      </c>
      <c r="E112" s="188">
        <f t="shared" si="256"/>
        <v>1</v>
      </c>
      <c r="F112" s="61">
        <v>5.0</v>
      </c>
      <c r="G112" s="62">
        <f t="shared" si="3"/>
        <v>0.006321112516</v>
      </c>
      <c r="H112" s="62">
        <f t="shared" ref="H112:H113" si="271">H111+G112</f>
        <v>1</v>
      </c>
      <c r="I112" s="265">
        <f t="shared" si="264"/>
        <v>23</v>
      </c>
      <c r="J112" s="189">
        <f t="shared" ref="J112:J113" si="272">J111+I112</f>
        <v>1374.5</v>
      </c>
      <c r="K112" s="49">
        <f t="shared" si="40"/>
        <v>1</v>
      </c>
      <c r="L112" s="265">
        <f t="shared" si="265"/>
        <v>5.72</v>
      </c>
      <c r="M112" s="189">
        <f t="shared" ref="M112:M113" si="273">M111+L112</f>
        <v>260.81</v>
      </c>
      <c r="N112" s="62">
        <f t="shared" si="4"/>
        <v>0</v>
      </c>
      <c r="O112" s="62">
        <f t="shared" si="7"/>
        <v>0.2460176991</v>
      </c>
      <c r="P112" s="133"/>
      <c r="Q112" s="133"/>
      <c r="R112" s="133"/>
      <c r="S112" s="267">
        <f t="shared" si="266"/>
        <v>1</v>
      </c>
      <c r="T112" s="268">
        <v>5.0</v>
      </c>
      <c r="U112" s="261"/>
      <c r="V112" s="261">
        <f>Roles!$D$2</f>
        <v>0.61</v>
      </c>
      <c r="W112" s="269">
        <f t="shared" si="267"/>
        <v>3.05</v>
      </c>
      <c r="X112" s="267">
        <f t="shared" si="268"/>
        <v>3.6</v>
      </c>
      <c r="Y112" s="270">
        <f>'CD R Documentación'!$I112</f>
        <v>18</v>
      </c>
      <c r="Z112" s="261"/>
      <c r="AA112" s="261"/>
      <c r="AB112" s="265">
        <f>'CD R Documentación'!$L112</f>
        <v>2.67</v>
      </c>
      <c r="AC112" s="267">
        <f t="shared" si="269"/>
        <v>0</v>
      </c>
      <c r="AD112" s="270">
        <f>'CD R Investigación'!$I112</f>
        <v>0</v>
      </c>
      <c r="AE112" s="261"/>
      <c r="AF112" s="261"/>
      <c r="AG112" s="271">
        <f>'CD R Investigación'!$L112</f>
        <v>0</v>
      </c>
      <c r="AH112" s="267">
        <f t="shared" si="270"/>
        <v>0</v>
      </c>
      <c r="AI112" s="270">
        <f>'CD R Desarrollo'!$I112</f>
        <v>0</v>
      </c>
      <c r="AJ112" s="261"/>
      <c r="AK112" s="272"/>
      <c r="AL112" s="271">
        <f>'CD R Desarrollo'!$L112</f>
        <v>0</v>
      </c>
      <c r="AM112" s="366"/>
      <c r="AN112" s="353">
        <f>'PL Cronograma detallado'!L237*AM112</f>
        <v>0</v>
      </c>
      <c r="AO112" s="354">
        <f>AN112/'PL Cronograma detallado'!M$238</f>
        <v>0</v>
      </c>
      <c r="AP112" s="354">
        <f>AO112+AP111</f>
        <v>0.4906560331</v>
      </c>
    </row>
    <row r="113" ht="15.75" customHeight="1">
      <c r="A113" s="44" t="s">
        <v>220</v>
      </c>
      <c r="B113" s="45" t="s">
        <v>245</v>
      </c>
      <c r="C113" s="215">
        <v>46367.0</v>
      </c>
      <c r="D113" s="215">
        <v>46367.0</v>
      </c>
      <c r="E113" s="47">
        <f t="shared" si="256"/>
        <v>1</v>
      </c>
      <c r="F113" s="48">
        <v>0.0</v>
      </c>
      <c r="G113" s="49">
        <f t="shared" si="3"/>
        <v>0</v>
      </c>
      <c r="H113" s="49">
        <f t="shared" si="271"/>
        <v>1</v>
      </c>
      <c r="I113" s="53">
        <f>F113</f>
        <v>0</v>
      </c>
      <c r="J113" s="53">
        <f t="shared" si="272"/>
        <v>1374.5</v>
      </c>
      <c r="K113" s="49">
        <f t="shared" si="40"/>
        <v>1</v>
      </c>
      <c r="L113" s="53">
        <v>0.0</v>
      </c>
      <c r="M113" s="53">
        <f t="shared" si="273"/>
        <v>260.81</v>
      </c>
      <c r="N113" s="121">
        <f t="shared" si="4"/>
        <v>0</v>
      </c>
      <c r="O113" s="121">
        <f t="shared" si="7"/>
        <v>0.2460176991</v>
      </c>
      <c r="P113" s="364"/>
      <c r="Q113" s="364"/>
      <c r="R113" s="364"/>
      <c r="S113" s="319"/>
      <c r="T113" s="222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  <c r="AG113" s="223"/>
      <c r="AH113" s="223"/>
      <c r="AI113" s="222"/>
      <c r="AJ113" s="223"/>
      <c r="AK113" s="223"/>
      <c r="AL113" s="223"/>
      <c r="AM113" s="370"/>
      <c r="AN113" s="371"/>
      <c r="AO113" s="371"/>
      <c r="AP113" s="371"/>
    </row>
    <row r="114" ht="15.75" customHeight="1">
      <c r="A114" s="133"/>
      <c r="B114" s="58" t="s">
        <v>397</v>
      </c>
      <c r="C114" s="133"/>
      <c r="D114" s="133"/>
      <c r="E114" s="133"/>
      <c r="F114" s="331">
        <f>F5+F23+F48+F64+F81+F98</f>
        <v>791</v>
      </c>
      <c r="G114" s="133"/>
      <c r="H114" s="133"/>
      <c r="I114" s="94">
        <f>I5+I23+I48+I64+I81+I98</f>
        <v>1374.5</v>
      </c>
      <c r="J114" s="133"/>
      <c r="K114" s="133"/>
      <c r="L114" s="115">
        <f>L5+L23+L48+L64+L81+L98</f>
        <v>260.81</v>
      </c>
      <c r="M114" s="133"/>
      <c r="N114" s="136"/>
      <c r="O114" s="136"/>
      <c r="P114" s="133"/>
      <c r="Q114" s="133"/>
      <c r="R114" s="133"/>
      <c r="S114" s="133"/>
      <c r="T114" s="332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333"/>
      <c r="AI114" s="334"/>
      <c r="AJ114" s="335"/>
      <c r="AK114" s="335"/>
      <c r="AL114" s="336"/>
      <c r="AM114" s="366"/>
      <c r="AN114" s="336"/>
      <c r="AO114" s="336"/>
      <c r="AP114" s="336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372"/>
      <c r="J115" s="133"/>
      <c r="K115" s="133"/>
      <c r="L115" s="133"/>
      <c r="M115" s="133"/>
      <c r="N115" s="136"/>
      <c r="O115" s="136"/>
      <c r="P115" s="133"/>
      <c r="Q115" s="133"/>
      <c r="R115" s="133"/>
      <c r="S115" s="133"/>
      <c r="T115" s="332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338"/>
      <c r="AI115" s="339"/>
      <c r="AJ115" s="340"/>
      <c r="AK115" s="340"/>
      <c r="AL115" s="341"/>
      <c r="AM115" s="373"/>
      <c r="AN115" s="341"/>
      <c r="AO115" s="341"/>
      <c r="AP115" s="341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6"/>
      <c r="O116" s="136"/>
      <c r="P116" s="133"/>
      <c r="Q116" s="133"/>
      <c r="R116" s="133"/>
      <c r="S116" s="133"/>
      <c r="T116" s="332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338"/>
      <c r="AI116" s="339"/>
      <c r="AJ116" s="340"/>
      <c r="AK116" s="340"/>
      <c r="AL116" s="341"/>
      <c r="AM116" s="373"/>
      <c r="AN116" s="341"/>
      <c r="AO116" s="341"/>
      <c r="AP116" s="341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6"/>
      <c r="O117" s="136"/>
      <c r="P117" s="133"/>
      <c r="Q117" s="133"/>
      <c r="R117" s="133"/>
      <c r="S117" s="133"/>
      <c r="T117" s="332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374"/>
      <c r="AJ117" s="375"/>
      <c r="AK117" s="375"/>
      <c r="AL117" s="375"/>
      <c r="AM117" s="369"/>
      <c r="AN117" s="375"/>
      <c r="AO117" s="375"/>
      <c r="AP117" s="375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6"/>
      <c r="O118" s="136"/>
      <c r="P118" s="133"/>
      <c r="Q118" s="133"/>
      <c r="R118" s="133"/>
      <c r="S118" s="133"/>
      <c r="T118" s="332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374"/>
      <c r="AJ118" s="375"/>
      <c r="AK118" s="375"/>
      <c r="AL118" s="375"/>
      <c r="AM118" s="369"/>
      <c r="AN118" s="375"/>
      <c r="AO118" s="375"/>
      <c r="AP118" s="375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6"/>
      <c r="O119" s="136"/>
      <c r="P119" s="133"/>
      <c r="Q119" s="133"/>
      <c r="R119" s="133"/>
      <c r="S119" s="133"/>
      <c r="T119" s="332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374"/>
      <c r="AJ119" s="375"/>
      <c r="AK119" s="375"/>
      <c r="AL119" s="375"/>
      <c r="AM119" s="369"/>
      <c r="AN119" s="375"/>
      <c r="AO119" s="375"/>
      <c r="AP119" s="375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6"/>
      <c r="O120" s="136"/>
      <c r="P120" s="133"/>
      <c r="Q120" s="133"/>
      <c r="R120" s="133"/>
      <c r="S120" s="133"/>
      <c r="T120" s="332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374"/>
      <c r="AJ120" s="375"/>
      <c r="AK120" s="375"/>
      <c r="AL120" s="375"/>
      <c r="AM120" s="369"/>
      <c r="AN120" s="375"/>
      <c r="AO120" s="375"/>
      <c r="AP120" s="375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6"/>
      <c r="O121" s="136"/>
      <c r="P121" s="133"/>
      <c r="Q121" s="133"/>
      <c r="R121" s="133"/>
      <c r="S121" s="133"/>
      <c r="T121" s="332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374"/>
      <c r="AJ121" s="375"/>
      <c r="AK121" s="375"/>
      <c r="AL121" s="375"/>
      <c r="AM121" s="369"/>
      <c r="AN121" s="375"/>
      <c r="AO121" s="375"/>
      <c r="AP121" s="375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6"/>
      <c r="O122" s="136"/>
      <c r="P122" s="133"/>
      <c r="Q122" s="133"/>
      <c r="R122" s="133"/>
      <c r="S122" s="133"/>
      <c r="T122" s="332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374"/>
      <c r="AJ122" s="375"/>
      <c r="AK122" s="375"/>
      <c r="AL122" s="375"/>
      <c r="AM122" s="369"/>
      <c r="AN122" s="375"/>
      <c r="AO122" s="375"/>
      <c r="AP122" s="375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6"/>
      <c r="O123" s="136"/>
      <c r="P123" s="133"/>
      <c r="Q123" s="133"/>
      <c r="R123" s="133"/>
      <c r="S123" s="133"/>
      <c r="T123" s="332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374"/>
      <c r="AJ123" s="375"/>
      <c r="AK123" s="375"/>
      <c r="AL123" s="375"/>
      <c r="AM123" s="369"/>
      <c r="AN123" s="375"/>
      <c r="AO123" s="375"/>
      <c r="AP123" s="375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6"/>
      <c r="O124" s="136"/>
      <c r="P124" s="133"/>
      <c r="Q124" s="133"/>
      <c r="R124" s="133"/>
      <c r="S124" s="133"/>
      <c r="T124" s="332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374"/>
      <c r="AJ124" s="375"/>
      <c r="AK124" s="375"/>
      <c r="AL124" s="375"/>
      <c r="AM124" s="369"/>
      <c r="AN124" s="375"/>
      <c r="AO124" s="375"/>
      <c r="AP124" s="375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6"/>
      <c r="O125" s="136"/>
      <c r="P125" s="133"/>
      <c r="Q125" s="133"/>
      <c r="R125" s="133"/>
      <c r="S125" s="133"/>
      <c r="T125" s="332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374"/>
      <c r="AJ125" s="375"/>
      <c r="AK125" s="375"/>
      <c r="AL125" s="375"/>
      <c r="AM125" s="369"/>
      <c r="AN125" s="375"/>
      <c r="AO125" s="375"/>
      <c r="AP125" s="375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6"/>
      <c r="O126" s="136"/>
      <c r="P126" s="133"/>
      <c r="Q126" s="133"/>
      <c r="R126" s="133"/>
      <c r="S126" s="133"/>
      <c r="T126" s="332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374"/>
      <c r="AJ126" s="375"/>
      <c r="AK126" s="375"/>
      <c r="AL126" s="375"/>
      <c r="AM126" s="369"/>
      <c r="AN126" s="375"/>
      <c r="AO126" s="375"/>
      <c r="AP126" s="375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6"/>
      <c r="O127" s="136"/>
      <c r="P127" s="133"/>
      <c r="Q127" s="133"/>
      <c r="R127" s="133"/>
      <c r="S127" s="133"/>
      <c r="T127" s="332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374"/>
      <c r="AJ127" s="375"/>
      <c r="AK127" s="375"/>
      <c r="AL127" s="375"/>
      <c r="AM127" s="369"/>
      <c r="AN127" s="375"/>
      <c r="AO127" s="375"/>
      <c r="AP127" s="375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6"/>
      <c r="O128" s="136"/>
      <c r="P128" s="133"/>
      <c r="Q128" s="133"/>
      <c r="R128" s="133"/>
      <c r="S128" s="133"/>
      <c r="T128" s="332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374"/>
      <c r="AJ128" s="375"/>
      <c r="AK128" s="375"/>
      <c r="AL128" s="375"/>
      <c r="AM128" s="369"/>
      <c r="AN128" s="375"/>
      <c r="AO128" s="375"/>
      <c r="AP128" s="375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6"/>
      <c r="O129" s="136"/>
      <c r="P129" s="133"/>
      <c r="Q129" s="133"/>
      <c r="R129" s="133"/>
      <c r="S129" s="133"/>
      <c r="T129" s="332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374"/>
      <c r="AJ129" s="375"/>
      <c r="AK129" s="375"/>
      <c r="AL129" s="375"/>
      <c r="AM129" s="369"/>
      <c r="AN129" s="375"/>
      <c r="AO129" s="375"/>
      <c r="AP129" s="375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6"/>
      <c r="O130" s="136"/>
      <c r="P130" s="133"/>
      <c r="Q130" s="133"/>
      <c r="R130" s="133"/>
      <c r="S130" s="133"/>
      <c r="T130" s="332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374"/>
      <c r="AJ130" s="375"/>
      <c r="AK130" s="375"/>
      <c r="AL130" s="375"/>
      <c r="AM130" s="369"/>
      <c r="AN130" s="375"/>
      <c r="AO130" s="375"/>
      <c r="AP130" s="375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6"/>
      <c r="O131" s="136"/>
      <c r="P131" s="133"/>
      <c r="Q131" s="133"/>
      <c r="R131" s="133"/>
      <c r="S131" s="133"/>
      <c r="T131" s="332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374"/>
      <c r="AJ131" s="375"/>
      <c r="AK131" s="375"/>
      <c r="AL131" s="375"/>
      <c r="AM131" s="369"/>
      <c r="AN131" s="375"/>
      <c r="AO131" s="375"/>
      <c r="AP131" s="375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6"/>
      <c r="O132" s="136"/>
      <c r="P132" s="133"/>
      <c r="Q132" s="133"/>
      <c r="R132" s="133"/>
      <c r="S132" s="133"/>
      <c r="T132" s="332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374"/>
      <c r="AJ132" s="375"/>
      <c r="AK132" s="375"/>
      <c r="AL132" s="375"/>
      <c r="AM132" s="369"/>
      <c r="AN132" s="375"/>
      <c r="AO132" s="375"/>
      <c r="AP132" s="375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6"/>
      <c r="O133" s="136"/>
      <c r="P133" s="133"/>
      <c r="Q133" s="133"/>
      <c r="R133" s="133"/>
      <c r="S133" s="133"/>
      <c r="T133" s="332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374"/>
      <c r="AJ133" s="375"/>
      <c r="AK133" s="375"/>
      <c r="AL133" s="375"/>
      <c r="AM133" s="369"/>
      <c r="AN133" s="375"/>
      <c r="AO133" s="375"/>
      <c r="AP133" s="375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6"/>
      <c r="O134" s="136"/>
      <c r="P134" s="133"/>
      <c r="Q134" s="133"/>
      <c r="R134" s="133"/>
      <c r="S134" s="133"/>
      <c r="T134" s="332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374"/>
      <c r="AJ134" s="375"/>
      <c r="AK134" s="375"/>
      <c r="AL134" s="375"/>
      <c r="AM134" s="369"/>
      <c r="AN134" s="375"/>
      <c r="AO134" s="375"/>
      <c r="AP134" s="375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6"/>
      <c r="O135" s="136"/>
      <c r="P135" s="133"/>
      <c r="Q135" s="133"/>
      <c r="R135" s="133"/>
      <c r="S135" s="133"/>
      <c r="T135" s="332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374"/>
      <c r="AJ135" s="375"/>
      <c r="AK135" s="375"/>
      <c r="AL135" s="375"/>
      <c r="AM135" s="369"/>
      <c r="AN135" s="375"/>
      <c r="AO135" s="375"/>
      <c r="AP135" s="375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6"/>
      <c r="O136" s="136"/>
      <c r="P136" s="133"/>
      <c r="Q136" s="133"/>
      <c r="R136" s="133"/>
      <c r="S136" s="133"/>
      <c r="T136" s="332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374"/>
      <c r="AJ136" s="375"/>
      <c r="AK136" s="375"/>
      <c r="AL136" s="375"/>
      <c r="AM136" s="369"/>
      <c r="AN136" s="375"/>
      <c r="AO136" s="375"/>
      <c r="AP136" s="375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6"/>
      <c r="O137" s="136"/>
      <c r="P137" s="133"/>
      <c r="Q137" s="133"/>
      <c r="R137" s="133"/>
      <c r="S137" s="133"/>
      <c r="T137" s="332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374"/>
      <c r="AJ137" s="375"/>
      <c r="AK137" s="375"/>
      <c r="AL137" s="375"/>
      <c r="AM137" s="369"/>
      <c r="AN137" s="375"/>
      <c r="AO137" s="375"/>
      <c r="AP137" s="375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6"/>
      <c r="O138" s="136"/>
      <c r="P138" s="133"/>
      <c r="Q138" s="133"/>
      <c r="R138" s="133"/>
      <c r="S138" s="133"/>
      <c r="T138" s="332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374"/>
      <c r="AJ138" s="375"/>
      <c r="AK138" s="375"/>
      <c r="AL138" s="375"/>
      <c r="AM138" s="369"/>
      <c r="AN138" s="375"/>
      <c r="AO138" s="375"/>
      <c r="AP138" s="375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6"/>
      <c r="O139" s="136"/>
      <c r="P139" s="133"/>
      <c r="Q139" s="133"/>
      <c r="R139" s="133"/>
      <c r="S139" s="133"/>
      <c r="T139" s="332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374"/>
      <c r="AJ139" s="375"/>
      <c r="AK139" s="375"/>
      <c r="AL139" s="375"/>
      <c r="AM139" s="369"/>
      <c r="AN139" s="375"/>
      <c r="AO139" s="375"/>
      <c r="AP139" s="375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6"/>
      <c r="O140" s="136"/>
      <c r="P140" s="133"/>
      <c r="Q140" s="133"/>
      <c r="R140" s="133"/>
      <c r="S140" s="133"/>
      <c r="T140" s="332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374"/>
      <c r="AJ140" s="375"/>
      <c r="AK140" s="375"/>
      <c r="AL140" s="375"/>
      <c r="AM140" s="369"/>
      <c r="AN140" s="375"/>
      <c r="AO140" s="375"/>
      <c r="AP140" s="375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6"/>
      <c r="O141" s="136"/>
      <c r="P141" s="133"/>
      <c r="Q141" s="133"/>
      <c r="R141" s="133"/>
      <c r="S141" s="133"/>
      <c r="T141" s="332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374"/>
      <c r="AJ141" s="375"/>
      <c r="AK141" s="375"/>
      <c r="AL141" s="375"/>
      <c r="AM141" s="369"/>
      <c r="AN141" s="375"/>
      <c r="AO141" s="375"/>
      <c r="AP141" s="375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6"/>
      <c r="O142" s="136"/>
      <c r="P142" s="133"/>
      <c r="Q142" s="133"/>
      <c r="R142" s="133"/>
      <c r="S142" s="133"/>
      <c r="T142" s="332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374"/>
      <c r="AJ142" s="375"/>
      <c r="AK142" s="375"/>
      <c r="AL142" s="375"/>
      <c r="AM142" s="369"/>
      <c r="AN142" s="375"/>
      <c r="AO142" s="375"/>
      <c r="AP142" s="375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6"/>
      <c r="O143" s="136"/>
      <c r="P143" s="133"/>
      <c r="Q143" s="133"/>
      <c r="R143" s="133"/>
      <c r="S143" s="133"/>
      <c r="T143" s="332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374"/>
      <c r="AJ143" s="375"/>
      <c r="AK143" s="375"/>
      <c r="AL143" s="375"/>
      <c r="AM143" s="369"/>
      <c r="AN143" s="375"/>
      <c r="AO143" s="375"/>
      <c r="AP143" s="375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6"/>
      <c r="O144" s="136"/>
      <c r="P144" s="133"/>
      <c r="Q144" s="133"/>
      <c r="R144" s="133"/>
      <c r="S144" s="133"/>
      <c r="T144" s="332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374"/>
      <c r="AJ144" s="375"/>
      <c r="AK144" s="375"/>
      <c r="AL144" s="375"/>
      <c r="AM144" s="369"/>
      <c r="AN144" s="375"/>
      <c r="AO144" s="375"/>
      <c r="AP144" s="375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6"/>
      <c r="O145" s="136"/>
      <c r="P145" s="133"/>
      <c r="Q145" s="133"/>
      <c r="R145" s="133"/>
      <c r="S145" s="133"/>
      <c r="T145" s="332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374"/>
      <c r="AJ145" s="375"/>
      <c r="AK145" s="375"/>
      <c r="AL145" s="375"/>
      <c r="AM145" s="369"/>
      <c r="AN145" s="375"/>
      <c r="AO145" s="375"/>
      <c r="AP145" s="375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6"/>
      <c r="O146" s="136"/>
      <c r="P146" s="133"/>
      <c r="Q146" s="133"/>
      <c r="R146" s="133"/>
      <c r="S146" s="133"/>
      <c r="T146" s="332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374"/>
      <c r="AJ146" s="375"/>
      <c r="AK146" s="375"/>
      <c r="AL146" s="375"/>
      <c r="AM146" s="369"/>
      <c r="AN146" s="375"/>
      <c r="AO146" s="375"/>
      <c r="AP146" s="375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6"/>
      <c r="O147" s="136"/>
      <c r="P147" s="133"/>
      <c r="Q147" s="133"/>
      <c r="R147" s="133"/>
      <c r="S147" s="133"/>
      <c r="T147" s="332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374"/>
      <c r="AJ147" s="375"/>
      <c r="AK147" s="375"/>
      <c r="AL147" s="375"/>
      <c r="AM147" s="369"/>
      <c r="AN147" s="375"/>
      <c r="AO147" s="375"/>
      <c r="AP147" s="375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6"/>
      <c r="O148" s="136"/>
      <c r="P148" s="133"/>
      <c r="Q148" s="133"/>
      <c r="R148" s="133"/>
      <c r="S148" s="133"/>
      <c r="T148" s="332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374"/>
      <c r="AJ148" s="375"/>
      <c r="AK148" s="375"/>
      <c r="AL148" s="375"/>
      <c r="AM148" s="369"/>
      <c r="AN148" s="375"/>
      <c r="AO148" s="375"/>
      <c r="AP148" s="375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6"/>
      <c r="O149" s="136"/>
      <c r="P149" s="133"/>
      <c r="Q149" s="133"/>
      <c r="R149" s="133"/>
      <c r="S149" s="133"/>
      <c r="T149" s="332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374"/>
      <c r="AJ149" s="375"/>
      <c r="AK149" s="375"/>
      <c r="AL149" s="375"/>
      <c r="AM149" s="369"/>
      <c r="AN149" s="375"/>
      <c r="AO149" s="375"/>
      <c r="AP149" s="375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6"/>
      <c r="O150" s="136"/>
      <c r="P150" s="133"/>
      <c r="Q150" s="133"/>
      <c r="R150" s="133"/>
      <c r="S150" s="133"/>
      <c r="T150" s="332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374"/>
      <c r="AJ150" s="375"/>
      <c r="AK150" s="375"/>
      <c r="AL150" s="375"/>
      <c r="AM150" s="369"/>
      <c r="AN150" s="375"/>
      <c r="AO150" s="375"/>
      <c r="AP150" s="375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6"/>
      <c r="O151" s="136"/>
      <c r="P151" s="133"/>
      <c r="Q151" s="133"/>
      <c r="R151" s="133"/>
      <c r="S151" s="133"/>
      <c r="T151" s="332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374"/>
      <c r="AJ151" s="375"/>
      <c r="AK151" s="375"/>
      <c r="AL151" s="375"/>
      <c r="AM151" s="369"/>
      <c r="AN151" s="375"/>
      <c r="AO151" s="375"/>
      <c r="AP151" s="375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6"/>
      <c r="O152" s="136"/>
      <c r="P152" s="133"/>
      <c r="Q152" s="133"/>
      <c r="R152" s="133"/>
      <c r="S152" s="133"/>
      <c r="T152" s="332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374"/>
      <c r="AJ152" s="375"/>
      <c r="AK152" s="375"/>
      <c r="AL152" s="375"/>
      <c r="AM152" s="369"/>
      <c r="AN152" s="375"/>
      <c r="AO152" s="375"/>
      <c r="AP152" s="375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6"/>
      <c r="O153" s="136"/>
      <c r="P153" s="133"/>
      <c r="Q153" s="133"/>
      <c r="R153" s="133"/>
      <c r="S153" s="133"/>
      <c r="T153" s="332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374"/>
      <c r="AJ153" s="375"/>
      <c r="AK153" s="375"/>
      <c r="AL153" s="375"/>
      <c r="AM153" s="369"/>
      <c r="AN153" s="375"/>
      <c r="AO153" s="375"/>
      <c r="AP153" s="375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6"/>
      <c r="O154" s="136"/>
      <c r="P154" s="133"/>
      <c r="Q154" s="133"/>
      <c r="R154" s="133"/>
      <c r="S154" s="133"/>
      <c r="T154" s="332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374"/>
      <c r="AJ154" s="375"/>
      <c r="AK154" s="375"/>
      <c r="AL154" s="375"/>
      <c r="AM154" s="369"/>
      <c r="AN154" s="375"/>
      <c r="AO154" s="375"/>
      <c r="AP154" s="375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6"/>
      <c r="O155" s="136"/>
      <c r="P155" s="133"/>
      <c r="Q155" s="133"/>
      <c r="R155" s="133"/>
      <c r="S155" s="133"/>
      <c r="T155" s="332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374"/>
      <c r="AJ155" s="375"/>
      <c r="AK155" s="375"/>
      <c r="AL155" s="375"/>
      <c r="AM155" s="369"/>
      <c r="AN155" s="375"/>
      <c r="AO155" s="375"/>
      <c r="AP155" s="375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6"/>
      <c r="O156" s="136"/>
      <c r="P156" s="133"/>
      <c r="Q156" s="133"/>
      <c r="R156" s="133"/>
      <c r="S156" s="133"/>
      <c r="T156" s="332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374"/>
      <c r="AJ156" s="375"/>
      <c r="AK156" s="375"/>
      <c r="AL156" s="375"/>
      <c r="AM156" s="369"/>
      <c r="AN156" s="375"/>
      <c r="AO156" s="375"/>
      <c r="AP156" s="375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6"/>
      <c r="O157" s="136"/>
      <c r="P157" s="133"/>
      <c r="Q157" s="133"/>
      <c r="R157" s="133"/>
      <c r="S157" s="133"/>
      <c r="T157" s="332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374"/>
      <c r="AJ157" s="375"/>
      <c r="AK157" s="375"/>
      <c r="AL157" s="375"/>
      <c r="AM157" s="369"/>
      <c r="AN157" s="375"/>
      <c r="AO157" s="375"/>
      <c r="AP157" s="375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6"/>
      <c r="O158" s="136"/>
      <c r="P158" s="133"/>
      <c r="Q158" s="133"/>
      <c r="R158" s="133"/>
      <c r="S158" s="133"/>
      <c r="T158" s="332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374"/>
      <c r="AJ158" s="375"/>
      <c r="AK158" s="375"/>
      <c r="AL158" s="375"/>
      <c r="AM158" s="369"/>
      <c r="AN158" s="375"/>
      <c r="AO158" s="375"/>
      <c r="AP158" s="375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6"/>
      <c r="O159" s="136"/>
      <c r="P159" s="133"/>
      <c r="Q159" s="133"/>
      <c r="R159" s="133"/>
      <c r="S159" s="133"/>
      <c r="T159" s="332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374"/>
      <c r="AJ159" s="375"/>
      <c r="AK159" s="375"/>
      <c r="AL159" s="375"/>
      <c r="AM159" s="369"/>
      <c r="AN159" s="375"/>
      <c r="AO159" s="375"/>
      <c r="AP159" s="375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6"/>
      <c r="O160" s="136"/>
      <c r="P160" s="133"/>
      <c r="Q160" s="133"/>
      <c r="R160" s="133"/>
      <c r="S160" s="133"/>
      <c r="T160" s="332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374"/>
      <c r="AJ160" s="375"/>
      <c r="AK160" s="375"/>
      <c r="AL160" s="375"/>
      <c r="AM160" s="369"/>
      <c r="AN160" s="375"/>
      <c r="AO160" s="375"/>
      <c r="AP160" s="375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6"/>
      <c r="O161" s="136"/>
      <c r="P161" s="133"/>
      <c r="Q161" s="133"/>
      <c r="R161" s="133"/>
      <c r="S161" s="133"/>
      <c r="T161" s="332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374"/>
      <c r="AJ161" s="375"/>
      <c r="AK161" s="375"/>
      <c r="AL161" s="375"/>
      <c r="AM161" s="369"/>
      <c r="AN161" s="375"/>
      <c r="AO161" s="375"/>
      <c r="AP161" s="375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6"/>
      <c r="O162" s="136"/>
      <c r="P162" s="133"/>
      <c r="Q162" s="133"/>
      <c r="R162" s="133"/>
      <c r="S162" s="133"/>
      <c r="T162" s="332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374"/>
      <c r="AJ162" s="375"/>
      <c r="AK162" s="375"/>
      <c r="AL162" s="375"/>
      <c r="AM162" s="369"/>
      <c r="AN162" s="375"/>
      <c r="AO162" s="375"/>
      <c r="AP162" s="375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6"/>
      <c r="O163" s="136"/>
      <c r="P163" s="133"/>
      <c r="Q163" s="133"/>
      <c r="R163" s="133"/>
      <c r="S163" s="133"/>
      <c r="T163" s="332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374"/>
      <c r="AJ163" s="375"/>
      <c r="AK163" s="375"/>
      <c r="AL163" s="375"/>
      <c r="AM163" s="369"/>
      <c r="AN163" s="375"/>
      <c r="AO163" s="375"/>
      <c r="AP163" s="375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6"/>
      <c r="O164" s="136"/>
      <c r="P164" s="133"/>
      <c r="Q164" s="133"/>
      <c r="R164" s="133"/>
      <c r="S164" s="133"/>
      <c r="T164" s="332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374"/>
      <c r="AJ164" s="375"/>
      <c r="AK164" s="375"/>
      <c r="AL164" s="375"/>
      <c r="AM164" s="369"/>
      <c r="AN164" s="375"/>
      <c r="AO164" s="375"/>
      <c r="AP164" s="375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6"/>
      <c r="O165" s="136"/>
      <c r="P165" s="133"/>
      <c r="Q165" s="133"/>
      <c r="R165" s="133"/>
      <c r="S165" s="133"/>
      <c r="T165" s="332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374"/>
      <c r="AJ165" s="375"/>
      <c r="AK165" s="375"/>
      <c r="AL165" s="375"/>
      <c r="AM165" s="369"/>
      <c r="AN165" s="375"/>
      <c r="AO165" s="375"/>
      <c r="AP165" s="375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6"/>
      <c r="O166" s="136"/>
      <c r="P166" s="133"/>
      <c r="Q166" s="133"/>
      <c r="R166" s="133"/>
      <c r="S166" s="133"/>
      <c r="T166" s="332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374"/>
      <c r="AJ166" s="375"/>
      <c r="AK166" s="375"/>
      <c r="AL166" s="375"/>
      <c r="AM166" s="369"/>
      <c r="AN166" s="375"/>
      <c r="AO166" s="375"/>
      <c r="AP166" s="375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6"/>
      <c r="O167" s="136"/>
      <c r="P167" s="133"/>
      <c r="Q167" s="133"/>
      <c r="R167" s="133"/>
      <c r="S167" s="133"/>
      <c r="T167" s="332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374"/>
      <c r="AJ167" s="375"/>
      <c r="AK167" s="375"/>
      <c r="AL167" s="375"/>
      <c r="AM167" s="369"/>
      <c r="AN167" s="375"/>
      <c r="AO167" s="375"/>
      <c r="AP167" s="375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6"/>
      <c r="O168" s="136"/>
      <c r="P168" s="133"/>
      <c r="Q168" s="133"/>
      <c r="R168" s="133"/>
      <c r="S168" s="133"/>
      <c r="T168" s="332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374"/>
      <c r="AJ168" s="375"/>
      <c r="AK168" s="375"/>
      <c r="AL168" s="375"/>
      <c r="AM168" s="369"/>
      <c r="AN168" s="375"/>
      <c r="AO168" s="375"/>
      <c r="AP168" s="375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6"/>
      <c r="O169" s="136"/>
      <c r="P169" s="133"/>
      <c r="Q169" s="133"/>
      <c r="R169" s="133"/>
      <c r="S169" s="133"/>
      <c r="T169" s="332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374"/>
      <c r="AJ169" s="375"/>
      <c r="AK169" s="375"/>
      <c r="AL169" s="375"/>
      <c r="AM169" s="369"/>
      <c r="AN169" s="375"/>
      <c r="AO169" s="375"/>
      <c r="AP169" s="375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6"/>
      <c r="O170" s="136"/>
      <c r="P170" s="133"/>
      <c r="Q170" s="133"/>
      <c r="R170" s="133"/>
      <c r="S170" s="133"/>
      <c r="T170" s="332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374"/>
      <c r="AJ170" s="375"/>
      <c r="AK170" s="375"/>
      <c r="AL170" s="375"/>
      <c r="AM170" s="369"/>
      <c r="AN170" s="375"/>
      <c r="AO170" s="375"/>
      <c r="AP170" s="375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6"/>
      <c r="O171" s="136"/>
      <c r="P171" s="133"/>
      <c r="Q171" s="133"/>
      <c r="R171" s="133"/>
      <c r="S171" s="133"/>
      <c r="T171" s="332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374"/>
      <c r="AJ171" s="375"/>
      <c r="AK171" s="375"/>
      <c r="AL171" s="375"/>
      <c r="AM171" s="369"/>
      <c r="AN171" s="375"/>
      <c r="AO171" s="375"/>
      <c r="AP171" s="375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6"/>
      <c r="O172" s="136"/>
      <c r="P172" s="133"/>
      <c r="Q172" s="133"/>
      <c r="R172" s="133"/>
      <c r="S172" s="133"/>
      <c r="T172" s="332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374"/>
      <c r="AJ172" s="375"/>
      <c r="AK172" s="375"/>
      <c r="AL172" s="375"/>
      <c r="AM172" s="369"/>
      <c r="AN172" s="375"/>
      <c r="AO172" s="375"/>
      <c r="AP172" s="375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6"/>
      <c r="O173" s="136"/>
      <c r="P173" s="133"/>
      <c r="Q173" s="133"/>
      <c r="R173" s="133"/>
      <c r="S173" s="133"/>
      <c r="T173" s="332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374"/>
      <c r="AJ173" s="375"/>
      <c r="AK173" s="375"/>
      <c r="AL173" s="375"/>
      <c r="AM173" s="369"/>
      <c r="AN173" s="375"/>
      <c r="AO173" s="375"/>
      <c r="AP173" s="375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6"/>
      <c r="O174" s="136"/>
      <c r="P174" s="133"/>
      <c r="Q174" s="133"/>
      <c r="R174" s="133"/>
      <c r="S174" s="133"/>
      <c r="T174" s="332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374"/>
      <c r="AJ174" s="375"/>
      <c r="AK174" s="375"/>
      <c r="AL174" s="375"/>
      <c r="AM174" s="369"/>
      <c r="AN174" s="375"/>
      <c r="AO174" s="375"/>
      <c r="AP174" s="375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6"/>
      <c r="O175" s="136"/>
      <c r="P175" s="133"/>
      <c r="Q175" s="133"/>
      <c r="R175" s="133"/>
      <c r="S175" s="133"/>
      <c r="T175" s="332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374"/>
      <c r="AJ175" s="375"/>
      <c r="AK175" s="375"/>
      <c r="AL175" s="375"/>
      <c r="AM175" s="369"/>
      <c r="AN175" s="375"/>
      <c r="AO175" s="375"/>
      <c r="AP175" s="375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6"/>
      <c r="O176" s="136"/>
      <c r="P176" s="133"/>
      <c r="Q176" s="133"/>
      <c r="R176" s="133"/>
      <c r="S176" s="133"/>
      <c r="T176" s="332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374"/>
      <c r="AJ176" s="375"/>
      <c r="AK176" s="375"/>
      <c r="AL176" s="375"/>
      <c r="AM176" s="369"/>
      <c r="AN176" s="375"/>
      <c r="AO176" s="375"/>
      <c r="AP176" s="375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6"/>
      <c r="O177" s="136"/>
      <c r="P177" s="133"/>
      <c r="Q177" s="133"/>
      <c r="R177" s="133"/>
      <c r="S177" s="133"/>
      <c r="T177" s="332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374"/>
      <c r="AJ177" s="375"/>
      <c r="AK177" s="375"/>
      <c r="AL177" s="375"/>
      <c r="AM177" s="369"/>
      <c r="AN177" s="375"/>
      <c r="AO177" s="375"/>
      <c r="AP177" s="375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6"/>
      <c r="O178" s="136"/>
      <c r="P178" s="133"/>
      <c r="Q178" s="133"/>
      <c r="R178" s="133"/>
      <c r="S178" s="133"/>
      <c r="T178" s="332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374"/>
      <c r="AJ178" s="375"/>
      <c r="AK178" s="375"/>
      <c r="AL178" s="375"/>
      <c r="AM178" s="369"/>
      <c r="AN178" s="375"/>
      <c r="AO178" s="375"/>
      <c r="AP178" s="375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6"/>
      <c r="O179" s="136"/>
      <c r="P179" s="133"/>
      <c r="Q179" s="133"/>
      <c r="R179" s="133"/>
      <c r="S179" s="133"/>
      <c r="T179" s="332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374"/>
      <c r="AJ179" s="375"/>
      <c r="AK179" s="375"/>
      <c r="AL179" s="375"/>
      <c r="AM179" s="369"/>
      <c r="AN179" s="375"/>
      <c r="AO179" s="375"/>
      <c r="AP179" s="375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6"/>
      <c r="O180" s="136"/>
      <c r="P180" s="133"/>
      <c r="Q180" s="133"/>
      <c r="R180" s="133"/>
      <c r="S180" s="133"/>
      <c r="T180" s="332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374"/>
      <c r="AJ180" s="375"/>
      <c r="AK180" s="375"/>
      <c r="AL180" s="375"/>
      <c r="AM180" s="369"/>
      <c r="AN180" s="375"/>
      <c r="AO180" s="375"/>
      <c r="AP180" s="375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6"/>
      <c r="O181" s="136"/>
      <c r="P181" s="133"/>
      <c r="Q181" s="133"/>
      <c r="R181" s="133"/>
      <c r="S181" s="133"/>
      <c r="T181" s="332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374"/>
      <c r="AJ181" s="375"/>
      <c r="AK181" s="375"/>
      <c r="AL181" s="375"/>
      <c r="AM181" s="369"/>
      <c r="AN181" s="375"/>
      <c r="AO181" s="375"/>
      <c r="AP181" s="375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6"/>
      <c r="O182" s="136"/>
      <c r="P182" s="133"/>
      <c r="Q182" s="133"/>
      <c r="R182" s="133"/>
      <c r="S182" s="133"/>
      <c r="T182" s="332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374"/>
      <c r="AJ182" s="375"/>
      <c r="AK182" s="375"/>
      <c r="AL182" s="375"/>
      <c r="AM182" s="369"/>
      <c r="AN182" s="375"/>
      <c r="AO182" s="375"/>
      <c r="AP182" s="375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6"/>
      <c r="O183" s="136"/>
      <c r="P183" s="133"/>
      <c r="Q183" s="133"/>
      <c r="R183" s="133"/>
      <c r="S183" s="133"/>
      <c r="T183" s="332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374"/>
      <c r="AJ183" s="375"/>
      <c r="AK183" s="375"/>
      <c r="AL183" s="375"/>
      <c r="AM183" s="369"/>
      <c r="AN183" s="375"/>
      <c r="AO183" s="375"/>
      <c r="AP183" s="375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6"/>
      <c r="O184" s="136"/>
      <c r="P184" s="133"/>
      <c r="Q184" s="133"/>
      <c r="R184" s="133"/>
      <c r="S184" s="133"/>
      <c r="T184" s="332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374"/>
      <c r="AJ184" s="375"/>
      <c r="AK184" s="375"/>
      <c r="AL184" s="375"/>
      <c r="AM184" s="369"/>
      <c r="AN184" s="375"/>
      <c r="AO184" s="375"/>
      <c r="AP184" s="375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6"/>
      <c r="O185" s="136"/>
      <c r="P185" s="133"/>
      <c r="Q185" s="133"/>
      <c r="R185" s="133"/>
      <c r="S185" s="133"/>
      <c r="T185" s="332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374"/>
      <c r="AJ185" s="375"/>
      <c r="AK185" s="375"/>
      <c r="AL185" s="375"/>
      <c r="AM185" s="369"/>
      <c r="AN185" s="375"/>
      <c r="AO185" s="375"/>
      <c r="AP185" s="375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6"/>
      <c r="O186" s="136"/>
      <c r="P186" s="133"/>
      <c r="Q186" s="133"/>
      <c r="R186" s="133"/>
      <c r="S186" s="133"/>
      <c r="T186" s="332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374"/>
      <c r="AJ186" s="375"/>
      <c r="AK186" s="375"/>
      <c r="AL186" s="375"/>
      <c r="AM186" s="369"/>
      <c r="AN186" s="375"/>
      <c r="AO186" s="375"/>
      <c r="AP186" s="375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6"/>
      <c r="O187" s="136"/>
      <c r="P187" s="133"/>
      <c r="Q187" s="133"/>
      <c r="R187" s="133"/>
      <c r="S187" s="133"/>
      <c r="T187" s="332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374"/>
      <c r="AJ187" s="375"/>
      <c r="AK187" s="375"/>
      <c r="AL187" s="375"/>
      <c r="AM187" s="369"/>
      <c r="AN187" s="375"/>
      <c r="AO187" s="375"/>
      <c r="AP187" s="375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6"/>
      <c r="O188" s="136"/>
      <c r="P188" s="133"/>
      <c r="Q188" s="133"/>
      <c r="R188" s="133"/>
      <c r="S188" s="133"/>
      <c r="T188" s="332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374"/>
      <c r="AJ188" s="375"/>
      <c r="AK188" s="375"/>
      <c r="AL188" s="375"/>
      <c r="AM188" s="369"/>
      <c r="AN188" s="375"/>
      <c r="AO188" s="375"/>
      <c r="AP188" s="375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6"/>
      <c r="O189" s="136"/>
      <c r="P189" s="133"/>
      <c r="Q189" s="133"/>
      <c r="R189" s="133"/>
      <c r="S189" s="133"/>
      <c r="T189" s="332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374"/>
      <c r="AJ189" s="375"/>
      <c r="AK189" s="375"/>
      <c r="AL189" s="375"/>
      <c r="AM189" s="369"/>
      <c r="AN189" s="375"/>
      <c r="AO189" s="375"/>
      <c r="AP189" s="375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6"/>
      <c r="O190" s="136"/>
      <c r="P190" s="133"/>
      <c r="Q190" s="133"/>
      <c r="R190" s="133"/>
      <c r="S190" s="133"/>
      <c r="T190" s="332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374"/>
      <c r="AJ190" s="375"/>
      <c r="AK190" s="375"/>
      <c r="AL190" s="375"/>
      <c r="AM190" s="369"/>
      <c r="AN190" s="375"/>
      <c r="AO190" s="375"/>
      <c r="AP190" s="375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6"/>
      <c r="O191" s="136"/>
      <c r="P191" s="133"/>
      <c r="Q191" s="133"/>
      <c r="R191" s="133"/>
      <c r="S191" s="133"/>
      <c r="T191" s="332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374"/>
      <c r="AJ191" s="375"/>
      <c r="AK191" s="375"/>
      <c r="AL191" s="375"/>
      <c r="AM191" s="369"/>
      <c r="AN191" s="375"/>
      <c r="AO191" s="375"/>
      <c r="AP191" s="375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6"/>
      <c r="O192" s="136"/>
      <c r="P192" s="133"/>
      <c r="Q192" s="133"/>
      <c r="R192" s="133"/>
      <c r="S192" s="133"/>
      <c r="T192" s="332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374"/>
      <c r="AJ192" s="375"/>
      <c r="AK192" s="375"/>
      <c r="AL192" s="375"/>
      <c r="AM192" s="369"/>
      <c r="AN192" s="375"/>
      <c r="AO192" s="375"/>
      <c r="AP192" s="375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6"/>
      <c r="O193" s="136"/>
      <c r="P193" s="133"/>
      <c r="Q193" s="133"/>
      <c r="R193" s="133"/>
      <c r="S193" s="133"/>
      <c r="T193" s="332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374"/>
      <c r="AJ193" s="375"/>
      <c r="AK193" s="375"/>
      <c r="AL193" s="375"/>
      <c r="AM193" s="369"/>
      <c r="AN193" s="375"/>
      <c r="AO193" s="375"/>
      <c r="AP193" s="375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6"/>
      <c r="O194" s="136"/>
      <c r="P194" s="133"/>
      <c r="Q194" s="133"/>
      <c r="R194" s="133"/>
      <c r="S194" s="133"/>
      <c r="T194" s="332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374"/>
      <c r="AJ194" s="375"/>
      <c r="AK194" s="375"/>
      <c r="AL194" s="375"/>
      <c r="AM194" s="369"/>
      <c r="AN194" s="375"/>
      <c r="AO194" s="375"/>
      <c r="AP194" s="375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6"/>
      <c r="O195" s="136"/>
      <c r="P195" s="133"/>
      <c r="Q195" s="133"/>
      <c r="R195" s="133"/>
      <c r="S195" s="133"/>
      <c r="T195" s="332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374"/>
      <c r="AJ195" s="375"/>
      <c r="AK195" s="375"/>
      <c r="AL195" s="375"/>
      <c r="AM195" s="369"/>
      <c r="AN195" s="375"/>
      <c r="AO195" s="375"/>
      <c r="AP195" s="375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6"/>
      <c r="O196" s="136"/>
      <c r="P196" s="133"/>
      <c r="Q196" s="133"/>
      <c r="R196" s="133"/>
      <c r="S196" s="133"/>
      <c r="T196" s="332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374"/>
      <c r="AJ196" s="375"/>
      <c r="AK196" s="375"/>
      <c r="AL196" s="375"/>
      <c r="AM196" s="369"/>
      <c r="AN196" s="375"/>
      <c r="AO196" s="375"/>
      <c r="AP196" s="375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6"/>
      <c r="O197" s="136"/>
      <c r="P197" s="133"/>
      <c r="Q197" s="133"/>
      <c r="R197" s="133"/>
      <c r="S197" s="133"/>
      <c r="T197" s="332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374"/>
      <c r="AJ197" s="375"/>
      <c r="AK197" s="375"/>
      <c r="AL197" s="375"/>
      <c r="AM197" s="369"/>
      <c r="AN197" s="375"/>
      <c r="AO197" s="375"/>
      <c r="AP197" s="375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6"/>
      <c r="O198" s="136"/>
      <c r="P198" s="133"/>
      <c r="Q198" s="133"/>
      <c r="R198" s="133"/>
      <c r="S198" s="133"/>
      <c r="T198" s="332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374"/>
      <c r="AJ198" s="375"/>
      <c r="AK198" s="375"/>
      <c r="AL198" s="375"/>
      <c r="AM198" s="369"/>
      <c r="AN198" s="375"/>
      <c r="AO198" s="375"/>
      <c r="AP198" s="375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6"/>
      <c r="O199" s="136"/>
      <c r="P199" s="133"/>
      <c r="Q199" s="133"/>
      <c r="R199" s="133"/>
      <c r="S199" s="133"/>
      <c r="T199" s="332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374"/>
      <c r="AJ199" s="375"/>
      <c r="AK199" s="375"/>
      <c r="AL199" s="375"/>
      <c r="AM199" s="369"/>
      <c r="AN199" s="375"/>
      <c r="AO199" s="375"/>
      <c r="AP199" s="375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6"/>
      <c r="O200" s="136"/>
      <c r="P200" s="133"/>
      <c r="Q200" s="133"/>
      <c r="R200" s="133"/>
      <c r="S200" s="133"/>
      <c r="T200" s="332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374"/>
      <c r="AJ200" s="375"/>
      <c r="AK200" s="375"/>
      <c r="AL200" s="375"/>
      <c r="AM200" s="369"/>
      <c r="AN200" s="375"/>
      <c r="AO200" s="375"/>
      <c r="AP200" s="375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6"/>
      <c r="O201" s="136"/>
      <c r="P201" s="133"/>
      <c r="Q201" s="133"/>
      <c r="R201" s="133"/>
      <c r="S201" s="133"/>
      <c r="T201" s="332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374"/>
      <c r="AJ201" s="375"/>
      <c r="AK201" s="375"/>
      <c r="AL201" s="375"/>
      <c r="AM201" s="369"/>
      <c r="AN201" s="375"/>
      <c r="AO201" s="375"/>
      <c r="AP201" s="375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6"/>
      <c r="O202" s="136"/>
      <c r="P202" s="133"/>
      <c r="Q202" s="133"/>
      <c r="R202" s="133"/>
      <c r="S202" s="133"/>
      <c r="T202" s="332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374"/>
      <c r="AJ202" s="375"/>
      <c r="AK202" s="375"/>
      <c r="AL202" s="375"/>
      <c r="AM202" s="369"/>
      <c r="AN202" s="375"/>
      <c r="AO202" s="375"/>
      <c r="AP202" s="375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6"/>
      <c r="O203" s="136"/>
      <c r="P203" s="133"/>
      <c r="Q203" s="133"/>
      <c r="R203" s="133"/>
      <c r="S203" s="133"/>
      <c r="T203" s="332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374"/>
      <c r="AJ203" s="375"/>
      <c r="AK203" s="375"/>
      <c r="AL203" s="375"/>
      <c r="AM203" s="369"/>
      <c r="AN203" s="375"/>
      <c r="AO203" s="375"/>
      <c r="AP203" s="375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6"/>
      <c r="O204" s="136"/>
      <c r="P204" s="133"/>
      <c r="Q204" s="133"/>
      <c r="R204" s="133"/>
      <c r="S204" s="133"/>
      <c r="T204" s="332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374"/>
      <c r="AJ204" s="375"/>
      <c r="AK204" s="375"/>
      <c r="AL204" s="375"/>
      <c r="AM204" s="369"/>
      <c r="AN204" s="375"/>
      <c r="AO204" s="375"/>
      <c r="AP204" s="375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6"/>
      <c r="O205" s="136"/>
      <c r="P205" s="133"/>
      <c r="Q205" s="133"/>
      <c r="R205" s="133"/>
      <c r="S205" s="133"/>
      <c r="T205" s="332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374"/>
      <c r="AJ205" s="375"/>
      <c r="AK205" s="375"/>
      <c r="AL205" s="375"/>
      <c r="AM205" s="369"/>
      <c r="AN205" s="375"/>
      <c r="AO205" s="375"/>
      <c r="AP205" s="375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6"/>
      <c r="O206" s="136"/>
      <c r="P206" s="133"/>
      <c r="Q206" s="133"/>
      <c r="R206" s="133"/>
      <c r="S206" s="133"/>
      <c r="T206" s="332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374"/>
      <c r="AJ206" s="375"/>
      <c r="AK206" s="375"/>
      <c r="AL206" s="375"/>
      <c r="AM206" s="369"/>
      <c r="AN206" s="375"/>
      <c r="AO206" s="375"/>
      <c r="AP206" s="375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6"/>
      <c r="O207" s="136"/>
      <c r="P207" s="133"/>
      <c r="Q207" s="133"/>
      <c r="R207" s="133"/>
      <c r="S207" s="133"/>
      <c r="T207" s="332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374"/>
      <c r="AJ207" s="375"/>
      <c r="AK207" s="375"/>
      <c r="AL207" s="375"/>
      <c r="AM207" s="369"/>
      <c r="AN207" s="375"/>
      <c r="AO207" s="375"/>
      <c r="AP207" s="375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6"/>
      <c r="O208" s="136"/>
      <c r="P208" s="133"/>
      <c r="Q208" s="133"/>
      <c r="R208" s="133"/>
      <c r="S208" s="133"/>
      <c r="T208" s="332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374"/>
      <c r="AJ208" s="375"/>
      <c r="AK208" s="375"/>
      <c r="AL208" s="375"/>
      <c r="AM208" s="369"/>
      <c r="AN208" s="375"/>
      <c r="AO208" s="375"/>
      <c r="AP208" s="375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6"/>
      <c r="O209" s="136"/>
      <c r="P209" s="133"/>
      <c r="Q209" s="133"/>
      <c r="R209" s="133"/>
      <c r="S209" s="133"/>
      <c r="T209" s="332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374"/>
      <c r="AJ209" s="375"/>
      <c r="AK209" s="375"/>
      <c r="AL209" s="375"/>
      <c r="AM209" s="369"/>
      <c r="AN209" s="375"/>
      <c r="AO209" s="375"/>
      <c r="AP209" s="375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6"/>
      <c r="O210" s="136"/>
      <c r="P210" s="133"/>
      <c r="Q210" s="133"/>
      <c r="R210" s="133"/>
      <c r="S210" s="133"/>
      <c r="T210" s="332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374"/>
      <c r="AJ210" s="375"/>
      <c r="AK210" s="375"/>
      <c r="AL210" s="375"/>
      <c r="AM210" s="369"/>
      <c r="AN210" s="375"/>
      <c r="AO210" s="375"/>
      <c r="AP210" s="375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6"/>
      <c r="O211" s="136"/>
      <c r="P211" s="133"/>
      <c r="Q211" s="133"/>
      <c r="R211" s="133"/>
      <c r="S211" s="133"/>
      <c r="T211" s="332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374"/>
      <c r="AJ211" s="375"/>
      <c r="AK211" s="375"/>
      <c r="AL211" s="375"/>
      <c r="AM211" s="369"/>
      <c r="AN211" s="375"/>
      <c r="AO211" s="375"/>
      <c r="AP211" s="375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6"/>
      <c r="O212" s="136"/>
      <c r="P212" s="133"/>
      <c r="Q212" s="133"/>
      <c r="R212" s="133"/>
      <c r="S212" s="133"/>
      <c r="T212" s="332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374"/>
      <c r="AJ212" s="375"/>
      <c r="AK212" s="375"/>
      <c r="AL212" s="375"/>
      <c r="AM212" s="369"/>
      <c r="AN212" s="375"/>
      <c r="AO212" s="375"/>
      <c r="AP212" s="375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6"/>
      <c r="O213" s="136"/>
      <c r="P213" s="133"/>
      <c r="Q213" s="133"/>
      <c r="R213" s="133"/>
      <c r="S213" s="133"/>
      <c r="T213" s="332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374"/>
      <c r="AJ213" s="375"/>
      <c r="AK213" s="375"/>
      <c r="AL213" s="375"/>
      <c r="AM213" s="369"/>
      <c r="AN213" s="375"/>
      <c r="AO213" s="375"/>
      <c r="AP213" s="375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6"/>
      <c r="O214" s="136"/>
      <c r="P214" s="133"/>
      <c r="Q214" s="133"/>
      <c r="R214" s="133"/>
      <c r="S214" s="133"/>
      <c r="T214" s="332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374"/>
      <c r="AJ214" s="375"/>
      <c r="AK214" s="375"/>
      <c r="AL214" s="375"/>
      <c r="AM214" s="369"/>
      <c r="AN214" s="375"/>
      <c r="AO214" s="375"/>
      <c r="AP214" s="375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6"/>
      <c r="O215" s="136"/>
      <c r="P215" s="133"/>
      <c r="Q215" s="133"/>
      <c r="R215" s="133"/>
      <c r="S215" s="133"/>
      <c r="T215" s="332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374"/>
      <c r="AJ215" s="375"/>
      <c r="AK215" s="375"/>
      <c r="AL215" s="375"/>
      <c r="AM215" s="369"/>
      <c r="AN215" s="375"/>
      <c r="AO215" s="375"/>
      <c r="AP215" s="375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6"/>
      <c r="O216" s="136"/>
      <c r="P216" s="133"/>
      <c r="Q216" s="133"/>
      <c r="R216" s="133"/>
      <c r="S216" s="133"/>
      <c r="T216" s="332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374"/>
      <c r="AJ216" s="375"/>
      <c r="AK216" s="375"/>
      <c r="AL216" s="375"/>
      <c r="AM216" s="369"/>
      <c r="AN216" s="375"/>
      <c r="AO216" s="375"/>
      <c r="AP216" s="375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6"/>
      <c r="O217" s="136"/>
      <c r="P217" s="133"/>
      <c r="Q217" s="133"/>
      <c r="R217" s="133"/>
      <c r="S217" s="133"/>
      <c r="T217" s="332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374"/>
      <c r="AJ217" s="375"/>
      <c r="AK217" s="375"/>
      <c r="AL217" s="375"/>
      <c r="AM217" s="369"/>
      <c r="AN217" s="375"/>
      <c r="AO217" s="375"/>
      <c r="AP217" s="375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6"/>
      <c r="O218" s="136"/>
      <c r="P218" s="133"/>
      <c r="Q218" s="133"/>
      <c r="R218" s="133"/>
      <c r="S218" s="133"/>
      <c r="T218" s="332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374"/>
      <c r="AJ218" s="375"/>
      <c r="AK218" s="375"/>
      <c r="AL218" s="375"/>
      <c r="AM218" s="369"/>
      <c r="AN218" s="375"/>
      <c r="AO218" s="375"/>
      <c r="AP218" s="375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6"/>
      <c r="O219" s="136"/>
      <c r="P219" s="133"/>
      <c r="Q219" s="133"/>
      <c r="R219" s="133"/>
      <c r="S219" s="133"/>
      <c r="T219" s="332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374"/>
      <c r="AJ219" s="375"/>
      <c r="AK219" s="375"/>
      <c r="AL219" s="375"/>
      <c r="AM219" s="369"/>
      <c r="AN219" s="375"/>
      <c r="AO219" s="375"/>
      <c r="AP219" s="375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6"/>
      <c r="O220" s="136"/>
      <c r="P220" s="133"/>
      <c r="Q220" s="133"/>
      <c r="R220" s="133"/>
      <c r="S220" s="133"/>
      <c r="T220" s="332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374"/>
      <c r="AJ220" s="375"/>
      <c r="AK220" s="375"/>
      <c r="AL220" s="375"/>
      <c r="AM220" s="369"/>
      <c r="AN220" s="375"/>
      <c r="AO220" s="375"/>
      <c r="AP220" s="375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6"/>
      <c r="O221" s="136"/>
      <c r="P221" s="133"/>
      <c r="Q221" s="133"/>
      <c r="R221" s="133"/>
      <c r="S221" s="133"/>
      <c r="T221" s="332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374"/>
      <c r="AJ221" s="375"/>
      <c r="AK221" s="375"/>
      <c r="AL221" s="375"/>
      <c r="AM221" s="369"/>
      <c r="AN221" s="375"/>
      <c r="AO221" s="375"/>
      <c r="AP221" s="375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6"/>
      <c r="O222" s="136"/>
      <c r="P222" s="133"/>
      <c r="Q222" s="133"/>
      <c r="R222" s="133"/>
      <c r="S222" s="133"/>
      <c r="T222" s="332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374"/>
      <c r="AJ222" s="375"/>
      <c r="AK222" s="375"/>
      <c r="AL222" s="375"/>
      <c r="AM222" s="369"/>
      <c r="AN222" s="375"/>
      <c r="AO222" s="375"/>
      <c r="AP222" s="375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6"/>
      <c r="O223" s="136"/>
      <c r="P223" s="133"/>
      <c r="Q223" s="133"/>
      <c r="R223" s="133"/>
      <c r="S223" s="133"/>
      <c r="T223" s="332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374"/>
      <c r="AJ223" s="375"/>
      <c r="AK223" s="375"/>
      <c r="AL223" s="375"/>
      <c r="AM223" s="369"/>
      <c r="AN223" s="375"/>
      <c r="AO223" s="375"/>
      <c r="AP223" s="375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6"/>
      <c r="O224" s="136"/>
      <c r="P224" s="133"/>
      <c r="Q224" s="133"/>
      <c r="R224" s="133"/>
      <c r="S224" s="133"/>
      <c r="T224" s="332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374"/>
      <c r="AJ224" s="375"/>
      <c r="AK224" s="375"/>
      <c r="AL224" s="375"/>
      <c r="AM224" s="369"/>
      <c r="AN224" s="375"/>
      <c r="AO224" s="375"/>
      <c r="AP224" s="375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6"/>
      <c r="O225" s="136"/>
      <c r="P225" s="133"/>
      <c r="Q225" s="133"/>
      <c r="R225" s="133"/>
      <c r="S225" s="133"/>
      <c r="T225" s="332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374"/>
      <c r="AJ225" s="375"/>
      <c r="AK225" s="375"/>
      <c r="AL225" s="375"/>
      <c r="AM225" s="369"/>
      <c r="AN225" s="375"/>
      <c r="AO225" s="375"/>
      <c r="AP225" s="375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6"/>
      <c r="O226" s="136"/>
      <c r="P226" s="133"/>
      <c r="Q226" s="133"/>
      <c r="R226" s="133"/>
      <c r="S226" s="133"/>
      <c r="T226" s="332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374"/>
      <c r="AJ226" s="375"/>
      <c r="AK226" s="375"/>
      <c r="AL226" s="375"/>
      <c r="AM226" s="369"/>
      <c r="AN226" s="375"/>
      <c r="AO226" s="375"/>
      <c r="AP226" s="375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6"/>
      <c r="O227" s="136"/>
      <c r="P227" s="133"/>
      <c r="Q227" s="133"/>
      <c r="R227" s="133"/>
      <c r="S227" s="133"/>
      <c r="T227" s="332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374"/>
      <c r="AJ227" s="375"/>
      <c r="AK227" s="375"/>
      <c r="AL227" s="375"/>
      <c r="AM227" s="369"/>
      <c r="AN227" s="375"/>
      <c r="AO227" s="375"/>
      <c r="AP227" s="375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6"/>
      <c r="O228" s="136"/>
      <c r="P228" s="133"/>
      <c r="Q228" s="133"/>
      <c r="R228" s="133"/>
      <c r="S228" s="133"/>
      <c r="T228" s="332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374"/>
      <c r="AJ228" s="375"/>
      <c r="AK228" s="375"/>
      <c r="AL228" s="375"/>
      <c r="AM228" s="369"/>
      <c r="AN228" s="375"/>
      <c r="AO228" s="375"/>
      <c r="AP228" s="375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6"/>
      <c r="O229" s="136"/>
      <c r="P229" s="133"/>
      <c r="Q229" s="133"/>
      <c r="R229" s="133"/>
      <c r="S229" s="133"/>
      <c r="T229" s="332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374"/>
      <c r="AJ229" s="375"/>
      <c r="AK229" s="375"/>
      <c r="AL229" s="375"/>
      <c r="AM229" s="369"/>
      <c r="AN229" s="375"/>
      <c r="AO229" s="375"/>
      <c r="AP229" s="375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6"/>
      <c r="O230" s="136"/>
      <c r="P230" s="133"/>
      <c r="Q230" s="133"/>
      <c r="R230" s="133"/>
      <c r="S230" s="133"/>
      <c r="T230" s="332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374"/>
      <c r="AJ230" s="375"/>
      <c r="AK230" s="375"/>
      <c r="AL230" s="375"/>
      <c r="AM230" s="369"/>
      <c r="AN230" s="375"/>
      <c r="AO230" s="375"/>
      <c r="AP230" s="375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6"/>
      <c r="O231" s="136"/>
      <c r="P231" s="133"/>
      <c r="Q231" s="133"/>
      <c r="R231" s="133"/>
      <c r="S231" s="133"/>
      <c r="T231" s="332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374"/>
      <c r="AJ231" s="375"/>
      <c r="AK231" s="375"/>
      <c r="AL231" s="375"/>
      <c r="AM231" s="369"/>
      <c r="AN231" s="375"/>
      <c r="AO231" s="375"/>
      <c r="AP231" s="375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6"/>
      <c r="O232" s="136"/>
      <c r="P232" s="133"/>
      <c r="Q232" s="133"/>
      <c r="R232" s="133"/>
      <c r="S232" s="133"/>
      <c r="T232" s="332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374"/>
      <c r="AJ232" s="375"/>
      <c r="AK232" s="375"/>
      <c r="AL232" s="375"/>
      <c r="AM232" s="369"/>
      <c r="AN232" s="375"/>
      <c r="AO232" s="375"/>
      <c r="AP232" s="375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6"/>
      <c r="O233" s="136"/>
      <c r="P233" s="133"/>
      <c r="Q233" s="133"/>
      <c r="R233" s="133"/>
      <c r="S233" s="133"/>
      <c r="T233" s="332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374"/>
      <c r="AJ233" s="375"/>
      <c r="AK233" s="375"/>
      <c r="AL233" s="375"/>
      <c r="AM233" s="369"/>
      <c r="AN233" s="375"/>
      <c r="AO233" s="375"/>
      <c r="AP233" s="375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6"/>
      <c r="O234" s="136"/>
      <c r="P234" s="133"/>
      <c r="Q234" s="133"/>
      <c r="R234" s="133"/>
      <c r="S234" s="133"/>
      <c r="T234" s="332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374"/>
      <c r="AJ234" s="375"/>
      <c r="AK234" s="375"/>
      <c r="AL234" s="375"/>
      <c r="AM234" s="369"/>
      <c r="AN234" s="375"/>
      <c r="AO234" s="375"/>
      <c r="AP234" s="375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6"/>
      <c r="O235" s="136"/>
      <c r="P235" s="133"/>
      <c r="Q235" s="133"/>
      <c r="R235" s="133"/>
      <c r="S235" s="133"/>
      <c r="T235" s="332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374"/>
      <c r="AJ235" s="375"/>
      <c r="AK235" s="375"/>
      <c r="AL235" s="375"/>
      <c r="AM235" s="369"/>
      <c r="AN235" s="375"/>
      <c r="AO235" s="375"/>
      <c r="AP235" s="375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6"/>
      <c r="O236" s="136"/>
      <c r="P236" s="133"/>
      <c r="Q236" s="133"/>
      <c r="R236" s="133"/>
      <c r="S236" s="133"/>
      <c r="T236" s="332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374"/>
      <c r="AJ236" s="375"/>
      <c r="AK236" s="375"/>
      <c r="AL236" s="375"/>
      <c r="AM236" s="369"/>
      <c r="AN236" s="375"/>
      <c r="AO236" s="375"/>
      <c r="AP236" s="375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6"/>
      <c r="O237" s="136"/>
      <c r="P237" s="133"/>
      <c r="Q237" s="133"/>
      <c r="R237" s="133"/>
      <c r="S237" s="133"/>
      <c r="T237" s="332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374"/>
      <c r="AJ237" s="375"/>
      <c r="AK237" s="375"/>
      <c r="AL237" s="375"/>
      <c r="AM237" s="369"/>
      <c r="AN237" s="375"/>
      <c r="AO237" s="375"/>
      <c r="AP237" s="375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6"/>
      <c r="O238" s="136"/>
      <c r="P238" s="133"/>
      <c r="Q238" s="133"/>
      <c r="R238" s="133"/>
      <c r="S238" s="133"/>
      <c r="T238" s="332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374"/>
      <c r="AJ238" s="375"/>
      <c r="AK238" s="375"/>
      <c r="AL238" s="375"/>
      <c r="AM238" s="369"/>
      <c r="AN238" s="375"/>
      <c r="AO238" s="375"/>
      <c r="AP238" s="375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6"/>
      <c r="O239" s="136"/>
      <c r="P239" s="133"/>
      <c r="Q239" s="133"/>
      <c r="R239" s="133"/>
      <c r="S239" s="133"/>
      <c r="T239" s="332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374"/>
      <c r="AJ239" s="375"/>
      <c r="AK239" s="375"/>
      <c r="AL239" s="375"/>
      <c r="AM239" s="369"/>
      <c r="AN239" s="375"/>
      <c r="AO239" s="375"/>
      <c r="AP239" s="375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6"/>
      <c r="O240" s="136"/>
      <c r="P240" s="133"/>
      <c r="Q240" s="133"/>
      <c r="R240" s="133"/>
      <c r="S240" s="133"/>
      <c r="T240" s="332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374"/>
      <c r="AJ240" s="375"/>
      <c r="AK240" s="375"/>
      <c r="AL240" s="375"/>
      <c r="AM240" s="369"/>
      <c r="AN240" s="375"/>
      <c r="AO240" s="375"/>
      <c r="AP240" s="375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6"/>
      <c r="O241" s="136"/>
      <c r="P241" s="133"/>
      <c r="Q241" s="133"/>
      <c r="R241" s="133"/>
      <c r="S241" s="133"/>
      <c r="T241" s="332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374"/>
      <c r="AJ241" s="375"/>
      <c r="AK241" s="375"/>
      <c r="AL241" s="375"/>
      <c r="AM241" s="369"/>
      <c r="AN241" s="375"/>
      <c r="AO241" s="375"/>
      <c r="AP241" s="375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6"/>
      <c r="O242" s="136"/>
      <c r="P242" s="133"/>
      <c r="Q242" s="133"/>
      <c r="R242" s="133"/>
      <c r="S242" s="133"/>
      <c r="T242" s="332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374"/>
      <c r="AJ242" s="375"/>
      <c r="AK242" s="375"/>
      <c r="AL242" s="375"/>
      <c r="AM242" s="369"/>
      <c r="AN242" s="375"/>
      <c r="AO242" s="375"/>
      <c r="AP242" s="375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6"/>
      <c r="O243" s="136"/>
      <c r="P243" s="133"/>
      <c r="Q243" s="133"/>
      <c r="R243" s="133"/>
      <c r="S243" s="133"/>
      <c r="T243" s="332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374"/>
      <c r="AJ243" s="375"/>
      <c r="AK243" s="375"/>
      <c r="AL243" s="375"/>
      <c r="AM243" s="369"/>
      <c r="AN243" s="375"/>
      <c r="AO243" s="375"/>
      <c r="AP243" s="375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6"/>
      <c r="O244" s="136"/>
      <c r="P244" s="133"/>
      <c r="Q244" s="133"/>
      <c r="R244" s="133"/>
      <c r="S244" s="133"/>
      <c r="T244" s="332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374"/>
      <c r="AJ244" s="375"/>
      <c r="AK244" s="375"/>
      <c r="AL244" s="375"/>
      <c r="AM244" s="369"/>
      <c r="AN244" s="375"/>
      <c r="AO244" s="375"/>
      <c r="AP244" s="375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6"/>
      <c r="O245" s="136"/>
      <c r="P245" s="133"/>
      <c r="Q245" s="133"/>
      <c r="R245" s="133"/>
      <c r="S245" s="133"/>
      <c r="T245" s="332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374"/>
      <c r="AJ245" s="375"/>
      <c r="AK245" s="375"/>
      <c r="AL245" s="375"/>
      <c r="AM245" s="369"/>
      <c r="AN245" s="375"/>
      <c r="AO245" s="375"/>
      <c r="AP245" s="375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6"/>
      <c r="O246" s="136"/>
      <c r="P246" s="133"/>
      <c r="Q246" s="133"/>
      <c r="R246" s="133"/>
      <c r="S246" s="133"/>
      <c r="T246" s="332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374"/>
      <c r="AJ246" s="375"/>
      <c r="AK246" s="375"/>
      <c r="AL246" s="375"/>
      <c r="AM246" s="369"/>
      <c r="AN246" s="375"/>
      <c r="AO246" s="375"/>
      <c r="AP246" s="375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6"/>
      <c r="O247" s="136"/>
      <c r="P247" s="133"/>
      <c r="Q247" s="133"/>
      <c r="R247" s="133"/>
      <c r="S247" s="133"/>
      <c r="T247" s="332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374"/>
      <c r="AJ247" s="375"/>
      <c r="AK247" s="375"/>
      <c r="AL247" s="375"/>
      <c r="AM247" s="369"/>
      <c r="AN247" s="375"/>
      <c r="AO247" s="375"/>
      <c r="AP247" s="375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6"/>
      <c r="O248" s="136"/>
      <c r="P248" s="133"/>
      <c r="Q248" s="133"/>
      <c r="R248" s="133"/>
      <c r="S248" s="133"/>
      <c r="T248" s="332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374"/>
      <c r="AJ248" s="375"/>
      <c r="AK248" s="375"/>
      <c r="AL248" s="375"/>
      <c r="AM248" s="369"/>
      <c r="AN248" s="375"/>
      <c r="AO248" s="375"/>
      <c r="AP248" s="375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6"/>
      <c r="O249" s="136"/>
      <c r="P249" s="133"/>
      <c r="Q249" s="133"/>
      <c r="R249" s="133"/>
      <c r="S249" s="133"/>
      <c r="T249" s="332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374"/>
      <c r="AJ249" s="375"/>
      <c r="AK249" s="375"/>
      <c r="AL249" s="375"/>
      <c r="AM249" s="369"/>
      <c r="AN249" s="375"/>
      <c r="AO249" s="375"/>
      <c r="AP249" s="375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6"/>
      <c r="O250" s="136"/>
      <c r="P250" s="133"/>
      <c r="Q250" s="133"/>
      <c r="R250" s="133"/>
      <c r="S250" s="133"/>
      <c r="T250" s="332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374"/>
      <c r="AJ250" s="375"/>
      <c r="AK250" s="375"/>
      <c r="AL250" s="375"/>
      <c r="AM250" s="369"/>
      <c r="AN250" s="375"/>
      <c r="AO250" s="375"/>
      <c r="AP250" s="375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6"/>
      <c r="O251" s="136"/>
      <c r="P251" s="133"/>
      <c r="Q251" s="133"/>
      <c r="R251" s="133"/>
      <c r="S251" s="133"/>
      <c r="T251" s="332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374"/>
      <c r="AJ251" s="375"/>
      <c r="AK251" s="375"/>
      <c r="AL251" s="375"/>
      <c r="AM251" s="369"/>
      <c r="AN251" s="375"/>
      <c r="AO251" s="375"/>
      <c r="AP251" s="375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6"/>
      <c r="O252" s="136"/>
      <c r="P252" s="133"/>
      <c r="Q252" s="133"/>
      <c r="R252" s="133"/>
      <c r="S252" s="133"/>
      <c r="T252" s="332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374"/>
      <c r="AJ252" s="375"/>
      <c r="AK252" s="375"/>
      <c r="AL252" s="375"/>
      <c r="AM252" s="369"/>
      <c r="AN252" s="375"/>
      <c r="AO252" s="375"/>
      <c r="AP252" s="375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6"/>
      <c r="O253" s="136"/>
      <c r="P253" s="133"/>
      <c r="Q253" s="133"/>
      <c r="R253" s="133"/>
      <c r="S253" s="133"/>
      <c r="T253" s="332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374"/>
      <c r="AJ253" s="375"/>
      <c r="AK253" s="375"/>
      <c r="AL253" s="375"/>
      <c r="AM253" s="369"/>
      <c r="AN253" s="375"/>
      <c r="AO253" s="375"/>
      <c r="AP253" s="375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6"/>
      <c r="O254" s="136"/>
      <c r="P254" s="133"/>
      <c r="Q254" s="133"/>
      <c r="R254" s="133"/>
      <c r="S254" s="133"/>
      <c r="T254" s="332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374"/>
      <c r="AJ254" s="375"/>
      <c r="AK254" s="375"/>
      <c r="AL254" s="375"/>
      <c r="AM254" s="369"/>
      <c r="AN254" s="375"/>
      <c r="AO254" s="375"/>
      <c r="AP254" s="375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6"/>
      <c r="O255" s="136"/>
      <c r="P255" s="133"/>
      <c r="Q255" s="133"/>
      <c r="R255" s="133"/>
      <c r="S255" s="133"/>
      <c r="T255" s="332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374"/>
      <c r="AJ255" s="375"/>
      <c r="AK255" s="375"/>
      <c r="AL255" s="375"/>
      <c r="AM255" s="369"/>
      <c r="AN255" s="375"/>
      <c r="AO255" s="375"/>
      <c r="AP255" s="375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6"/>
      <c r="O256" s="136"/>
      <c r="P256" s="133"/>
      <c r="Q256" s="133"/>
      <c r="R256" s="133"/>
      <c r="S256" s="133"/>
      <c r="T256" s="332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374"/>
      <c r="AJ256" s="375"/>
      <c r="AK256" s="375"/>
      <c r="AL256" s="375"/>
      <c r="AM256" s="369"/>
      <c r="AN256" s="375"/>
      <c r="AO256" s="375"/>
      <c r="AP256" s="375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6"/>
      <c r="O257" s="136"/>
      <c r="P257" s="133"/>
      <c r="Q257" s="133"/>
      <c r="R257" s="133"/>
      <c r="S257" s="133"/>
      <c r="T257" s="332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374"/>
      <c r="AJ257" s="375"/>
      <c r="AK257" s="375"/>
      <c r="AL257" s="375"/>
      <c r="AM257" s="369"/>
      <c r="AN257" s="375"/>
      <c r="AO257" s="375"/>
      <c r="AP257" s="375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6"/>
      <c r="O258" s="136"/>
      <c r="P258" s="133"/>
      <c r="Q258" s="133"/>
      <c r="R258" s="133"/>
      <c r="S258" s="133"/>
      <c r="T258" s="332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374"/>
      <c r="AJ258" s="375"/>
      <c r="AK258" s="375"/>
      <c r="AL258" s="375"/>
      <c r="AM258" s="369"/>
      <c r="AN258" s="375"/>
      <c r="AO258" s="375"/>
      <c r="AP258" s="375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6"/>
      <c r="O259" s="136"/>
      <c r="P259" s="133"/>
      <c r="Q259" s="133"/>
      <c r="R259" s="133"/>
      <c r="S259" s="133"/>
      <c r="T259" s="332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374"/>
      <c r="AJ259" s="375"/>
      <c r="AK259" s="375"/>
      <c r="AL259" s="375"/>
      <c r="AM259" s="369"/>
      <c r="AN259" s="375"/>
      <c r="AO259" s="375"/>
      <c r="AP259" s="375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6"/>
      <c r="O260" s="136"/>
      <c r="P260" s="133"/>
      <c r="Q260" s="133"/>
      <c r="R260" s="133"/>
      <c r="S260" s="133"/>
      <c r="T260" s="332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374"/>
      <c r="AJ260" s="375"/>
      <c r="AK260" s="375"/>
      <c r="AL260" s="375"/>
      <c r="AM260" s="369"/>
      <c r="AN260" s="375"/>
      <c r="AO260" s="375"/>
      <c r="AP260" s="375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6"/>
      <c r="O261" s="136"/>
      <c r="P261" s="133"/>
      <c r="Q261" s="133"/>
      <c r="R261" s="133"/>
      <c r="S261" s="133"/>
      <c r="T261" s="332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374"/>
      <c r="AJ261" s="375"/>
      <c r="AK261" s="375"/>
      <c r="AL261" s="375"/>
      <c r="AM261" s="369"/>
      <c r="AN261" s="375"/>
      <c r="AO261" s="375"/>
      <c r="AP261" s="375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6"/>
      <c r="O262" s="136"/>
      <c r="P262" s="133"/>
      <c r="Q262" s="133"/>
      <c r="R262" s="133"/>
      <c r="S262" s="133"/>
      <c r="T262" s="332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374"/>
      <c r="AJ262" s="375"/>
      <c r="AK262" s="375"/>
      <c r="AL262" s="375"/>
      <c r="AM262" s="369"/>
      <c r="AN262" s="375"/>
      <c r="AO262" s="375"/>
      <c r="AP262" s="375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6"/>
      <c r="O263" s="136"/>
      <c r="P263" s="133"/>
      <c r="Q263" s="133"/>
      <c r="R263" s="133"/>
      <c r="S263" s="133"/>
      <c r="T263" s="332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374"/>
      <c r="AJ263" s="375"/>
      <c r="AK263" s="375"/>
      <c r="AL263" s="375"/>
      <c r="AM263" s="369"/>
      <c r="AN263" s="375"/>
      <c r="AO263" s="375"/>
      <c r="AP263" s="375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6"/>
      <c r="O264" s="136"/>
      <c r="P264" s="133"/>
      <c r="Q264" s="133"/>
      <c r="R264" s="133"/>
      <c r="S264" s="133"/>
      <c r="T264" s="332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374"/>
      <c r="AJ264" s="375"/>
      <c r="AK264" s="375"/>
      <c r="AL264" s="375"/>
      <c r="AM264" s="369"/>
      <c r="AN264" s="375"/>
      <c r="AO264" s="375"/>
      <c r="AP264" s="375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6"/>
      <c r="O265" s="136"/>
      <c r="P265" s="133"/>
      <c r="Q265" s="133"/>
      <c r="R265" s="133"/>
      <c r="S265" s="133"/>
      <c r="T265" s="332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374"/>
      <c r="AJ265" s="375"/>
      <c r="AK265" s="375"/>
      <c r="AL265" s="375"/>
      <c r="AM265" s="369"/>
      <c r="AN265" s="375"/>
      <c r="AO265" s="375"/>
      <c r="AP265" s="375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6"/>
      <c r="O266" s="136"/>
      <c r="P266" s="133"/>
      <c r="Q266" s="133"/>
      <c r="R266" s="133"/>
      <c r="S266" s="133"/>
      <c r="T266" s="332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374"/>
      <c r="AJ266" s="375"/>
      <c r="AK266" s="375"/>
      <c r="AL266" s="375"/>
      <c r="AM266" s="369"/>
      <c r="AN266" s="375"/>
      <c r="AO266" s="375"/>
      <c r="AP266" s="375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6"/>
      <c r="O267" s="136"/>
      <c r="P267" s="133"/>
      <c r="Q267" s="133"/>
      <c r="R267" s="133"/>
      <c r="S267" s="133"/>
      <c r="T267" s="332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374"/>
      <c r="AJ267" s="375"/>
      <c r="AK267" s="375"/>
      <c r="AL267" s="375"/>
      <c r="AM267" s="369"/>
      <c r="AN267" s="375"/>
      <c r="AO267" s="375"/>
      <c r="AP267" s="375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6"/>
      <c r="O268" s="136"/>
      <c r="P268" s="133"/>
      <c r="Q268" s="133"/>
      <c r="R268" s="133"/>
      <c r="S268" s="133"/>
      <c r="T268" s="332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374"/>
      <c r="AJ268" s="375"/>
      <c r="AK268" s="375"/>
      <c r="AL268" s="375"/>
      <c r="AM268" s="369"/>
      <c r="AN268" s="375"/>
      <c r="AO268" s="375"/>
      <c r="AP268" s="375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6"/>
      <c r="O269" s="136"/>
      <c r="P269" s="133"/>
      <c r="Q269" s="133"/>
      <c r="R269" s="133"/>
      <c r="S269" s="133"/>
      <c r="T269" s="332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374"/>
      <c r="AJ269" s="375"/>
      <c r="AK269" s="375"/>
      <c r="AL269" s="375"/>
      <c r="AM269" s="369"/>
      <c r="AN269" s="375"/>
      <c r="AO269" s="375"/>
      <c r="AP269" s="375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6"/>
      <c r="O270" s="136"/>
      <c r="P270" s="133"/>
      <c r="Q270" s="133"/>
      <c r="R270" s="133"/>
      <c r="S270" s="133"/>
      <c r="T270" s="332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374"/>
      <c r="AJ270" s="375"/>
      <c r="AK270" s="375"/>
      <c r="AL270" s="375"/>
      <c r="AM270" s="369"/>
      <c r="AN270" s="375"/>
      <c r="AO270" s="375"/>
      <c r="AP270" s="375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6"/>
      <c r="O271" s="136"/>
      <c r="P271" s="133"/>
      <c r="Q271" s="133"/>
      <c r="R271" s="133"/>
      <c r="S271" s="133"/>
      <c r="T271" s="332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374"/>
      <c r="AJ271" s="375"/>
      <c r="AK271" s="375"/>
      <c r="AL271" s="375"/>
      <c r="AM271" s="369"/>
      <c r="AN271" s="375"/>
      <c r="AO271" s="375"/>
      <c r="AP271" s="375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6"/>
      <c r="O272" s="136"/>
      <c r="P272" s="133"/>
      <c r="Q272" s="133"/>
      <c r="R272" s="133"/>
      <c r="S272" s="133"/>
      <c r="T272" s="332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374"/>
      <c r="AJ272" s="375"/>
      <c r="AK272" s="375"/>
      <c r="AL272" s="375"/>
      <c r="AM272" s="369"/>
      <c r="AN272" s="375"/>
      <c r="AO272" s="375"/>
      <c r="AP272" s="375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6"/>
      <c r="O273" s="136"/>
      <c r="P273" s="133"/>
      <c r="Q273" s="133"/>
      <c r="R273" s="133"/>
      <c r="S273" s="133"/>
      <c r="T273" s="332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374"/>
      <c r="AJ273" s="375"/>
      <c r="AK273" s="375"/>
      <c r="AL273" s="375"/>
      <c r="AM273" s="369"/>
      <c r="AN273" s="375"/>
      <c r="AO273" s="375"/>
      <c r="AP273" s="375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6"/>
      <c r="O274" s="136"/>
      <c r="P274" s="133"/>
      <c r="Q274" s="133"/>
      <c r="R274" s="133"/>
      <c r="S274" s="133"/>
      <c r="T274" s="332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374"/>
      <c r="AJ274" s="375"/>
      <c r="AK274" s="375"/>
      <c r="AL274" s="375"/>
      <c r="AM274" s="369"/>
      <c r="AN274" s="375"/>
      <c r="AO274" s="375"/>
      <c r="AP274" s="375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6"/>
      <c r="O275" s="136"/>
      <c r="P275" s="133"/>
      <c r="Q275" s="133"/>
      <c r="R275" s="133"/>
      <c r="S275" s="133"/>
      <c r="T275" s="332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374"/>
      <c r="AJ275" s="375"/>
      <c r="AK275" s="375"/>
      <c r="AL275" s="375"/>
      <c r="AM275" s="369"/>
      <c r="AN275" s="375"/>
      <c r="AO275" s="375"/>
      <c r="AP275" s="375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6"/>
      <c r="O276" s="136"/>
      <c r="P276" s="133"/>
      <c r="Q276" s="133"/>
      <c r="R276" s="133"/>
      <c r="S276" s="133"/>
      <c r="T276" s="332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374"/>
      <c r="AJ276" s="375"/>
      <c r="AK276" s="375"/>
      <c r="AL276" s="375"/>
      <c r="AM276" s="369"/>
      <c r="AN276" s="375"/>
      <c r="AO276" s="375"/>
      <c r="AP276" s="375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6"/>
      <c r="O277" s="136"/>
      <c r="P277" s="133"/>
      <c r="Q277" s="133"/>
      <c r="R277" s="133"/>
      <c r="S277" s="133"/>
      <c r="T277" s="332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374"/>
      <c r="AJ277" s="375"/>
      <c r="AK277" s="375"/>
      <c r="AL277" s="375"/>
      <c r="AM277" s="369"/>
      <c r="AN277" s="375"/>
      <c r="AO277" s="375"/>
      <c r="AP277" s="375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6"/>
      <c r="O278" s="136"/>
      <c r="P278" s="133"/>
      <c r="Q278" s="133"/>
      <c r="R278" s="133"/>
      <c r="S278" s="133"/>
      <c r="T278" s="332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374"/>
      <c r="AJ278" s="375"/>
      <c r="AK278" s="375"/>
      <c r="AL278" s="375"/>
      <c r="AM278" s="369"/>
      <c r="AN278" s="375"/>
      <c r="AO278" s="375"/>
      <c r="AP278" s="375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6"/>
      <c r="O279" s="136"/>
      <c r="P279" s="133"/>
      <c r="Q279" s="133"/>
      <c r="R279" s="133"/>
      <c r="S279" s="133"/>
      <c r="T279" s="332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374"/>
      <c r="AJ279" s="375"/>
      <c r="AK279" s="375"/>
      <c r="AL279" s="375"/>
      <c r="AM279" s="369"/>
      <c r="AN279" s="375"/>
      <c r="AO279" s="375"/>
      <c r="AP279" s="375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6"/>
      <c r="O280" s="136"/>
      <c r="P280" s="133"/>
      <c r="Q280" s="133"/>
      <c r="R280" s="133"/>
      <c r="S280" s="133"/>
      <c r="T280" s="332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374"/>
      <c r="AJ280" s="375"/>
      <c r="AK280" s="375"/>
      <c r="AL280" s="375"/>
      <c r="AM280" s="369"/>
      <c r="AN280" s="375"/>
      <c r="AO280" s="375"/>
      <c r="AP280" s="375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6"/>
      <c r="O281" s="136"/>
      <c r="P281" s="133"/>
      <c r="Q281" s="133"/>
      <c r="R281" s="133"/>
      <c r="S281" s="133"/>
      <c r="T281" s="332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374"/>
      <c r="AJ281" s="375"/>
      <c r="AK281" s="375"/>
      <c r="AL281" s="375"/>
      <c r="AM281" s="369"/>
      <c r="AN281" s="375"/>
      <c r="AO281" s="375"/>
      <c r="AP281" s="375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6"/>
      <c r="O282" s="136"/>
      <c r="P282" s="133"/>
      <c r="Q282" s="133"/>
      <c r="R282" s="133"/>
      <c r="S282" s="133"/>
      <c r="T282" s="332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374"/>
      <c r="AJ282" s="375"/>
      <c r="AK282" s="375"/>
      <c r="AL282" s="375"/>
      <c r="AM282" s="369"/>
      <c r="AN282" s="375"/>
      <c r="AO282" s="375"/>
      <c r="AP282" s="375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6"/>
      <c r="O283" s="136"/>
      <c r="P283" s="133"/>
      <c r="Q283" s="133"/>
      <c r="R283" s="133"/>
      <c r="S283" s="133"/>
      <c r="T283" s="332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374"/>
      <c r="AJ283" s="375"/>
      <c r="AK283" s="375"/>
      <c r="AL283" s="375"/>
      <c r="AM283" s="369"/>
      <c r="AN283" s="375"/>
      <c r="AO283" s="375"/>
      <c r="AP283" s="375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6"/>
      <c r="O284" s="136"/>
      <c r="P284" s="133"/>
      <c r="Q284" s="133"/>
      <c r="R284" s="133"/>
      <c r="S284" s="133"/>
      <c r="T284" s="332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374"/>
      <c r="AJ284" s="375"/>
      <c r="AK284" s="375"/>
      <c r="AL284" s="375"/>
      <c r="AM284" s="369"/>
      <c r="AN284" s="375"/>
      <c r="AO284" s="375"/>
      <c r="AP284" s="375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6"/>
      <c r="O285" s="136"/>
      <c r="P285" s="133"/>
      <c r="Q285" s="133"/>
      <c r="R285" s="133"/>
      <c r="S285" s="133"/>
      <c r="T285" s="332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374"/>
      <c r="AJ285" s="375"/>
      <c r="AK285" s="375"/>
      <c r="AL285" s="375"/>
      <c r="AM285" s="369"/>
      <c r="AN285" s="375"/>
      <c r="AO285" s="375"/>
      <c r="AP285" s="375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6"/>
      <c r="O286" s="136"/>
      <c r="P286" s="133"/>
      <c r="Q286" s="133"/>
      <c r="R286" s="133"/>
      <c r="S286" s="133"/>
      <c r="T286" s="332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374"/>
      <c r="AJ286" s="375"/>
      <c r="AK286" s="375"/>
      <c r="AL286" s="375"/>
      <c r="AM286" s="369"/>
      <c r="AN286" s="375"/>
      <c r="AO286" s="375"/>
      <c r="AP286" s="375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6"/>
      <c r="O287" s="136"/>
      <c r="P287" s="133"/>
      <c r="Q287" s="133"/>
      <c r="R287" s="133"/>
      <c r="S287" s="133"/>
      <c r="T287" s="332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374"/>
      <c r="AJ287" s="375"/>
      <c r="AK287" s="375"/>
      <c r="AL287" s="375"/>
      <c r="AM287" s="369"/>
      <c r="AN287" s="375"/>
      <c r="AO287" s="375"/>
      <c r="AP287" s="375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6"/>
      <c r="O288" s="136"/>
      <c r="P288" s="133"/>
      <c r="Q288" s="133"/>
      <c r="R288" s="133"/>
      <c r="S288" s="133"/>
      <c r="T288" s="332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374"/>
      <c r="AJ288" s="375"/>
      <c r="AK288" s="375"/>
      <c r="AL288" s="375"/>
      <c r="AM288" s="369"/>
      <c r="AN288" s="375"/>
      <c r="AO288" s="375"/>
      <c r="AP288" s="375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6"/>
      <c r="O289" s="136"/>
      <c r="P289" s="133"/>
      <c r="Q289" s="133"/>
      <c r="R289" s="133"/>
      <c r="S289" s="133"/>
      <c r="T289" s="332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374"/>
      <c r="AJ289" s="375"/>
      <c r="AK289" s="375"/>
      <c r="AL289" s="375"/>
      <c r="AM289" s="369"/>
      <c r="AN289" s="375"/>
      <c r="AO289" s="375"/>
      <c r="AP289" s="375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6"/>
      <c r="O290" s="136"/>
      <c r="P290" s="133"/>
      <c r="Q290" s="133"/>
      <c r="R290" s="133"/>
      <c r="S290" s="133"/>
      <c r="T290" s="332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374"/>
      <c r="AJ290" s="375"/>
      <c r="AK290" s="375"/>
      <c r="AL290" s="375"/>
      <c r="AM290" s="369"/>
      <c r="AN290" s="375"/>
      <c r="AO290" s="375"/>
      <c r="AP290" s="375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6"/>
      <c r="O291" s="136"/>
      <c r="P291" s="133"/>
      <c r="Q291" s="133"/>
      <c r="R291" s="133"/>
      <c r="S291" s="133"/>
      <c r="T291" s="332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374"/>
      <c r="AJ291" s="375"/>
      <c r="AK291" s="375"/>
      <c r="AL291" s="375"/>
      <c r="AM291" s="369"/>
      <c r="AN291" s="375"/>
      <c r="AO291" s="375"/>
      <c r="AP291" s="375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6"/>
      <c r="O292" s="136"/>
      <c r="P292" s="133"/>
      <c r="Q292" s="133"/>
      <c r="R292" s="133"/>
      <c r="S292" s="133"/>
      <c r="T292" s="332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374"/>
      <c r="AJ292" s="375"/>
      <c r="AK292" s="375"/>
      <c r="AL292" s="375"/>
      <c r="AM292" s="369"/>
      <c r="AN292" s="375"/>
      <c r="AO292" s="375"/>
      <c r="AP292" s="375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6"/>
      <c r="O293" s="136"/>
      <c r="P293" s="133"/>
      <c r="Q293" s="133"/>
      <c r="R293" s="133"/>
      <c r="S293" s="133"/>
      <c r="T293" s="332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374"/>
      <c r="AJ293" s="375"/>
      <c r="AK293" s="375"/>
      <c r="AL293" s="375"/>
      <c r="AM293" s="369"/>
      <c r="AN293" s="375"/>
      <c r="AO293" s="375"/>
      <c r="AP293" s="375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6"/>
      <c r="O294" s="136"/>
      <c r="P294" s="133"/>
      <c r="Q294" s="133"/>
      <c r="R294" s="133"/>
      <c r="S294" s="133"/>
      <c r="T294" s="332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374"/>
      <c r="AJ294" s="375"/>
      <c r="AK294" s="375"/>
      <c r="AL294" s="375"/>
      <c r="AM294" s="369"/>
      <c r="AN294" s="375"/>
      <c r="AO294" s="375"/>
      <c r="AP294" s="375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6"/>
      <c r="O295" s="136"/>
      <c r="P295" s="133"/>
      <c r="Q295" s="133"/>
      <c r="R295" s="133"/>
      <c r="S295" s="133"/>
      <c r="T295" s="332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374"/>
      <c r="AJ295" s="375"/>
      <c r="AK295" s="375"/>
      <c r="AL295" s="375"/>
      <c r="AM295" s="369"/>
      <c r="AN295" s="375"/>
      <c r="AO295" s="375"/>
      <c r="AP295" s="375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6"/>
      <c r="O296" s="136"/>
      <c r="P296" s="133"/>
      <c r="Q296" s="133"/>
      <c r="R296" s="133"/>
      <c r="S296" s="133"/>
      <c r="T296" s="332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374"/>
      <c r="AJ296" s="375"/>
      <c r="AK296" s="375"/>
      <c r="AL296" s="375"/>
      <c r="AM296" s="369"/>
      <c r="AN296" s="375"/>
      <c r="AO296" s="375"/>
      <c r="AP296" s="375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6"/>
      <c r="O297" s="136"/>
      <c r="P297" s="133"/>
      <c r="Q297" s="133"/>
      <c r="R297" s="133"/>
      <c r="S297" s="133"/>
      <c r="T297" s="332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374"/>
      <c r="AJ297" s="375"/>
      <c r="AK297" s="375"/>
      <c r="AL297" s="375"/>
      <c r="AM297" s="369"/>
      <c r="AN297" s="375"/>
      <c r="AO297" s="375"/>
      <c r="AP297" s="375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6"/>
      <c r="O298" s="136"/>
      <c r="P298" s="133"/>
      <c r="Q298" s="133"/>
      <c r="R298" s="133"/>
      <c r="S298" s="133"/>
      <c r="T298" s="332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374"/>
      <c r="AJ298" s="375"/>
      <c r="AK298" s="375"/>
      <c r="AL298" s="375"/>
      <c r="AM298" s="369"/>
      <c r="AN298" s="375"/>
      <c r="AO298" s="375"/>
      <c r="AP298" s="375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6"/>
      <c r="O299" s="136"/>
      <c r="P299" s="133"/>
      <c r="Q299" s="133"/>
      <c r="R299" s="133"/>
      <c r="S299" s="133"/>
      <c r="T299" s="332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374"/>
      <c r="AJ299" s="375"/>
      <c r="AK299" s="375"/>
      <c r="AL299" s="375"/>
      <c r="AM299" s="369"/>
      <c r="AN299" s="375"/>
      <c r="AO299" s="375"/>
      <c r="AP299" s="375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6"/>
      <c r="O300" s="136"/>
      <c r="P300" s="133"/>
      <c r="Q300" s="133"/>
      <c r="R300" s="133"/>
      <c r="S300" s="133"/>
      <c r="T300" s="332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374"/>
      <c r="AJ300" s="375"/>
      <c r="AK300" s="375"/>
      <c r="AL300" s="375"/>
      <c r="AM300" s="369"/>
      <c r="AN300" s="375"/>
      <c r="AO300" s="375"/>
      <c r="AP300" s="375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6"/>
      <c r="O301" s="136"/>
      <c r="P301" s="133"/>
      <c r="Q301" s="133"/>
      <c r="R301" s="133"/>
      <c r="S301" s="133"/>
      <c r="T301" s="332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374"/>
      <c r="AJ301" s="375"/>
      <c r="AK301" s="375"/>
      <c r="AL301" s="375"/>
      <c r="AM301" s="369"/>
      <c r="AN301" s="375"/>
      <c r="AO301" s="375"/>
      <c r="AP301" s="375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6"/>
      <c r="O302" s="136"/>
      <c r="P302" s="133"/>
      <c r="Q302" s="133"/>
      <c r="R302" s="133"/>
      <c r="S302" s="133"/>
      <c r="T302" s="332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374"/>
      <c r="AJ302" s="375"/>
      <c r="AK302" s="375"/>
      <c r="AL302" s="375"/>
      <c r="AM302" s="369"/>
      <c r="AN302" s="375"/>
      <c r="AO302" s="375"/>
      <c r="AP302" s="375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6"/>
      <c r="O303" s="136"/>
      <c r="P303" s="133"/>
      <c r="Q303" s="133"/>
      <c r="R303" s="133"/>
      <c r="S303" s="133"/>
      <c r="T303" s="332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374"/>
      <c r="AJ303" s="375"/>
      <c r="AK303" s="375"/>
      <c r="AL303" s="375"/>
      <c r="AM303" s="369"/>
      <c r="AN303" s="375"/>
      <c r="AO303" s="375"/>
      <c r="AP303" s="375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6"/>
      <c r="O304" s="136"/>
      <c r="P304" s="133"/>
      <c r="Q304" s="133"/>
      <c r="R304" s="133"/>
      <c r="S304" s="133"/>
      <c r="T304" s="332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374"/>
      <c r="AJ304" s="375"/>
      <c r="AK304" s="375"/>
      <c r="AL304" s="375"/>
      <c r="AM304" s="369"/>
      <c r="AN304" s="375"/>
      <c r="AO304" s="375"/>
      <c r="AP304" s="375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6"/>
      <c r="O305" s="136"/>
      <c r="P305" s="133"/>
      <c r="Q305" s="133"/>
      <c r="R305" s="133"/>
      <c r="S305" s="133"/>
      <c r="T305" s="332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374"/>
      <c r="AJ305" s="375"/>
      <c r="AK305" s="375"/>
      <c r="AL305" s="375"/>
      <c r="AM305" s="369"/>
      <c r="AN305" s="375"/>
      <c r="AO305" s="375"/>
      <c r="AP305" s="375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6"/>
      <c r="O306" s="136"/>
      <c r="P306" s="133"/>
      <c r="Q306" s="133"/>
      <c r="R306" s="133"/>
      <c r="S306" s="133"/>
      <c r="T306" s="332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374"/>
      <c r="AJ306" s="375"/>
      <c r="AK306" s="375"/>
      <c r="AL306" s="375"/>
      <c r="AM306" s="369"/>
      <c r="AN306" s="375"/>
      <c r="AO306" s="375"/>
      <c r="AP306" s="375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6"/>
      <c r="O307" s="136"/>
      <c r="P307" s="133"/>
      <c r="Q307" s="133"/>
      <c r="R307" s="133"/>
      <c r="S307" s="133"/>
      <c r="T307" s="332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374"/>
      <c r="AJ307" s="375"/>
      <c r="AK307" s="375"/>
      <c r="AL307" s="375"/>
      <c r="AM307" s="369"/>
      <c r="AN307" s="375"/>
      <c r="AO307" s="375"/>
      <c r="AP307" s="375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6"/>
      <c r="O308" s="136"/>
      <c r="P308" s="133"/>
      <c r="Q308" s="133"/>
      <c r="R308" s="133"/>
      <c r="S308" s="133"/>
      <c r="T308" s="332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374"/>
      <c r="AJ308" s="375"/>
      <c r="AK308" s="375"/>
      <c r="AL308" s="375"/>
      <c r="AM308" s="369"/>
      <c r="AN308" s="375"/>
      <c r="AO308" s="375"/>
      <c r="AP308" s="375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6"/>
      <c r="O309" s="136"/>
      <c r="P309" s="133"/>
      <c r="Q309" s="133"/>
      <c r="R309" s="133"/>
      <c r="S309" s="133"/>
      <c r="T309" s="332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374"/>
      <c r="AJ309" s="375"/>
      <c r="AK309" s="375"/>
      <c r="AL309" s="375"/>
      <c r="AM309" s="369"/>
      <c r="AN309" s="375"/>
      <c r="AO309" s="375"/>
      <c r="AP309" s="375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6"/>
      <c r="O310" s="136"/>
      <c r="P310" s="133"/>
      <c r="Q310" s="133"/>
      <c r="R310" s="133"/>
      <c r="S310" s="133"/>
      <c r="T310" s="332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374"/>
      <c r="AJ310" s="375"/>
      <c r="AK310" s="375"/>
      <c r="AL310" s="375"/>
      <c r="AM310" s="369"/>
      <c r="AN310" s="375"/>
      <c r="AO310" s="375"/>
      <c r="AP310" s="375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6"/>
      <c r="O311" s="136"/>
      <c r="P311" s="133"/>
      <c r="Q311" s="133"/>
      <c r="R311" s="133"/>
      <c r="S311" s="133"/>
      <c r="T311" s="332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374"/>
      <c r="AJ311" s="375"/>
      <c r="AK311" s="375"/>
      <c r="AL311" s="375"/>
      <c r="AM311" s="369"/>
      <c r="AN311" s="375"/>
      <c r="AO311" s="375"/>
      <c r="AP311" s="375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6"/>
      <c r="O312" s="136"/>
      <c r="P312" s="133"/>
      <c r="Q312" s="133"/>
      <c r="R312" s="133"/>
      <c r="S312" s="133"/>
      <c r="T312" s="332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374"/>
      <c r="AJ312" s="375"/>
      <c r="AK312" s="375"/>
      <c r="AL312" s="375"/>
      <c r="AM312" s="369"/>
      <c r="AN312" s="375"/>
      <c r="AO312" s="375"/>
      <c r="AP312" s="375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6"/>
      <c r="O313" s="136"/>
      <c r="P313" s="133"/>
      <c r="Q313" s="133"/>
      <c r="R313" s="133"/>
      <c r="S313" s="133"/>
      <c r="T313" s="332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374"/>
      <c r="AJ313" s="375"/>
      <c r="AK313" s="375"/>
      <c r="AL313" s="375"/>
      <c r="AM313" s="369"/>
      <c r="AN313" s="375"/>
      <c r="AO313" s="375"/>
      <c r="AP313" s="375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6"/>
      <c r="O314" s="136"/>
      <c r="P314" s="133"/>
      <c r="Q314" s="133"/>
      <c r="R314" s="133"/>
      <c r="S314" s="133"/>
      <c r="T314" s="332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374"/>
      <c r="AJ314" s="375"/>
      <c r="AK314" s="375"/>
      <c r="AL314" s="375"/>
      <c r="AM314" s="369"/>
      <c r="AN314" s="375"/>
      <c r="AO314" s="375"/>
      <c r="AP314" s="375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6"/>
      <c r="O315" s="136"/>
      <c r="P315" s="133"/>
      <c r="Q315" s="133"/>
      <c r="R315" s="133"/>
      <c r="S315" s="133"/>
      <c r="T315" s="332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374"/>
      <c r="AJ315" s="375"/>
      <c r="AK315" s="375"/>
      <c r="AL315" s="375"/>
      <c r="AM315" s="369"/>
      <c r="AN315" s="375"/>
      <c r="AO315" s="375"/>
      <c r="AP315" s="375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6"/>
      <c r="O316" s="136"/>
      <c r="P316" s="133"/>
      <c r="Q316" s="133"/>
      <c r="R316" s="133"/>
      <c r="S316" s="133"/>
      <c r="T316" s="332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374"/>
      <c r="AJ316" s="375"/>
      <c r="AK316" s="375"/>
      <c r="AL316" s="375"/>
      <c r="AM316" s="369"/>
      <c r="AN316" s="375"/>
      <c r="AO316" s="375"/>
      <c r="AP316" s="375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6"/>
      <c r="O317" s="136"/>
      <c r="P317" s="133"/>
      <c r="Q317" s="133"/>
      <c r="R317" s="133"/>
      <c r="S317" s="133"/>
      <c r="T317" s="332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374"/>
      <c r="AJ317" s="375"/>
      <c r="AK317" s="375"/>
      <c r="AL317" s="375"/>
      <c r="AM317" s="369"/>
      <c r="AN317" s="375"/>
      <c r="AO317" s="375"/>
      <c r="AP317" s="375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6"/>
      <c r="O318" s="136"/>
      <c r="P318" s="133"/>
      <c r="Q318" s="133"/>
      <c r="R318" s="133"/>
      <c r="S318" s="133"/>
      <c r="T318" s="332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374"/>
      <c r="AJ318" s="375"/>
      <c r="AK318" s="375"/>
      <c r="AL318" s="375"/>
      <c r="AM318" s="369"/>
      <c r="AN318" s="375"/>
      <c r="AO318" s="375"/>
      <c r="AP318" s="375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6"/>
      <c r="O319" s="136"/>
      <c r="P319" s="133"/>
      <c r="Q319" s="133"/>
      <c r="R319" s="133"/>
      <c r="S319" s="133"/>
      <c r="T319" s="332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374"/>
      <c r="AJ319" s="375"/>
      <c r="AK319" s="375"/>
      <c r="AL319" s="375"/>
      <c r="AM319" s="369"/>
      <c r="AN319" s="375"/>
      <c r="AO319" s="375"/>
      <c r="AP319" s="375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6"/>
      <c r="O320" s="136"/>
      <c r="P320" s="133"/>
      <c r="Q320" s="133"/>
      <c r="R320" s="133"/>
      <c r="S320" s="133"/>
      <c r="T320" s="332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374"/>
      <c r="AJ320" s="375"/>
      <c r="AK320" s="375"/>
      <c r="AL320" s="375"/>
      <c r="AM320" s="369"/>
      <c r="AN320" s="375"/>
      <c r="AO320" s="375"/>
      <c r="AP320" s="375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6"/>
      <c r="O321" s="136"/>
      <c r="P321" s="133"/>
      <c r="Q321" s="133"/>
      <c r="R321" s="133"/>
      <c r="S321" s="133"/>
      <c r="T321" s="332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374"/>
      <c r="AJ321" s="375"/>
      <c r="AK321" s="375"/>
      <c r="AL321" s="375"/>
      <c r="AM321" s="369"/>
      <c r="AN321" s="375"/>
      <c r="AO321" s="375"/>
      <c r="AP321" s="375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6"/>
      <c r="O322" s="136"/>
      <c r="P322" s="133"/>
      <c r="Q322" s="133"/>
      <c r="R322" s="133"/>
      <c r="S322" s="133"/>
      <c r="T322" s="332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374"/>
      <c r="AJ322" s="375"/>
      <c r="AK322" s="375"/>
      <c r="AL322" s="375"/>
      <c r="AM322" s="369"/>
      <c r="AN322" s="375"/>
      <c r="AO322" s="375"/>
      <c r="AP322" s="375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6"/>
      <c r="O323" s="136"/>
      <c r="P323" s="133"/>
      <c r="Q323" s="133"/>
      <c r="R323" s="133"/>
      <c r="S323" s="133"/>
      <c r="T323" s="332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374"/>
      <c r="AJ323" s="375"/>
      <c r="AK323" s="375"/>
      <c r="AL323" s="375"/>
      <c r="AM323" s="369"/>
      <c r="AN323" s="375"/>
      <c r="AO323" s="375"/>
      <c r="AP323" s="375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6"/>
      <c r="O324" s="136"/>
      <c r="P324" s="133"/>
      <c r="Q324" s="133"/>
      <c r="R324" s="133"/>
      <c r="S324" s="133"/>
      <c r="T324" s="332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374"/>
      <c r="AJ324" s="375"/>
      <c r="AK324" s="375"/>
      <c r="AL324" s="375"/>
      <c r="AM324" s="369"/>
      <c r="AN324" s="375"/>
      <c r="AO324" s="375"/>
      <c r="AP324" s="375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6"/>
      <c r="O325" s="136"/>
      <c r="P325" s="133"/>
      <c r="Q325" s="133"/>
      <c r="R325" s="133"/>
      <c r="S325" s="133"/>
      <c r="T325" s="332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374"/>
      <c r="AJ325" s="375"/>
      <c r="AK325" s="375"/>
      <c r="AL325" s="375"/>
      <c r="AM325" s="369"/>
      <c r="AN325" s="375"/>
      <c r="AO325" s="375"/>
      <c r="AP325" s="375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6"/>
      <c r="O326" s="136"/>
      <c r="P326" s="133"/>
      <c r="Q326" s="133"/>
      <c r="R326" s="133"/>
      <c r="S326" s="133"/>
      <c r="T326" s="332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374"/>
      <c r="AJ326" s="375"/>
      <c r="AK326" s="375"/>
      <c r="AL326" s="375"/>
      <c r="AM326" s="369"/>
      <c r="AN326" s="375"/>
      <c r="AO326" s="375"/>
      <c r="AP326" s="375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6"/>
      <c r="O327" s="136"/>
      <c r="P327" s="133"/>
      <c r="Q327" s="133"/>
      <c r="R327" s="133"/>
      <c r="S327" s="133"/>
      <c r="T327" s="332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374"/>
      <c r="AJ327" s="375"/>
      <c r="AK327" s="375"/>
      <c r="AL327" s="375"/>
      <c r="AM327" s="369"/>
      <c r="AN327" s="375"/>
      <c r="AO327" s="375"/>
      <c r="AP327" s="375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6"/>
      <c r="O328" s="136"/>
      <c r="P328" s="133"/>
      <c r="Q328" s="133"/>
      <c r="R328" s="133"/>
      <c r="S328" s="133"/>
      <c r="T328" s="332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374"/>
      <c r="AJ328" s="375"/>
      <c r="AK328" s="375"/>
      <c r="AL328" s="375"/>
      <c r="AM328" s="369"/>
      <c r="AN328" s="375"/>
      <c r="AO328" s="375"/>
      <c r="AP328" s="375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6"/>
      <c r="O329" s="136"/>
      <c r="P329" s="133"/>
      <c r="Q329" s="133"/>
      <c r="R329" s="133"/>
      <c r="S329" s="133"/>
      <c r="T329" s="332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374"/>
      <c r="AJ329" s="375"/>
      <c r="AK329" s="375"/>
      <c r="AL329" s="375"/>
      <c r="AM329" s="369"/>
      <c r="AN329" s="375"/>
      <c r="AO329" s="375"/>
      <c r="AP329" s="375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6"/>
      <c r="O330" s="136"/>
      <c r="P330" s="133"/>
      <c r="Q330" s="133"/>
      <c r="R330" s="133"/>
      <c r="S330" s="133"/>
      <c r="T330" s="332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374"/>
      <c r="AJ330" s="375"/>
      <c r="AK330" s="375"/>
      <c r="AL330" s="375"/>
      <c r="AM330" s="369"/>
      <c r="AN330" s="375"/>
      <c r="AO330" s="375"/>
      <c r="AP330" s="375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6"/>
      <c r="O331" s="136"/>
      <c r="P331" s="133"/>
      <c r="Q331" s="133"/>
      <c r="R331" s="133"/>
      <c r="S331" s="133"/>
      <c r="T331" s="332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374"/>
      <c r="AJ331" s="375"/>
      <c r="AK331" s="375"/>
      <c r="AL331" s="375"/>
      <c r="AM331" s="369"/>
      <c r="AN331" s="375"/>
      <c r="AO331" s="375"/>
      <c r="AP331" s="375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6"/>
      <c r="O332" s="136"/>
      <c r="P332" s="133"/>
      <c r="Q332" s="133"/>
      <c r="R332" s="133"/>
      <c r="S332" s="133"/>
      <c r="T332" s="332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374"/>
      <c r="AJ332" s="375"/>
      <c r="AK332" s="375"/>
      <c r="AL332" s="375"/>
      <c r="AM332" s="369"/>
      <c r="AN332" s="375"/>
      <c r="AO332" s="375"/>
      <c r="AP332" s="375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6"/>
      <c r="O333" s="136"/>
      <c r="P333" s="133"/>
      <c r="Q333" s="133"/>
      <c r="R333" s="133"/>
      <c r="S333" s="133"/>
      <c r="T333" s="332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374"/>
      <c r="AJ333" s="375"/>
      <c r="AK333" s="375"/>
      <c r="AL333" s="375"/>
      <c r="AM333" s="369"/>
      <c r="AN333" s="375"/>
      <c r="AO333" s="375"/>
      <c r="AP333" s="375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6"/>
      <c r="O334" s="136"/>
      <c r="P334" s="133"/>
      <c r="Q334" s="133"/>
      <c r="R334" s="133"/>
      <c r="S334" s="133"/>
      <c r="T334" s="332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374"/>
      <c r="AJ334" s="375"/>
      <c r="AK334" s="375"/>
      <c r="AL334" s="375"/>
      <c r="AM334" s="369"/>
      <c r="AN334" s="375"/>
      <c r="AO334" s="375"/>
      <c r="AP334" s="375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6"/>
      <c r="O335" s="136"/>
      <c r="P335" s="133"/>
      <c r="Q335" s="133"/>
      <c r="R335" s="133"/>
      <c r="S335" s="133"/>
      <c r="T335" s="332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374"/>
      <c r="AJ335" s="375"/>
      <c r="AK335" s="375"/>
      <c r="AL335" s="375"/>
      <c r="AM335" s="369"/>
      <c r="AN335" s="375"/>
      <c r="AO335" s="375"/>
      <c r="AP335" s="375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6"/>
      <c r="O336" s="136"/>
      <c r="P336" s="133"/>
      <c r="Q336" s="133"/>
      <c r="R336" s="133"/>
      <c r="S336" s="133"/>
      <c r="T336" s="332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374"/>
      <c r="AJ336" s="375"/>
      <c r="AK336" s="375"/>
      <c r="AL336" s="375"/>
      <c r="AM336" s="369"/>
      <c r="AN336" s="375"/>
      <c r="AO336" s="375"/>
      <c r="AP336" s="375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6"/>
      <c r="O337" s="136"/>
      <c r="P337" s="133"/>
      <c r="Q337" s="133"/>
      <c r="R337" s="133"/>
      <c r="S337" s="133"/>
      <c r="T337" s="332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374"/>
      <c r="AJ337" s="375"/>
      <c r="AK337" s="375"/>
      <c r="AL337" s="375"/>
      <c r="AM337" s="369"/>
      <c r="AN337" s="375"/>
      <c r="AO337" s="375"/>
      <c r="AP337" s="375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6"/>
      <c r="O338" s="136"/>
      <c r="P338" s="133"/>
      <c r="Q338" s="133"/>
      <c r="R338" s="133"/>
      <c r="S338" s="133"/>
      <c r="T338" s="332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374"/>
      <c r="AJ338" s="375"/>
      <c r="AK338" s="375"/>
      <c r="AL338" s="375"/>
      <c r="AM338" s="369"/>
      <c r="AN338" s="375"/>
      <c r="AO338" s="375"/>
      <c r="AP338" s="375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6"/>
      <c r="O339" s="136"/>
      <c r="P339" s="133"/>
      <c r="Q339" s="133"/>
      <c r="R339" s="133"/>
      <c r="S339" s="133"/>
      <c r="T339" s="332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374"/>
      <c r="AJ339" s="375"/>
      <c r="AK339" s="375"/>
      <c r="AL339" s="375"/>
      <c r="AM339" s="369"/>
      <c r="AN339" s="375"/>
      <c r="AO339" s="375"/>
      <c r="AP339" s="375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6"/>
      <c r="O340" s="136"/>
      <c r="P340" s="133"/>
      <c r="Q340" s="133"/>
      <c r="R340" s="133"/>
      <c r="S340" s="133"/>
      <c r="T340" s="332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374"/>
      <c r="AJ340" s="375"/>
      <c r="AK340" s="375"/>
      <c r="AL340" s="375"/>
      <c r="AM340" s="369"/>
      <c r="AN340" s="375"/>
      <c r="AO340" s="375"/>
      <c r="AP340" s="375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6"/>
      <c r="O341" s="136"/>
      <c r="P341" s="133"/>
      <c r="Q341" s="133"/>
      <c r="R341" s="133"/>
      <c r="S341" s="133"/>
      <c r="T341" s="332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374"/>
      <c r="AJ341" s="375"/>
      <c r="AK341" s="375"/>
      <c r="AL341" s="375"/>
      <c r="AM341" s="369"/>
      <c r="AN341" s="375"/>
      <c r="AO341" s="375"/>
      <c r="AP341" s="375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6"/>
      <c r="O342" s="136"/>
      <c r="P342" s="133"/>
      <c r="Q342" s="133"/>
      <c r="R342" s="133"/>
      <c r="S342" s="133"/>
      <c r="T342" s="332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374"/>
      <c r="AJ342" s="375"/>
      <c r="AK342" s="375"/>
      <c r="AL342" s="375"/>
      <c r="AM342" s="369"/>
      <c r="AN342" s="375"/>
      <c r="AO342" s="375"/>
      <c r="AP342" s="375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6"/>
      <c r="O343" s="136"/>
      <c r="P343" s="133"/>
      <c r="Q343" s="133"/>
      <c r="R343" s="133"/>
      <c r="S343" s="133"/>
      <c r="T343" s="332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374"/>
      <c r="AJ343" s="375"/>
      <c r="AK343" s="375"/>
      <c r="AL343" s="375"/>
      <c r="AM343" s="369"/>
      <c r="AN343" s="375"/>
      <c r="AO343" s="375"/>
      <c r="AP343" s="375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6"/>
      <c r="O344" s="136"/>
      <c r="P344" s="133"/>
      <c r="Q344" s="133"/>
      <c r="R344" s="133"/>
      <c r="S344" s="133"/>
      <c r="T344" s="332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374"/>
      <c r="AJ344" s="375"/>
      <c r="AK344" s="375"/>
      <c r="AL344" s="375"/>
      <c r="AM344" s="369"/>
      <c r="AN344" s="375"/>
      <c r="AO344" s="375"/>
      <c r="AP344" s="375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6"/>
      <c r="O345" s="136"/>
      <c r="P345" s="133"/>
      <c r="Q345" s="133"/>
      <c r="R345" s="133"/>
      <c r="S345" s="133"/>
      <c r="T345" s="332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374"/>
      <c r="AJ345" s="375"/>
      <c r="AK345" s="375"/>
      <c r="AL345" s="375"/>
      <c r="AM345" s="369"/>
      <c r="AN345" s="375"/>
      <c r="AO345" s="375"/>
      <c r="AP345" s="375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6"/>
      <c r="O346" s="136"/>
      <c r="P346" s="133"/>
      <c r="Q346" s="133"/>
      <c r="R346" s="133"/>
      <c r="S346" s="133"/>
      <c r="T346" s="332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374"/>
      <c r="AJ346" s="375"/>
      <c r="AK346" s="375"/>
      <c r="AL346" s="375"/>
      <c r="AM346" s="369"/>
      <c r="AN346" s="375"/>
      <c r="AO346" s="375"/>
      <c r="AP346" s="375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6"/>
      <c r="O347" s="136"/>
      <c r="P347" s="133"/>
      <c r="Q347" s="133"/>
      <c r="R347" s="133"/>
      <c r="S347" s="133"/>
      <c r="T347" s="332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374"/>
      <c r="AJ347" s="375"/>
      <c r="AK347" s="375"/>
      <c r="AL347" s="375"/>
      <c r="AM347" s="369"/>
      <c r="AN347" s="375"/>
      <c r="AO347" s="375"/>
      <c r="AP347" s="375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6"/>
      <c r="O348" s="136"/>
      <c r="P348" s="133"/>
      <c r="Q348" s="133"/>
      <c r="R348" s="133"/>
      <c r="S348" s="133"/>
      <c r="T348" s="332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374"/>
      <c r="AJ348" s="375"/>
      <c r="AK348" s="375"/>
      <c r="AL348" s="375"/>
      <c r="AM348" s="369"/>
      <c r="AN348" s="375"/>
      <c r="AO348" s="375"/>
      <c r="AP348" s="375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6"/>
      <c r="O349" s="136"/>
      <c r="P349" s="133"/>
      <c r="Q349" s="133"/>
      <c r="R349" s="133"/>
      <c r="S349" s="133"/>
      <c r="T349" s="332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374"/>
      <c r="AJ349" s="375"/>
      <c r="AK349" s="375"/>
      <c r="AL349" s="375"/>
      <c r="AM349" s="369"/>
      <c r="AN349" s="375"/>
      <c r="AO349" s="375"/>
      <c r="AP349" s="375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6"/>
      <c r="O350" s="136"/>
      <c r="P350" s="133"/>
      <c r="Q350" s="133"/>
      <c r="R350" s="133"/>
      <c r="S350" s="133"/>
      <c r="T350" s="332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374"/>
      <c r="AJ350" s="375"/>
      <c r="AK350" s="375"/>
      <c r="AL350" s="375"/>
      <c r="AM350" s="369"/>
      <c r="AN350" s="375"/>
      <c r="AO350" s="375"/>
      <c r="AP350" s="375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6"/>
      <c r="O351" s="136"/>
      <c r="P351" s="133"/>
      <c r="Q351" s="133"/>
      <c r="R351" s="133"/>
      <c r="S351" s="133"/>
      <c r="T351" s="332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374"/>
      <c r="AJ351" s="375"/>
      <c r="AK351" s="375"/>
      <c r="AL351" s="375"/>
      <c r="AM351" s="369"/>
      <c r="AN351" s="375"/>
      <c r="AO351" s="375"/>
      <c r="AP351" s="375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6"/>
      <c r="O352" s="136"/>
      <c r="P352" s="133"/>
      <c r="Q352" s="133"/>
      <c r="R352" s="133"/>
      <c r="S352" s="133"/>
      <c r="T352" s="332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374"/>
      <c r="AJ352" s="375"/>
      <c r="AK352" s="375"/>
      <c r="AL352" s="375"/>
      <c r="AM352" s="369"/>
      <c r="AN352" s="375"/>
      <c r="AO352" s="375"/>
      <c r="AP352" s="375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6"/>
      <c r="O353" s="136"/>
      <c r="P353" s="133"/>
      <c r="Q353" s="133"/>
      <c r="R353" s="133"/>
      <c r="S353" s="133"/>
      <c r="T353" s="332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374"/>
      <c r="AJ353" s="375"/>
      <c r="AK353" s="375"/>
      <c r="AL353" s="375"/>
      <c r="AM353" s="369"/>
      <c r="AN353" s="375"/>
      <c r="AO353" s="375"/>
      <c r="AP353" s="375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6"/>
      <c r="O354" s="136"/>
      <c r="P354" s="133"/>
      <c r="Q354" s="133"/>
      <c r="R354" s="133"/>
      <c r="S354" s="133"/>
      <c r="T354" s="332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374"/>
      <c r="AJ354" s="375"/>
      <c r="AK354" s="375"/>
      <c r="AL354" s="375"/>
      <c r="AM354" s="369"/>
      <c r="AN354" s="375"/>
      <c r="AO354" s="375"/>
      <c r="AP354" s="375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6"/>
      <c r="O355" s="136"/>
      <c r="P355" s="133"/>
      <c r="Q355" s="133"/>
      <c r="R355" s="133"/>
      <c r="S355" s="133"/>
      <c r="T355" s="332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374"/>
      <c r="AJ355" s="375"/>
      <c r="AK355" s="375"/>
      <c r="AL355" s="375"/>
      <c r="AM355" s="369"/>
      <c r="AN355" s="375"/>
      <c r="AO355" s="375"/>
      <c r="AP355" s="375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6"/>
      <c r="O356" s="136"/>
      <c r="P356" s="133"/>
      <c r="Q356" s="133"/>
      <c r="R356" s="133"/>
      <c r="S356" s="133"/>
      <c r="T356" s="332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374"/>
      <c r="AJ356" s="375"/>
      <c r="AK356" s="375"/>
      <c r="AL356" s="375"/>
      <c r="AM356" s="369"/>
      <c r="AN356" s="375"/>
      <c r="AO356" s="375"/>
      <c r="AP356" s="375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6"/>
      <c r="O357" s="136"/>
      <c r="P357" s="133"/>
      <c r="Q357" s="133"/>
      <c r="R357" s="133"/>
      <c r="S357" s="133"/>
      <c r="T357" s="332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374"/>
      <c r="AJ357" s="375"/>
      <c r="AK357" s="375"/>
      <c r="AL357" s="375"/>
      <c r="AM357" s="369"/>
      <c r="AN357" s="375"/>
      <c r="AO357" s="375"/>
      <c r="AP357" s="375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6"/>
      <c r="O358" s="136"/>
      <c r="P358" s="133"/>
      <c r="Q358" s="133"/>
      <c r="R358" s="133"/>
      <c r="S358" s="133"/>
      <c r="T358" s="332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374"/>
      <c r="AJ358" s="375"/>
      <c r="AK358" s="375"/>
      <c r="AL358" s="375"/>
      <c r="AM358" s="369"/>
      <c r="AN358" s="375"/>
      <c r="AO358" s="375"/>
      <c r="AP358" s="375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6"/>
      <c r="O359" s="136"/>
      <c r="P359" s="133"/>
      <c r="Q359" s="133"/>
      <c r="R359" s="133"/>
      <c r="S359" s="133"/>
      <c r="T359" s="332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374"/>
      <c r="AJ359" s="375"/>
      <c r="AK359" s="375"/>
      <c r="AL359" s="375"/>
      <c r="AM359" s="369"/>
      <c r="AN359" s="375"/>
      <c r="AO359" s="375"/>
      <c r="AP359" s="375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6"/>
      <c r="O360" s="136"/>
      <c r="P360" s="133"/>
      <c r="Q360" s="133"/>
      <c r="R360" s="133"/>
      <c r="S360" s="133"/>
      <c r="T360" s="332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374"/>
      <c r="AJ360" s="375"/>
      <c r="AK360" s="375"/>
      <c r="AL360" s="375"/>
      <c r="AM360" s="369"/>
      <c r="AN360" s="375"/>
      <c r="AO360" s="375"/>
      <c r="AP360" s="375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6"/>
      <c r="O361" s="136"/>
      <c r="P361" s="133"/>
      <c r="Q361" s="133"/>
      <c r="R361" s="133"/>
      <c r="S361" s="133"/>
      <c r="T361" s="332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374"/>
      <c r="AJ361" s="375"/>
      <c r="AK361" s="375"/>
      <c r="AL361" s="375"/>
      <c r="AM361" s="369"/>
      <c r="AN361" s="375"/>
      <c r="AO361" s="375"/>
      <c r="AP361" s="375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6"/>
      <c r="O362" s="136"/>
      <c r="P362" s="133"/>
      <c r="Q362" s="133"/>
      <c r="R362" s="133"/>
      <c r="S362" s="133"/>
      <c r="T362" s="332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374"/>
      <c r="AJ362" s="375"/>
      <c r="AK362" s="375"/>
      <c r="AL362" s="375"/>
      <c r="AM362" s="369"/>
      <c r="AN362" s="375"/>
      <c r="AO362" s="375"/>
      <c r="AP362" s="375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6"/>
      <c r="O363" s="136"/>
      <c r="P363" s="133"/>
      <c r="Q363" s="133"/>
      <c r="R363" s="133"/>
      <c r="S363" s="133"/>
      <c r="T363" s="332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374"/>
      <c r="AJ363" s="375"/>
      <c r="AK363" s="375"/>
      <c r="AL363" s="375"/>
      <c r="AM363" s="369"/>
      <c r="AN363" s="375"/>
      <c r="AO363" s="375"/>
      <c r="AP363" s="375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6"/>
      <c r="O364" s="136"/>
      <c r="P364" s="133"/>
      <c r="Q364" s="133"/>
      <c r="R364" s="133"/>
      <c r="S364" s="133"/>
      <c r="T364" s="332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374"/>
      <c r="AJ364" s="375"/>
      <c r="AK364" s="375"/>
      <c r="AL364" s="375"/>
      <c r="AM364" s="369"/>
      <c r="AN364" s="375"/>
      <c r="AO364" s="375"/>
      <c r="AP364" s="375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6"/>
      <c r="O365" s="136"/>
      <c r="P365" s="133"/>
      <c r="Q365" s="133"/>
      <c r="R365" s="133"/>
      <c r="S365" s="133"/>
      <c r="T365" s="332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374"/>
      <c r="AJ365" s="375"/>
      <c r="AK365" s="375"/>
      <c r="AL365" s="375"/>
      <c r="AM365" s="369"/>
      <c r="AN365" s="375"/>
      <c r="AO365" s="375"/>
      <c r="AP365" s="375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6"/>
      <c r="O366" s="136"/>
      <c r="P366" s="133"/>
      <c r="Q366" s="133"/>
      <c r="R366" s="133"/>
      <c r="S366" s="133"/>
      <c r="T366" s="332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374"/>
      <c r="AJ366" s="375"/>
      <c r="AK366" s="375"/>
      <c r="AL366" s="375"/>
      <c r="AM366" s="369"/>
      <c r="AN366" s="375"/>
      <c r="AO366" s="375"/>
      <c r="AP366" s="375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6"/>
      <c r="O367" s="136"/>
      <c r="P367" s="133"/>
      <c r="Q367" s="133"/>
      <c r="R367" s="133"/>
      <c r="S367" s="133"/>
      <c r="T367" s="332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374"/>
      <c r="AJ367" s="375"/>
      <c r="AK367" s="375"/>
      <c r="AL367" s="375"/>
      <c r="AM367" s="369"/>
      <c r="AN367" s="375"/>
      <c r="AO367" s="375"/>
      <c r="AP367" s="375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6"/>
      <c r="O368" s="136"/>
      <c r="P368" s="133"/>
      <c r="Q368" s="133"/>
      <c r="R368" s="133"/>
      <c r="S368" s="133"/>
      <c r="T368" s="332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374"/>
      <c r="AJ368" s="375"/>
      <c r="AK368" s="375"/>
      <c r="AL368" s="375"/>
      <c r="AM368" s="369"/>
      <c r="AN368" s="375"/>
      <c r="AO368" s="375"/>
      <c r="AP368" s="375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6"/>
      <c r="O369" s="136"/>
      <c r="P369" s="133"/>
      <c r="Q369" s="133"/>
      <c r="R369" s="133"/>
      <c r="S369" s="133"/>
      <c r="T369" s="332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374"/>
      <c r="AJ369" s="375"/>
      <c r="AK369" s="375"/>
      <c r="AL369" s="375"/>
      <c r="AM369" s="369"/>
      <c r="AN369" s="375"/>
      <c r="AO369" s="375"/>
      <c r="AP369" s="375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6"/>
      <c r="O370" s="136"/>
      <c r="P370" s="133"/>
      <c r="Q370" s="133"/>
      <c r="R370" s="133"/>
      <c r="S370" s="133"/>
      <c r="T370" s="332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374"/>
      <c r="AJ370" s="375"/>
      <c r="AK370" s="375"/>
      <c r="AL370" s="375"/>
      <c r="AM370" s="369"/>
      <c r="AN370" s="375"/>
      <c r="AO370" s="375"/>
      <c r="AP370" s="375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6"/>
      <c r="O371" s="136"/>
      <c r="P371" s="133"/>
      <c r="Q371" s="133"/>
      <c r="R371" s="133"/>
      <c r="S371" s="133"/>
      <c r="T371" s="332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374"/>
      <c r="AJ371" s="375"/>
      <c r="AK371" s="375"/>
      <c r="AL371" s="375"/>
      <c r="AM371" s="369"/>
      <c r="AN371" s="375"/>
      <c r="AO371" s="375"/>
      <c r="AP371" s="375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6"/>
      <c r="O372" s="136"/>
      <c r="P372" s="133"/>
      <c r="Q372" s="133"/>
      <c r="R372" s="133"/>
      <c r="S372" s="133"/>
      <c r="T372" s="332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374"/>
      <c r="AJ372" s="375"/>
      <c r="AK372" s="375"/>
      <c r="AL372" s="375"/>
      <c r="AM372" s="369"/>
      <c r="AN372" s="375"/>
      <c r="AO372" s="375"/>
      <c r="AP372" s="375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6"/>
      <c r="O373" s="136"/>
      <c r="P373" s="133"/>
      <c r="Q373" s="133"/>
      <c r="R373" s="133"/>
      <c r="S373" s="133"/>
      <c r="T373" s="332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374"/>
      <c r="AJ373" s="375"/>
      <c r="AK373" s="375"/>
      <c r="AL373" s="375"/>
      <c r="AM373" s="369"/>
      <c r="AN373" s="375"/>
      <c r="AO373" s="375"/>
      <c r="AP373" s="375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6"/>
      <c r="O374" s="136"/>
      <c r="P374" s="133"/>
      <c r="Q374" s="133"/>
      <c r="R374" s="133"/>
      <c r="S374" s="133"/>
      <c r="T374" s="332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374"/>
      <c r="AJ374" s="375"/>
      <c r="AK374" s="375"/>
      <c r="AL374" s="375"/>
      <c r="AM374" s="369"/>
      <c r="AN374" s="375"/>
      <c r="AO374" s="375"/>
      <c r="AP374" s="375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6"/>
      <c r="O375" s="136"/>
      <c r="P375" s="133"/>
      <c r="Q375" s="133"/>
      <c r="R375" s="133"/>
      <c r="S375" s="133"/>
      <c r="T375" s="332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374"/>
      <c r="AJ375" s="375"/>
      <c r="AK375" s="375"/>
      <c r="AL375" s="375"/>
      <c r="AM375" s="369"/>
      <c r="AN375" s="375"/>
      <c r="AO375" s="375"/>
      <c r="AP375" s="375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6"/>
      <c r="O376" s="136"/>
      <c r="P376" s="133"/>
      <c r="Q376" s="133"/>
      <c r="R376" s="133"/>
      <c r="S376" s="133"/>
      <c r="T376" s="332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374"/>
      <c r="AJ376" s="375"/>
      <c r="AK376" s="375"/>
      <c r="AL376" s="375"/>
      <c r="AM376" s="369"/>
      <c r="AN376" s="375"/>
      <c r="AO376" s="375"/>
      <c r="AP376" s="375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6"/>
      <c r="O377" s="136"/>
      <c r="P377" s="133"/>
      <c r="Q377" s="133"/>
      <c r="R377" s="133"/>
      <c r="S377" s="133"/>
      <c r="T377" s="332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374"/>
      <c r="AJ377" s="375"/>
      <c r="AK377" s="375"/>
      <c r="AL377" s="375"/>
      <c r="AM377" s="369"/>
      <c r="AN377" s="375"/>
      <c r="AO377" s="375"/>
      <c r="AP377" s="375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6"/>
      <c r="O378" s="136"/>
      <c r="P378" s="133"/>
      <c r="Q378" s="133"/>
      <c r="R378" s="133"/>
      <c r="S378" s="133"/>
      <c r="T378" s="332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374"/>
      <c r="AJ378" s="375"/>
      <c r="AK378" s="375"/>
      <c r="AL378" s="375"/>
      <c r="AM378" s="369"/>
      <c r="AN378" s="375"/>
      <c r="AO378" s="375"/>
      <c r="AP378" s="375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6"/>
      <c r="O379" s="136"/>
      <c r="P379" s="133"/>
      <c r="Q379" s="133"/>
      <c r="R379" s="133"/>
      <c r="S379" s="133"/>
      <c r="T379" s="332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374"/>
      <c r="AJ379" s="375"/>
      <c r="AK379" s="375"/>
      <c r="AL379" s="375"/>
      <c r="AM379" s="369"/>
      <c r="AN379" s="375"/>
      <c r="AO379" s="375"/>
      <c r="AP379" s="375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6"/>
      <c r="O380" s="136"/>
      <c r="P380" s="133"/>
      <c r="Q380" s="133"/>
      <c r="R380" s="133"/>
      <c r="S380" s="133"/>
      <c r="T380" s="332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374"/>
      <c r="AJ380" s="375"/>
      <c r="AK380" s="375"/>
      <c r="AL380" s="375"/>
      <c r="AM380" s="369"/>
      <c r="AN380" s="375"/>
      <c r="AO380" s="375"/>
      <c r="AP380" s="375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6"/>
      <c r="O381" s="136"/>
      <c r="P381" s="133"/>
      <c r="Q381" s="133"/>
      <c r="R381" s="133"/>
      <c r="S381" s="133"/>
      <c r="T381" s="332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374"/>
      <c r="AJ381" s="375"/>
      <c r="AK381" s="375"/>
      <c r="AL381" s="375"/>
      <c r="AM381" s="369"/>
      <c r="AN381" s="375"/>
      <c r="AO381" s="375"/>
      <c r="AP381" s="375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6"/>
      <c r="O382" s="136"/>
      <c r="P382" s="133"/>
      <c r="Q382" s="133"/>
      <c r="R382" s="133"/>
      <c r="S382" s="133"/>
      <c r="T382" s="332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374"/>
      <c r="AJ382" s="375"/>
      <c r="AK382" s="375"/>
      <c r="AL382" s="375"/>
      <c r="AM382" s="369"/>
      <c r="AN382" s="375"/>
      <c r="AO382" s="375"/>
      <c r="AP382" s="375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6"/>
      <c r="O383" s="136"/>
      <c r="P383" s="133"/>
      <c r="Q383" s="133"/>
      <c r="R383" s="133"/>
      <c r="S383" s="133"/>
      <c r="T383" s="332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374"/>
      <c r="AJ383" s="375"/>
      <c r="AK383" s="375"/>
      <c r="AL383" s="375"/>
      <c r="AM383" s="369"/>
      <c r="AN383" s="375"/>
      <c r="AO383" s="375"/>
      <c r="AP383" s="375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6"/>
      <c r="O384" s="136"/>
      <c r="P384" s="133"/>
      <c r="Q384" s="133"/>
      <c r="R384" s="133"/>
      <c r="S384" s="133"/>
      <c r="T384" s="332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374"/>
      <c r="AJ384" s="375"/>
      <c r="AK384" s="375"/>
      <c r="AL384" s="375"/>
      <c r="AM384" s="369"/>
      <c r="AN384" s="375"/>
      <c r="AO384" s="375"/>
      <c r="AP384" s="375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6"/>
      <c r="O385" s="136"/>
      <c r="P385" s="133"/>
      <c r="Q385" s="133"/>
      <c r="R385" s="133"/>
      <c r="S385" s="133"/>
      <c r="T385" s="332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374"/>
      <c r="AJ385" s="375"/>
      <c r="AK385" s="375"/>
      <c r="AL385" s="375"/>
      <c r="AM385" s="369"/>
      <c r="AN385" s="375"/>
      <c r="AO385" s="375"/>
      <c r="AP385" s="375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6"/>
      <c r="O386" s="136"/>
      <c r="P386" s="133"/>
      <c r="Q386" s="133"/>
      <c r="R386" s="133"/>
      <c r="S386" s="133"/>
      <c r="T386" s="332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374"/>
      <c r="AJ386" s="375"/>
      <c r="AK386" s="375"/>
      <c r="AL386" s="375"/>
      <c r="AM386" s="369"/>
      <c r="AN386" s="375"/>
      <c r="AO386" s="375"/>
      <c r="AP386" s="375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6"/>
      <c r="O387" s="136"/>
      <c r="P387" s="133"/>
      <c r="Q387" s="133"/>
      <c r="R387" s="133"/>
      <c r="S387" s="133"/>
      <c r="T387" s="332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374"/>
      <c r="AJ387" s="375"/>
      <c r="AK387" s="375"/>
      <c r="AL387" s="375"/>
      <c r="AM387" s="369"/>
      <c r="AN387" s="375"/>
      <c r="AO387" s="375"/>
      <c r="AP387" s="375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6"/>
      <c r="O388" s="136"/>
      <c r="P388" s="133"/>
      <c r="Q388" s="133"/>
      <c r="R388" s="133"/>
      <c r="S388" s="133"/>
      <c r="T388" s="332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374"/>
      <c r="AJ388" s="375"/>
      <c r="AK388" s="375"/>
      <c r="AL388" s="375"/>
      <c r="AM388" s="369"/>
      <c r="AN388" s="375"/>
      <c r="AO388" s="375"/>
      <c r="AP388" s="375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6"/>
      <c r="O389" s="136"/>
      <c r="P389" s="133"/>
      <c r="Q389" s="133"/>
      <c r="R389" s="133"/>
      <c r="S389" s="133"/>
      <c r="T389" s="332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374"/>
      <c r="AJ389" s="375"/>
      <c r="AK389" s="375"/>
      <c r="AL389" s="375"/>
      <c r="AM389" s="369"/>
      <c r="AN389" s="375"/>
      <c r="AO389" s="375"/>
      <c r="AP389" s="375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6"/>
      <c r="O390" s="136"/>
      <c r="P390" s="133"/>
      <c r="Q390" s="133"/>
      <c r="R390" s="133"/>
      <c r="S390" s="133"/>
      <c r="T390" s="332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374"/>
      <c r="AJ390" s="375"/>
      <c r="AK390" s="375"/>
      <c r="AL390" s="375"/>
      <c r="AM390" s="369"/>
      <c r="AN390" s="375"/>
      <c r="AO390" s="375"/>
      <c r="AP390" s="375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6"/>
      <c r="O391" s="136"/>
      <c r="P391" s="133"/>
      <c r="Q391" s="133"/>
      <c r="R391" s="133"/>
      <c r="S391" s="133"/>
      <c r="T391" s="332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374"/>
      <c r="AJ391" s="375"/>
      <c r="AK391" s="375"/>
      <c r="AL391" s="375"/>
      <c r="AM391" s="369"/>
      <c r="AN391" s="375"/>
      <c r="AO391" s="375"/>
      <c r="AP391" s="375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6"/>
      <c r="O392" s="136"/>
      <c r="P392" s="133"/>
      <c r="Q392" s="133"/>
      <c r="R392" s="133"/>
      <c r="S392" s="133"/>
      <c r="T392" s="332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374"/>
      <c r="AJ392" s="375"/>
      <c r="AK392" s="375"/>
      <c r="AL392" s="375"/>
      <c r="AM392" s="369"/>
      <c r="AN392" s="375"/>
      <c r="AO392" s="375"/>
      <c r="AP392" s="375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6"/>
      <c r="O393" s="136"/>
      <c r="P393" s="133"/>
      <c r="Q393" s="133"/>
      <c r="R393" s="133"/>
      <c r="S393" s="133"/>
      <c r="T393" s="332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374"/>
      <c r="AJ393" s="375"/>
      <c r="AK393" s="375"/>
      <c r="AL393" s="375"/>
      <c r="AM393" s="369"/>
      <c r="AN393" s="375"/>
      <c r="AO393" s="375"/>
      <c r="AP393" s="375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6"/>
      <c r="O394" s="136"/>
      <c r="P394" s="133"/>
      <c r="Q394" s="133"/>
      <c r="R394" s="133"/>
      <c r="S394" s="133"/>
      <c r="T394" s="332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374"/>
      <c r="AJ394" s="375"/>
      <c r="AK394" s="375"/>
      <c r="AL394" s="375"/>
      <c r="AM394" s="369"/>
      <c r="AN394" s="375"/>
      <c r="AO394" s="375"/>
      <c r="AP394" s="375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6"/>
      <c r="O395" s="136"/>
      <c r="P395" s="133"/>
      <c r="Q395" s="133"/>
      <c r="R395" s="133"/>
      <c r="S395" s="133"/>
      <c r="T395" s="332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374"/>
      <c r="AJ395" s="375"/>
      <c r="AK395" s="375"/>
      <c r="AL395" s="375"/>
      <c r="AM395" s="369"/>
      <c r="AN395" s="375"/>
      <c r="AO395" s="375"/>
      <c r="AP395" s="375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6"/>
      <c r="O396" s="136"/>
      <c r="P396" s="133"/>
      <c r="Q396" s="133"/>
      <c r="R396" s="133"/>
      <c r="S396" s="133"/>
      <c r="T396" s="332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374"/>
      <c r="AJ396" s="375"/>
      <c r="AK396" s="375"/>
      <c r="AL396" s="375"/>
      <c r="AM396" s="369"/>
      <c r="AN396" s="375"/>
      <c r="AO396" s="375"/>
      <c r="AP396" s="375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6"/>
      <c r="O397" s="136"/>
      <c r="P397" s="133"/>
      <c r="Q397" s="133"/>
      <c r="R397" s="133"/>
      <c r="S397" s="133"/>
      <c r="T397" s="332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374"/>
      <c r="AJ397" s="375"/>
      <c r="AK397" s="375"/>
      <c r="AL397" s="375"/>
      <c r="AM397" s="369"/>
      <c r="AN397" s="375"/>
      <c r="AO397" s="375"/>
      <c r="AP397" s="375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6"/>
      <c r="O398" s="136"/>
      <c r="P398" s="133"/>
      <c r="Q398" s="133"/>
      <c r="R398" s="133"/>
      <c r="S398" s="133"/>
      <c r="T398" s="332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374"/>
      <c r="AJ398" s="375"/>
      <c r="AK398" s="375"/>
      <c r="AL398" s="375"/>
      <c r="AM398" s="369"/>
      <c r="AN398" s="375"/>
      <c r="AO398" s="375"/>
      <c r="AP398" s="375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6"/>
      <c r="O399" s="136"/>
      <c r="P399" s="133"/>
      <c r="Q399" s="133"/>
      <c r="R399" s="133"/>
      <c r="S399" s="133"/>
      <c r="T399" s="332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374"/>
      <c r="AJ399" s="375"/>
      <c r="AK399" s="375"/>
      <c r="AL399" s="375"/>
      <c r="AM399" s="369"/>
      <c r="AN399" s="375"/>
      <c r="AO399" s="375"/>
      <c r="AP399" s="375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6"/>
      <c r="O400" s="136"/>
      <c r="P400" s="133"/>
      <c r="Q400" s="133"/>
      <c r="R400" s="133"/>
      <c r="S400" s="133"/>
      <c r="T400" s="332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374"/>
      <c r="AJ400" s="375"/>
      <c r="AK400" s="375"/>
      <c r="AL400" s="375"/>
      <c r="AM400" s="369"/>
      <c r="AN400" s="375"/>
      <c r="AO400" s="375"/>
      <c r="AP400" s="375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6"/>
      <c r="O401" s="136"/>
      <c r="P401" s="133"/>
      <c r="Q401" s="133"/>
      <c r="R401" s="133"/>
      <c r="S401" s="133"/>
      <c r="T401" s="332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374"/>
      <c r="AJ401" s="375"/>
      <c r="AK401" s="375"/>
      <c r="AL401" s="375"/>
      <c r="AM401" s="369"/>
      <c r="AN401" s="375"/>
      <c r="AO401" s="375"/>
      <c r="AP401" s="375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6"/>
      <c r="O402" s="136"/>
      <c r="P402" s="133"/>
      <c r="Q402" s="133"/>
      <c r="R402" s="133"/>
      <c r="S402" s="133"/>
      <c r="T402" s="332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374"/>
      <c r="AJ402" s="375"/>
      <c r="AK402" s="375"/>
      <c r="AL402" s="375"/>
      <c r="AM402" s="369"/>
      <c r="AN402" s="375"/>
      <c r="AO402" s="375"/>
      <c r="AP402" s="375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6"/>
      <c r="O403" s="136"/>
      <c r="P403" s="133"/>
      <c r="Q403" s="133"/>
      <c r="R403" s="133"/>
      <c r="S403" s="133"/>
      <c r="T403" s="332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374"/>
      <c r="AJ403" s="375"/>
      <c r="AK403" s="375"/>
      <c r="AL403" s="375"/>
      <c r="AM403" s="369"/>
      <c r="AN403" s="375"/>
      <c r="AO403" s="375"/>
      <c r="AP403" s="375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6"/>
      <c r="O404" s="136"/>
      <c r="P404" s="133"/>
      <c r="Q404" s="133"/>
      <c r="R404" s="133"/>
      <c r="S404" s="133"/>
      <c r="T404" s="332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374"/>
      <c r="AJ404" s="375"/>
      <c r="AK404" s="375"/>
      <c r="AL404" s="375"/>
      <c r="AM404" s="369"/>
      <c r="AN404" s="375"/>
      <c r="AO404" s="375"/>
      <c r="AP404" s="375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6"/>
      <c r="O405" s="136"/>
      <c r="P405" s="133"/>
      <c r="Q405" s="133"/>
      <c r="R405" s="133"/>
      <c r="S405" s="133"/>
      <c r="T405" s="332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374"/>
      <c r="AJ405" s="375"/>
      <c r="AK405" s="375"/>
      <c r="AL405" s="375"/>
      <c r="AM405" s="369"/>
      <c r="AN405" s="375"/>
      <c r="AO405" s="375"/>
      <c r="AP405" s="375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6"/>
      <c r="O406" s="136"/>
      <c r="P406" s="133"/>
      <c r="Q406" s="133"/>
      <c r="R406" s="133"/>
      <c r="S406" s="133"/>
      <c r="T406" s="332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374"/>
      <c r="AJ406" s="375"/>
      <c r="AK406" s="375"/>
      <c r="AL406" s="375"/>
      <c r="AM406" s="369"/>
      <c r="AN406" s="375"/>
      <c r="AO406" s="375"/>
      <c r="AP406" s="375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6"/>
      <c r="O407" s="136"/>
      <c r="P407" s="133"/>
      <c r="Q407" s="133"/>
      <c r="R407" s="133"/>
      <c r="S407" s="133"/>
      <c r="T407" s="332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374"/>
      <c r="AJ407" s="375"/>
      <c r="AK407" s="375"/>
      <c r="AL407" s="375"/>
      <c r="AM407" s="369"/>
      <c r="AN407" s="375"/>
      <c r="AO407" s="375"/>
      <c r="AP407" s="375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6"/>
      <c r="O408" s="136"/>
      <c r="P408" s="133"/>
      <c r="Q408" s="133"/>
      <c r="R408" s="133"/>
      <c r="S408" s="133"/>
      <c r="T408" s="332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374"/>
      <c r="AJ408" s="375"/>
      <c r="AK408" s="375"/>
      <c r="AL408" s="375"/>
      <c r="AM408" s="369"/>
      <c r="AN408" s="375"/>
      <c r="AO408" s="375"/>
      <c r="AP408" s="375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6"/>
      <c r="O409" s="136"/>
      <c r="P409" s="133"/>
      <c r="Q409" s="133"/>
      <c r="R409" s="133"/>
      <c r="S409" s="133"/>
      <c r="T409" s="332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374"/>
      <c r="AJ409" s="375"/>
      <c r="AK409" s="375"/>
      <c r="AL409" s="375"/>
      <c r="AM409" s="369"/>
      <c r="AN409" s="375"/>
      <c r="AO409" s="375"/>
      <c r="AP409" s="375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6"/>
      <c r="O410" s="136"/>
      <c r="P410" s="133"/>
      <c r="Q410" s="133"/>
      <c r="R410" s="133"/>
      <c r="S410" s="133"/>
      <c r="T410" s="332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374"/>
      <c r="AJ410" s="375"/>
      <c r="AK410" s="375"/>
      <c r="AL410" s="375"/>
      <c r="AM410" s="369"/>
      <c r="AN410" s="375"/>
      <c r="AO410" s="375"/>
      <c r="AP410" s="375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6"/>
      <c r="O411" s="136"/>
      <c r="P411" s="133"/>
      <c r="Q411" s="133"/>
      <c r="R411" s="133"/>
      <c r="S411" s="133"/>
      <c r="T411" s="332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374"/>
      <c r="AJ411" s="375"/>
      <c r="AK411" s="375"/>
      <c r="AL411" s="375"/>
      <c r="AM411" s="369"/>
      <c r="AN411" s="375"/>
      <c r="AO411" s="375"/>
      <c r="AP411" s="375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6"/>
      <c r="O412" s="136"/>
      <c r="P412" s="133"/>
      <c r="Q412" s="133"/>
      <c r="R412" s="133"/>
      <c r="S412" s="133"/>
      <c r="T412" s="332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374"/>
      <c r="AJ412" s="375"/>
      <c r="AK412" s="375"/>
      <c r="AL412" s="375"/>
      <c r="AM412" s="369"/>
      <c r="AN412" s="375"/>
      <c r="AO412" s="375"/>
      <c r="AP412" s="375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6"/>
      <c r="O413" s="136"/>
      <c r="P413" s="133"/>
      <c r="Q413" s="133"/>
      <c r="R413" s="133"/>
      <c r="S413" s="133"/>
      <c r="T413" s="332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374"/>
      <c r="AJ413" s="375"/>
      <c r="AK413" s="375"/>
      <c r="AL413" s="375"/>
      <c r="AM413" s="369"/>
      <c r="AN413" s="375"/>
      <c r="AO413" s="375"/>
      <c r="AP413" s="375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6"/>
      <c r="O414" s="136"/>
      <c r="P414" s="133"/>
      <c r="Q414" s="133"/>
      <c r="R414" s="133"/>
      <c r="S414" s="133"/>
      <c r="T414" s="332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374"/>
      <c r="AJ414" s="375"/>
      <c r="AK414" s="375"/>
      <c r="AL414" s="375"/>
      <c r="AM414" s="369"/>
      <c r="AN414" s="375"/>
      <c r="AO414" s="375"/>
      <c r="AP414" s="375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6"/>
      <c r="O415" s="136"/>
      <c r="P415" s="133"/>
      <c r="Q415" s="133"/>
      <c r="R415" s="133"/>
      <c r="S415" s="133"/>
      <c r="T415" s="332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374"/>
      <c r="AJ415" s="375"/>
      <c r="AK415" s="375"/>
      <c r="AL415" s="375"/>
      <c r="AM415" s="369"/>
      <c r="AN415" s="375"/>
      <c r="AO415" s="375"/>
      <c r="AP415" s="375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6"/>
      <c r="O416" s="136"/>
      <c r="P416" s="133"/>
      <c r="Q416" s="133"/>
      <c r="R416" s="133"/>
      <c r="S416" s="133"/>
      <c r="T416" s="332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374"/>
      <c r="AJ416" s="375"/>
      <c r="AK416" s="375"/>
      <c r="AL416" s="375"/>
      <c r="AM416" s="369"/>
      <c r="AN416" s="375"/>
      <c r="AO416" s="375"/>
      <c r="AP416" s="375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6"/>
      <c r="O417" s="136"/>
      <c r="P417" s="133"/>
      <c r="Q417" s="133"/>
      <c r="R417" s="133"/>
      <c r="S417" s="133"/>
      <c r="T417" s="332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374"/>
      <c r="AJ417" s="375"/>
      <c r="AK417" s="375"/>
      <c r="AL417" s="375"/>
      <c r="AM417" s="369"/>
      <c r="AN417" s="375"/>
      <c r="AO417" s="375"/>
      <c r="AP417" s="375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6"/>
      <c r="O418" s="136"/>
      <c r="P418" s="133"/>
      <c r="Q418" s="133"/>
      <c r="R418" s="133"/>
      <c r="S418" s="133"/>
      <c r="T418" s="332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374"/>
      <c r="AJ418" s="375"/>
      <c r="AK418" s="375"/>
      <c r="AL418" s="375"/>
      <c r="AM418" s="369"/>
      <c r="AN418" s="375"/>
      <c r="AO418" s="375"/>
      <c r="AP418" s="375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6"/>
      <c r="O419" s="136"/>
      <c r="P419" s="133"/>
      <c r="Q419" s="133"/>
      <c r="R419" s="133"/>
      <c r="S419" s="133"/>
      <c r="T419" s="332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374"/>
      <c r="AJ419" s="375"/>
      <c r="AK419" s="375"/>
      <c r="AL419" s="375"/>
      <c r="AM419" s="369"/>
      <c r="AN419" s="375"/>
      <c r="AO419" s="375"/>
      <c r="AP419" s="375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6"/>
      <c r="O420" s="136"/>
      <c r="P420" s="133"/>
      <c r="Q420" s="133"/>
      <c r="R420" s="133"/>
      <c r="S420" s="133"/>
      <c r="T420" s="332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374"/>
      <c r="AJ420" s="375"/>
      <c r="AK420" s="375"/>
      <c r="AL420" s="375"/>
      <c r="AM420" s="369"/>
      <c r="AN420" s="375"/>
      <c r="AO420" s="375"/>
      <c r="AP420" s="375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6"/>
      <c r="O421" s="136"/>
      <c r="P421" s="133"/>
      <c r="Q421" s="133"/>
      <c r="R421" s="133"/>
      <c r="S421" s="133"/>
      <c r="T421" s="332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374"/>
      <c r="AJ421" s="375"/>
      <c r="AK421" s="375"/>
      <c r="AL421" s="375"/>
      <c r="AM421" s="369"/>
      <c r="AN421" s="375"/>
      <c r="AO421" s="375"/>
      <c r="AP421" s="375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6"/>
      <c r="O422" s="136"/>
      <c r="P422" s="133"/>
      <c r="Q422" s="133"/>
      <c r="R422" s="133"/>
      <c r="S422" s="133"/>
      <c r="T422" s="332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374"/>
      <c r="AJ422" s="375"/>
      <c r="AK422" s="375"/>
      <c r="AL422" s="375"/>
      <c r="AM422" s="369"/>
      <c r="AN422" s="375"/>
      <c r="AO422" s="375"/>
      <c r="AP422" s="375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6"/>
      <c r="O423" s="136"/>
      <c r="P423" s="133"/>
      <c r="Q423" s="133"/>
      <c r="R423" s="133"/>
      <c r="S423" s="133"/>
      <c r="T423" s="332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374"/>
      <c r="AJ423" s="375"/>
      <c r="AK423" s="375"/>
      <c r="AL423" s="375"/>
      <c r="AM423" s="369"/>
      <c r="AN423" s="375"/>
      <c r="AO423" s="375"/>
      <c r="AP423" s="375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6"/>
      <c r="O424" s="136"/>
      <c r="P424" s="133"/>
      <c r="Q424" s="133"/>
      <c r="R424" s="133"/>
      <c r="S424" s="133"/>
      <c r="T424" s="332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374"/>
      <c r="AJ424" s="375"/>
      <c r="AK424" s="375"/>
      <c r="AL424" s="375"/>
      <c r="AM424" s="369"/>
      <c r="AN424" s="375"/>
      <c r="AO424" s="375"/>
      <c r="AP424" s="375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6"/>
      <c r="O425" s="136"/>
      <c r="P425" s="133"/>
      <c r="Q425" s="133"/>
      <c r="R425" s="133"/>
      <c r="S425" s="133"/>
      <c r="T425" s="332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374"/>
      <c r="AJ425" s="375"/>
      <c r="AK425" s="375"/>
      <c r="AL425" s="375"/>
      <c r="AM425" s="369"/>
      <c r="AN425" s="375"/>
      <c r="AO425" s="375"/>
      <c r="AP425" s="375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6"/>
      <c r="O426" s="136"/>
      <c r="P426" s="133"/>
      <c r="Q426" s="133"/>
      <c r="R426" s="133"/>
      <c r="S426" s="133"/>
      <c r="T426" s="332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374"/>
      <c r="AJ426" s="375"/>
      <c r="AK426" s="375"/>
      <c r="AL426" s="375"/>
      <c r="AM426" s="369"/>
      <c r="AN426" s="375"/>
      <c r="AO426" s="375"/>
      <c r="AP426" s="375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6"/>
      <c r="O427" s="136"/>
      <c r="P427" s="133"/>
      <c r="Q427" s="133"/>
      <c r="R427" s="133"/>
      <c r="S427" s="133"/>
      <c r="T427" s="332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374"/>
      <c r="AJ427" s="375"/>
      <c r="AK427" s="375"/>
      <c r="AL427" s="375"/>
      <c r="AM427" s="369"/>
      <c r="AN427" s="375"/>
      <c r="AO427" s="375"/>
      <c r="AP427" s="375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6"/>
      <c r="O428" s="136"/>
      <c r="P428" s="133"/>
      <c r="Q428" s="133"/>
      <c r="R428" s="133"/>
      <c r="S428" s="133"/>
      <c r="T428" s="332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374"/>
      <c r="AJ428" s="375"/>
      <c r="AK428" s="375"/>
      <c r="AL428" s="375"/>
      <c r="AM428" s="369"/>
      <c r="AN428" s="375"/>
      <c r="AO428" s="375"/>
      <c r="AP428" s="375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6"/>
      <c r="O429" s="136"/>
      <c r="P429" s="133"/>
      <c r="Q429" s="133"/>
      <c r="R429" s="133"/>
      <c r="S429" s="133"/>
      <c r="T429" s="332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374"/>
      <c r="AJ429" s="375"/>
      <c r="AK429" s="375"/>
      <c r="AL429" s="375"/>
      <c r="AM429" s="369"/>
      <c r="AN429" s="375"/>
      <c r="AO429" s="375"/>
      <c r="AP429" s="375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6"/>
      <c r="O430" s="136"/>
      <c r="P430" s="133"/>
      <c r="Q430" s="133"/>
      <c r="R430" s="133"/>
      <c r="S430" s="133"/>
      <c r="T430" s="332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374"/>
      <c r="AJ430" s="375"/>
      <c r="AK430" s="375"/>
      <c r="AL430" s="375"/>
      <c r="AM430" s="369"/>
      <c r="AN430" s="375"/>
      <c r="AO430" s="375"/>
      <c r="AP430" s="375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6"/>
      <c r="O431" s="136"/>
      <c r="P431" s="133"/>
      <c r="Q431" s="133"/>
      <c r="R431" s="133"/>
      <c r="S431" s="133"/>
      <c r="T431" s="332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374"/>
      <c r="AJ431" s="375"/>
      <c r="AK431" s="375"/>
      <c r="AL431" s="375"/>
      <c r="AM431" s="369"/>
      <c r="AN431" s="375"/>
      <c r="AO431" s="375"/>
      <c r="AP431" s="375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6"/>
      <c r="O432" s="136"/>
      <c r="P432" s="133"/>
      <c r="Q432" s="133"/>
      <c r="R432" s="133"/>
      <c r="S432" s="133"/>
      <c r="T432" s="332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374"/>
      <c r="AJ432" s="375"/>
      <c r="AK432" s="375"/>
      <c r="AL432" s="375"/>
      <c r="AM432" s="369"/>
      <c r="AN432" s="375"/>
      <c r="AO432" s="375"/>
      <c r="AP432" s="375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6"/>
      <c r="O433" s="136"/>
      <c r="P433" s="133"/>
      <c r="Q433" s="133"/>
      <c r="R433" s="133"/>
      <c r="S433" s="133"/>
      <c r="T433" s="332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374"/>
      <c r="AJ433" s="375"/>
      <c r="AK433" s="375"/>
      <c r="AL433" s="375"/>
      <c r="AM433" s="369"/>
      <c r="AN433" s="375"/>
      <c r="AO433" s="375"/>
      <c r="AP433" s="375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6"/>
      <c r="O434" s="136"/>
      <c r="P434" s="133"/>
      <c r="Q434" s="133"/>
      <c r="R434" s="133"/>
      <c r="S434" s="133"/>
      <c r="T434" s="332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374"/>
      <c r="AJ434" s="375"/>
      <c r="AK434" s="375"/>
      <c r="AL434" s="375"/>
      <c r="AM434" s="369"/>
      <c r="AN434" s="375"/>
      <c r="AO434" s="375"/>
      <c r="AP434" s="375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6"/>
      <c r="O435" s="136"/>
      <c r="P435" s="133"/>
      <c r="Q435" s="133"/>
      <c r="R435" s="133"/>
      <c r="S435" s="133"/>
      <c r="T435" s="332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374"/>
      <c r="AJ435" s="375"/>
      <c r="AK435" s="375"/>
      <c r="AL435" s="375"/>
      <c r="AM435" s="369"/>
      <c r="AN435" s="375"/>
      <c r="AO435" s="375"/>
      <c r="AP435" s="375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6"/>
      <c r="O436" s="136"/>
      <c r="P436" s="133"/>
      <c r="Q436" s="133"/>
      <c r="R436" s="133"/>
      <c r="S436" s="133"/>
      <c r="T436" s="332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374"/>
      <c r="AJ436" s="375"/>
      <c r="AK436" s="375"/>
      <c r="AL436" s="375"/>
      <c r="AM436" s="369"/>
      <c r="AN436" s="375"/>
      <c r="AO436" s="375"/>
      <c r="AP436" s="375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6"/>
      <c r="O437" s="136"/>
      <c r="P437" s="133"/>
      <c r="Q437" s="133"/>
      <c r="R437" s="133"/>
      <c r="S437" s="133"/>
      <c r="T437" s="332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374"/>
      <c r="AJ437" s="375"/>
      <c r="AK437" s="375"/>
      <c r="AL437" s="375"/>
      <c r="AM437" s="369"/>
      <c r="AN437" s="375"/>
      <c r="AO437" s="375"/>
      <c r="AP437" s="375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6"/>
      <c r="O438" s="136"/>
      <c r="P438" s="133"/>
      <c r="Q438" s="133"/>
      <c r="R438" s="133"/>
      <c r="S438" s="133"/>
      <c r="T438" s="332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374"/>
      <c r="AJ438" s="375"/>
      <c r="AK438" s="375"/>
      <c r="AL438" s="375"/>
      <c r="AM438" s="369"/>
      <c r="AN438" s="375"/>
      <c r="AO438" s="375"/>
      <c r="AP438" s="375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6"/>
      <c r="O439" s="136"/>
      <c r="P439" s="133"/>
      <c r="Q439" s="133"/>
      <c r="R439" s="133"/>
      <c r="S439" s="133"/>
      <c r="T439" s="332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374"/>
      <c r="AJ439" s="375"/>
      <c r="AK439" s="375"/>
      <c r="AL439" s="375"/>
      <c r="AM439" s="369"/>
      <c r="AN439" s="375"/>
      <c r="AO439" s="375"/>
      <c r="AP439" s="375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6"/>
      <c r="O440" s="136"/>
      <c r="P440" s="133"/>
      <c r="Q440" s="133"/>
      <c r="R440" s="133"/>
      <c r="S440" s="133"/>
      <c r="T440" s="332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374"/>
      <c r="AJ440" s="375"/>
      <c r="AK440" s="375"/>
      <c r="AL440" s="375"/>
      <c r="AM440" s="369"/>
      <c r="AN440" s="375"/>
      <c r="AO440" s="375"/>
      <c r="AP440" s="375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6"/>
      <c r="O441" s="136"/>
      <c r="P441" s="133"/>
      <c r="Q441" s="133"/>
      <c r="R441" s="133"/>
      <c r="S441" s="133"/>
      <c r="T441" s="332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374"/>
      <c r="AJ441" s="375"/>
      <c r="AK441" s="375"/>
      <c r="AL441" s="375"/>
      <c r="AM441" s="369"/>
      <c r="AN441" s="375"/>
      <c r="AO441" s="375"/>
      <c r="AP441" s="375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6"/>
      <c r="O442" s="136"/>
      <c r="P442" s="133"/>
      <c r="Q442" s="133"/>
      <c r="R442" s="133"/>
      <c r="S442" s="133"/>
      <c r="T442" s="332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374"/>
      <c r="AJ442" s="375"/>
      <c r="AK442" s="375"/>
      <c r="AL442" s="375"/>
      <c r="AM442" s="369"/>
      <c r="AN442" s="375"/>
      <c r="AO442" s="375"/>
      <c r="AP442" s="375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6"/>
      <c r="O443" s="136"/>
      <c r="P443" s="133"/>
      <c r="Q443" s="133"/>
      <c r="R443" s="133"/>
      <c r="S443" s="133"/>
      <c r="T443" s="332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374"/>
      <c r="AJ443" s="375"/>
      <c r="AK443" s="375"/>
      <c r="AL443" s="375"/>
      <c r="AM443" s="369"/>
      <c r="AN443" s="375"/>
      <c r="AO443" s="375"/>
      <c r="AP443" s="375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6"/>
      <c r="O444" s="136"/>
      <c r="P444" s="133"/>
      <c r="Q444" s="133"/>
      <c r="R444" s="133"/>
      <c r="S444" s="133"/>
      <c r="T444" s="332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374"/>
      <c r="AJ444" s="375"/>
      <c r="AK444" s="375"/>
      <c r="AL444" s="375"/>
      <c r="AM444" s="369"/>
      <c r="AN444" s="375"/>
      <c r="AO444" s="375"/>
      <c r="AP444" s="375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6"/>
      <c r="O445" s="136"/>
      <c r="P445" s="133"/>
      <c r="Q445" s="133"/>
      <c r="R445" s="133"/>
      <c r="S445" s="133"/>
      <c r="T445" s="332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374"/>
      <c r="AJ445" s="375"/>
      <c r="AK445" s="375"/>
      <c r="AL445" s="375"/>
      <c r="AM445" s="369"/>
      <c r="AN445" s="375"/>
      <c r="AO445" s="375"/>
      <c r="AP445" s="375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6"/>
      <c r="O446" s="136"/>
      <c r="P446" s="133"/>
      <c r="Q446" s="133"/>
      <c r="R446" s="133"/>
      <c r="S446" s="133"/>
      <c r="T446" s="332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374"/>
      <c r="AJ446" s="375"/>
      <c r="AK446" s="375"/>
      <c r="AL446" s="375"/>
      <c r="AM446" s="369"/>
      <c r="AN446" s="375"/>
      <c r="AO446" s="375"/>
      <c r="AP446" s="375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6"/>
      <c r="O447" s="136"/>
      <c r="P447" s="133"/>
      <c r="Q447" s="133"/>
      <c r="R447" s="133"/>
      <c r="S447" s="133"/>
      <c r="T447" s="332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374"/>
      <c r="AJ447" s="375"/>
      <c r="AK447" s="375"/>
      <c r="AL447" s="375"/>
      <c r="AM447" s="369"/>
      <c r="AN447" s="375"/>
      <c r="AO447" s="375"/>
      <c r="AP447" s="375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6"/>
      <c r="O448" s="136"/>
      <c r="P448" s="133"/>
      <c r="Q448" s="133"/>
      <c r="R448" s="133"/>
      <c r="S448" s="133"/>
      <c r="T448" s="332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374"/>
      <c r="AJ448" s="375"/>
      <c r="AK448" s="375"/>
      <c r="AL448" s="375"/>
      <c r="AM448" s="369"/>
      <c r="AN448" s="375"/>
      <c r="AO448" s="375"/>
      <c r="AP448" s="375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6"/>
      <c r="O449" s="136"/>
      <c r="P449" s="133"/>
      <c r="Q449" s="133"/>
      <c r="R449" s="133"/>
      <c r="S449" s="133"/>
      <c r="T449" s="332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374"/>
      <c r="AJ449" s="375"/>
      <c r="AK449" s="375"/>
      <c r="AL449" s="375"/>
      <c r="AM449" s="369"/>
      <c r="AN449" s="375"/>
      <c r="AO449" s="375"/>
      <c r="AP449" s="375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6"/>
      <c r="O450" s="136"/>
      <c r="P450" s="133"/>
      <c r="Q450" s="133"/>
      <c r="R450" s="133"/>
      <c r="S450" s="133"/>
      <c r="T450" s="332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374"/>
      <c r="AJ450" s="375"/>
      <c r="AK450" s="375"/>
      <c r="AL450" s="375"/>
      <c r="AM450" s="369"/>
      <c r="AN450" s="375"/>
      <c r="AO450" s="375"/>
      <c r="AP450" s="375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6"/>
      <c r="O451" s="136"/>
      <c r="P451" s="133"/>
      <c r="Q451" s="133"/>
      <c r="R451" s="133"/>
      <c r="S451" s="133"/>
      <c r="T451" s="332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374"/>
      <c r="AJ451" s="375"/>
      <c r="AK451" s="375"/>
      <c r="AL451" s="375"/>
      <c r="AM451" s="369"/>
      <c r="AN451" s="375"/>
      <c r="AO451" s="375"/>
      <c r="AP451" s="375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6"/>
      <c r="O452" s="136"/>
      <c r="P452" s="133"/>
      <c r="Q452" s="133"/>
      <c r="R452" s="133"/>
      <c r="S452" s="133"/>
      <c r="T452" s="332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374"/>
      <c r="AJ452" s="375"/>
      <c r="AK452" s="375"/>
      <c r="AL452" s="375"/>
      <c r="AM452" s="369"/>
      <c r="AN452" s="375"/>
      <c r="AO452" s="375"/>
      <c r="AP452" s="375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6"/>
      <c r="O453" s="136"/>
      <c r="P453" s="133"/>
      <c r="Q453" s="133"/>
      <c r="R453" s="133"/>
      <c r="S453" s="133"/>
      <c r="T453" s="332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374"/>
      <c r="AJ453" s="375"/>
      <c r="AK453" s="375"/>
      <c r="AL453" s="375"/>
      <c r="AM453" s="369"/>
      <c r="AN453" s="375"/>
      <c r="AO453" s="375"/>
      <c r="AP453" s="375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6"/>
      <c r="O454" s="136"/>
      <c r="P454" s="133"/>
      <c r="Q454" s="133"/>
      <c r="R454" s="133"/>
      <c r="S454" s="133"/>
      <c r="T454" s="332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374"/>
      <c r="AJ454" s="375"/>
      <c r="AK454" s="375"/>
      <c r="AL454" s="375"/>
      <c r="AM454" s="369"/>
      <c r="AN454" s="375"/>
      <c r="AO454" s="375"/>
      <c r="AP454" s="375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6"/>
      <c r="O455" s="136"/>
      <c r="P455" s="133"/>
      <c r="Q455" s="133"/>
      <c r="R455" s="133"/>
      <c r="S455" s="133"/>
      <c r="T455" s="332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374"/>
      <c r="AJ455" s="375"/>
      <c r="AK455" s="375"/>
      <c r="AL455" s="375"/>
      <c r="AM455" s="369"/>
      <c r="AN455" s="375"/>
      <c r="AO455" s="375"/>
      <c r="AP455" s="375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6"/>
      <c r="O456" s="136"/>
      <c r="P456" s="133"/>
      <c r="Q456" s="133"/>
      <c r="R456" s="133"/>
      <c r="S456" s="133"/>
      <c r="T456" s="332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374"/>
      <c r="AJ456" s="375"/>
      <c r="AK456" s="375"/>
      <c r="AL456" s="375"/>
      <c r="AM456" s="369"/>
      <c r="AN456" s="375"/>
      <c r="AO456" s="375"/>
      <c r="AP456" s="375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6"/>
      <c r="O457" s="136"/>
      <c r="P457" s="133"/>
      <c r="Q457" s="133"/>
      <c r="R457" s="133"/>
      <c r="S457" s="133"/>
      <c r="T457" s="332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374"/>
      <c r="AJ457" s="375"/>
      <c r="AK457" s="375"/>
      <c r="AL457" s="375"/>
      <c r="AM457" s="369"/>
      <c r="AN457" s="375"/>
      <c r="AO457" s="375"/>
      <c r="AP457" s="375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6"/>
      <c r="O458" s="136"/>
      <c r="P458" s="133"/>
      <c r="Q458" s="133"/>
      <c r="R458" s="133"/>
      <c r="S458" s="133"/>
      <c r="T458" s="332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374"/>
      <c r="AJ458" s="375"/>
      <c r="AK458" s="375"/>
      <c r="AL458" s="375"/>
      <c r="AM458" s="369"/>
      <c r="AN458" s="375"/>
      <c r="AO458" s="375"/>
      <c r="AP458" s="375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6"/>
      <c r="O459" s="136"/>
      <c r="P459" s="133"/>
      <c r="Q459" s="133"/>
      <c r="R459" s="133"/>
      <c r="S459" s="133"/>
      <c r="T459" s="332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374"/>
      <c r="AJ459" s="375"/>
      <c r="AK459" s="375"/>
      <c r="AL459" s="375"/>
      <c r="AM459" s="369"/>
      <c r="AN459" s="375"/>
      <c r="AO459" s="375"/>
      <c r="AP459" s="375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6"/>
      <c r="O460" s="136"/>
      <c r="P460" s="133"/>
      <c r="Q460" s="133"/>
      <c r="R460" s="133"/>
      <c r="S460" s="133"/>
      <c r="T460" s="332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374"/>
      <c r="AJ460" s="375"/>
      <c r="AK460" s="375"/>
      <c r="AL460" s="375"/>
      <c r="AM460" s="369"/>
      <c r="AN460" s="375"/>
      <c r="AO460" s="375"/>
      <c r="AP460" s="375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6"/>
      <c r="O461" s="136"/>
      <c r="P461" s="133"/>
      <c r="Q461" s="133"/>
      <c r="R461" s="133"/>
      <c r="S461" s="133"/>
      <c r="T461" s="332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374"/>
      <c r="AJ461" s="375"/>
      <c r="AK461" s="375"/>
      <c r="AL461" s="375"/>
      <c r="AM461" s="369"/>
      <c r="AN461" s="375"/>
      <c r="AO461" s="375"/>
      <c r="AP461" s="375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6"/>
      <c r="O462" s="136"/>
      <c r="P462" s="133"/>
      <c r="Q462" s="133"/>
      <c r="R462" s="133"/>
      <c r="S462" s="133"/>
      <c r="T462" s="332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374"/>
      <c r="AJ462" s="375"/>
      <c r="AK462" s="375"/>
      <c r="AL462" s="375"/>
      <c r="AM462" s="369"/>
      <c r="AN462" s="375"/>
      <c r="AO462" s="375"/>
      <c r="AP462" s="375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6"/>
      <c r="O463" s="136"/>
      <c r="P463" s="133"/>
      <c r="Q463" s="133"/>
      <c r="R463" s="133"/>
      <c r="S463" s="133"/>
      <c r="T463" s="332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374"/>
      <c r="AJ463" s="375"/>
      <c r="AK463" s="375"/>
      <c r="AL463" s="375"/>
      <c r="AM463" s="369"/>
      <c r="AN463" s="375"/>
      <c r="AO463" s="375"/>
      <c r="AP463" s="375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6"/>
      <c r="O464" s="136"/>
      <c r="P464" s="133"/>
      <c r="Q464" s="133"/>
      <c r="R464" s="133"/>
      <c r="S464" s="133"/>
      <c r="T464" s="332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374"/>
      <c r="AJ464" s="375"/>
      <c r="AK464" s="375"/>
      <c r="AL464" s="375"/>
      <c r="AM464" s="369"/>
      <c r="AN464" s="375"/>
      <c r="AO464" s="375"/>
      <c r="AP464" s="375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6"/>
      <c r="O465" s="136"/>
      <c r="P465" s="133"/>
      <c r="Q465" s="133"/>
      <c r="R465" s="133"/>
      <c r="S465" s="133"/>
      <c r="T465" s="332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374"/>
      <c r="AJ465" s="375"/>
      <c r="AK465" s="375"/>
      <c r="AL465" s="375"/>
      <c r="AM465" s="369"/>
      <c r="AN465" s="375"/>
      <c r="AO465" s="375"/>
      <c r="AP465" s="375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6"/>
      <c r="O466" s="136"/>
      <c r="P466" s="133"/>
      <c r="Q466" s="133"/>
      <c r="R466" s="133"/>
      <c r="S466" s="133"/>
      <c r="T466" s="332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374"/>
      <c r="AJ466" s="375"/>
      <c r="AK466" s="375"/>
      <c r="AL466" s="375"/>
      <c r="AM466" s="369"/>
      <c r="AN466" s="375"/>
      <c r="AO466" s="375"/>
      <c r="AP466" s="375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6"/>
      <c r="O467" s="136"/>
      <c r="P467" s="133"/>
      <c r="Q467" s="133"/>
      <c r="R467" s="133"/>
      <c r="S467" s="133"/>
      <c r="T467" s="332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374"/>
      <c r="AJ467" s="375"/>
      <c r="AK467" s="375"/>
      <c r="AL467" s="375"/>
      <c r="AM467" s="369"/>
      <c r="AN467" s="375"/>
      <c r="AO467" s="375"/>
      <c r="AP467" s="375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6"/>
      <c r="O468" s="136"/>
      <c r="P468" s="133"/>
      <c r="Q468" s="133"/>
      <c r="R468" s="133"/>
      <c r="S468" s="133"/>
      <c r="T468" s="332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374"/>
      <c r="AJ468" s="375"/>
      <c r="AK468" s="375"/>
      <c r="AL468" s="375"/>
      <c r="AM468" s="369"/>
      <c r="AN468" s="375"/>
      <c r="AO468" s="375"/>
      <c r="AP468" s="375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6"/>
      <c r="O469" s="136"/>
      <c r="P469" s="133"/>
      <c r="Q469" s="133"/>
      <c r="R469" s="133"/>
      <c r="S469" s="133"/>
      <c r="T469" s="332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374"/>
      <c r="AJ469" s="375"/>
      <c r="AK469" s="375"/>
      <c r="AL469" s="375"/>
      <c r="AM469" s="369"/>
      <c r="AN469" s="375"/>
      <c r="AO469" s="375"/>
      <c r="AP469" s="375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6"/>
      <c r="O470" s="136"/>
      <c r="P470" s="133"/>
      <c r="Q470" s="133"/>
      <c r="R470" s="133"/>
      <c r="S470" s="133"/>
      <c r="T470" s="332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374"/>
      <c r="AJ470" s="375"/>
      <c r="AK470" s="375"/>
      <c r="AL470" s="375"/>
      <c r="AM470" s="369"/>
      <c r="AN470" s="375"/>
      <c r="AO470" s="375"/>
      <c r="AP470" s="375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6"/>
      <c r="O471" s="136"/>
      <c r="P471" s="133"/>
      <c r="Q471" s="133"/>
      <c r="R471" s="133"/>
      <c r="S471" s="133"/>
      <c r="T471" s="332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374"/>
      <c r="AJ471" s="375"/>
      <c r="AK471" s="375"/>
      <c r="AL471" s="375"/>
      <c r="AM471" s="369"/>
      <c r="AN471" s="375"/>
      <c r="AO471" s="375"/>
      <c r="AP471" s="375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6"/>
      <c r="O472" s="136"/>
      <c r="P472" s="133"/>
      <c r="Q472" s="133"/>
      <c r="R472" s="133"/>
      <c r="S472" s="133"/>
      <c r="T472" s="332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374"/>
      <c r="AJ472" s="375"/>
      <c r="AK472" s="375"/>
      <c r="AL472" s="375"/>
      <c r="AM472" s="369"/>
      <c r="AN472" s="375"/>
      <c r="AO472" s="375"/>
      <c r="AP472" s="375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6"/>
      <c r="O473" s="136"/>
      <c r="P473" s="133"/>
      <c r="Q473" s="133"/>
      <c r="R473" s="133"/>
      <c r="S473" s="133"/>
      <c r="T473" s="332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374"/>
      <c r="AJ473" s="375"/>
      <c r="AK473" s="375"/>
      <c r="AL473" s="375"/>
      <c r="AM473" s="369"/>
      <c r="AN473" s="375"/>
      <c r="AO473" s="375"/>
      <c r="AP473" s="375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6"/>
      <c r="O474" s="136"/>
      <c r="P474" s="133"/>
      <c r="Q474" s="133"/>
      <c r="R474" s="133"/>
      <c r="S474" s="133"/>
      <c r="T474" s="332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374"/>
      <c r="AJ474" s="375"/>
      <c r="AK474" s="375"/>
      <c r="AL474" s="375"/>
      <c r="AM474" s="369"/>
      <c r="AN474" s="375"/>
      <c r="AO474" s="375"/>
      <c r="AP474" s="375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6"/>
      <c r="O475" s="136"/>
      <c r="P475" s="133"/>
      <c r="Q475" s="133"/>
      <c r="R475" s="133"/>
      <c r="S475" s="133"/>
      <c r="T475" s="332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374"/>
      <c r="AJ475" s="375"/>
      <c r="AK475" s="375"/>
      <c r="AL475" s="375"/>
      <c r="AM475" s="369"/>
      <c r="AN475" s="375"/>
      <c r="AO475" s="375"/>
      <c r="AP475" s="375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6"/>
      <c r="O476" s="136"/>
      <c r="P476" s="133"/>
      <c r="Q476" s="133"/>
      <c r="R476" s="133"/>
      <c r="S476" s="133"/>
      <c r="T476" s="332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374"/>
      <c r="AJ476" s="375"/>
      <c r="AK476" s="375"/>
      <c r="AL476" s="375"/>
      <c r="AM476" s="369"/>
      <c r="AN476" s="375"/>
      <c r="AO476" s="375"/>
      <c r="AP476" s="375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6"/>
      <c r="O477" s="136"/>
      <c r="P477" s="133"/>
      <c r="Q477" s="133"/>
      <c r="R477" s="133"/>
      <c r="S477" s="133"/>
      <c r="T477" s="332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374"/>
      <c r="AJ477" s="375"/>
      <c r="AK477" s="375"/>
      <c r="AL477" s="375"/>
      <c r="AM477" s="369"/>
      <c r="AN477" s="375"/>
      <c r="AO477" s="375"/>
      <c r="AP477" s="375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6"/>
      <c r="O478" s="136"/>
      <c r="P478" s="133"/>
      <c r="Q478" s="133"/>
      <c r="R478" s="133"/>
      <c r="S478" s="133"/>
      <c r="T478" s="332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374"/>
      <c r="AJ478" s="375"/>
      <c r="AK478" s="375"/>
      <c r="AL478" s="375"/>
      <c r="AM478" s="369"/>
      <c r="AN478" s="375"/>
      <c r="AO478" s="375"/>
      <c r="AP478" s="375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6"/>
      <c r="O479" s="136"/>
      <c r="P479" s="133"/>
      <c r="Q479" s="133"/>
      <c r="R479" s="133"/>
      <c r="S479" s="133"/>
      <c r="T479" s="332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374"/>
      <c r="AJ479" s="375"/>
      <c r="AK479" s="375"/>
      <c r="AL479" s="375"/>
      <c r="AM479" s="369"/>
      <c r="AN479" s="375"/>
      <c r="AO479" s="375"/>
      <c r="AP479" s="375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6"/>
      <c r="O480" s="136"/>
      <c r="P480" s="133"/>
      <c r="Q480" s="133"/>
      <c r="R480" s="133"/>
      <c r="S480" s="133"/>
      <c r="T480" s="332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374"/>
      <c r="AJ480" s="375"/>
      <c r="AK480" s="375"/>
      <c r="AL480" s="375"/>
      <c r="AM480" s="369"/>
      <c r="AN480" s="375"/>
      <c r="AO480" s="375"/>
      <c r="AP480" s="375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6"/>
      <c r="O481" s="136"/>
      <c r="P481" s="133"/>
      <c r="Q481" s="133"/>
      <c r="R481" s="133"/>
      <c r="S481" s="133"/>
      <c r="T481" s="332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374"/>
      <c r="AJ481" s="375"/>
      <c r="AK481" s="375"/>
      <c r="AL481" s="375"/>
      <c r="AM481" s="369"/>
      <c r="AN481" s="375"/>
      <c r="AO481" s="375"/>
      <c r="AP481" s="375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6"/>
      <c r="O482" s="136"/>
      <c r="P482" s="133"/>
      <c r="Q482" s="133"/>
      <c r="R482" s="133"/>
      <c r="S482" s="133"/>
      <c r="T482" s="332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374"/>
      <c r="AJ482" s="375"/>
      <c r="AK482" s="375"/>
      <c r="AL482" s="375"/>
      <c r="AM482" s="369"/>
      <c r="AN482" s="375"/>
      <c r="AO482" s="375"/>
      <c r="AP482" s="375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6"/>
      <c r="O483" s="136"/>
      <c r="P483" s="133"/>
      <c r="Q483" s="133"/>
      <c r="R483" s="133"/>
      <c r="S483" s="133"/>
      <c r="T483" s="332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374"/>
      <c r="AJ483" s="375"/>
      <c r="AK483" s="375"/>
      <c r="AL483" s="375"/>
      <c r="AM483" s="369"/>
      <c r="AN483" s="375"/>
      <c r="AO483" s="375"/>
      <c r="AP483" s="375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6"/>
      <c r="O484" s="136"/>
      <c r="P484" s="133"/>
      <c r="Q484" s="133"/>
      <c r="R484" s="133"/>
      <c r="S484" s="133"/>
      <c r="T484" s="332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374"/>
      <c r="AJ484" s="375"/>
      <c r="AK484" s="375"/>
      <c r="AL484" s="375"/>
      <c r="AM484" s="369"/>
      <c r="AN484" s="375"/>
      <c r="AO484" s="375"/>
      <c r="AP484" s="375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6"/>
      <c r="O485" s="136"/>
      <c r="P485" s="133"/>
      <c r="Q485" s="133"/>
      <c r="R485" s="133"/>
      <c r="S485" s="133"/>
      <c r="T485" s="332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374"/>
      <c r="AJ485" s="375"/>
      <c r="AK485" s="375"/>
      <c r="AL485" s="375"/>
      <c r="AM485" s="369"/>
      <c r="AN485" s="375"/>
      <c r="AO485" s="375"/>
      <c r="AP485" s="375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6"/>
      <c r="O486" s="136"/>
      <c r="P486" s="133"/>
      <c r="Q486" s="133"/>
      <c r="R486" s="133"/>
      <c r="S486" s="133"/>
      <c r="T486" s="332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374"/>
      <c r="AJ486" s="375"/>
      <c r="AK486" s="375"/>
      <c r="AL486" s="375"/>
      <c r="AM486" s="369"/>
      <c r="AN486" s="375"/>
      <c r="AO486" s="375"/>
      <c r="AP486" s="375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6"/>
      <c r="O487" s="136"/>
      <c r="P487" s="133"/>
      <c r="Q487" s="133"/>
      <c r="R487" s="133"/>
      <c r="S487" s="133"/>
      <c r="T487" s="332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374"/>
      <c r="AJ487" s="375"/>
      <c r="AK487" s="375"/>
      <c r="AL487" s="375"/>
      <c r="AM487" s="369"/>
      <c r="AN487" s="375"/>
      <c r="AO487" s="375"/>
      <c r="AP487" s="375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6"/>
      <c r="O488" s="136"/>
      <c r="P488" s="133"/>
      <c r="Q488" s="133"/>
      <c r="R488" s="133"/>
      <c r="S488" s="133"/>
      <c r="T488" s="332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374"/>
      <c r="AJ488" s="375"/>
      <c r="AK488" s="375"/>
      <c r="AL488" s="375"/>
      <c r="AM488" s="369"/>
      <c r="AN488" s="375"/>
      <c r="AO488" s="375"/>
      <c r="AP488" s="375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6"/>
      <c r="O489" s="136"/>
      <c r="P489" s="133"/>
      <c r="Q489" s="133"/>
      <c r="R489" s="133"/>
      <c r="S489" s="133"/>
      <c r="T489" s="332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374"/>
      <c r="AJ489" s="375"/>
      <c r="AK489" s="375"/>
      <c r="AL489" s="375"/>
      <c r="AM489" s="369"/>
      <c r="AN489" s="375"/>
      <c r="AO489" s="375"/>
      <c r="AP489" s="375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6"/>
      <c r="O490" s="136"/>
      <c r="P490" s="133"/>
      <c r="Q490" s="133"/>
      <c r="R490" s="133"/>
      <c r="S490" s="133"/>
      <c r="T490" s="332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374"/>
      <c r="AJ490" s="375"/>
      <c r="AK490" s="375"/>
      <c r="AL490" s="375"/>
      <c r="AM490" s="369"/>
      <c r="AN490" s="375"/>
      <c r="AO490" s="375"/>
      <c r="AP490" s="375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6"/>
      <c r="O491" s="136"/>
      <c r="P491" s="133"/>
      <c r="Q491" s="133"/>
      <c r="R491" s="133"/>
      <c r="S491" s="133"/>
      <c r="T491" s="332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374"/>
      <c r="AJ491" s="375"/>
      <c r="AK491" s="375"/>
      <c r="AL491" s="375"/>
      <c r="AM491" s="369"/>
      <c r="AN491" s="375"/>
      <c r="AO491" s="375"/>
      <c r="AP491" s="375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6"/>
      <c r="O492" s="136"/>
      <c r="P492" s="133"/>
      <c r="Q492" s="133"/>
      <c r="R492" s="133"/>
      <c r="S492" s="133"/>
      <c r="T492" s="332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374"/>
      <c r="AJ492" s="375"/>
      <c r="AK492" s="375"/>
      <c r="AL492" s="375"/>
      <c r="AM492" s="369"/>
      <c r="AN492" s="375"/>
      <c r="AO492" s="375"/>
      <c r="AP492" s="375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6"/>
      <c r="O493" s="136"/>
      <c r="P493" s="133"/>
      <c r="Q493" s="133"/>
      <c r="R493" s="133"/>
      <c r="S493" s="133"/>
      <c r="T493" s="332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374"/>
      <c r="AJ493" s="375"/>
      <c r="AK493" s="375"/>
      <c r="AL493" s="375"/>
      <c r="AM493" s="369"/>
      <c r="AN493" s="375"/>
      <c r="AO493" s="375"/>
      <c r="AP493" s="375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6"/>
      <c r="O494" s="136"/>
      <c r="P494" s="133"/>
      <c r="Q494" s="133"/>
      <c r="R494" s="133"/>
      <c r="S494" s="133"/>
      <c r="T494" s="332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374"/>
      <c r="AJ494" s="375"/>
      <c r="AK494" s="375"/>
      <c r="AL494" s="375"/>
      <c r="AM494" s="369"/>
      <c r="AN494" s="375"/>
      <c r="AO494" s="375"/>
      <c r="AP494" s="375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6"/>
      <c r="O495" s="136"/>
      <c r="P495" s="133"/>
      <c r="Q495" s="133"/>
      <c r="R495" s="133"/>
      <c r="S495" s="133"/>
      <c r="T495" s="332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374"/>
      <c r="AJ495" s="375"/>
      <c r="AK495" s="375"/>
      <c r="AL495" s="375"/>
      <c r="AM495" s="369"/>
      <c r="AN495" s="375"/>
      <c r="AO495" s="375"/>
      <c r="AP495" s="375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6"/>
      <c r="O496" s="136"/>
      <c r="P496" s="133"/>
      <c r="Q496" s="133"/>
      <c r="R496" s="133"/>
      <c r="S496" s="133"/>
      <c r="T496" s="332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374"/>
      <c r="AJ496" s="375"/>
      <c r="AK496" s="375"/>
      <c r="AL496" s="375"/>
      <c r="AM496" s="369"/>
      <c r="AN496" s="375"/>
      <c r="AO496" s="375"/>
      <c r="AP496" s="375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6"/>
      <c r="O497" s="136"/>
      <c r="P497" s="133"/>
      <c r="Q497" s="133"/>
      <c r="R497" s="133"/>
      <c r="S497" s="133"/>
      <c r="T497" s="332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374"/>
      <c r="AJ497" s="375"/>
      <c r="AK497" s="375"/>
      <c r="AL497" s="375"/>
      <c r="AM497" s="369"/>
      <c r="AN497" s="375"/>
      <c r="AO497" s="375"/>
      <c r="AP497" s="375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6"/>
      <c r="O498" s="136"/>
      <c r="P498" s="133"/>
      <c r="Q498" s="133"/>
      <c r="R498" s="133"/>
      <c r="S498" s="133"/>
      <c r="T498" s="332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374"/>
      <c r="AJ498" s="375"/>
      <c r="AK498" s="375"/>
      <c r="AL498" s="375"/>
      <c r="AM498" s="369"/>
      <c r="AN498" s="375"/>
      <c r="AO498" s="375"/>
      <c r="AP498" s="375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6"/>
      <c r="O499" s="136"/>
      <c r="P499" s="133"/>
      <c r="Q499" s="133"/>
      <c r="R499" s="133"/>
      <c r="S499" s="133"/>
      <c r="T499" s="332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374"/>
      <c r="AJ499" s="375"/>
      <c r="AK499" s="375"/>
      <c r="AL499" s="375"/>
      <c r="AM499" s="369"/>
      <c r="AN499" s="375"/>
      <c r="AO499" s="375"/>
      <c r="AP499" s="375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6"/>
      <c r="O500" s="136"/>
      <c r="P500" s="133"/>
      <c r="Q500" s="133"/>
      <c r="R500" s="133"/>
      <c r="S500" s="133"/>
      <c r="T500" s="332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374"/>
      <c r="AJ500" s="375"/>
      <c r="AK500" s="375"/>
      <c r="AL500" s="375"/>
      <c r="AM500" s="369"/>
      <c r="AN500" s="375"/>
      <c r="AO500" s="375"/>
      <c r="AP500" s="375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6"/>
      <c r="O501" s="136"/>
      <c r="P501" s="133"/>
      <c r="Q501" s="133"/>
      <c r="R501" s="133"/>
      <c r="S501" s="133"/>
      <c r="T501" s="332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374"/>
      <c r="AJ501" s="375"/>
      <c r="AK501" s="375"/>
      <c r="AL501" s="375"/>
      <c r="AM501" s="369"/>
      <c r="AN501" s="375"/>
      <c r="AO501" s="375"/>
      <c r="AP501" s="375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6"/>
      <c r="O502" s="136"/>
      <c r="P502" s="133"/>
      <c r="Q502" s="133"/>
      <c r="R502" s="133"/>
      <c r="S502" s="133"/>
      <c r="T502" s="332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374"/>
      <c r="AJ502" s="375"/>
      <c r="AK502" s="375"/>
      <c r="AL502" s="375"/>
      <c r="AM502" s="369"/>
      <c r="AN502" s="375"/>
      <c r="AO502" s="375"/>
      <c r="AP502" s="375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6"/>
      <c r="O503" s="136"/>
      <c r="P503" s="133"/>
      <c r="Q503" s="133"/>
      <c r="R503" s="133"/>
      <c r="S503" s="133"/>
      <c r="T503" s="332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374"/>
      <c r="AJ503" s="375"/>
      <c r="AK503" s="375"/>
      <c r="AL503" s="375"/>
      <c r="AM503" s="369"/>
      <c r="AN503" s="375"/>
      <c r="AO503" s="375"/>
      <c r="AP503" s="375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6"/>
      <c r="O504" s="136"/>
      <c r="P504" s="133"/>
      <c r="Q504" s="133"/>
      <c r="R504" s="133"/>
      <c r="S504" s="133"/>
      <c r="T504" s="332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374"/>
      <c r="AJ504" s="375"/>
      <c r="AK504" s="375"/>
      <c r="AL504" s="375"/>
      <c r="AM504" s="369"/>
      <c r="AN504" s="375"/>
      <c r="AO504" s="375"/>
      <c r="AP504" s="375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6"/>
      <c r="O505" s="136"/>
      <c r="P505" s="133"/>
      <c r="Q505" s="133"/>
      <c r="R505" s="133"/>
      <c r="S505" s="133"/>
      <c r="T505" s="332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374"/>
      <c r="AJ505" s="375"/>
      <c r="AK505" s="375"/>
      <c r="AL505" s="375"/>
      <c r="AM505" s="369"/>
      <c r="AN505" s="375"/>
      <c r="AO505" s="375"/>
      <c r="AP505" s="375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6"/>
      <c r="O506" s="136"/>
      <c r="P506" s="133"/>
      <c r="Q506" s="133"/>
      <c r="R506" s="133"/>
      <c r="S506" s="133"/>
      <c r="T506" s="332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374"/>
      <c r="AJ506" s="375"/>
      <c r="AK506" s="375"/>
      <c r="AL506" s="375"/>
      <c r="AM506" s="369"/>
      <c r="AN506" s="375"/>
      <c r="AO506" s="375"/>
      <c r="AP506" s="375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6"/>
      <c r="O507" s="136"/>
      <c r="P507" s="133"/>
      <c r="Q507" s="133"/>
      <c r="R507" s="133"/>
      <c r="S507" s="133"/>
      <c r="T507" s="332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374"/>
      <c r="AJ507" s="375"/>
      <c r="AK507" s="375"/>
      <c r="AL507" s="375"/>
      <c r="AM507" s="369"/>
      <c r="AN507" s="375"/>
      <c r="AO507" s="375"/>
      <c r="AP507" s="375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6"/>
      <c r="O508" s="136"/>
      <c r="P508" s="133"/>
      <c r="Q508" s="133"/>
      <c r="R508" s="133"/>
      <c r="S508" s="133"/>
      <c r="T508" s="332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374"/>
      <c r="AJ508" s="375"/>
      <c r="AK508" s="375"/>
      <c r="AL508" s="375"/>
      <c r="AM508" s="369"/>
      <c r="AN508" s="375"/>
      <c r="AO508" s="375"/>
      <c r="AP508" s="375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6"/>
      <c r="O509" s="136"/>
      <c r="P509" s="133"/>
      <c r="Q509" s="133"/>
      <c r="R509" s="133"/>
      <c r="S509" s="133"/>
      <c r="T509" s="332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374"/>
      <c r="AJ509" s="375"/>
      <c r="AK509" s="375"/>
      <c r="AL509" s="375"/>
      <c r="AM509" s="369"/>
      <c r="AN509" s="375"/>
      <c r="AO509" s="375"/>
      <c r="AP509" s="375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6"/>
      <c r="O510" s="136"/>
      <c r="P510" s="133"/>
      <c r="Q510" s="133"/>
      <c r="R510" s="133"/>
      <c r="S510" s="133"/>
      <c r="T510" s="332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374"/>
      <c r="AJ510" s="375"/>
      <c r="AK510" s="375"/>
      <c r="AL510" s="375"/>
      <c r="AM510" s="369"/>
      <c r="AN510" s="375"/>
      <c r="AO510" s="375"/>
      <c r="AP510" s="375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6"/>
      <c r="O511" s="136"/>
      <c r="P511" s="133"/>
      <c r="Q511" s="133"/>
      <c r="R511" s="133"/>
      <c r="S511" s="133"/>
      <c r="T511" s="332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374"/>
      <c r="AJ511" s="375"/>
      <c r="AK511" s="375"/>
      <c r="AL511" s="375"/>
      <c r="AM511" s="369"/>
      <c r="AN511" s="375"/>
      <c r="AO511" s="375"/>
      <c r="AP511" s="375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6"/>
      <c r="O512" s="136"/>
      <c r="P512" s="133"/>
      <c r="Q512" s="133"/>
      <c r="R512" s="133"/>
      <c r="S512" s="133"/>
      <c r="T512" s="332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374"/>
      <c r="AJ512" s="375"/>
      <c r="AK512" s="375"/>
      <c r="AL512" s="375"/>
      <c r="AM512" s="369"/>
      <c r="AN512" s="375"/>
      <c r="AO512" s="375"/>
      <c r="AP512" s="375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6"/>
      <c r="O513" s="136"/>
      <c r="P513" s="133"/>
      <c r="Q513" s="133"/>
      <c r="R513" s="133"/>
      <c r="S513" s="133"/>
      <c r="T513" s="332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374"/>
      <c r="AJ513" s="375"/>
      <c r="AK513" s="375"/>
      <c r="AL513" s="375"/>
      <c r="AM513" s="369"/>
      <c r="AN513" s="375"/>
      <c r="AO513" s="375"/>
      <c r="AP513" s="375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6"/>
      <c r="O514" s="136"/>
      <c r="P514" s="133"/>
      <c r="Q514" s="133"/>
      <c r="R514" s="133"/>
      <c r="S514" s="133"/>
      <c r="T514" s="332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374"/>
      <c r="AJ514" s="375"/>
      <c r="AK514" s="375"/>
      <c r="AL514" s="375"/>
      <c r="AM514" s="369"/>
      <c r="AN514" s="375"/>
      <c r="AO514" s="375"/>
      <c r="AP514" s="375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6"/>
      <c r="O515" s="136"/>
      <c r="P515" s="133"/>
      <c r="Q515" s="133"/>
      <c r="R515" s="133"/>
      <c r="S515" s="133"/>
      <c r="T515" s="332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374"/>
      <c r="AJ515" s="375"/>
      <c r="AK515" s="375"/>
      <c r="AL515" s="375"/>
      <c r="AM515" s="369"/>
      <c r="AN515" s="375"/>
      <c r="AO515" s="375"/>
      <c r="AP515" s="375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6"/>
      <c r="O516" s="136"/>
      <c r="P516" s="133"/>
      <c r="Q516" s="133"/>
      <c r="R516" s="133"/>
      <c r="S516" s="133"/>
      <c r="T516" s="332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374"/>
      <c r="AJ516" s="375"/>
      <c r="AK516" s="375"/>
      <c r="AL516" s="375"/>
      <c r="AM516" s="369"/>
      <c r="AN516" s="375"/>
      <c r="AO516" s="375"/>
      <c r="AP516" s="375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6"/>
      <c r="O517" s="136"/>
      <c r="P517" s="133"/>
      <c r="Q517" s="133"/>
      <c r="R517" s="133"/>
      <c r="S517" s="133"/>
      <c r="T517" s="332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374"/>
      <c r="AJ517" s="375"/>
      <c r="AK517" s="375"/>
      <c r="AL517" s="375"/>
      <c r="AM517" s="369"/>
      <c r="AN517" s="375"/>
      <c r="AO517" s="375"/>
      <c r="AP517" s="375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6"/>
      <c r="O518" s="136"/>
      <c r="P518" s="133"/>
      <c r="Q518" s="133"/>
      <c r="R518" s="133"/>
      <c r="S518" s="133"/>
      <c r="T518" s="332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374"/>
      <c r="AJ518" s="375"/>
      <c r="AK518" s="375"/>
      <c r="AL518" s="375"/>
      <c r="AM518" s="369"/>
      <c r="AN518" s="375"/>
      <c r="AO518" s="375"/>
      <c r="AP518" s="375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6"/>
      <c r="O519" s="136"/>
      <c r="P519" s="133"/>
      <c r="Q519" s="133"/>
      <c r="R519" s="133"/>
      <c r="S519" s="133"/>
      <c r="T519" s="332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374"/>
      <c r="AJ519" s="375"/>
      <c r="AK519" s="375"/>
      <c r="AL519" s="375"/>
      <c r="AM519" s="369"/>
      <c r="AN519" s="375"/>
      <c r="AO519" s="375"/>
      <c r="AP519" s="375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6"/>
      <c r="O520" s="136"/>
      <c r="P520" s="133"/>
      <c r="Q520" s="133"/>
      <c r="R520" s="133"/>
      <c r="S520" s="133"/>
      <c r="T520" s="332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374"/>
      <c r="AJ520" s="375"/>
      <c r="AK520" s="375"/>
      <c r="AL520" s="375"/>
      <c r="AM520" s="369"/>
      <c r="AN520" s="375"/>
      <c r="AO520" s="375"/>
      <c r="AP520" s="375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6"/>
      <c r="O521" s="136"/>
      <c r="P521" s="133"/>
      <c r="Q521" s="133"/>
      <c r="R521" s="133"/>
      <c r="S521" s="133"/>
      <c r="T521" s="332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374"/>
      <c r="AJ521" s="375"/>
      <c r="AK521" s="375"/>
      <c r="AL521" s="375"/>
      <c r="AM521" s="369"/>
      <c r="AN521" s="375"/>
      <c r="AO521" s="375"/>
      <c r="AP521" s="375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6"/>
      <c r="O522" s="136"/>
      <c r="P522" s="133"/>
      <c r="Q522" s="133"/>
      <c r="R522" s="133"/>
      <c r="S522" s="133"/>
      <c r="T522" s="332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374"/>
      <c r="AJ522" s="375"/>
      <c r="AK522" s="375"/>
      <c r="AL522" s="375"/>
      <c r="AM522" s="369"/>
      <c r="AN522" s="375"/>
      <c r="AO522" s="375"/>
      <c r="AP522" s="375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6"/>
      <c r="O523" s="136"/>
      <c r="P523" s="133"/>
      <c r="Q523" s="133"/>
      <c r="R523" s="133"/>
      <c r="S523" s="133"/>
      <c r="T523" s="332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374"/>
      <c r="AJ523" s="375"/>
      <c r="AK523" s="375"/>
      <c r="AL523" s="375"/>
      <c r="AM523" s="369"/>
      <c r="AN523" s="375"/>
      <c r="AO523" s="375"/>
      <c r="AP523" s="375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6"/>
      <c r="O524" s="136"/>
      <c r="P524" s="133"/>
      <c r="Q524" s="133"/>
      <c r="R524" s="133"/>
      <c r="S524" s="133"/>
      <c r="T524" s="332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374"/>
      <c r="AJ524" s="375"/>
      <c r="AK524" s="375"/>
      <c r="AL524" s="375"/>
      <c r="AM524" s="369"/>
      <c r="AN524" s="375"/>
      <c r="AO524" s="375"/>
      <c r="AP524" s="375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6"/>
      <c r="O525" s="136"/>
      <c r="P525" s="133"/>
      <c r="Q525" s="133"/>
      <c r="R525" s="133"/>
      <c r="S525" s="133"/>
      <c r="T525" s="332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374"/>
      <c r="AJ525" s="375"/>
      <c r="AK525" s="375"/>
      <c r="AL525" s="375"/>
      <c r="AM525" s="369"/>
      <c r="AN525" s="375"/>
      <c r="AO525" s="375"/>
      <c r="AP525" s="375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6"/>
      <c r="O526" s="136"/>
      <c r="P526" s="133"/>
      <c r="Q526" s="133"/>
      <c r="R526" s="133"/>
      <c r="S526" s="133"/>
      <c r="T526" s="332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374"/>
      <c r="AJ526" s="375"/>
      <c r="AK526" s="375"/>
      <c r="AL526" s="375"/>
      <c r="AM526" s="369"/>
      <c r="AN526" s="375"/>
      <c r="AO526" s="375"/>
      <c r="AP526" s="375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6"/>
      <c r="O527" s="136"/>
      <c r="P527" s="133"/>
      <c r="Q527" s="133"/>
      <c r="R527" s="133"/>
      <c r="S527" s="133"/>
      <c r="T527" s="332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374"/>
      <c r="AJ527" s="375"/>
      <c r="AK527" s="375"/>
      <c r="AL527" s="375"/>
      <c r="AM527" s="369"/>
      <c r="AN527" s="375"/>
      <c r="AO527" s="375"/>
      <c r="AP527" s="375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6"/>
      <c r="O528" s="136"/>
      <c r="P528" s="133"/>
      <c r="Q528" s="133"/>
      <c r="R528" s="133"/>
      <c r="S528" s="133"/>
      <c r="T528" s="332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374"/>
      <c r="AJ528" s="375"/>
      <c r="AK528" s="375"/>
      <c r="AL528" s="375"/>
      <c r="AM528" s="369"/>
      <c r="AN528" s="375"/>
      <c r="AO528" s="375"/>
      <c r="AP528" s="375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6"/>
      <c r="O529" s="136"/>
      <c r="P529" s="133"/>
      <c r="Q529" s="133"/>
      <c r="R529" s="133"/>
      <c r="S529" s="133"/>
      <c r="T529" s="332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374"/>
      <c r="AJ529" s="375"/>
      <c r="AK529" s="375"/>
      <c r="AL529" s="375"/>
      <c r="AM529" s="369"/>
      <c r="AN529" s="375"/>
      <c r="AO529" s="375"/>
      <c r="AP529" s="375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6"/>
      <c r="O530" s="136"/>
      <c r="P530" s="133"/>
      <c r="Q530" s="133"/>
      <c r="R530" s="133"/>
      <c r="S530" s="133"/>
      <c r="T530" s="332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374"/>
      <c r="AJ530" s="375"/>
      <c r="AK530" s="375"/>
      <c r="AL530" s="375"/>
      <c r="AM530" s="369"/>
      <c r="AN530" s="375"/>
      <c r="AO530" s="375"/>
      <c r="AP530" s="375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6"/>
      <c r="O531" s="136"/>
      <c r="P531" s="133"/>
      <c r="Q531" s="133"/>
      <c r="R531" s="133"/>
      <c r="S531" s="133"/>
      <c r="T531" s="332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374"/>
      <c r="AJ531" s="375"/>
      <c r="AK531" s="375"/>
      <c r="AL531" s="375"/>
      <c r="AM531" s="369"/>
      <c r="AN531" s="375"/>
      <c r="AO531" s="375"/>
      <c r="AP531" s="375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6"/>
      <c r="O532" s="136"/>
      <c r="P532" s="133"/>
      <c r="Q532" s="133"/>
      <c r="R532" s="133"/>
      <c r="S532" s="133"/>
      <c r="T532" s="332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374"/>
      <c r="AJ532" s="375"/>
      <c r="AK532" s="375"/>
      <c r="AL532" s="375"/>
      <c r="AM532" s="369"/>
      <c r="AN532" s="375"/>
      <c r="AO532" s="375"/>
      <c r="AP532" s="375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6"/>
      <c r="O533" s="136"/>
      <c r="P533" s="133"/>
      <c r="Q533" s="133"/>
      <c r="R533" s="133"/>
      <c r="S533" s="133"/>
      <c r="T533" s="332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374"/>
      <c r="AJ533" s="375"/>
      <c r="AK533" s="375"/>
      <c r="AL533" s="375"/>
      <c r="AM533" s="369"/>
      <c r="AN533" s="375"/>
      <c r="AO533" s="375"/>
      <c r="AP533" s="375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6"/>
      <c r="O534" s="136"/>
      <c r="P534" s="133"/>
      <c r="Q534" s="133"/>
      <c r="R534" s="133"/>
      <c r="S534" s="133"/>
      <c r="T534" s="332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374"/>
      <c r="AJ534" s="375"/>
      <c r="AK534" s="375"/>
      <c r="AL534" s="375"/>
      <c r="AM534" s="369"/>
      <c r="AN534" s="375"/>
      <c r="AO534" s="375"/>
      <c r="AP534" s="375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6"/>
      <c r="O535" s="136"/>
      <c r="P535" s="133"/>
      <c r="Q535" s="133"/>
      <c r="R535" s="133"/>
      <c r="S535" s="133"/>
      <c r="T535" s="332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374"/>
      <c r="AJ535" s="375"/>
      <c r="AK535" s="375"/>
      <c r="AL535" s="375"/>
      <c r="AM535" s="369"/>
      <c r="AN535" s="375"/>
      <c r="AO535" s="375"/>
      <c r="AP535" s="375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6"/>
      <c r="O536" s="136"/>
      <c r="P536" s="133"/>
      <c r="Q536" s="133"/>
      <c r="R536" s="133"/>
      <c r="S536" s="133"/>
      <c r="T536" s="332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374"/>
      <c r="AJ536" s="375"/>
      <c r="AK536" s="375"/>
      <c r="AL536" s="375"/>
      <c r="AM536" s="369"/>
      <c r="AN536" s="375"/>
      <c r="AO536" s="375"/>
      <c r="AP536" s="375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6"/>
      <c r="O537" s="136"/>
      <c r="P537" s="133"/>
      <c r="Q537" s="133"/>
      <c r="R537" s="133"/>
      <c r="S537" s="133"/>
      <c r="T537" s="332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374"/>
      <c r="AJ537" s="375"/>
      <c r="AK537" s="375"/>
      <c r="AL537" s="375"/>
      <c r="AM537" s="369"/>
      <c r="AN537" s="375"/>
      <c r="AO537" s="375"/>
      <c r="AP537" s="375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6"/>
      <c r="O538" s="136"/>
      <c r="P538" s="133"/>
      <c r="Q538" s="133"/>
      <c r="R538" s="133"/>
      <c r="S538" s="133"/>
      <c r="T538" s="332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374"/>
      <c r="AJ538" s="375"/>
      <c r="AK538" s="375"/>
      <c r="AL538" s="375"/>
      <c r="AM538" s="369"/>
      <c r="AN538" s="375"/>
      <c r="AO538" s="375"/>
      <c r="AP538" s="375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6"/>
      <c r="O539" s="136"/>
      <c r="P539" s="133"/>
      <c r="Q539" s="133"/>
      <c r="R539" s="133"/>
      <c r="S539" s="133"/>
      <c r="T539" s="332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374"/>
      <c r="AJ539" s="375"/>
      <c r="AK539" s="375"/>
      <c r="AL539" s="375"/>
      <c r="AM539" s="369"/>
      <c r="AN539" s="375"/>
      <c r="AO539" s="375"/>
      <c r="AP539" s="375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6"/>
      <c r="O540" s="136"/>
      <c r="P540" s="133"/>
      <c r="Q540" s="133"/>
      <c r="R540" s="133"/>
      <c r="S540" s="133"/>
      <c r="T540" s="332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374"/>
      <c r="AJ540" s="375"/>
      <c r="AK540" s="375"/>
      <c r="AL540" s="375"/>
      <c r="AM540" s="369"/>
      <c r="AN540" s="375"/>
      <c r="AO540" s="375"/>
      <c r="AP540" s="375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6"/>
      <c r="O541" s="136"/>
      <c r="P541" s="133"/>
      <c r="Q541" s="133"/>
      <c r="R541" s="133"/>
      <c r="S541" s="133"/>
      <c r="T541" s="332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374"/>
      <c r="AJ541" s="375"/>
      <c r="AK541" s="375"/>
      <c r="AL541" s="375"/>
      <c r="AM541" s="369"/>
      <c r="AN541" s="375"/>
      <c r="AO541" s="375"/>
      <c r="AP541" s="375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6"/>
      <c r="O542" s="136"/>
      <c r="P542" s="133"/>
      <c r="Q542" s="133"/>
      <c r="R542" s="133"/>
      <c r="S542" s="133"/>
      <c r="T542" s="332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374"/>
      <c r="AJ542" s="375"/>
      <c r="AK542" s="375"/>
      <c r="AL542" s="375"/>
      <c r="AM542" s="369"/>
      <c r="AN542" s="375"/>
      <c r="AO542" s="375"/>
      <c r="AP542" s="375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6"/>
      <c r="O543" s="136"/>
      <c r="P543" s="133"/>
      <c r="Q543" s="133"/>
      <c r="R543" s="133"/>
      <c r="S543" s="133"/>
      <c r="T543" s="332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374"/>
      <c r="AJ543" s="375"/>
      <c r="AK543" s="375"/>
      <c r="AL543" s="375"/>
      <c r="AM543" s="369"/>
      <c r="AN543" s="375"/>
      <c r="AO543" s="375"/>
      <c r="AP543" s="375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6"/>
      <c r="O544" s="136"/>
      <c r="P544" s="133"/>
      <c r="Q544" s="133"/>
      <c r="R544" s="133"/>
      <c r="S544" s="133"/>
      <c r="T544" s="332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374"/>
      <c r="AJ544" s="375"/>
      <c r="AK544" s="375"/>
      <c r="AL544" s="375"/>
      <c r="AM544" s="369"/>
      <c r="AN544" s="375"/>
      <c r="AO544" s="375"/>
      <c r="AP544" s="375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6"/>
      <c r="O545" s="136"/>
      <c r="P545" s="133"/>
      <c r="Q545" s="133"/>
      <c r="R545" s="133"/>
      <c r="S545" s="133"/>
      <c r="T545" s="332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374"/>
      <c r="AJ545" s="375"/>
      <c r="AK545" s="375"/>
      <c r="AL545" s="375"/>
      <c r="AM545" s="369"/>
      <c r="AN545" s="375"/>
      <c r="AO545" s="375"/>
      <c r="AP545" s="375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6"/>
      <c r="O546" s="136"/>
      <c r="P546" s="133"/>
      <c r="Q546" s="133"/>
      <c r="R546" s="133"/>
      <c r="S546" s="133"/>
      <c r="T546" s="332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374"/>
      <c r="AJ546" s="375"/>
      <c r="AK546" s="375"/>
      <c r="AL546" s="375"/>
      <c r="AM546" s="369"/>
      <c r="AN546" s="375"/>
      <c r="AO546" s="375"/>
      <c r="AP546" s="375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6"/>
      <c r="O547" s="136"/>
      <c r="P547" s="133"/>
      <c r="Q547" s="133"/>
      <c r="R547" s="133"/>
      <c r="S547" s="133"/>
      <c r="T547" s="332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374"/>
      <c r="AJ547" s="375"/>
      <c r="AK547" s="375"/>
      <c r="AL547" s="375"/>
      <c r="AM547" s="369"/>
      <c r="AN547" s="375"/>
      <c r="AO547" s="375"/>
      <c r="AP547" s="375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6"/>
      <c r="O548" s="136"/>
      <c r="P548" s="133"/>
      <c r="Q548" s="133"/>
      <c r="R548" s="133"/>
      <c r="S548" s="133"/>
      <c r="T548" s="332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374"/>
      <c r="AJ548" s="375"/>
      <c r="AK548" s="375"/>
      <c r="AL548" s="375"/>
      <c r="AM548" s="369"/>
      <c r="AN548" s="375"/>
      <c r="AO548" s="375"/>
      <c r="AP548" s="375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6"/>
      <c r="O549" s="136"/>
      <c r="P549" s="133"/>
      <c r="Q549" s="133"/>
      <c r="R549" s="133"/>
      <c r="S549" s="133"/>
      <c r="T549" s="332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374"/>
      <c r="AJ549" s="375"/>
      <c r="AK549" s="375"/>
      <c r="AL549" s="375"/>
      <c r="AM549" s="369"/>
      <c r="AN549" s="375"/>
      <c r="AO549" s="375"/>
      <c r="AP549" s="375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6"/>
      <c r="O550" s="136"/>
      <c r="P550" s="133"/>
      <c r="Q550" s="133"/>
      <c r="R550" s="133"/>
      <c r="S550" s="133"/>
      <c r="T550" s="332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374"/>
      <c r="AJ550" s="375"/>
      <c r="AK550" s="375"/>
      <c r="AL550" s="375"/>
      <c r="AM550" s="369"/>
      <c r="AN550" s="375"/>
      <c r="AO550" s="375"/>
      <c r="AP550" s="375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6"/>
      <c r="O551" s="136"/>
      <c r="P551" s="133"/>
      <c r="Q551" s="133"/>
      <c r="R551" s="133"/>
      <c r="S551" s="133"/>
      <c r="T551" s="332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374"/>
      <c r="AJ551" s="375"/>
      <c r="AK551" s="375"/>
      <c r="AL551" s="375"/>
      <c r="AM551" s="369"/>
      <c r="AN551" s="375"/>
      <c r="AO551" s="375"/>
      <c r="AP551" s="375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6"/>
      <c r="O552" s="136"/>
      <c r="P552" s="133"/>
      <c r="Q552" s="133"/>
      <c r="R552" s="133"/>
      <c r="S552" s="133"/>
      <c r="T552" s="332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374"/>
      <c r="AJ552" s="375"/>
      <c r="AK552" s="375"/>
      <c r="AL552" s="375"/>
      <c r="AM552" s="369"/>
      <c r="AN552" s="375"/>
      <c r="AO552" s="375"/>
      <c r="AP552" s="375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6"/>
      <c r="O553" s="136"/>
      <c r="P553" s="133"/>
      <c r="Q553" s="133"/>
      <c r="R553" s="133"/>
      <c r="S553" s="133"/>
      <c r="T553" s="332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374"/>
      <c r="AJ553" s="375"/>
      <c r="AK553" s="375"/>
      <c r="AL553" s="375"/>
      <c r="AM553" s="369"/>
      <c r="AN553" s="375"/>
      <c r="AO553" s="375"/>
      <c r="AP553" s="375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6"/>
      <c r="O554" s="136"/>
      <c r="P554" s="133"/>
      <c r="Q554" s="133"/>
      <c r="R554" s="133"/>
      <c r="S554" s="133"/>
      <c r="T554" s="332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374"/>
      <c r="AJ554" s="375"/>
      <c r="AK554" s="375"/>
      <c r="AL554" s="375"/>
      <c r="AM554" s="369"/>
      <c r="AN554" s="375"/>
      <c r="AO554" s="375"/>
      <c r="AP554" s="375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6"/>
      <c r="O555" s="136"/>
      <c r="P555" s="133"/>
      <c r="Q555" s="133"/>
      <c r="R555" s="133"/>
      <c r="S555" s="133"/>
      <c r="T555" s="332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374"/>
      <c r="AJ555" s="375"/>
      <c r="AK555" s="375"/>
      <c r="AL555" s="375"/>
      <c r="AM555" s="369"/>
      <c r="AN555" s="375"/>
      <c r="AO555" s="375"/>
      <c r="AP555" s="375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6"/>
      <c r="O556" s="136"/>
      <c r="P556" s="133"/>
      <c r="Q556" s="133"/>
      <c r="R556" s="133"/>
      <c r="S556" s="133"/>
      <c r="T556" s="332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374"/>
      <c r="AJ556" s="375"/>
      <c r="AK556" s="375"/>
      <c r="AL556" s="375"/>
      <c r="AM556" s="369"/>
      <c r="AN556" s="375"/>
      <c r="AO556" s="375"/>
      <c r="AP556" s="375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6"/>
      <c r="O557" s="136"/>
      <c r="P557" s="133"/>
      <c r="Q557" s="133"/>
      <c r="R557" s="133"/>
      <c r="S557" s="133"/>
      <c r="T557" s="332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374"/>
      <c r="AJ557" s="375"/>
      <c r="AK557" s="375"/>
      <c r="AL557" s="375"/>
      <c r="AM557" s="369"/>
      <c r="AN557" s="375"/>
      <c r="AO557" s="375"/>
      <c r="AP557" s="375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6"/>
      <c r="O558" s="136"/>
      <c r="P558" s="133"/>
      <c r="Q558" s="133"/>
      <c r="R558" s="133"/>
      <c r="S558" s="133"/>
      <c r="T558" s="332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374"/>
      <c r="AJ558" s="375"/>
      <c r="AK558" s="375"/>
      <c r="AL558" s="375"/>
      <c r="AM558" s="369"/>
      <c r="AN558" s="375"/>
      <c r="AO558" s="375"/>
      <c r="AP558" s="375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6"/>
      <c r="O559" s="136"/>
      <c r="P559" s="133"/>
      <c r="Q559" s="133"/>
      <c r="R559" s="133"/>
      <c r="S559" s="133"/>
      <c r="T559" s="332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374"/>
      <c r="AJ559" s="375"/>
      <c r="AK559" s="375"/>
      <c r="AL559" s="375"/>
      <c r="AM559" s="369"/>
      <c r="AN559" s="375"/>
      <c r="AO559" s="375"/>
      <c r="AP559" s="375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6"/>
      <c r="O560" s="136"/>
      <c r="P560" s="133"/>
      <c r="Q560" s="133"/>
      <c r="R560" s="133"/>
      <c r="S560" s="133"/>
      <c r="T560" s="332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374"/>
      <c r="AJ560" s="375"/>
      <c r="AK560" s="375"/>
      <c r="AL560" s="375"/>
      <c r="AM560" s="369"/>
      <c r="AN560" s="375"/>
      <c r="AO560" s="375"/>
      <c r="AP560" s="375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6"/>
      <c r="O561" s="136"/>
      <c r="P561" s="133"/>
      <c r="Q561" s="133"/>
      <c r="R561" s="133"/>
      <c r="S561" s="133"/>
      <c r="T561" s="332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374"/>
      <c r="AJ561" s="375"/>
      <c r="AK561" s="375"/>
      <c r="AL561" s="375"/>
      <c r="AM561" s="369"/>
      <c r="AN561" s="375"/>
      <c r="AO561" s="375"/>
      <c r="AP561" s="375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6"/>
      <c r="O562" s="136"/>
      <c r="P562" s="133"/>
      <c r="Q562" s="133"/>
      <c r="R562" s="133"/>
      <c r="S562" s="133"/>
      <c r="T562" s="332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374"/>
      <c r="AJ562" s="375"/>
      <c r="AK562" s="375"/>
      <c r="AL562" s="375"/>
      <c r="AM562" s="369"/>
      <c r="AN562" s="375"/>
      <c r="AO562" s="375"/>
      <c r="AP562" s="375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6"/>
      <c r="O563" s="136"/>
      <c r="P563" s="133"/>
      <c r="Q563" s="133"/>
      <c r="R563" s="133"/>
      <c r="S563" s="133"/>
      <c r="T563" s="332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374"/>
      <c r="AJ563" s="375"/>
      <c r="AK563" s="375"/>
      <c r="AL563" s="375"/>
      <c r="AM563" s="369"/>
      <c r="AN563" s="375"/>
      <c r="AO563" s="375"/>
      <c r="AP563" s="375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6"/>
      <c r="O564" s="136"/>
      <c r="P564" s="133"/>
      <c r="Q564" s="133"/>
      <c r="R564" s="133"/>
      <c r="S564" s="133"/>
      <c r="T564" s="332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374"/>
      <c r="AJ564" s="375"/>
      <c r="AK564" s="375"/>
      <c r="AL564" s="375"/>
      <c r="AM564" s="369"/>
      <c r="AN564" s="375"/>
      <c r="AO564" s="375"/>
      <c r="AP564" s="375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6"/>
      <c r="O565" s="136"/>
      <c r="P565" s="133"/>
      <c r="Q565" s="133"/>
      <c r="R565" s="133"/>
      <c r="S565" s="133"/>
      <c r="T565" s="332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374"/>
      <c r="AJ565" s="375"/>
      <c r="AK565" s="375"/>
      <c r="AL565" s="375"/>
      <c r="AM565" s="369"/>
      <c r="AN565" s="375"/>
      <c r="AO565" s="375"/>
      <c r="AP565" s="375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6"/>
      <c r="O566" s="136"/>
      <c r="P566" s="133"/>
      <c r="Q566" s="133"/>
      <c r="R566" s="133"/>
      <c r="S566" s="133"/>
      <c r="T566" s="332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374"/>
      <c r="AJ566" s="375"/>
      <c r="AK566" s="375"/>
      <c r="AL566" s="375"/>
      <c r="AM566" s="369"/>
      <c r="AN566" s="375"/>
      <c r="AO566" s="375"/>
      <c r="AP566" s="375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6"/>
      <c r="O567" s="136"/>
      <c r="P567" s="133"/>
      <c r="Q567" s="133"/>
      <c r="R567" s="133"/>
      <c r="S567" s="133"/>
      <c r="T567" s="332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374"/>
      <c r="AJ567" s="375"/>
      <c r="AK567" s="375"/>
      <c r="AL567" s="375"/>
      <c r="AM567" s="369"/>
      <c r="AN567" s="375"/>
      <c r="AO567" s="375"/>
      <c r="AP567" s="375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6"/>
      <c r="O568" s="136"/>
      <c r="P568" s="133"/>
      <c r="Q568" s="133"/>
      <c r="R568" s="133"/>
      <c r="S568" s="133"/>
      <c r="T568" s="332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374"/>
      <c r="AJ568" s="375"/>
      <c r="AK568" s="375"/>
      <c r="AL568" s="375"/>
      <c r="AM568" s="369"/>
      <c r="AN568" s="375"/>
      <c r="AO568" s="375"/>
      <c r="AP568" s="375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6"/>
      <c r="O569" s="136"/>
      <c r="P569" s="133"/>
      <c r="Q569" s="133"/>
      <c r="R569" s="133"/>
      <c r="S569" s="133"/>
      <c r="T569" s="332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374"/>
      <c r="AJ569" s="375"/>
      <c r="AK569" s="375"/>
      <c r="AL569" s="375"/>
      <c r="AM569" s="369"/>
      <c r="AN569" s="375"/>
      <c r="AO569" s="375"/>
      <c r="AP569" s="375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6"/>
      <c r="O570" s="136"/>
      <c r="P570" s="133"/>
      <c r="Q570" s="133"/>
      <c r="R570" s="133"/>
      <c r="S570" s="133"/>
      <c r="T570" s="332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374"/>
      <c r="AJ570" s="375"/>
      <c r="AK570" s="375"/>
      <c r="AL570" s="375"/>
      <c r="AM570" s="369"/>
      <c r="AN570" s="375"/>
      <c r="AO570" s="375"/>
      <c r="AP570" s="375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6"/>
      <c r="O571" s="136"/>
      <c r="P571" s="133"/>
      <c r="Q571" s="133"/>
      <c r="R571" s="133"/>
      <c r="S571" s="133"/>
      <c r="T571" s="332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374"/>
      <c r="AJ571" s="375"/>
      <c r="AK571" s="375"/>
      <c r="AL571" s="375"/>
      <c r="AM571" s="369"/>
      <c r="AN571" s="375"/>
      <c r="AO571" s="375"/>
      <c r="AP571" s="375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6"/>
      <c r="O572" s="136"/>
      <c r="P572" s="133"/>
      <c r="Q572" s="133"/>
      <c r="R572" s="133"/>
      <c r="S572" s="133"/>
      <c r="T572" s="332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374"/>
      <c r="AJ572" s="375"/>
      <c r="AK572" s="375"/>
      <c r="AL572" s="375"/>
      <c r="AM572" s="369"/>
      <c r="AN572" s="375"/>
      <c r="AO572" s="375"/>
      <c r="AP572" s="375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6"/>
      <c r="O573" s="136"/>
      <c r="P573" s="133"/>
      <c r="Q573" s="133"/>
      <c r="R573" s="133"/>
      <c r="S573" s="133"/>
      <c r="T573" s="332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374"/>
      <c r="AJ573" s="375"/>
      <c r="AK573" s="375"/>
      <c r="AL573" s="375"/>
      <c r="AM573" s="369"/>
      <c r="AN573" s="375"/>
      <c r="AO573" s="375"/>
      <c r="AP573" s="375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6"/>
      <c r="O574" s="136"/>
      <c r="P574" s="133"/>
      <c r="Q574" s="133"/>
      <c r="R574" s="133"/>
      <c r="S574" s="133"/>
      <c r="T574" s="332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374"/>
      <c r="AJ574" s="375"/>
      <c r="AK574" s="375"/>
      <c r="AL574" s="375"/>
      <c r="AM574" s="369"/>
      <c r="AN574" s="375"/>
      <c r="AO574" s="375"/>
      <c r="AP574" s="375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6"/>
      <c r="O575" s="136"/>
      <c r="P575" s="133"/>
      <c r="Q575" s="133"/>
      <c r="R575" s="133"/>
      <c r="S575" s="133"/>
      <c r="T575" s="332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374"/>
      <c r="AJ575" s="375"/>
      <c r="AK575" s="375"/>
      <c r="AL575" s="375"/>
      <c r="AM575" s="369"/>
      <c r="AN575" s="375"/>
      <c r="AO575" s="375"/>
      <c r="AP575" s="375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6"/>
      <c r="O576" s="136"/>
      <c r="P576" s="133"/>
      <c r="Q576" s="133"/>
      <c r="R576" s="133"/>
      <c r="S576" s="133"/>
      <c r="T576" s="332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374"/>
      <c r="AJ576" s="375"/>
      <c r="AK576" s="375"/>
      <c r="AL576" s="375"/>
      <c r="AM576" s="369"/>
      <c r="AN576" s="375"/>
      <c r="AO576" s="375"/>
      <c r="AP576" s="375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6"/>
      <c r="O577" s="136"/>
      <c r="P577" s="133"/>
      <c r="Q577" s="133"/>
      <c r="R577" s="133"/>
      <c r="S577" s="133"/>
      <c r="T577" s="332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374"/>
      <c r="AJ577" s="375"/>
      <c r="AK577" s="375"/>
      <c r="AL577" s="375"/>
      <c r="AM577" s="369"/>
      <c r="AN577" s="375"/>
      <c r="AO577" s="375"/>
      <c r="AP577" s="375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6"/>
      <c r="O578" s="136"/>
      <c r="P578" s="133"/>
      <c r="Q578" s="133"/>
      <c r="R578" s="133"/>
      <c r="S578" s="133"/>
      <c r="T578" s="332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374"/>
      <c r="AJ578" s="375"/>
      <c r="AK578" s="375"/>
      <c r="AL578" s="375"/>
      <c r="AM578" s="369"/>
      <c r="AN578" s="375"/>
      <c r="AO578" s="375"/>
      <c r="AP578" s="375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6"/>
      <c r="O579" s="136"/>
      <c r="P579" s="133"/>
      <c r="Q579" s="133"/>
      <c r="R579" s="133"/>
      <c r="S579" s="133"/>
      <c r="T579" s="332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374"/>
      <c r="AJ579" s="375"/>
      <c r="AK579" s="375"/>
      <c r="AL579" s="375"/>
      <c r="AM579" s="369"/>
      <c r="AN579" s="375"/>
      <c r="AO579" s="375"/>
      <c r="AP579" s="375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6"/>
      <c r="O580" s="136"/>
      <c r="P580" s="133"/>
      <c r="Q580" s="133"/>
      <c r="R580" s="133"/>
      <c r="S580" s="133"/>
      <c r="T580" s="332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374"/>
      <c r="AJ580" s="375"/>
      <c r="AK580" s="375"/>
      <c r="AL580" s="375"/>
      <c r="AM580" s="369"/>
      <c r="AN580" s="375"/>
      <c r="AO580" s="375"/>
      <c r="AP580" s="375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6"/>
      <c r="O581" s="136"/>
      <c r="P581" s="133"/>
      <c r="Q581" s="133"/>
      <c r="R581" s="133"/>
      <c r="S581" s="133"/>
      <c r="T581" s="332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374"/>
      <c r="AJ581" s="375"/>
      <c r="AK581" s="375"/>
      <c r="AL581" s="375"/>
      <c r="AM581" s="369"/>
      <c r="AN581" s="375"/>
      <c r="AO581" s="375"/>
      <c r="AP581" s="375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6"/>
      <c r="O582" s="136"/>
      <c r="P582" s="133"/>
      <c r="Q582" s="133"/>
      <c r="R582" s="133"/>
      <c r="S582" s="133"/>
      <c r="T582" s="332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374"/>
      <c r="AJ582" s="375"/>
      <c r="AK582" s="375"/>
      <c r="AL582" s="375"/>
      <c r="AM582" s="369"/>
      <c r="AN582" s="375"/>
      <c r="AO582" s="375"/>
      <c r="AP582" s="375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6"/>
      <c r="O583" s="136"/>
      <c r="P583" s="133"/>
      <c r="Q583" s="133"/>
      <c r="R583" s="133"/>
      <c r="S583" s="133"/>
      <c r="T583" s="332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374"/>
      <c r="AJ583" s="375"/>
      <c r="AK583" s="375"/>
      <c r="AL583" s="375"/>
      <c r="AM583" s="369"/>
      <c r="AN583" s="375"/>
      <c r="AO583" s="375"/>
      <c r="AP583" s="375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6"/>
      <c r="O584" s="136"/>
      <c r="P584" s="133"/>
      <c r="Q584" s="133"/>
      <c r="R584" s="133"/>
      <c r="S584" s="133"/>
      <c r="T584" s="332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374"/>
      <c r="AJ584" s="375"/>
      <c r="AK584" s="375"/>
      <c r="AL584" s="375"/>
      <c r="AM584" s="369"/>
      <c r="AN584" s="375"/>
      <c r="AO584" s="375"/>
      <c r="AP584" s="375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6"/>
      <c r="O585" s="136"/>
      <c r="P585" s="133"/>
      <c r="Q585" s="133"/>
      <c r="R585" s="133"/>
      <c r="S585" s="133"/>
      <c r="T585" s="332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374"/>
      <c r="AJ585" s="375"/>
      <c r="AK585" s="375"/>
      <c r="AL585" s="375"/>
      <c r="AM585" s="369"/>
      <c r="AN585" s="375"/>
      <c r="AO585" s="375"/>
      <c r="AP585" s="375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6"/>
      <c r="O586" s="136"/>
      <c r="P586" s="133"/>
      <c r="Q586" s="133"/>
      <c r="R586" s="133"/>
      <c r="S586" s="133"/>
      <c r="T586" s="332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374"/>
      <c r="AJ586" s="375"/>
      <c r="AK586" s="375"/>
      <c r="AL586" s="375"/>
      <c r="AM586" s="369"/>
      <c r="AN586" s="375"/>
      <c r="AO586" s="375"/>
      <c r="AP586" s="375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6"/>
      <c r="O587" s="136"/>
      <c r="P587" s="133"/>
      <c r="Q587" s="133"/>
      <c r="R587" s="133"/>
      <c r="S587" s="133"/>
      <c r="T587" s="332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374"/>
      <c r="AJ587" s="375"/>
      <c r="AK587" s="375"/>
      <c r="AL587" s="375"/>
      <c r="AM587" s="369"/>
      <c r="AN587" s="375"/>
      <c r="AO587" s="375"/>
      <c r="AP587" s="375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6"/>
      <c r="O588" s="136"/>
      <c r="P588" s="133"/>
      <c r="Q588" s="133"/>
      <c r="R588" s="133"/>
      <c r="S588" s="133"/>
      <c r="T588" s="332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374"/>
      <c r="AJ588" s="375"/>
      <c r="AK588" s="375"/>
      <c r="AL588" s="375"/>
      <c r="AM588" s="369"/>
      <c r="AN588" s="375"/>
      <c r="AO588" s="375"/>
      <c r="AP588" s="375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6"/>
      <c r="O589" s="136"/>
      <c r="P589" s="133"/>
      <c r="Q589" s="133"/>
      <c r="R589" s="133"/>
      <c r="S589" s="133"/>
      <c r="T589" s="332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374"/>
      <c r="AJ589" s="375"/>
      <c r="AK589" s="375"/>
      <c r="AL589" s="375"/>
      <c r="AM589" s="369"/>
      <c r="AN589" s="375"/>
      <c r="AO589" s="375"/>
      <c r="AP589" s="375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6"/>
      <c r="O590" s="136"/>
      <c r="P590" s="133"/>
      <c r="Q590" s="133"/>
      <c r="R590" s="133"/>
      <c r="S590" s="133"/>
      <c r="T590" s="332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374"/>
      <c r="AJ590" s="375"/>
      <c r="AK590" s="375"/>
      <c r="AL590" s="375"/>
      <c r="AM590" s="369"/>
      <c r="AN590" s="375"/>
      <c r="AO590" s="375"/>
      <c r="AP590" s="375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6"/>
      <c r="O591" s="136"/>
      <c r="P591" s="133"/>
      <c r="Q591" s="133"/>
      <c r="R591" s="133"/>
      <c r="S591" s="133"/>
      <c r="T591" s="332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374"/>
      <c r="AJ591" s="375"/>
      <c r="AK591" s="375"/>
      <c r="AL591" s="375"/>
      <c r="AM591" s="369"/>
      <c r="AN591" s="375"/>
      <c r="AO591" s="375"/>
      <c r="AP591" s="375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6"/>
      <c r="O592" s="136"/>
      <c r="P592" s="133"/>
      <c r="Q592" s="133"/>
      <c r="R592" s="133"/>
      <c r="S592" s="133"/>
      <c r="T592" s="332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374"/>
      <c r="AJ592" s="375"/>
      <c r="AK592" s="375"/>
      <c r="AL592" s="375"/>
      <c r="AM592" s="369"/>
      <c r="AN592" s="375"/>
      <c r="AO592" s="375"/>
      <c r="AP592" s="375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6"/>
      <c r="O593" s="136"/>
      <c r="P593" s="133"/>
      <c r="Q593" s="133"/>
      <c r="R593" s="133"/>
      <c r="S593" s="133"/>
      <c r="T593" s="332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374"/>
      <c r="AJ593" s="375"/>
      <c r="AK593" s="375"/>
      <c r="AL593" s="375"/>
      <c r="AM593" s="369"/>
      <c r="AN593" s="375"/>
      <c r="AO593" s="375"/>
      <c r="AP593" s="375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6"/>
      <c r="O594" s="136"/>
      <c r="P594" s="133"/>
      <c r="Q594" s="133"/>
      <c r="R594" s="133"/>
      <c r="S594" s="133"/>
      <c r="T594" s="332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374"/>
      <c r="AJ594" s="375"/>
      <c r="AK594" s="375"/>
      <c r="AL594" s="375"/>
      <c r="AM594" s="369"/>
      <c r="AN594" s="375"/>
      <c r="AO594" s="375"/>
      <c r="AP594" s="375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6"/>
      <c r="O595" s="136"/>
      <c r="P595" s="133"/>
      <c r="Q595" s="133"/>
      <c r="R595" s="133"/>
      <c r="S595" s="133"/>
      <c r="T595" s="332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374"/>
      <c r="AJ595" s="375"/>
      <c r="AK595" s="375"/>
      <c r="AL595" s="375"/>
      <c r="AM595" s="369"/>
      <c r="AN595" s="375"/>
      <c r="AO595" s="375"/>
      <c r="AP595" s="375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6"/>
      <c r="O596" s="136"/>
      <c r="P596" s="133"/>
      <c r="Q596" s="133"/>
      <c r="R596" s="133"/>
      <c r="S596" s="133"/>
      <c r="T596" s="332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374"/>
      <c r="AJ596" s="375"/>
      <c r="AK596" s="375"/>
      <c r="AL596" s="375"/>
      <c r="AM596" s="369"/>
      <c r="AN596" s="375"/>
      <c r="AO596" s="375"/>
      <c r="AP596" s="375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6"/>
      <c r="O597" s="136"/>
      <c r="P597" s="133"/>
      <c r="Q597" s="133"/>
      <c r="R597" s="133"/>
      <c r="S597" s="133"/>
      <c r="T597" s="332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374"/>
      <c r="AJ597" s="375"/>
      <c r="AK597" s="375"/>
      <c r="AL597" s="375"/>
      <c r="AM597" s="369"/>
      <c r="AN597" s="375"/>
      <c r="AO597" s="375"/>
      <c r="AP597" s="375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6"/>
      <c r="O598" s="136"/>
      <c r="P598" s="133"/>
      <c r="Q598" s="133"/>
      <c r="R598" s="133"/>
      <c r="S598" s="133"/>
      <c r="T598" s="332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374"/>
      <c r="AJ598" s="375"/>
      <c r="AK598" s="375"/>
      <c r="AL598" s="375"/>
      <c r="AM598" s="369"/>
      <c r="AN598" s="375"/>
      <c r="AO598" s="375"/>
      <c r="AP598" s="375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6"/>
      <c r="O599" s="136"/>
      <c r="P599" s="133"/>
      <c r="Q599" s="133"/>
      <c r="R599" s="133"/>
      <c r="S599" s="133"/>
      <c r="T599" s="332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374"/>
      <c r="AJ599" s="375"/>
      <c r="AK599" s="375"/>
      <c r="AL599" s="375"/>
      <c r="AM599" s="369"/>
      <c r="AN599" s="375"/>
      <c r="AO599" s="375"/>
      <c r="AP599" s="375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6"/>
      <c r="O600" s="136"/>
      <c r="P600" s="133"/>
      <c r="Q600" s="133"/>
      <c r="R600" s="133"/>
      <c r="S600" s="133"/>
      <c r="T600" s="332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374"/>
      <c r="AJ600" s="375"/>
      <c r="AK600" s="375"/>
      <c r="AL600" s="375"/>
      <c r="AM600" s="369"/>
      <c r="AN600" s="375"/>
      <c r="AO600" s="375"/>
      <c r="AP600" s="375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6"/>
      <c r="O601" s="136"/>
      <c r="P601" s="133"/>
      <c r="Q601" s="133"/>
      <c r="R601" s="133"/>
      <c r="S601" s="133"/>
      <c r="T601" s="332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374"/>
      <c r="AJ601" s="375"/>
      <c r="AK601" s="375"/>
      <c r="AL601" s="375"/>
      <c r="AM601" s="369"/>
      <c r="AN601" s="375"/>
      <c r="AO601" s="375"/>
      <c r="AP601" s="375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6"/>
      <c r="O602" s="136"/>
      <c r="P602" s="133"/>
      <c r="Q602" s="133"/>
      <c r="R602" s="133"/>
      <c r="S602" s="133"/>
      <c r="T602" s="332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374"/>
      <c r="AJ602" s="375"/>
      <c r="AK602" s="375"/>
      <c r="AL602" s="375"/>
      <c r="AM602" s="369"/>
      <c r="AN602" s="375"/>
      <c r="AO602" s="375"/>
      <c r="AP602" s="375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6"/>
      <c r="O603" s="136"/>
      <c r="P603" s="133"/>
      <c r="Q603" s="133"/>
      <c r="R603" s="133"/>
      <c r="S603" s="133"/>
      <c r="T603" s="332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374"/>
      <c r="AJ603" s="375"/>
      <c r="AK603" s="375"/>
      <c r="AL603" s="375"/>
      <c r="AM603" s="369"/>
      <c r="AN603" s="375"/>
      <c r="AO603" s="375"/>
      <c r="AP603" s="375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6"/>
      <c r="O604" s="136"/>
      <c r="P604" s="133"/>
      <c r="Q604" s="133"/>
      <c r="R604" s="133"/>
      <c r="S604" s="133"/>
      <c r="T604" s="332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374"/>
      <c r="AJ604" s="375"/>
      <c r="AK604" s="375"/>
      <c r="AL604" s="375"/>
      <c r="AM604" s="369"/>
      <c r="AN604" s="375"/>
      <c r="AO604" s="375"/>
      <c r="AP604" s="375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6"/>
      <c r="O605" s="136"/>
      <c r="P605" s="133"/>
      <c r="Q605" s="133"/>
      <c r="R605" s="133"/>
      <c r="S605" s="133"/>
      <c r="T605" s="332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374"/>
      <c r="AJ605" s="375"/>
      <c r="AK605" s="375"/>
      <c r="AL605" s="375"/>
      <c r="AM605" s="369"/>
      <c r="AN605" s="375"/>
      <c r="AO605" s="375"/>
      <c r="AP605" s="375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6"/>
      <c r="O606" s="136"/>
      <c r="P606" s="133"/>
      <c r="Q606" s="133"/>
      <c r="R606" s="133"/>
      <c r="S606" s="133"/>
      <c r="T606" s="332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374"/>
      <c r="AJ606" s="375"/>
      <c r="AK606" s="375"/>
      <c r="AL606" s="375"/>
      <c r="AM606" s="369"/>
      <c r="AN606" s="375"/>
      <c r="AO606" s="375"/>
      <c r="AP606" s="375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6"/>
      <c r="O607" s="136"/>
      <c r="P607" s="133"/>
      <c r="Q607" s="133"/>
      <c r="R607" s="133"/>
      <c r="S607" s="133"/>
      <c r="T607" s="332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374"/>
      <c r="AJ607" s="375"/>
      <c r="AK607" s="375"/>
      <c r="AL607" s="375"/>
      <c r="AM607" s="369"/>
      <c r="AN607" s="375"/>
      <c r="AO607" s="375"/>
      <c r="AP607" s="375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6"/>
      <c r="O608" s="136"/>
      <c r="P608" s="133"/>
      <c r="Q608" s="133"/>
      <c r="R608" s="133"/>
      <c r="S608" s="133"/>
      <c r="T608" s="332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374"/>
      <c r="AJ608" s="375"/>
      <c r="AK608" s="375"/>
      <c r="AL608" s="375"/>
      <c r="AM608" s="369"/>
      <c r="AN608" s="375"/>
      <c r="AO608" s="375"/>
      <c r="AP608" s="375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6"/>
      <c r="O609" s="136"/>
      <c r="P609" s="133"/>
      <c r="Q609" s="133"/>
      <c r="R609" s="133"/>
      <c r="S609" s="133"/>
      <c r="T609" s="332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374"/>
      <c r="AJ609" s="375"/>
      <c r="AK609" s="375"/>
      <c r="AL609" s="375"/>
      <c r="AM609" s="369"/>
      <c r="AN609" s="375"/>
      <c r="AO609" s="375"/>
      <c r="AP609" s="375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6"/>
      <c r="O610" s="136"/>
      <c r="P610" s="133"/>
      <c r="Q610" s="133"/>
      <c r="R610" s="133"/>
      <c r="S610" s="133"/>
      <c r="T610" s="332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374"/>
      <c r="AJ610" s="375"/>
      <c r="AK610" s="375"/>
      <c r="AL610" s="375"/>
      <c r="AM610" s="369"/>
      <c r="AN610" s="375"/>
      <c r="AO610" s="375"/>
      <c r="AP610" s="375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6"/>
      <c r="O611" s="136"/>
      <c r="P611" s="133"/>
      <c r="Q611" s="133"/>
      <c r="R611" s="133"/>
      <c r="S611" s="133"/>
      <c r="T611" s="332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374"/>
      <c r="AJ611" s="375"/>
      <c r="AK611" s="375"/>
      <c r="AL611" s="375"/>
      <c r="AM611" s="369"/>
      <c r="AN611" s="375"/>
      <c r="AO611" s="375"/>
      <c r="AP611" s="375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6"/>
      <c r="O612" s="136"/>
      <c r="P612" s="133"/>
      <c r="Q612" s="133"/>
      <c r="R612" s="133"/>
      <c r="S612" s="133"/>
      <c r="T612" s="332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374"/>
      <c r="AJ612" s="375"/>
      <c r="AK612" s="375"/>
      <c r="AL612" s="375"/>
      <c r="AM612" s="369"/>
      <c r="AN612" s="375"/>
      <c r="AO612" s="375"/>
      <c r="AP612" s="375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6"/>
      <c r="O613" s="136"/>
      <c r="P613" s="133"/>
      <c r="Q613" s="133"/>
      <c r="R613" s="133"/>
      <c r="S613" s="133"/>
      <c r="T613" s="332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374"/>
      <c r="AJ613" s="375"/>
      <c r="AK613" s="375"/>
      <c r="AL613" s="375"/>
      <c r="AM613" s="369"/>
      <c r="AN613" s="375"/>
      <c r="AO613" s="375"/>
      <c r="AP613" s="375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6"/>
      <c r="O614" s="136"/>
      <c r="P614" s="133"/>
      <c r="Q614" s="133"/>
      <c r="R614" s="133"/>
      <c r="S614" s="133"/>
      <c r="T614" s="332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374"/>
      <c r="AJ614" s="375"/>
      <c r="AK614" s="375"/>
      <c r="AL614" s="375"/>
      <c r="AM614" s="369"/>
      <c r="AN614" s="375"/>
      <c r="AO614" s="375"/>
      <c r="AP614" s="375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6"/>
      <c r="O615" s="136"/>
      <c r="P615" s="133"/>
      <c r="Q615" s="133"/>
      <c r="R615" s="133"/>
      <c r="S615" s="133"/>
      <c r="T615" s="332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374"/>
      <c r="AJ615" s="375"/>
      <c r="AK615" s="375"/>
      <c r="AL615" s="375"/>
      <c r="AM615" s="369"/>
      <c r="AN615" s="375"/>
      <c r="AO615" s="375"/>
      <c r="AP615" s="375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6"/>
      <c r="O616" s="136"/>
      <c r="P616" s="133"/>
      <c r="Q616" s="133"/>
      <c r="R616" s="133"/>
      <c r="S616" s="133"/>
      <c r="T616" s="332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374"/>
      <c r="AJ616" s="375"/>
      <c r="AK616" s="375"/>
      <c r="AL616" s="375"/>
      <c r="AM616" s="369"/>
      <c r="AN616" s="375"/>
      <c r="AO616" s="375"/>
      <c r="AP616" s="375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6"/>
      <c r="O617" s="136"/>
      <c r="P617" s="133"/>
      <c r="Q617" s="133"/>
      <c r="R617" s="133"/>
      <c r="S617" s="133"/>
      <c r="T617" s="332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374"/>
      <c r="AJ617" s="375"/>
      <c r="AK617" s="375"/>
      <c r="AL617" s="375"/>
      <c r="AM617" s="369"/>
      <c r="AN617" s="375"/>
      <c r="AO617" s="375"/>
      <c r="AP617" s="375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6"/>
      <c r="O618" s="136"/>
      <c r="P618" s="133"/>
      <c r="Q618" s="133"/>
      <c r="R618" s="133"/>
      <c r="S618" s="133"/>
      <c r="T618" s="332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374"/>
      <c r="AJ618" s="375"/>
      <c r="AK618" s="375"/>
      <c r="AL618" s="375"/>
      <c r="AM618" s="369"/>
      <c r="AN618" s="375"/>
      <c r="AO618" s="375"/>
      <c r="AP618" s="375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6"/>
      <c r="O619" s="136"/>
      <c r="P619" s="133"/>
      <c r="Q619" s="133"/>
      <c r="R619" s="133"/>
      <c r="S619" s="133"/>
      <c r="T619" s="332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374"/>
      <c r="AJ619" s="375"/>
      <c r="AK619" s="375"/>
      <c r="AL619" s="375"/>
      <c r="AM619" s="369"/>
      <c r="AN619" s="375"/>
      <c r="AO619" s="375"/>
      <c r="AP619" s="375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6"/>
      <c r="O620" s="136"/>
      <c r="P620" s="133"/>
      <c r="Q620" s="133"/>
      <c r="R620" s="133"/>
      <c r="S620" s="133"/>
      <c r="T620" s="332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374"/>
      <c r="AJ620" s="375"/>
      <c r="AK620" s="375"/>
      <c r="AL620" s="375"/>
      <c r="AM620" s="369"/>
      <c r="AN620" s="375"/>
      <c r="AO620" s="375"/>
      <c r="AP620" s="375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6"/>
      <c r="O621" s="136"/>
      <c r="P621" s="133"/>
      <c r="Q621" s="133"/>
      <c r="R621" s="133"/>
      <c r="S621" s="133"/>
      <c r="T621" s="332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374"/>
      <c r="AJ621" s="375"/>
      <c r="AK621" s="375"/>
      <c r="AL621" s="375"/>
      <c r="AM621" s="369"/>
      <c r="AN621" s="375"/>
      <c r="AO621" s="375"/>
      <c r="AP621" s="375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6"/>
      <c r="O622" s="136"/>
      <c r="P622" s="133"/>
      <c r="Q622" s="133"/>
      <c r="R622" s="133"/>
      <c r="S622" s="133"/>
      <c r="T622" s="332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374"/>
      <c r="AJ622" s="375"/>
      <c r="AK622" s="375"/>
      <c r="AL622" s="375"/>
      <c r="AM622" s="369"/>
      <c r="AN622" s="375"/>
      <c r="AO622" s="375"/>
      <c r="AP622" s="375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6"/>
      <c r="O623" s="136"/>
      <c r="P623" s="133"/>
      <c r="Q623" s="133"/>
      <c r="R623" s="133"/>
      <c r="S623" s="133"/>
      <c r="T623" s="332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374"/>
      <c r="AJ623" s="375"/>
      <c r="AK623" s="375"/>
      <c r="AL623" s="375"/>
      <c r="AM623" s="369"/>
      <c r="AN623" s="375"/>
      <c r="AO623" s="375"/>
      <c r="AP623" s="375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6"/>
      <c r="O624" s="136"/>
      <c r="P624" s="133"/>
      <c r="Q624" s="133"/>
      <c r="R624" s="133"/>
      <c r="S624" s="133"/>
      <c r="T624" s="332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374"/>
      <c r="AJ624" s="375"/>
      <c r="AK624" s="375"/>
      <c r="AL624" s="375"/>
      <c r="AM624" s="369"/>
      <c r="AN624" s="375"/>
      <c r="AO624" s="375"/>
      <c r="AP624" s="375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6"/>
      <c r="O625" s="136"/>
      <c r="P625" s="133"/>
      <c r="Q625" s="133"/>
      <c r="R625" s="133"/>
      <c r="S625" s="133"/>
      <c r="T625" s="332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374"/>
      <c r="AJ625" s="375"/>
      <c r="AK625" s="375"/>
      <c r="AL625" s="375"/>
      <c r="AM625" s="369"/>
      <c r="AN625" s="375"/>
      <c r="AO625" s="375"/>
      <c r="AP625" s="375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6"/>
      <c r="O626" s="136"/>
      <c r="P626" s="133"/>
      <c r="Q626" s="133"/>
      <c r="R626" s="133"/>
      <c r="S626" s="133"/>
      <c r="T626" s="332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374"/>
      <c r="AJ626" s="375"/>
      <c r="AK626" s="375"/>
      <c r="AL626" s="375"/>
      <c r="AM626" s="369"/>
      <c r="AN626" s="375"/>
      <c r="AO626" s="375"/>
      <c r="AP626" s="375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6"/>
      <c r="O627" s="136"/>
      <c r="P627" s="133"/>
      <c r="Q627" s="133"/>
      <c r="R627" s="133"/>
      <c r="S627" s="133"/>
      <c r="T627" s="332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374"/>
      <c r="AJ627" s="375"/>
      <c r="AK627" s="375"/>
      <c r="AL627" s="375"/>
      <c r="AM627" s="369"/>
      <c r="AN627" s="375"/>
      <c r="AO627" s="375"/>
      <c r="AP627" s="375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6"/>
      <c r="O628" s="136"/>
      <c r="P628" s="133"/>
      <c r="Q628" s="133"/>
      <c r="R628" s="133"/>
      <c r="S628" s="133"/>
      <c r="T628" s="332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374"/>
      <c r="AJ628" s="375"/>
      <c r="AK628" s="375"/>
      <c r="AL628" s="375"/>
      <c r="AM628" s="369"/>
      <c r="AN628" s="375"/>
      <c r="AO628" s="375"/>
      <c r="AP628" s="375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6"/>
      <c r="O629" s="136"/>
      <c r="P629" s="133"/>
      <c r="Q629" s="133"/>
      <c r="R629" s="133"/>
      <c r="S629" s="133"/>
      <c r="T629" s="332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374"/>
      <c r="AJ629" s="375"/>
      <c r="AK629" s="375"/>
      <c r="AL629" s="375"/>
      <c r="AM629" s="369"/>
      <c r="AN629" s="375"/>
      <c r="AO629" s="375"/>
      <c r="AP629" s="375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6"/>
      <c r="O630" s="136"/>
      <c r="P630" s="133"/>
      <c r="Q630" s="133"/>
      <c r="R630" s="133"/>
      <c r="S630" s="133"/>
      <c r="T630" s="332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374"/>
      <c r="AJ630" s="375"/>
      <c r="AK630" s="375"/>
      <c r="AL630" s="375"/>
      <c r="AM630" s="369"/>
      <c r="AN630" s="375"/>
      <c r="AO630" s="375"/>
      <c r="AP630" s="375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6"/>
      <c r="O631" s="136"/>
      <c r="P631" s="133"/>
      <c r="Q631" s="133"/>
      <c r="R631" s="133"/>
      <c r="S631" s="133"/>
      <c r="T631" s="332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374"/>
      <c r="AJ631" s="375"/>
      <c r="AK631" s="375"/>
      <c r="AL631" s="375"/>
      <c r="AM631" s="369"/>
      <c r="AN631" s="375"/>
      <c r="AO631" s="375"/>
      <c r="AP631" s="375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6"/>
      <c r="O632" s="136"/>
      <c r="P632" s="133"/>
      <c r="Q632" s="133"/>
      <c r="R632" s="133"/>
      <c r="S632" s="133"/>
      <c r="T632" s="332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374"/>
      <c r="AJ632" s="375"/>
      <c r="AK632" s="375"/>
      <c r="AL632" s="375"/>
      <c r="AM632" s="369"/>
      <c r="AN632" s="375"/>
      <c r="AO632" s="375"/>
      <c r="AP632" s="375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6"/>
      <c r="O633" s="136"/>
      <c r="P633" s="133"/>
      <c r="Q633" s="133"/>
      <c r="R633" s="133"/>
      <c r="S633" s="133"/>
      <c r="T633" s="332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374"/>
      <c r="AJ633" s="375"/>
      <c r="AK633" s="375"/>
      <c r="AL633" s="375"/>
      <c r="AM633" s="369"/>
      <c r="AN633" s="375"/>
      <c r="AO633" s="375"/>
      <c r="AP633" s="375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6"/>
      <c r="O634" s="136"/>
      <c r="P634" s="133"/>
      <c r="Q634" s="133"/>
      <c r="R634" s="133"/>
      <c r="S634" s="133"/>
      <c r="T634" s="332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374"/>
      <c r="AJ634" s="375"/>
      <c r="AK634" s="375"/>
      <c r="AL634" s="375"/>
      <c r="AM634" s="369"/>
      <c r="AN634" s="375"/>
      <c r="AO634" s="375"/>
      <c r="AP634" s="375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6"/>
      <c r="O635" s="136"/>
      <c r="P635" s="133"/>
      <c r="Q635" s="133"/>
      <c r="R635" s="133"/>
      <c r="S635" s="133"/>
      <c r="T635" s="332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374"/>
      <c r="AJ635" s="375"/>
      <c r="AK635" s="375"/>
      <c r="AL635" s="375"/>
      <c r="AM635" s="369"/>
      <c r="AN635" s="375"/>
      <c r="AO635" s="375"/>
      <c r="AP635" s="375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6"/>
      <c r="O636" s="136"/>
      <c r="P636" s="133"/>
      <c r="Q636" s="133"/>
      <c r="R636" s="133"/>
      <c r="S636" s="133"/>
      <c r="T636" s="332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374"/>
      <c r="AJ636" s="375"/>
      <c r="AK636" s="375"/>
      <c r="AL636" s="375"/>
      <c r="AM636" s="369"/>
      <c r="AN636" s="375"/>
      <c r="AO636" s="375"/>
      <c r="AP636" s="375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6"/>
      <c r="O637" s="136"/>
      <c r="P637" s="133"/>
      <c r="Q637" s="133"/>
      <c r="R637" s="133"/>
      <c r="S637" s="133"/>
      <c r="T637" s="332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374"/>
      <c r="AJ637" s="375"/>
      <c r="AK637" s="375"/>
      <c r="AL637" s="375"/>
      <c r="AM637" s="369"/>
      <c r="AN637" s="375"/>
      <c r="AO637" s="375"/>
      <c r="AP637" s="375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6"/>
      <c r="O638" s="136"/>
      <c r="P638" s="133"/>
      <c r="Q638" s="133"/>
      <c r="R638" s="133"/>
      <c r="S638" s="133"/>
      <c r="T638" s="332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374"/>
      <c r="AJ638" s="375"/>
      <c r="AK638" s="375"/>
      <c r="AL638" s="375"/>
      <c r="AM638" s="369"/>
      <c r="AN638" s="375"/>
      <c r="AO638" s="375"/>
      <c r="AP638" s="375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6"/>
      <c r="O639" s="136"/>
      <c r="P639" s="133"/>
      <c r="Q639" s="133"/>
      <c r="R639" s="133"/>
      <c r="S639" s="133"/>
      <c r="T639" s="332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374"/>
      <c r="AJ639" s="375"/>
      <c r="AK639" s="375"/>
      <c r="AL639" s="375"/>
      <c r="AM639" s="369"/>
      <c r="AN639" s="375"/>
      <c r="AO639" s="375"/>
      <c r="AP639" s="375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6"/>
      <c r="O640" s="136"/>
      <c r="P640" s="133"/>
      <c r="Q640" s="133"/>
      <c r="R640" s="133"/>
      <c r="S640" s="133"/>
      <c r="T640" s="332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374"/>
      <c r="AJ640" s="375"/>
      <c r="AK640" s="375"/>
      <c r="AL640" s="375"/>
      <c r="AM640" s="369"/>
      <c r="AN640" s="375"/>
      <c r="AO640" s="375"/>
      <c r="AP640" s="375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6"/>
      <c r="O641" s="136"/>
      <c r="P641" s="133"/>
      <c r="Q641" s="133"/>
      <c r="R641" s="133"/>
      <c r="S641" s="133"/>
      <c r="T641" s="332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374"/>
      <c r="AJ641" s="375"/>
      <c r="AK641" s="375"/>
      <c r="AL641" s="375"/>
      <c r="AM641" s="369"/>
      <c r="AN641" s="375"/>
      <c r="AO641" s="375"/>
      <c r="AP641" s="375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6"/>
      <c r="O642" s="136"/>
      <c r="P642" s="133"/>
      <c r="Q642" s="133"/>
      <c r="R642" s="133"/>
      <c r="S642" s="133"/>
      <c r="T642" s="332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374"/>
      <c r="AJ642" s="375"/>
      <c r="AK642" s="375"/>
      <c r="AL642" s="375"/>
      <c r="AM642" s="369"/>
      <c r="AN642" s="375"/>
      <c r="AO642" s="375"/>
      <c r="AP642" s="375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6"/>
      <c r="O643" s="136"/>
      <c r="P643" s="133"/>
      <c r="Q643" s="133"/>
      <c r="R643" s="133"/>
      <c r="S643" s="133"/>
      <c r="T643" s="332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374"/>
      <c r="AJ643" s="375"/>
      <c r="AK643" s="375"/>
      <c r="AL643" s="375"/>
      <c r="AM643" s="369"/>
      <c r="AN643" s="375"/>
      <c r="AO643" s="375"/>
      <c r="AP643" s="375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6"/>
      <c r="O644" s="136"/>
      <c r="P644" s="133"/>
      <c r="Q644" s="133"/>
      <c r="R644" s="133"/>
      <c r="S644" s="133"/>
      <c r="T644" s="332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374"/>
      <c r="AJ644" s="375"/>
      <c r="AK644" s="375"/>
      <c r="AL644" s="375"/>
      <c r="AM644" s="369"/>
      <c r="AN644" s="375"/>
      <c r="AO644" s="375"/>
      <c r="AP644" s="375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6"/>
      <c r="O645" s="136"/>
      <c r="P645" s="133"/>
      <c r="Q645" s="133"/>
      <c r="R645" s="133"/>
      <c r="S645" s="133"/>
      <c r="T645" s="332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374"/>
      <c r="AJ645" s="375"/>
      <c r="AK645" s="375"/>
      <c r="AL645" s="375"/>
      <c r="AM645" s="369"/>
      <c r="AN645" s="375"/>
      <c r="AO645" s="375"/>
      <c r="AP645" s="375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6"/>
      <c r="O646" s="136"/>
      <c r="P646" s="133"/>
      <c r="Q646" s="133"/>
      <c r="R646" s="133"/>
      <c r="S646" s="133"/>
      <c r="T646" s="332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374"/>
      <c r="AJ646" s="375"/>
      <c r="AK646" s="375"/>
      <c r="AL646" s="375"/>
      <c r="AM646" s="369"/>
      <c r="AN646" s="375"/>
      <c r="AO646" s="375"/>
      <c r="AP646" s="375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6"/>
      <c r="O647" s="136"/>
      <c r="P647" s="133"/>
      <c r="Q647" s="133"/>
      <c r="R647" s="133"/>
      <c r="S647" s="133"/>
      <c r="T647" s="332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374"/>
      <c r="AJ647" s="375"/>
      <c r="AK647" s="375"/>
      <c r="AL647" s="375"/>
      <c r="AM647" s="369"/>
      <c r="AN647" s="375"/>
      <c r="AO647" s="375"/>
      <c r="AP647" s="375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6"/>
      <c r="O648" s="136"/>
      <c r="P648" s="133"/>
      <c r="Q648" s="133"/>
      <c r="R648" s="133"/>
      <c r="S648" s="133"/>
      <c r="T648" s="332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374"/>
      <c r="AJ648" s="375"/>
      <c r="AK648" s="375"/>
      <c r="AL648" s="375"/>
      <c r="AM648" s="369"/>
      <c r="AN648" s="375"/>
      <c r="AO648" s="375"/>
      <c r="AP648" s="375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6"/>
      <c r="O649" s="136"/>
      <c r="P649" s="133"/>
      <c r="Q649" s="133"/>
      <c r="R649" s="133"/>
      <c r="S649" s="133"/>
      <c r="T649" s="332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374"/>
      <c r="AJ649" s="375"/>
      <c r="AK649" s="375"/>
      <c r="AL649" s="375"/>
      <c r="AM649" s="369"/>
      <c r="AN649" s="375"/>
      <c r="AO649" s="375"/>
      <c r="AP649" s="375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6"/>
      <c r="O650" s="136"/>
      <c r="P650" s="133"/>
      <c r="Q650" s="133"/>
      <c r="R650" s="133"/>
      <c r="S650" s="133"/>
      <c r="T650" s="332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374"/>
      <c r="AJ650" s="375"/>
      <c r="AK650" s="375"/>
      <c r="AL650" s="375"/>
      <c r="AM650" s="369"/>
      <c r="AN650" s="375"/>
      <c r="AO650" s="375"/>
      <c r="AP650" s="375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6"/>
      <c r="O651" s="136"/>
      <c r="P651" s="133"/>
      <c r="Q651" s="133"/>
      <c r="R651" s="133"/>
      <c r="S651" s="133"/>
      <c r="T651" s="332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374"/>
      <c r="AJ651" s="375"/>
      <c r="AK651" s="375"/>
      <c r="AL651" s="375"/>
      <c r="AM651" s="369"/>
      <c r="AN651" s="375"/>
      <c r="AO651" s="375"/>
      <c r="AP651" s="375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6"/>
      <c r="O652" s="136"/>
      <c r="P652" s="133"/>
      <c r="Q652" s="133"/>
      <c r="R652" s="133"/>
      <c r="S652" s="133"/>
      <c r="T652" s="332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374"/>
      <c r="AJ652" s="375"/>
      <c r="AK652" s="375"/>
      <c r="AL652" s="375"/>
      <c r="AM652" s="369"/>
      <c r="AN652" s="375"/>
      <c r="AO652" s="375"/>
      <c r="AP652" s="375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6"/>
      <c r="O653" s="136"/>
      <c r="P653" s="133"/>
      <c r="Q653" s="133"/>
      <c r="R653" s="133"/>
      <c r="S653" s="133"/>
      <c r="T653" s="332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374"/>
      <c r="AJ653" s="375"/>
      <c r="AK653" s="375"/>
      <c r="AL653" s="375"/>
      <c r="AM653" s="369"/>
      <c r="AN653" s="375"/>
      <c r="AO653" s="375"/>
      <c r="AP653" s="375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6"/>
      <c r="O654" s="136"/>
      <c r="P654" s="133"/>
      <c r="Q654" s="133"/>
      <c r="R654" s="133"/>
      <c r="S654" s="133"/>
      <c r="T654" s="332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374"/>
      <c r="AJ654" s="375"/>
      <c r="AK654" s="375"/>
      <c r="AL654" s="375"/>
      <c r="AM654" s="369"/>
      <c r="AN654" s="375"/>
      <c r="AO654" s="375"/>
      <c r="AP654" s="375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6"/>
      <c r="O655" s="136"/>
      <c r="P655" s="133"/>
      <c r="Q655" s="133"/>
      <c r="R655" s="133"/>
      <c r="S655" s="133"/>
      <c r="T655" s="332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374"/>
      <c r="AJ655" s="375"/>
      <c r="AK655" s="375"/>
      <c r="AL655" s="375"/>
      <c r="AM655" s="369"/>
      <c r="AN655" s="375"/>
      <c r="AO655" s="375"/>
      <c r="AP655" s="375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6"/>
      <c r="O656" s="136"/>
      <c r="P656" s="133"/>
      <c r="Q656" s="133"/>
      <c r="R656" s="133"/>
      <c r="S656" s="133"/>
      <c r="T656" s="332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374"/>
      <c r="AJ656" s="375"/>
      <c r="AK656" s="375"/>
      <c r="AL656" s="375"/>
      <c r="AM656" s="369"/>
      <c r="AN656" s="375"/>
      <c r="AO656" s="375"/>
      <c r="AP656" s="375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6"/>
      <c r="O657" s="136"/>
      <c r="P657" s="133"/>
      <c r="Q657" s="133"/>
      <c r="R657" s="133"/>
      <c r="S657" s="133"/>
      <c r="T657" s="332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374"/>
      <c r="AJ657" s="375"/>
      <c r="AK657" s="375"/>
      <c r="AL657" s="375"/>
      <c r="AM657" s="369"/>
      <c r="AN657" s="375"/>
      <c r="AO657" s="375"/>
      <c r="AP657" s="375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6"/>
      <c r="O658" s="136"/>
      <c r="P658" s="133"/>
      <c r="Q658" s="133"/>
      <c r="R658" s="133"/>
      <c r="S658" s="133"/>
      <c r="T658" s="332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374"/>
      <c r="AJ658" s="375"/>
      <c r="AK658" s="375"/>
      <c r="AL658" s="375"/>
      <c r="AM658" s="369"/>
      <c r="AN658" s="375"/>
      <c r="AO658" s="375"/>
      <c r="AP658" s="375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6"/>
      <c r="O659" s="136"/>
      <c r="P659" s="133"/>
      <c r="Q659" s="133"/>
      <c r="R659" s="133"/>
      <c r="S659" s="133"/>
      <c r="T659" s="332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374"/>
      <c r="AJ659" s="375"/>
      <c r="AK659" s="375"/>
      <c r="AL659" s="375"/>
      <c r="AM659" s="369"/>
      <c r="AN659" s="375"/>
      <c r="AO659" s="375"/>
      <c r="AP659" s="375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6"/>
      <c r="O660" s="136"/>
      <c r="P660" s="133"/>
      <c r="Q660" s="133"/>
      <c r="R660" s="133"/>
      <c r="S660" s="133"/>
      <c r="T660" s="332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374"/>
      <c r="AJ660" s="375"/>
      <c r="AK660" s="375"/>
      <c r="AL660" s="375"/>
      <c r="AM660" s="369"/>
      <c r="AN660" s="375"/>
      <c r="AO660" s="375"/>
      <c r="AP660" s="375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6"/>
      <c r="O661" s="136"/>
      <c r="P661" s="133"/>
      <c r="Q661" s="133"/>
      <c r="R661" s="133"/>
      <c r="S661" s="133"/>
      <c r="T661" s="332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374"/>
      <c r="AJ661" s="375"/>
      <c r="AK661" s="375"/>
      <c r="AL661" s="375"/>
      <c r="AM661" s="369"/>
      <c r="AN661" s="375"/>
      <c r="AO661" s="375"/>
      <c r="AP661" s="375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6"/>
      <c r="O662" s="136"/>
      <c r="P662" s="133"/>
      <c r="Q662" s="133"/>
      <c r="R662" s="133"/>
      <c r="S662" s="133"/>
      <c r="T662" s="332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374"/>
      <c r="AJ662" s="375"/>
      <c r="AK662" s="375"/>
      <c r="AL662" s="375"/>
      <c r="AM662" s="369"/>
      <c r="AN662" s="375"/>
      <c r="AO662" s="375"/>
      <c r="AP662" s="375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6"/>
      <c r="O663" s="136"/>
      <c r="P663" s="133"/>
      <c r="Q663" s="133"/>
      <c r="R663" s="133"/>
      <c r="S663" s="133"/>
      <c r="T663" s="332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374"/>
      <c r="AJ663" s="375"/>
      <c r="AK663" s="375"/>
      <c r="AL663" s="375"/>
      <c r="AM663" s="369"/>
      <c r="AN663" s="375"/>
      <c r="AO663" s="375"/>
      <c r="AP663" s="375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6"/>
      <c r="O664" s="136"/>
      <c r="P664" s="133"/>
      <c r="Q664" s="133"/>
      <c r="R664" s="133"/>
      <c r="S664" s="133"/>
      <c r="T664" s="332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374"/>
      <c r="AJ664" s="375"/>
      <c r="AK664" s="375"/>
      <c r="AL664" s="375"/>
      <c r="AM664" s="369"/>
      <c r="AN664" s="375"/>
      <c r="AO664" s="375"/>
      <c r="AP664" s="375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6"/>
      <c r="O665" s="136"/>
      <c r="P665" s="133"/>
      <c r="Q665" s="133"/>
      <c r="R665" s="133"/>
      <c r="S665" s="133"/>
      <c r="T665" s="332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374"/>
      <c r="AJ665" s="375"/>
      <c r="AK665" s="375"/>
      <c r="AL665" s="375"/>
      <c r="AM665" s="369"/>
      <c r="AN665" s="375"/>
      <c r="AO665" s="375"/>
      <c r="AP665" s="375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6"/>
      <c r="O666" s="136"/>
      <c r="P666" s="133"/>
      <c r="Q666" s="133"/>
      <c r="R666" s="133"/>
      <c r="S666" s="133"/>
      <c r="T666" s="332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374"/>
      <c r="AJ666" s="375"/>
      <c r="AK666" s="375"/>
      <c r="AL666" s="375"/>
      <c r="AM666" s="369"/>
      <c r="AN666" s="375"/>
      <c r="AO666" s="375"/>
      <c r="AP666" s="375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6"/>
      <c r="O667" s="136"/>
      <c r="P667" s="133"/>
      <c r="Q667" s="133"/>
      <c r="R667" s="133"/>
      <c r="S667" s="133"/>
      <c r="T667" s="332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374"/>
      <c r="AJ667" s="375"/>
      <c r="AK667" s="375"/>
      <c r="AL667" s="375"/>
      <c r="AM667" s="369"/>
      <c r="AN667" s="375"/>
      <c r="AO667" s="375"/>
      <c r="AP667" s="375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6"/>
      <c r="O668" s="136"/>
      <c r="P668" s="133"/>
      <c r="Q668" s="133"/>
      <c r="R668" s="133"/>
      <c r="S668" s="133"/>
      <c r="T668" s="332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374"/>
      <c r="AJ668" s="375"/>
      <c r="AK668" s="375"/>
      <c r="AL668" s="375"/>
      <c r="AM668" s="369"/>
      <c r="AN668" s="375"/>
      <c r="AO668" s="375"/>
      <c r="AP668" s="375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6"/>
      <c r="O669" s="136"/>
      <c r="P669" s="133"/>
      <c r="Q669" s="133"/>
      <c r="R669" s="133"/>
      <c r="S669" s="133"/>
      <c r="T669" s="332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374"/>
      <c r="AJ669" s="375"/>
      <c r="AK669" s="375"/>
      <c r="AL669" s="375"/>
      <c r="AM669" s="369"/>
      <c r="AN669" s="375"/>
      <c r="AO669" s="375"/>
      <c r="AP669" s="375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6"/>
      <c r="O670" s="136"/>
      <c r="P670" s="133"/>
      <c r="Q670" s="133"/>
      <c r="R670" s="133"/>
      <c r="S670" s="133"/>
      <c r="T670" s="332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374"/>
      <c r="AJ670" s="375"/>
      <c r="AK670" s="375"/>
      <c r="AL670" s="375"/>
      <c r="AM670" s="369"/>
      <c r="AN670" s="375"/>
      <c r="AO670" s="375"/>
      <c r="AP670" s="375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6"/>
      <c r="O671" s="136"/>
      <c r="P671" s="133"/>
      <c r="Q671" s="133"/>
      <c r="R671" s="133"/>
      <c r="S671" s="133"/>
      <c r="T671" s="332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374"/>
      <c r="AJ671" s="375"/>
      <c r="AK671" s="375"/>
      <c r="AL671" s="375"/>
      <c r="AM671" s="369"/>
      <c r="AN671" s="375"/>
      <c r="AO671" s="375"/>
      <c r="AP671" s="375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6"/>
      <c r="O672" s="136"/>
      <c r="P672" s="133"/>
      <c r="Q672" s="133"/>
      <c r="R672" s="133"/>
      <c r="S672" s="133"/>
      <c r="T672" s="332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374"/>
      <c r="AJ672" s="375"/>
      <c r="AK672" s="375"/>
      <c r="AL672" s="375"/>
      <c r="AM672" s="369"/>
      <c r="AN672" s="375"/>
      <c r="AO672" s="375"/>
      <c r="AP672" s="375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6"/>
      <c r="O673" s="136"/>
      <c r="P673" s="133"/>
      <c r="Q673" s="133"/>
      <c r="R673" s="133"/>
      <c r="S673" s="133"/>
      <c r="T673" s="332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374"/>
      <c r="AJ673" s="375"/>
      <c r="AK673" s="375"/>
      <c r="AL673" s="375"/>
      <c r="AM673" s="369"/>
      <c r="AN673" s="375"/>
      <c r="AO673" s="375"/>
      <c r="AP673" s="375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6"/>
      <c r="O674" s="136"/>
      <c r="P674" s="133"/>
      <c r="Q674" s="133"/>
      <c r="R674" s="133"/>
      <c r="S674" s="133"/>
      <c r="T674" s="332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374"/>
      <c r="AJ674" s="375"/>
      <c r="AK674" s="375"/>
      <c r="AL674" s="375"/>
      <c r="AM674" s="369"/>
      <c r="AN674" s="375"/>
      <c r="AO674" s="375"/>
      <c r="AP674" s="375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6"/>
      <c r="O675" s="136"/>
      <c r="P675" s="133"/>
      <c r="Q675" s="133"/>
      <c r="R675" s="133"/>
      <c r="S675" s="133"/>
      <c r="T675" s="332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374"/>
      <c r="AJ675" s="375"/>
      <c r="AK675" s="375"/>
      <c r="AL675" s="375"/>
      <c r="AM675" s="369"/>
      <c r="AN675" s="375"/>
      <c r="AO675" s="375"/>
      <c r="AP675" s="375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6"/>
      <c r="O676" s="136"/>
      <c r="P676" s="133"/>
      <c r="Q676" s="133"/>
      <c r="R676" s="133"/>
      <c r="S676" s="133"/>
      <c r="T676" s="332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374"/>
      <c r="AJ676" s="375"/>
      <c r="AK676" s="375"/>
      <c r="AL676" s="375"/>
      <c r="AM676" s="369"/>
      <c r="AN676" s="375"/>
      <c r="AO676" s="375"/>
      <c r="AP676" s="375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6"/>
      <c r="O677" s="136"/>
      <c r="P677" s="133"/>
      <c r="Q677" s="133"/>
      <c r="R677" s="133"/>
      <c r="S677" s="133"/>
      <c r="T677" s="332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374"/>
      <c r="AJ677" s="375"/>
      <c r="AK677" s="375"/>
      <c r="AL677" s="375"/>
      <c r="AM677" s="369"/>
      <c r="AN677" s="375"/>
      <c r="AO677" s="375"/>
      <c r="AP677" s="375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6"/>
      <c r="O678" s="136"/>
      <c r="P678" s="133"/>
      <c r="Q678" s="133"/>
      <c r="R678" s="133"/>
      <c r="S678" s="133"/>
      <c r="T678" s="332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374"/>
      <c r="AJ678" s="375"/>
      <c r="AK678" s="375"/>
      <c r="AL678" s="375"/>
      <c r="AM678" s="369"/>
      <c r="AN678" s="375"/>
      <c r="AO678" s="375"/>
      <c r="AP678" s="375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6"/>
      <c r="O679" s="136"/>
      <c r="P679" s="133"/>
      <c r="Q679" s="133"/>
      <c r="R679" s="133"/>
      <c r="S679" s="133"/>
      <c r="T679" s="332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374"/>
      <c r="AJ679" s="375"/>
      <c r="AK679" s="375"/>
      <c r="AL679" s="375"/>
      <c r="AM679" s="369"/>
      <c r="AN679" s="375"/>
      <c r="AO679" s="375"/>
      <c r="AP679" s="375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6"/>
      <c r="O680" s="136"/>
      <c r="P680" s="133"/>
      <c r="Q680" s="133"/>
      <c r="R680" s="133"/>
      <c r="S680" s="133"/>
      <c r="T680" s="332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374"/>
      <c r="AJ680" s="375"/>
      <c r="AK680" s="375"/>
      <c r="AL680" s="375"/>
      <c r="AM680" s="369"/>
      <c r="AN680" s="375"/>
      <c r="AO680" s="375"/>
      <c r="AP680" s="375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6"/>
      <c r="O681" s="136"/>
      <c r="P681" s="133"/>
      <c r="Q681" s="133"/>
      <c r="R681" s="133"/>
      <c r="S681" s="133"/>
      <c r="T681" s="332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374"/>
      <c r="AJ681" s="375"/>
      <c r="AK681" s="375"/>
      <c r="AL681" s="375"/>
      <c r="AM681" s="369"/>
      <c r="AN681" s="375"/>
      <c r="AO681" s="375"/>
      <c r="AP681" s="375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6"/>
      <c r="O682" s="136"/>
      <c r="P682" s="133"/>
      <c r="Q682" s="133"/>
      <c r="R682" s="133"/>
      <c r="S682" s="133"/>
      <c r="T682" s="332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374"/>
      <c r="AJ682" s="375"/>
      <c r="AK682" s="375"/>
      <c r="AL682" s="375"/>
      <c r="AM682" s="369"/>
      <c r="AN682" s="375"/>
      <c r="AO682" s="375"/>
      <c r="AP682" s="375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6"/>
      <c r="O683" s="136"/>
      <c r="P683" s="133"/>
      <c r="Q683" s="133"/>
      <c r="R683" s="133"/>
      <c r="S683" s="133"/>
      <c r="T683" s="332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374"/>
      <c r="AJ683" s="375"/>
      <c r="AK683" s="375"/>
      <c r="AL683" s="375"/>
      <c r="AM683" s="369"/>
      <c r="AN683" s="375"/>
      <c r="AO683" s="375"/>
      <c r="AP683" s="375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6"/>
      <c r="O684" s="136"/>
      <c r="P684" s="133"/>
      <c r="Q684" s="133"/>
      <c r="R684" s="133"/>
      <c r="S684" s="133"/>
      <c r="T684" s="332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374"/>
      <c r="AJ684" s="375"/>
      <c r="AK684" s="375"/>
      <c r="AL684" s="375"/>
      <c r="AM684" s="369"/>
      <c r="AN684" s="375"/>
      <c r="AO684" s="375"/>
      <c r="AP684" s="375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6"/>
      <c r="O685" s="136"/>
      <c r="P685" s="133"/>
      <c r="Q685" s="133"/>
      <c r="R685" s="133"/>
      <c r="S685" s="133"/>
      <c r="T685" s="332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374"/>
      <c r="AJ685" s="375"/>
      <c r="AK685" s="375"/>
      <c r="AL685" s="375"/>
      <c r="AM685" s="369"/>
      <c r="AN685" s="375"/>
      <c r="AO685" s="375"/>
      <c r="AP685" s="375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6"/>
      <c r="O686" s="136"/>
      <c r="P686" s="133"/>
      <c r="Q686" s="133"/>
      <c r="R686" s="133"/>
      <c r="S686" s="133"/>
      <c r="T686" s="332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374"/>
      <c r="AJ686" s="375"/>
      <c r="AK686" s="375"/>
      <c r="AL686" s="375"/>
      <c r="AM686" s="369"/>
      <c r="AN686" s="375"/>
      <c r="AO686" s="375"/>
      <c r="AP686" s="375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6"/>
      <c r="O687" s="136"/>
      <c r="P687" s="133"/>
      <c r="Q687" s="133"/>
      <c r="R687" s="133"/>
      <c r="S687" s="133"/>
      <c r="T687" s="332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374"/>
      <c r="AJ687" s="375"/>
      <c r="AK687" s="375"/>
      <c r="AL687" s="375"/>
      <c r="AM687" s="369"/>
      <c r="AN687" s="375"/>
      <c r="AO687" s="375"/>
      <c r="AP687" s="375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6"/>
      <c r="O688" s="136"/>
      <c r="P688" s="133"/>
      <c r="Q688" s="133"/>
      <c r="R688" s="133"/>
      <c r="S688" s="133"/>
      <c r="T688" s="332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374"/>
      <c r="AJ688" s="375"/>
      <c r="AK688" s="375"/>
      <c r="AL688" s="375"/>
      <c r="AM688" s="369"/>
      <c r="AN688" s="375"/>
      <c r="AO688" s="375"/>
      <c r="AP688" s="375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6"/>
      <c r="O689" s="136"/>
      <c r="P689" s="133"/>
      <c r="Q689" s="133"/>
      <c r="R689" s="133"/>
      <c r="S689" s="133"/>
      <c r="T689" s="332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374"/>
      <c r="AJ689" s="375"/>
      <c r="AK689" s="375"/>
      <c r="AL689" s="375"/>
      <c r="AM689" s="369"/>
      <c r="AN689" s="375"/>
      <c r="AO689" s="375"/>
      <c r="AP689" s="375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6"/>
      <c r="O690" s="136"/>
      <c r="P690" s="133"/>
      <c r="Q690" s="133"/>
      <c r="R690" s="133"/>
      <c r="S690" s="133"/>
      <c r="T690" s="332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374"/>
      <c r="AJ690" s="375"/>
      <c r="AK690" s="375"/>
      <c r="AL690" s="375"/>
      <c r="AM690" s="369"/>
      <c r="AN690" s="375"/>
      <c r="AO690" s="375"/>
      <c r="AP690" s="375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6"/>
      <c r="O691" s="136"/>
      <c r="P691" s="133"/>
      <c r="Q691" s="133"/>
      <c r="R691" s="133"/>
      <c r="S691" s="133"/>
      <c r="T691" s="332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374"/>
      <c r="AJ691" s="375"/>
      <c r="AK691" s="375"/>
      <c r="AL691" s="375"/>
      <c r="AM691" s="369"/>
      <c r="AN691" s="375"/>
      <c r="AO691" s="375"/>
      <c r="AP691" s="375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6"/>
      <c r="O692" s="136"/>
      <c r="P692" s="133"/>
      <c r="Q692" s="133"/>
      <c r="R692" s="133"/>
      <c r="S692" s="133"/>
      <c r="T692" s="332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374"/>
      <c r="AJ692" s="375"/>
      <c r="AK692" s="375"/>
      <c r="AL692" s="375"/>
      <c r="AM692" s="369"/>
      <c r="AN692" s="375"/>
      <c r="AO692" s="375"/>
      <c r="AP692" s="375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6"/>
      <c r="O693" s="136"/>
      <c r="P693" s="133"/>
      <c r="Q693" s="133"/>
      <c r="R693" s="133"/>
      <c r="S693" s="133"/>
      <c r="T693" s="332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374"/>
      <c r="AJ693" s="375"/>
      <c r="AK693" s="375"/>
      <c r="AL693" s="375"/>
      <c r="AM693" s="369"/>
      <c r="AN693" s="375"/>
      <c r="AO693" s="375"/>
      <c r="AP693" s="375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6"/>
      <c r="O694" s="136"/>
      <c r="P694" s="133"/>
      <c r="Q694" s="133"/>
      <c r="R694" s="133"/>
      <c r="S694" s="133"/>
      <c r="T694" s="332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374"/>
      <c r="AJ694" s="375"/>
      <c r="AK694" s="375"/>
      <c r="AL694" s="375"/>
      <c r="AM694" s="369"/>
      <c r="AN694" s="375"/>
      <c r="AO694" s="375"/>
      <c r="AP694" s="375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6"/>
      <c r="O695" s="136"/>
      <c r="P695" s="133"/>
      <c r="Q695" s="133"/>
      <c r="R695" s="133"/>
      <c r="S695" s="133"/>
      <c r="T695" s="332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374"/>
      <c r="AJ695" s="375"/>
      <c r="AK695" s="375"/>
      <c r="AL695" s="375"/>
      <c r="AM695" s="369"/>
      <c r="AN695" s="375"/>
      <c r="AO695" s="375"/>
      <c r="AP695" s="375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6"/>
      <c r="O696" s="136"/>
      <c r="P696" s="133"/>
      <c r="Q696" s="133"/>
      <c r="R696" s="133"/>
      <c r="S696" s="133"/>
      <c r="T696" s="332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374"/>
      <c r="AJ696" s="375"/>
      <c r="AK696" s="375"/>
      <c r="AL696" s="375"/>
      <c r="AM696" s="369"/>
      <c r="AN696" s="375"/>
      <c r="AO696" s="375"/>
      <c r="AP696" s="375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6"/>
      <c r="O697" s="136"/>
      <c r="P697" s="133"/>
      <c r="Q697" s="133"/>
      <c r="R697" s="133"/>
      <c r="S697" s="133"/>
      <c r="T697" s="332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374"/>
      <c r="AJ697" s="375"/>
      <c r="AK697" s="375"/>
      <c r="AL697" s="375"/>
      <c r="AM697" s="369"/>
      <c r="AN697" s="375"/>
      <c r="AO697" s="375"/>
      <c r="AP697" s="375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6"/>
      <c r="O698" s="136"/>
      <c r="P698" s="133"/>
      <c r="Q698" s="133"/>
      <c r="R698" s="133"/>
      <c r="S698" s="133"/>
      <c r="T698" s="332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374"/>
      <c r="AJ698" s="375"/>
      <c r="AK698" s="375"/>
      <c r="AL698" s="375"/>
      <c r="AM698" s="369"/>
      <c r="AN698" s="375"/>
      <c r="AO698" s="375"/>
      <c r="AP698" s="375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6"/>
      <c r="O699" s="136"/>
      <c r="P699" s="133"/>
      <c r="Q699" s="133"/>
      <c r="R699" s="133"/>
      <c r="S699" s="133"/>
      <c r="T699" s="332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374"/>
      <c r="AJ699" s="375"/>
      <c r="AK699" s="375"/>
      <c r="AL699" s="375"/>
      <c r="AM699" s="369"/>
      <c r="AN699" s="375"/>
      <c r="AO699" s="375"/>
      <c r="AP699" s="375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6"/>
      <c r="O700" s="136"/>
      <c r="P700" s="133"/>
      <c r="Q700" s="133"/>
      <c r="R700" s="133"/>
      <c r="S700" s="133"/>
      <c r="T700" s="332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374"/>
      <c r="AJ700" s="375"/>
      <c r="AK700" s="375"/>
      <c r="AL700" s="375"/>
      <c r="AM700" s="369"/>
      <c r="AN700" s="375"/>
      <c r="AO700" s="375"/>
      <c r="AP700" s="375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6"/>
      <c r="O701" s="136"/>
      <c r="P701" s="133"/>
      <c r="Q701" s="133"/>
      <c r="R701" s="133"/>
      <c r="S701" s="133"/>
      <c r="T701" s="332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374"/>
      <c r="AJ701" s="375"/>
      <c r="AK701" s="375"/>
      <c r="AL701" s="375"/>
      <c r="AM701" s="369"/>
      <c r="AN701" s="375"/>
      <c r="AO701" s="375"/>
      <c r="AP701" s="375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6"/>
      <c r="O702" s="136"/>
      <c r="P702" s="133"/>
      <c r="Q702" s="133"/>
      <c r="R702" s="133"/>
      <c r="S702" s="133"/>
      <c r="T702" s="332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374"/>
      <c r="AJ702" s="375"/>
      <c r="AK702" s="375"/>
      <c r="AL702" s="375"/>
      <c r="AM702" s="369"/>
      <c r="AN702" s="375"/>
      <c r="AO702" s="375"/>
      <c r="AP702" s="375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6"/>
      <c r="O703" s="136"/>
      <c r="P703" s="133"/>
      <c r="Q703" s="133"/>
      <c r="R703" s="133"/>
      <c r="S703" s="133"/>
      <c r="T703" s="332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374"/>
      <c r="AJ703" s="375"/>
      <c r="AK703" s="375"/>
      <c r="AL703" s="375"/>
      <c r="AM703" s="369"/>
      <c r="AN703" s="375"/>
      <c r="AO703" s="375"/>
      <c r="AP703" s="375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6"/>
      <c r="O704" s="136"/>
      <c r="P704" s="133"/>
      <c r="Q704" s="133"/>
      <c r="R704" s="133"/>
      <c r="S704" s="133"/>
      <c r="T704" s="332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374"/>
      <c r="AJ704" s="375"/>
      <c r="AK704" s="375"/>
      <c r="AL704" s="375"/>
      <c r="AM704" s="369"/>
      <c r="AN704" s="375"/>
      <c r="AO704" s="375"/>
      <c r="AP704" s="375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6"/>
      <c r="O705" s="136"/>
      <c r="P705" s="133"/>
      <c r="Q705" s="133"/>
      <c r="R705" s="133"/>
      <c r="S705" s="133"/>
      <c r="T705" s="332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374"/>
      <c r="AJ705" s="375"/>
      <c r="AK705" s="375"/>
      <c r="AL705" s="375"/>
      <c r="AM705" s="369"/>
      <c r="AN705" s="375"/>
      <c r="AO705" s="375"/>
      <c r="AP705" s="375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6"/>
      <c r="O706" s="136"/>
      <c r="P706" s="133"/>
      <c r="Q706" s="133"/>
      <c r="R706" s="133"/>
      <c r="S706" s="133"/>
      <c r="T706" s="332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374"/>
      <c r="AJ706" s="375"/>
      <c r="AK706" s="375"/>
      <c r="AL706" s="375"/>
      <c r="AM706" s="369"/>
      <c r="AN706" s="375"/>
      <c r="AO706" s="375"/>
      <c r="AP706" s="375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6"/>
      <c r="O707" s="136"/>
      <c r="P707" s="133"/>
      <c r="Q707" s="133"/>
      <c r="R707" s="133"/>
      <c r="S707" s="133"/>
      <c r="T707" s="332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374"/>
      <c r="AJ707" s="375"/>
      <c r="AK707" s="375"/>
      <c r="AL707" s="375"/>
      <c r="AM707" s="369"/>
      <c r="AN707" s="375"/>
      <c r="AO707" s="375"/>
      <c r="AP707" s="375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6"/>
      <c r="O708" s="136"/>
      <c r="P708" s="133"/>
      <c r="Q708" s="133"/>
      <c r="R708" s="133"/>
      <c r="S708" s="133"/>
      <c r="T708" s="332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374"/>
      <c r="AJ708" s="375"/>
      <c r="AK708" s="375"/>
      <c r="AL708" s="375"/>
      <c r="AM708" s="369"/>
      <c r="AN708" s="375"/>
      <c r="AO708" s="375"/>
      <c r="AP708" s="375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6"/>
      <c r="O709" s="136"/>
      <c r="P709" s="133"/>
      <c r="Q709" s="133"/>
      <c r="R709" s="133"/>
      <c r="S709" s="133"/>
      <c r="T709" s="332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374"/>
      <c r="AJ709" s="375"/>
      <c r="AK709" s="375"/>
      <c r="AL709" s="375"/>
      <c r="AM709" s="369"/>
      <c r="AN709" s="375"/>
      <c r="AO709" s="375"/>
      <c r="AP709" s="375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6"/>
      <c r="O710" s="136"/>
      <c r="P710" s="133"/>
      <c r="Q710" s="133"/>
      <c r="R710" s="133"/>
      <c r="S710" s="133"/>
      <c r="T710" s="332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374"/>
      <c r="AJ710" s="375"/>
      <c r="AK710" s="375"/>
      <c r="AL710" s="375"/>
      <c r="AM710" s="369"/>
      <c r="AN710" s="375"/>
      <c r="AO710" s="375"/>
      <c r="AP710" s="375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6"/>
      <c r="O711" s="136"/>
      <c r="P711" s="133"/>
      <c r="Q711" s="133"/>
      <c r="R711" s="133"/>
      <c r="S711" s="133"/>
      <c r="T711" s="332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374"/>
      <c r="AJ711" s="375"/>
      <c r="AK711" s="375"/>
      <c r="AL711" s="375"/>
      <c r="AM711" s="369"/>
      <c r="AN711" s="375"/>
      <c r="AO711" s="375"/>
      <c r="AP711" s="375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6"/>
      <c r="O712" s="136"/>
      <c r="P712" s="133"/>
      <c r="Q712" s="133"/>
      <c r="R712" s="133"/>
      <c r="S712" s="133"/>
      <c r="T712" s="332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374"/>
      <c r="AJ712" s="375"/>
      <c r="AK712" s="375"/>
      <c r="AL712" s="375"/>
      <c r="AM712" s="369"/>
      <c r="AN712" s="375"/>
      <c r="AO712" s="375"/>
      <c r="AP712" s="375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6"/>
      <c r="O713" s="136"/>
      <c r="P713" s="133"/>
      <c r="Q713" s="133"/>
      <c r="R713" s="133"/>
      <c r="S713" s="133"/>
      <c r="T713" s="332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374"/>
      <c r="AJ713" s="375"/>
      <c r="AK713" s="375"/>
      <c r="AL713" s="375"/>
      <c r="AM713" s="369"/>
      <c r="AN713" s="375"/>
      <c r="AO713" s="375"/>
      <c r="AP713" s="375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6"/>
      <c r="O714" s="136"/>
      <c r="P714" s="133"/>
      <c r="Q714" s="133"/>
      <c r="R714" s="133"/>
      <c r="S714" s="133"/>
      <c r="T714" s="332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374"/>
      <c r="AJ714" s="375"/>
      <c r="AK714" s="375"/>
      <c r="AL714" s="375"/>
      <c r="AM714" s="369"/>
      <c r="AN714" s="375"/>
      <c r="AO714" s="375"/>
      <c r="AP714" s="375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6"/>
      <c r="O715" s="136"/>
      <c r="P715" s="133"/>
      <c r="Q715" s="133"/>
      <c r="R715" s="133"/>
      <c r="S715" s="133"/>
      <c r="T715" s="332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374"/>
      <c r="AJ715" s="375"/>
      <c r="AK715" s="375"/>
      <c r="AL715" s="375"/>
      <c r="AM715" s="369"/>
      <c r="AN715" s="375"/>
      <c r="AO715" s="375"/>
      <c r="AP715" s="375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6"/>
      <c r="O716" s="136"/>
      <c r="P716" s="133"/>
      <c r="Q716" s="133"/>
      <c r="R716" s="133"/>
      <c r="S716" s="133"/>
      <c r="T716" s="332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374"/>
      <c r="AJ716" s="375"/>
      <c r="AK716" s="375"/>
      <c r="AL716" s="375"/>
      <c r="AM716" s="369"/>
      <c r="AN716" s="375"/>
      <c r="AO716" s="375"/>
      <c r="AP716" s="375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6"/>
      <c r="O717" s="136"/>
      <c r="P717" s="133"/>
      <c r="Q717" s="133"/>
      <c r="R717" s="133"/>
      <c r="S717" s="133"/>
      <c r="T717" s="332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374"/>
      <c r="AJ717" s="375"/>
      <c r="AK717" s="375"/>
      <c r="AL717" s="375"/>
      <c r="AM717" s="369"/>
      <c r="AN717" s="375"/>
      <c r="AO717" s="375"/>
      <c r="AP717" s="375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6"/>
      <c r="O718" s="136"/>
      <c r="P718" s="133"/>
      <c r="Q718" s="133"/>
      <c r="R718" s="133"/>
      <c r="S718" s="133"/>
      <c r="T718" s="332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374"/>
      <c r="AJ718" s="375"/>
      <c r="AK718" s="375"/>
      <c r="AL718" s="375"/>
      <c r="AM718" s="369"/>
      <c r="AN718" s="375"/>
      <c r="AO718" s="375"/>
      <c r="AP718" s="375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6"/>
      <c r="O719" s="136"/>
      <c r="P719" s="133"/>
      <c r="Q719" s="133"/>
      <c r="R719" s="133"/>
      <c r="S719" s="133"/>
      <c r="T719" s="332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374"/>
      <c r="AJ719" s="375"/>
      <c r="AK719" s="375"/>
      <c r="AL719" s="375"/>
      <c r="AM719" s="369"/>
      <c r="AN719" s="375"/>
      <c r="AO719" s="375"/>
      <c r="AP719" s="375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6"/>
      <c r="O720" s="136"/>
      <c r="P720" s="133"/>
      <c r="Q720" s="133"/>
      <c r="R720" s="133"/>
      <c r="S720" s="133"/>
      <c r="T720" s="332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374"/>
      <c r="AJ720" s="375"/>
      <c r="AK720" s="375"/>
      <c r="AL720" s="375"/>
      <c r="AM720" s="369"/>
      <c r="AN720" s="375"/>
      <c r="AO720" s="375"/>
      <c r="AP720" s="375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6"/>
      <c r="O721" s="136"/>
      <c r="P721" s="133"/>
      <c r="Q721" s="133"/>
      <c r="R721" s="133"/>
      <c r="S721" s="133"/>
      <c r="T721" s="332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374"/>
      <c r="AJ721" s="375"/>
      <c r="AK721" s="375"/>
      <c r="AL721" s="375"/>
      <c r="AM721" s="369"/>
      <c r="AN721" s="375"/>
      <c r="AO721" s="375"/>
      <c r="AP721" s="375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6"/>
      <c r="O722" s="136"/>
      <c r="P722" s="133"/>
      <c r="Q722" s="133"/>
      <c r="R722" s="133"/>
      <c r="S722" s="133"/>
      <c r="T722" s="332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374"/>
      <c r="AJ722" s="375"/>
      <c r="AK722" s="375"/>
      <c r="AL722" s="375"/>
      <c r="AM722" s="369"/>
      <c r="AN722" s="375"/>
      <c r="AO722" s="375"/>
      <c r="AP722" s="375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6"/>
      <c r="O723" s="136"/>
      <c r="P723" s="133"/>
      <c r="Q723" s="133"/>
      <c r="R723" s="133"/>
      <c r="S723" s="133"/>
      <c r="T723" s="332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374"/>
      <c r="AJ723" s="375"/>
      <c r="AK723" s="375"/>
      <c r="AL723" s="375"/>
      <c r="AM723" s="369"/>
      <c r="AN723" s="375"/>
      <c r="AO723" s="375"/>
      <c r="AP723" s="375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6"/>
      <c r="O724" s="136"/>
      <c r="P724" s="133"/>
      <c r="Q724" s="133"/>
      <c r="R724" s="133"/>
      <c r="S724" s="133"/>
      <c r="T724" s="332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374"/>
      <c r="AJ724" s="375"/>
      <c r="AK724" s="375"/>
      <c r="AL724" s="375"/>
      <c r="AM724" s="369"/>
      <c r="AN724" s="375"/>
      <c r="AO724" s="375"/>
      <c r="AP724" s="375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6"/>
      <c r="O725" s="136"/>
      <c r="P725" s="133"/>
      <c r="Q725" s="133"/>
      <c r="R725" s="133"/>
      <c r="S725" s="133"/>
      <c r="T725" s="332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374"/>
      <c r="AJ725" s="375"/>
      <c r="AK725" s="375"/>
      <c r="AL725" s="375"/>
      <c r="AM725" s="369"/>
      <c r="AN725" s="375"/>
      <c r="AO725" s="375"/>
      <c r="AP725" s="375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6"/>
      <c r="O726" s="136"/>
      <c r="P726" s="133"/>
      <c r="Q726" s="133"/>
      <c r="R726" s="133"/>
      <c r="S726" s="133"/>
      <c r="T726" s="332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374"/>
      <c r="AJ726" s="375"/>
      <c r="AK726" s="375"/>
      <c r="AL726" s="375"/>
      <c r="AM726" s="369"/>
      <c r="AN726" s="375"/>
      <c r="AO726" s="375"/>
      <c r="AP726" s="375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6"/>
      <c r="O727" s="136"/>
      <c r="P727" s="133"/>
      <c r="Q727" s="133"/>
      <c r="R727" s="133"/>
      <c r="S727" s="133"/>
      <c r="T727" s="332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374"/>
      <c r="AJ727" s="375"/>
      <c r="AK727" s="375"/>
      <c r="AL727" s="375"/>
      <c r="AM727" s="369"/>
      <c r="AN727" s="375"/>
      <c r="AO727" s="375"/>
      <c r="AP727" s="375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6"/>
      <c r="O728" s="136"/>
      <c r="P728" s="133"/>
      <c r="Q728" s="133"/>
      <c r="R728" s="133"/>
      <c r="S728" s="133"/>
      <c r="T728" s="332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374"/>
      <c r="AJ728" s="375"/>
      <c r="AK728" s="375"/>
      <c r="AL728" s="375"/>
      <c r="AM728" s="369"/>
      <c r="AN728" s="375"/>
      <c r="AO728" s="375"/>
      <c r="AP728" s="375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6"/>
      <c r="O729" s="136"/>
      <c r="P729" s="133"/>
      <c r="Q729" s="133"/>
      <c r="R729" s="133"/>
      <c r="S729" s="133"/>
      <c r="T729" s="332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374"/>
      <c r="AJ729" s="375"/>
      <c r="AK729" s="375"/>
      <c r="AL729" s="375"/>
      <c r="AM729" s="369"/>
      <c r="AN729" s="375"/>
      <c r="AO729" s="375"/>
      <c r="AP729" s="375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6"/>
      <c r="O730" s="136"/>
      <c r="P730" s="133"/>
      <c r="Q730" s="133"/>
      <c r="R730" s="133"/>
      <c r="S730" s="133"/>
      <c r="T730" s="332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374"/>
      <c r="AJ730" s="375"/>
      <c r="AK730" s="375"/>
      <c r="AL730" s="375"/>
      <c r="AM730" s="369"/>
      <c r="AN730" s="375"/>
      <c r="AO730" s="375"/>
      <c r="AP730" s="375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6"/>
      <c r="O731" s="136"/>
      <c r="P731" s="133"/>
      <c r="Q731" s="133"/>
      <c r="R731" s="133"/>
      <c r="S731" s="133"/>
      <c r="T731" s="332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374"/>
      <c r="AJ731" s="375"/>
      <c r="AK731" s="375"/>
      <c r="AL731" s="375"/>
      <c r="AM731" s="369"/>
      <c r="AN731" s="375"/>
      <c r="AO731" s="375"/>
      <c r="AP731" s="375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6"/>
      <c r="O732" s="136"/>
      <c r="P732" s="133"/>
      <c r="Q732" s="133"/>
      <c r="R732" s="133"/>
      <c r="S732" s="133"/>
      <c r="T732" s="332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374"/>
      <c r="AJ732" s="375"/>
      <c r="AK732" s="375"/>
      <c r="AL732" s="375"/>
      <c r="AM732" s="369"/>
      <c r="AN732" s="375"/>
      <c r="AO732" s="375"/>
      <c r="AP732" s="375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6"/>
      <c r="O733" s="136"/>
      <c r="P733" s="133"/>
      <c r="Q733" s="133"/>
      <c r="R733" s="133"/>
      <c r="S733" s="133"/>
      <c r="T733" s="332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374"/>
      <c r="AJ733" s="375"/>
      <c r="AK733" s="375"/>
      <c r="AL733" s="375"/>
      <c r="AM733" s="369"/>
      <c r="AN733" s="375"/>
      <c r="AO733" s="375"/>
      <c r="AP733" s="375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6"/>
      <c r="O734" s="136"/>
      <c r="P734" s="133"/>
      <c r="Q734" s="133"/>
      <c r="R734" s="133"/>
      <c r="S734" s="133"/>
      <c r="T734" s="332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374"/>
      <c r="AJ734" s="375"/>
      <c r="AK734" s="375"/>
      <c r="AL734" s="375"/>
      <c r="AM734" s="369"/>
      <c r="AN734" s="375"/>
      <c r="AO734" s="375"/>
      <c r="AP734" s="375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6"/>
      <c r="O735" s="136"/>
      <c r="P735" s="133"/>
      <c r="Q735" s="133"/>
      <c r="R735" s="133"/>
      <c r="S735" s="133"/>
      <c r="T735" s="332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374"/>
      <c r="AJ735" s="375"/>
      <c r="AK735" s="375"/>
      <c r="AL735" s="375"/>
      <c r="AM735" s="369"/>
      <c r="AN735" s="375"/>
      <c r="AO735" s="375"/>
      <c r="AP735" s="375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6"/>
      <c r="O736" s="136"/>
      <c r="P736" s="133"/>
      <c r="Q736" s="133"/>
      <c r="R736" s="133"/>
      <c r="S736" s="133"/>
      <c r="T736" s="332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374"/>
      <c r="AJ736" s="375"/>
      <c r="AK736" s="375"/>
      <c r="AL736" s="375"/>
      <c r="AM736" s="369"/>
      <c r="AN736" s="375"/>
      <c r="AO736" s="375"/>
      <c r="AP736" s="375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6"/>
      <c r="O737" s="136"/>
      <c r="P737" s="133"/>
      <c r="Q737" s="133"/>
      <c r="R737" s="133"/>
      <c r="S737" s="133"/>
      <c r="T737" s="332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374"/>
      <c r="AJ737" s="375"/>
      <c r="AK737" s="375"/>
      <c r="AL737" s="375"/>
      <c r="AM737" s="369"/>
      <c r="AN737" s="375"/>
      <c r="AO737" s="375"/>
      <c r="AP737" s="375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6"/>
      <c r="O738" s="136"/>
      <c r="P738" s="133"/>
      <c r="Q738" s="133"/>
      <c r="R738" s="133"/>
      <c r="S738" s="133"/>
      <c r="T738" s="332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374"/>
      <c r="AJ738" s="375"/>
      <c r="AK738" s="375"/>
      <c r="AL738" s="375"/>
      <c r="AM738" s="369"/>
      <c r="AN738" s="375"/>
      <c r="AO738" s="375"/>
      <c r="AP738" s="375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6"/>
      <c r="O739" s="136"/>
      <c r="P739" s="133"/>
      <c r="Q739" s="133"/>
      <c r="R739" s="133"/>
      <c r="S739" s="133"/>
      <c r="T739" s="332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374"/>
      <c r="AJ739" s="375"/>
      <c r="AK739" s="375"/>
      <c r="AL739" s="375"/>
      <c r="AM739" s="369"/>
      <c r="AN739" s="375"/>
      <c r="AO739" s="375"/>
      <c r="AP739" s="375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6"/>
      <c r="O740" s="136"/>
      <c r="P740" s="133"/>
      <c r="Q740" s="133"/>
      <c r="R740" s="133"/>
      <c r="S740" s="133"/>
      <c r="T740" s="332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374"/>
      <c r="AJ740" s="375"/>
      <c r="AK740" s="375"/>
      <c r="AL740" s="375"/>
      <c r="AM740" s="369"/>
      <c r="AN740" s="375"/>
      <c r="AO740" s="375"/>
      <c r="AP740" s="375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6"/>
      <c r="O741" s="136"/>
      <c r="P741" s="133"/>
      <c r="Q741" s="133"/>
      <c r="R741" s="133"/>
      <c r="S741" s="133"/>
      <c r="T741" s="332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374"/>
      <c r="AJ741" s="375"/>
      <c r="AK741" s="375"/>
      <c r="AL741" s="375"/>
      <c r="AM741" s="369"/>
      <c r="AN741" s="375"/>
      <c r="AO741" s="375"/>
      <c r="AP741" s="375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6"/>
      <c r="O742" s="136"/>
      <c r="P742" s="133"/>
      <c r="Q742" s="133"/>
      <c r="R742" s="133"/>
      <c r="S742" s="133"/>
      <c r="T742" s="332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374"/>
      <c r="AJ742" s="375"/>
      <c r="AK742" s="375"/>
      <c r="AL742" s="375"/>
      <c r="AM742" s="369"/>
      <c r="AN742" s="375"/>
      <c r="AO742" s="375"/>
      <c r="AP742" s="375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6"/>
      <c r="O743" s="136"/>
      <c r="P743" s="133"/>
      <c r="Q743" s="133"/>
      <c r="R743" s="133"/>
      <c r="S743" s="133"/>
      <c r="T743" s="332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374"/>
      <c r="AJ743" s="375"/>
      <c r="AK743" s="375"/>
      <c r="AL743" s="375"/>
      <c r="AM743" s="369"/>
      <c r="AN743" s="375"/>
      <c r="AO743" s="375"/>
      <c r="AP743" s="375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6"/>
      <c r="O744" s="136"/>
      <c r="P744" s="133"/>
      <c r="Q744" s="133"/>
      <c r="R744" s="133"/>
      <c r="S744" s="133"/>
      <c r="T744" s="332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374"/>
      <c r="AJ744" s="375"/>
      <c r="AK744" s="375"/>
      <c r="AL744" s="375"/>
      <c r="AM744" s="369"/>
      <c r="AN744" s="375"/>
      <c r="AO744" s="375"/>
      <c r="AP744" s="375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6"/>
      <c r="O745" s="136"/>
      <c r="P745" s="133"/>
      <c r="Q745" s="133"/>
      <c r="R745" s="133"/>
      <c r="S745" s="133"/>
      <c r="T745" s="332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374"/>
      <c r="AJ745" s="375"/>
      <c r="AK745" s="375"/>
      <c r="AL745" s="375"/>
      <c r="AM745" s="369"/>
      <c r="AN745" s="375"/>
      <c r="AO745" s="375"/>
      <c r="AP745" s="375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6"/>
      <c r="O746" s="136"/>
      <c r="P746" s="133"/>
      <c r="Q746" s="133"/>
      <c r="R746" s="133"/>
      <c r="S746" s="133"/>
      <c r="T746" s="332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374"/>
      <c r="AJ746" s="375"/>
      <c r="AK746" s="375"/>
      <c r="AL746" s="375"/>
      <c r="AM746" s="369"/>
      <c r="AN746" s="375"/>
      <c r="AO746" s="375"/>
      <c r="AP746" s="375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6"/>
      <c r="O747" s="136"/>
      <c r="P747" s="133"/>
      <c r="Q747" s="133"/>
      <c r="R747" s="133"/>
      <c r="S747" s="133"/>
      <c r="T747" s="332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374"/>
      <c r="AJ747" s="375"/>
      <c r="AK747" s="375"/>
      <c r="AL747" s="375"/>
      <c r="AM747" s="369"/>
      <c r="AN747" s="375"/>
      <c r="AO747" s="375"/>
      <c r="AP747" s="375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6"/>
      <c r="O748" s="136"/>
      <c r="P748" s="133"/>
      <c r="Q748" s="133"/>
      <c r="R748" s="133"/>
      <c r="S748" s="133"/>
      <c r="T748" s="332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374"/>
      <c r="AJ748" s="375"/>
      <c r="AK748" s="375"/>
      <c r="AL748" s="375"/>
      <c r="AM748" s="369"/>
      <c r="AN748" s="375"/>
      <c r="AO748" s="375"/>
      <c r="AP748" s="375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6"/>
      <c r="O749" s="136"/>
      <c r="P749" s="133"/>
      <c r="Q749" s="133"/>
      <c r="R749" s="133"/>
      <c r="S749" s="133"/>
      <c r="T749" s="332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374"/>
      <c r="AJ749" s="375"/>
      <c r="AK749" s="375"/>
      <c r="AL749" s="375"/>
      <c r="AM749" s="369"/>
      <c r="AN749" s="375"/>
      <c r="AO749" s="375"/>
      <c r="AP749" s="375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6"/>
      <c r="O750" s="136"/>
      <c r="P750" s="133"/>
      <c r="Q750" s="133"/>
      <c r="R750" s="133"/>
      <c r="S750" s="133"/>
      <c r="T750" s="332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374"/>
      <c r="AJ750" s="375"/>
      <c r="AK750" s="375"/>
      <c r="AL750" s="375"/>
      <c r="AM750" s="369"/>
      <c r="AN750" s="375"/>
      <c r="AO750" s="375"/>
      <c r="AP750" s="375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6"/>
      <c r="O751" s="136"/>
      <c r="P751" s="133"/>
      <c r="Q751" s="133"/>
      <c r="R751" s="133"/>
      <c r="S751" s="133"/>
      <c r="T751" s="332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374"/>
      <c r="AJ751" s="375"/>
      <c r="AK751" s="375"/>
      <c r="AL751" s="375"/>
      <c r="AM751" s="369"/>
      <c r="AN751" s="375"/>
      <c r="AO751" s="375"/>
      <c r="AP751" s="375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6"/>
      <c r="O752" s="136"/>
      <c r="P752" s="133"/>
      <c r="Q752" s="133"/>
      <c r="R752" s="133"/>
      <c r="S752" s="133"/>
      <c r="T752" s="332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374"/>
      <c r="AJ752" s="375"/>
      <c r="AK752" s="375"/>
      <c r="AL752" s="375"/>
      <c r="AM752" s="369"/>
      <c r="AN752" s="375"/>
      <c r="AO752" s="375"/>
      <c r="AP752" s="375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6"/>
      <c r="O753" s="136"/>
      <c r="P753" s="133"/>
      <c r="Q753" s="133"/>
      <c r="R753" s="133"/>
      <c r="S753" s="133"/>
      <c r="T753" s="332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374"/>
      <c r="AJ753" s="375"/>
      <c r="AK753" s="375"/>
      <c r="AL753" s="375"/>
      <c r="AM753" s="369"/>
      <c r="AN753" s="375"/>
      <c r="AO753" s="375"/>
      <c r="AP753" s="375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6"/>
      <c r="O754" s="136"/>
      <c r="P754" s="133"/>
      <c r="Q754" s="133"/>
      <c r="R754" s="133"/>
      <c r="S754" s="133"/>
      <c r="T754" s="332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374"/>
      <c r="AJ754" s="375"/>
      <c r="AK754" s="375"/>
      <c r="AL754" s="375"/>
      <c r="AM754" s="369"/>
      <c r="AN754" s="375"/>
      <c r="AO754" s="375"/>
      <c r="AP754" s="375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6"/>
      <c r="O755" s="136"/>
      <c r="P755" s="133"/>
      <c r="Q755" s="133"/>
      <c r="R755" s="133"/>
      <c r="S755" s="133"/>
      <c r="T755" s="332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374"/>
      <c r="AJ755" s="375"/>
      <c r="AK755" s="375"/>
      <c r="AL755" s="375"/>
      <c r="AM755" s="369"/>
      <c r="AN755" s="375"/>
      <c r="AO755" s="375"/>
      <c r="AP755" s="375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6"/>
      <c r="O756" s="136"/>
      <c r="P756" s="133"/>
      <c r="Q756" s="133"/>
      <c r="R756" s="133"/>
      <c r="S756" s="133"/>
      <c r="T756" s="332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374"/>
      <c r="AJ756" s="375"/>
      <c r="AK756" s="375"/>
      <c r="AL756" s="375"/>
      <c r="AM756" s="369"/>
      <c r="AN756" s="375"/>
      <c r="AO756" s="375"/>
      <c r="AP756" s="375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6"/>
      <c r="O757" s="136"/>
      <c r="P757" s="133"/>
      <c r="Q757" s="133"/>
      <c r="R757" s="133"/>
      <c r="S757" s="133"/>
      <c r="T757" s="332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374"/>
      <c r="AJ757" s="375"/>
      <c r="AK757" s="375"/>
      <c r="AL757" s="375"/>
      <c r="AM757" s="369"/>
      <c r="AN757" s="375"/>
      <c r="AO757" s="375"/>
      <c r="AP757" s="375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6"/>
      <c r="O758" s="136"/>
      <c r="P758" s="133"/>
      <c r="Q758" s="133"/>
      <c r="R758" s="133"/>
      <c r="S758" s="133"/>
      <c r="T758" s="332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374"/>
      <c r="AJ758" s="375"/>
      <c r="AK758" s="375"/>
      <c r="AL758" s="375"/>
      <c r="AM758" s="369"/>
      <c r="AN758" s="375"/>
      <c r="AO758" s="375"/>
      <c r="AP758" s="375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6"/>
      <c r="O759" s="136"/>
      <c r="P759" s="133"/>
      <c r="Q759" s="133"/>
      <c r="R759" s="133"/>
      <c r="S759" s="133"/>
      <c r="T759" s="332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374"/>
      <c r="AJ759" s="375"/>
      <c r="AK759" s="375"/>
      <c r="AL759" s="375"/>
      <c r="AM759" s="369"/>
      <c r="AN759" s="375"/>
      <c r="AO759" s="375"/>
      <c r="AP759" s="375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6"/>
      <c r="O760" s="136"/>
      <c r="P760" s="133"/>
      <c r="Q760" s="133"/>
      <c r="R760" s="133"/>
      <c r="S760" s="133"/>
      <c r="T760" s="332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374"/>
      <c r="AJ760" s="375"/>
      <c r="AK760" s="375"/>
      <c r="AL760" s="375"/>
      <c r="AM760" s="369"/>
      <c r="AN760" s="375"/>
      <c r="AO760" s="375"/>
      <c r="AP760" s="375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6"/>
      <c r="O761" s="136"/>
      <c r="P761" s="133"/>
      <c r="Q761" s="133"/>
      <c r="R761" s="133"/>
      <c r="S761" s="133"/>
      <c r="T761" s="332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374"/>
      <c r="AJ761" s="375"/>
      <c r="AK761" s="375"/>
      <c r="AL761" s="375"/>
      <c r="AM761" s="369"/>
      <c r="AN761" s="375"/>
      <c r="AO761" s="375"/>
      <c r="AP761" s="375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6"/>
      <c r="O762" s="136"/>
      <c r="P762" s="133"/>
      <c r="Q762" s="133"/>
      <c r="R762" s="133"/>
      <c r="S762" s="133"/>
      <c r="T762" s="332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374"/>
      <c r="AJ762" s="375"/>
      <c r="AK762" s="375"/>
      <c r="AL762" s="375"/>
      <c r="AM762" s="369"/>
      <c r="AN762" s="375"/>
      <c r="AO762" s="375"/>
      <c r="AP762" s="375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6"/>
      <c r="O763" s="136"/>
      <c r="P763" s="133"/>
      <c r="Q763" s="133"/>
      <c r="R763" s="133"/>
      <c r="S763" s="133"/>
      <c r="T763" s="332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374"/>
      <c r="AJ763" s="375"/>
      <c r="AK763" s="375"/>
      <c r="AL763" s="375"/>
      <c r="AM763" s="369"/>
      <c r="AN763" s="375"/>
      <c r="AO763" s="375"/>
      <c r="AP763" s="375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6"/>
      <c r="O764" s="136"/>
      <c r="P764" s="133"/>
      <c r="Q764" s="133"/>
      <c r="R764" s="133"/>
      <c r="S764" s="133"/>
      <c r="T764" s="332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374"/>
      <c r="AJ764" s="375"/>
      <c r="AK764" s="375"/>
      <c r="AL764" s="375"/>
      <c r="AM764" s="369"/>
      <c r="AN764" s="375"/>
      <c r="AO764" s="375"/>
      <c r="AP764" s="375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6"/>
      <c r="O765" s="136"/>
      <c r="P765" s="133"/>
      <c r="Q765" s="133"/>
      <c r="R765" s="133"/>
      <c r="S765" s="133"/>
      <c r="T765" s="332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374"/>
      <c r="AJ765" s="375"/>
      <c r="AK765" s="375"/>
      <c r="AL765" s="375"/>
      <c r="AM765" s="369"/>
      <c r="AN765" s="375"/>
      <c r="AO765" s="375"/>
      <c r="AP765" s="375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6"/>
      <c r="O766" s="136"/>
      <c r="P766" s="133"/>
      <c r="Q766" s="133"/>
      <c r="R766" s="133"/>
      <c r="S766" s="133"/>
      <c r="T766" s="332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374"/>
      <c r="AJ766" s="375"/>
      <c r="AK766" s="375"/>
      <c r="AL766" s="375"/>
      <c r="AM766" s="369"/>
      <c r="AN766" s="375"/>
      <c r="AO766" s="375"/>
      <c r="AP766" s="375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6"/>
      <c r="O767" s="136"/>
      <c r="P767" s="133"/>
      <c r="Q767" s="133"/>
      <c r="R767" s="133"/>
      <c r="S767" s="133"/>
      <c r="T767" s="332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374"/>
      <c r="AJ767" s="375"/>
      <c r="AK767" s="375"/>
      <c r="AL767" s="375"/>
      <c r="AM767" s="369"/>
      <c r="AN767" s="375"/>
      <c r="AO767" s="375"/>
      <c r="AP767" s="375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6"/>
      <c r="O768" s="136"/>
      <c r="P768" s="133"/>
      <c r="Q768" s="133"/>
      <c r="R768" s="133"/>
      <c r="S768" s="133"/>
      <c r="T768" s="332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374"/>
      <c r="AJ768" s="375"/>
      <c r="AK768" s="375"/>
      <c r="AL768" s="375"/>
      <c r="AM768" s="369"/>
      <c r="AN768" s="375"/>
      <c r="AO768" s="375"/>
      <c r="AP768" s="375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6"/>
      <c r="O769" s="136"/>
      <c r="P769" s="133"/>
      <c r="Q769" s="133"/>
      <c r="R769" s="133"/>
      <c r="S769" s="133"/>
      <c r="T769" s="332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374"/>
      <c r="AJ769" s="375"/>
      <c r="AK769" s="375"/>
      <c r="AL769" s="375"/>
      <c r="AM769" s="369"/>
      <c r="AN769" s="375"/>
      <c r="AO769" s="375"/>
      <c r="AP769" s="375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6"/>
      <c r="O770" s="136"/>
      <c r="P770" s="133"/>
      <c r="Q770" s="133"/>
      <c r="R770" s="133"/>
      <c r="S770" s="133"/>
      <c r="T770" s="332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374"/>
      <c r="AJ770" s="375"/>
      <c r="AK770" s="375"/>
      <c r="AL770" s="375"/>
      <c r="AM770" s="369"/>
      <c r="AN770" s="375"/>
      <c r="AO770" s="375"/>
      <c r="AP770" s="375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6"/>
      <c r="O771" s="136"/>
      <c r="P771" s="133"/>
      <c r="Q771" s="133"/>
      <c r="R771" s="133"/>
      <c r="S771" s="133"/>
      <c r="T771" s="332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374"/>
      <c r="AJ771" s="375"/>
      <c r="AK771" s="375"/>
      <c r="AL771" s="375"/>
      <c r="AM771" s="369"/>
      <c r="AN771" s="375"/>
      <c r="AO771" s="375"/>
      <c r="AP771" s="375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6"/>
      <c r="O772" s="136"/>
      <c r="P772" s="133"/>
      <c r="Q772" s="133"/>
      <c r="R772" s="133"/>
      <c r="S772" s="133"/>
      <c r="T772" s="332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374"/>
      <c r="AJ772" s="375"/>
      <c r="AK772" s="375"/>
      <c r="AL772" s="375"/>
      <c r="AM772" s="369"/>
      <c r="AN772" s="375"/>
      <c r="AO772" s="375"/>
      <c r="AP772" s="375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6"/>
      <c r="O773" s="136"/>
      <c r="P773" s="133"/>
      <c r="Q773" s="133"/>
      <c r="R773" s="133"/>
      <c r="S773" s="133"/>
      <c r="T773" s="332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374"/>
      <c r="AJ773" s="375"/>
      <c r="AK773" s="375"/>
      <c r="AL773" s="375"/>
      <c r="AM773" s="369"/>
      <c r="AN773" s="375"/>
      <c r="AO773" s="375"/>
      <c r="AP773" s="375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6"/>
      <c r="O774" s="136"/>
      <c r="P774" s="133"/>
      <c r="Q774" s="133"/>
      <c r="R774" s="133"/>
      <c r="S774" s="133"/>
      <c r="T774" s="332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374"/>
      <c r="AJ774" s="375"/>
      <c r="AK774" s="375"/>
      <c r="AL774" s="375"/>
      <c r="AM774" s="369"/>
      <c r="AN774" s="375"/>
      <c r="AO774" s="375"/>
      <c r="AP774" s="375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6"/>
      <c r="O775" s="136"/>
      <c r="P775" s="133"/>
      <c r="Q775" s="133"/>
      <c r="R775" s="133"/>
      <c r="S775" s="133"/>
      <c r="T775" s="332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374"/>
      <c r="AJ775" s="375"/>
      <c r="AK775" s="375"/>
      <c r="AL775" s="375"/>
      <c r="AM775" s="369"/>
      <c r="AN775" s="375"/>
      <c r="AO775" s="375"/>
      <c r="AP775" s="375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6"/>
      <c r="O776" s="136"/>
      <c r="P776" s="133"/>
      <c r="Q776" s="133"/>
      <c r="R776" s="133"/>
      <c r="S776" s="133"/>
      <c r="T776" s="332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374"/>
      <c r="AJ776" s="375"/>
      <c r="AK776" s="375"/>
      <c r="AL776" s="375"/>
      <c r="AM776" s="369"/>
      <c r="AN776" s="375"/>
      <c r="AO776" s="375"/>
      <c r="AP776" s="375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6"/>
      <c r="O777" s="136"/>
      <c r="P777" s="133"/>
      <c r="Q777" s="133"/>
      <c r="R777" s="133"/>
      <c r="S777" s="133"/>
      <c r="T777" s="332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374"/>
      <c r="AJ777" s="375"/>
      <c r="AK777" s="375"/>
      <c r="AL777" s="375"/>
      <c r="AM777" s="369"/>
      <c r="AN777" s="375"/>
      <c r="AO777" s="375"/>
      <c r="AP777" s="375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6"/>
      <c r="O778" s="136"/>
      <c r="P778" s="133"/>
      <c r="Q778" s="133"/>
      <c r="R778" s="133"/>
      <c r="S778" s="133"/>
      <c r="T778" s="332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374"/>
      <c r="AJ778" s="375"/>
      <c r="AK778" s="375"/>
      <c r="AL778" s="375"/>
      <c r="AM778" s="369"/>
      <c r="AN778" s="375"/>
      <c r="AO778" s="375"/>
      <c r="AP778" s="375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6"/>
      <c r="O779" s="136"/>
      <c r="P779" s="133"/>
      <c r="Q779" s="133"/>
      <c r="R779" s="133"/>
      <c r="S779" s="133"/>
      <c r="T779" s="332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374"/>
      <c r="AJ779" s="375"/>
      <c r="AK779" s="375"/>
      <c r="AL779" s="375"/>
      <c r="AM779" s="369"/>
      <c r="AN779" s="375"/>
      <c r="AO779" s="375"/>
      <c r="AP779" s="375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6"/>
      <c r="O780" s="136"/>
      <c r="P780" s="133"/>
      <c r="Q780" s="133"/>
      <c r="R780" s="133"/>
      <c r="S780" s="133"/>
      <c r="T780" s="332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374"/>
      <c r="AJ780" s="375"/>
      <c r="AK780" s="375"/>
      <c r="AL780" s="375"/>
      <c r="AM780" s="369"/>
      <c r="AN780" s="375"/>
      <c r="AO780" s="375"/>
      <c r="AP780" s="375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6"/>
      <c r="O781" s="136"/>
      <c r="P781" s="133"/>
      <c r="Q781" s="133"/>
      <c r="R781" s="133"/>
      <c r="S781" s="133"/>
      <c r="T781" s="332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374"/>
      <c r="AJ781" s="375"/>
      <c r="AK781" s="375"/>
      <c r="AL781" s="375"/>
      <c r="AM781" s="369"/>
      <c r="AN781" s="375"/>
      <c r="AO781" s="375"/>
      <c r="AP781" s="375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6"/>
      <c r="O782" s="136"/>
      <c r="P782" s="133"/>
      <c r="Q782" s="133"/>
      <c r="R782" s="133"/>
      <c r="S782" s="133"/>
      <c r="T782" s="332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374"/>
      <c r="AJ782" s="375"/>
      <c r="AK782" s="375"/>
      <c r="AL782" s="375"/>
      <c r="AM782" s="369"/>
      <c r="AN782" s="375"/>
      <c r="AO782" s="375"/>
      <c r="AP782" s="375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6"/>
      <c r="O783" s="136"/>
      <c r="P783" s="133"/>
      <c r="Q783" s="133"/>
      <c r="R783" s="133"/>
      <c r="S783" s="133"/>
      <c r="T783" s="332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374"/>
      <c r="AJ783" s="375"/>
      <c r="AK783" s="375"/>
      <c r="AL783" s="375"/>
      <c r="AM783" s="369"/>
      <c r="AN783" s="375"/>
      <c r="AO783" s="375"/>
      <c r="AP783" s="375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6"/>
      <c r="O784" s="136"/>
      <c r="P784" s="133"/>
      <c r="Q784" s="133"/>
      <c r="R784" s="133"/>
      <c r="S784" s="133"/>
      <c r="T784" s="332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374"/>
      <c r="AJ784" s="375"/>
      <c r="AK784" s="375"/>
      <c r="AL784" s="375"/>
      <c r="AM784" s="369"/>
      <c r="AN784" s="375"/>
      <c r="AO784" s="375"/>
      <c r="AP784" s="375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6"/>
      <c r="O785" s="136"/>
      <c r="P785" s="133"/>
      <c r="Q785" s="133"/>
      <c r="R785" s="133"/>
      <c r="S785" s="133"/>
      <c r="T785" s="332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374"/>
      <c r="AJ785" s="375"/>
      <c r="AK785" s="375"/>
      <c r="AL785" s="375"/>
      <c r="AM785" s="369"/>
      <c r="AN785" s="375"/>
      <c r="AO785" s="375"/>
      <c r="AP785" s="375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6"/>
      <c r="O786" s="136"/>
      <c r="P786" s="133"/>
      <c r="Q786" s="133"/>
      <c r="R786" s="133"/>
      <c r="S786" s="133"/>
      <c r="T786" s="332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374"/>
      <c r="AJ786" s="375"/>
      <c r="AK786" s="375"/>
      <c r="AL786" s="375"/>
      <c r="AM786" s="369"/>
      <c r="AN786" s="375"/>
      <c r="AO786" s="375"/>
      <c r="AP786" s="375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6"/>
      <c r="O787" s="136"/>
      <c r="P787" s="133"/>
      <c r="Q787" s="133"/>
      <c r="R787" s="133"/>
      <c r="S787" s="133"/>
      <c r="T787" s="332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374"/>
      <c r="AJ787" s="375"/>
      <c r="AK787" s="375"/>
      <c r="AL787" s="375"/>
      <c r="AM787" s="369"/>
      <c r="AN787" s="375"/>
      <c r="AO787" s="375"/>
      <c r="AP787" s="375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6"/>
      <c r="O788" s="136"/>
      <c r="P788" s="133"/>
      <c r="Q788" s="133"/>
      <c r="R788" s="133"/>
      <c r="S788" s="133"/>
      <c r="T788" s="332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374"/>
      <c r="AJ788" s="375"/>
      <c r="AK788" s="375"/>
      <c r="AL788" s="375"/>
      <c r="AM788" s="369"/>
      <c r="AN788" s="375"/>
      <c r="AO788" s="375"/>
      <c r="AP788" s="375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6"/>
      <c r="O789" s="136"/>
      <c r="P789" s="133"/>
      <c r="Q789" s="133"/>
      <c r="R789" s="133"/>
      <c r="S789" s="133"/>
      <c r="T789" s="332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374"/>
      <c r="AJ789" s="375"/>
      <c r="AK789" s="375"/>
      <c r="AL789" s="375"/>
      <c r="AM789" s="369"/>
      <c r="AN789" s="375"/>
      <c r="AO789" s="375"/>
      <c r="AP789" s="375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6"/>
      <c r="O790" s="136"/>
      <c r="P790" s="133"/>
      <c r="Q790" s="133"/>
      <c r="R790" s="133"/>
      <c r="S790" s="133"/>
      <c r="T790" s="332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374"/>
      <c r="AJ790" s="375"/>
      <c r="AK790" s="375"/>
      <c r="AL790" s="375"/>
      <c r="AM790" s="369"/>
      <c r="AN790" s="375"/>
      <c r="AO790" s="375"/>
      <c r="AP790" s="375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6"/>
      <c r="O791" s="136"/>
      <c r="P791" s="133"/>
      <c r="Q791" s="133"/>
      <c r="R791" s="133"/>
      <c r="S791" s="133"/>
      <c r="T791" s="332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374"/>
      <c r="AJ791" s="375"/>
      <c r="AK791" s="375"/>
      <c r="AL791" s="375"/>
      <c r="AM791" s="369"/>
      <c r="AN791" s="375"/>
      <c r="AO791" s="375"/>
      <c r="AP791" s="375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6"/>
      <c r="O792" s="136"/>
      <c r="P792" s="133"/>
      <c r="Q792" s="133"/>
      <c r="R792" s="133"/>
      <c r="S792" s="133"/>
      <c r="T792" s="332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374"/>
      <c r="AJ792" s="375"/>
      <c r="AK792" s="375"/>
      <c r="AL792" s="375"/>
      <c r="AM792" s="369"/>
      <c r="AN792" s="375"/>
      <c r="AO792" s="375"/>
      <c r="AP792" s="375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6"/>
      <c r="O793" s="136"/>
      <c r="P793" s="133"/>
      <c r="Q793" s="133"/>
      <c r="R793" s="133"/>
      <c r="S793" s="133"/>
      <c r="T793" s="332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374"/>
      <c r="AJ793" s="375"/>
      <c r="AK793" s="375"/>
      <c r="AL793" s="375"/>
      <c r="AM793" s="369"/>
      <c r="AN793" s="375"/>
      <c r="AO793" s="375"/>
      <c r="AP793" s="375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6"/>
      <c r="O794" s="136"/>
      <c r="P794" s="133"/>
      <c r="Q794" s="133"/>
      <c r="R794" s="133"/>
      <c r="S794" s="133"/>
      <c r="T794" s="332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374"/>
      <c r="AJ794" s="375"/>
      <c r="AK794" s="375"/>
      <c r="AL794" s="375"/>
      <c r="AM794" s="369"/>
      <c r="AN794" s="375"/>
      <c r="AO794" s="375"/>
      <c r="AP794" s="375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6"/>
      <c r="O795" s="136"/>
      <c r="P795" s="133"/>
      <c r="Q795" s="133"/>
      <c r="R795" s="133"/>
      <c r="S795" s="133"/>
      <c r="T795" s="332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374"/>
      <c r="AJ795" s="375"/>
      <c r="AK795" s="375"/>
      <c r="AL795" s="375"/>
      <c r="AM795" s="369"/>
      <c r="AN795" s="375"/>
      <c r="AO795" s="375"/>
      <c r="AP795" s="375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6"/>
      <c r="O796" s="136"/>
      <c r="P796" s="133"/>
      <c r="Q796" s="133"/>
      <c r="R796" s="133"/>
      <c r="S796" s="133"/>
      <c r="T796" s="332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374"/>
      <c r="AJ796" s="375"/>
      <c r="AK796" s="375"/>
      <c r="AL796" s="375"/>
      <c r="AM796" s="369"/>
      <c r="AN796" s="375"/>
      <c r="AO796" s="375"/>
      <c r="AP796" s="375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6"/>
      <c r="O797" s="136"/>
      <c r="P797" s="133"/>
      <c r="Q797" s="133"/>
      <c r="R797" s="133"/>
      <c r="S797" s="133"/>
      <c r="T797" s="332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374"/>
      <c r="AJ797" s="375"/>
      <c r="AK797" s="375"/>
      <c r="AL797" s="375"/>
      <c r="AM797" s="369"/>
      <c r="AN797" s="375"/>
      <c r="AO797" s="375"/>
      <c r="AP797" s="375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6"/>
      <c r="O798" s="136"/>
      <c r="P798" s="133"/>
      <c r="Q798" s="133"/>
      <c r="R798" s="133"/>
      <c r="S798" s="133"/>
      <c r="T798" s="332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374"/>
      <c r="AJ798" s="375"/>
      <c r="AK798" s="375"/>
      <c r="AL798" s="375"/>
      <c r="AM798" s="369"/>
      <c r="AN798" s="375"/>
      <c r="AO798" s="375"/>
      <c r="AP798" s="375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6"/>
      <c r="O799" s="136"/>
      <c r="P799" s="133"/>
      <c r="Q799" s="133"/>
      <c r="R799" s="133"/>
      <c r="S799" s="133"/>
      <c r="T799" s="332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374"/>
      <c r="AJ799" s="375"/>
      <c r="AK799" s="375"/>
      <c r="AL799" s="375"/>
      <c r="AM799" s="369"/>
      <c r="AN799" s="375"/>
      <c r="AO799" s="375"/>
      <c r="AP799" s="375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6"/>
      <c r="O800" s="136"/>
      <c r="P800" s="133"/>
      <c r="Q800" s="133"/>
      <c r="R800" s="133"/>
      <c r="S800" s="133"/>
      <c r="T800" s="332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374"/>
      <c r="AJ800" s="375"/>
      <c r="AK800" s="375"/>
      <c r="AL800" s="375"/>
      <c r="AM800" s="369"/>
      <c r="AN800" s="375"/>
      <c r="AO800" s="375"/>
      <c r="AP800" s="375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6"/>
      <c r="O801" s="136"/>
      <c r="P801" s="133"/>
      <c r="Q801" s="133"/>
      <c r="R801" s="133"/>
      <c r="S801" s="133"/>
      <c r="T801" s="332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374"/>
      <c r="AJ801" s="375"/>
      <c r="AK801" s="375"/>
      <c r="AL801" s="375"/>
      <c r="AM801" s="369"/>
      <c r="AN801" s="375"/>
      <c r="AO801" s="375"/>
      <c r="AP801" s="375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6"/>
      <c r="O802" s="136"/>
      <c r="P802" s="133"/>
      <c r="Q802" s="133"/>
      <c r="R802" s="133"/>
      <c r="S802" s="133"/>
      <c r="T802" s="332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374"/>
      <c r="AJ802" s="375"/>
      <c r="AK802" s="375"/>
      <c r="AL802" s="375"/>
      <c r="AM802" s="369"/>
      <c r="AN802" s="375"/>
      <c r="AO802" s="375"/>
      <c r="AP802" s="375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6"/>
      <c r="O803" s="136"/>
      <c r="P803" s="133"/>
      <c r="Q803" s="133"/>
      <c r="R803" s="133"/>
      <c r="S803" s="133"/>
      <c r="T803" s="332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374"/>
      <c r="AJ803" s="375"/>
      <c r="AK803" s="375"/>
      <c r="AL803" s="375"/>
      <c r="AM803" s="369"/>
      <c r="AN803" s="375"/>
      <c r="AO803" s="375"/>
      <c r="AP803" s="375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6"/>
      <c r="O804" s="136"/>
      <c r="P804" s="133"/>
      <c r="Q804" s="133"/>
      <c r="R804" s="133"/>
      <c r="S804" s="133"/>
      <c r="T804" s="332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374"/>
      <c r="AJ804" s="375"/>
      <c r="AK804" s="375"/>
      <c r="AL804" s="375"/>
      <c r="AM804" s="369"/>
      <c r="AN804" s="375"/>
      <c r="AO804" s="375"/>
      <c r="AP804" s="375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6"/>
      <c r="O805" s="136"/>
      <c r="P805" s="133"/>
      <c r="Q805" s="133"/>
      <c r="R805" s="133"/>
      <c r="S805" s="133"/>
      <c r="T805" s="332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374"/>
      <c r="AJ805" s="375"/>
      <c r="AK805" s="375"/>
      <c r="AL805" s="375"/>
      <c r="AM805" s="369"/>
      <c r="AN805" s="375"/>
      <c r="AO805" s="375"/>
      <c r="AP805" s="375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6"/>
      <c r="O806" s="136"/>
      <c r="P806" s="133"/>
      <c r="Q806" s="133"/>
      <c r="R806" s="133"/>
      <c r="S806" s="133"/>
      <c r="T806" s="332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374"/>
      <c r="AJ806" s="375"/>
      <c r="AK806" s="375"/>
      <c r="AL806" s="375"/>
      <c r="AM806" s="369"/>
      <c r="AN806" s="375"/>
      <c r="AO806" s="375"/>
      <c r="AP806" s="375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6"/>
      <c r="O807" s="136"/>
      <c r="P807" s="133"/>
      <c r="Q807" s="133"/>
      <c r="R807" s="133"/>
      <c r="S807" s="133"/>
      <c r="T807" s="332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374"/>
      <c r="AJ807" s="375"/>
      <c r="AK807" s="375"/>
      <c r="AL807" s="375"/>
      <c r="AM807" s="369"/>
      <c r="AN807" s="375"/>
      <c r="AO807" s="375"/>
      <c r="AP807" s="375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6"/>
      <c r="O808" s="136"/>
      <c r="P808" s="133"/>
      <c r="Q808" s="133"/>
      <c r="R808" s="133"/>
      <c r="S808" s="133"/>
      <c r="T808" s="332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374"/>
      <c r="AJ808" s="375"/>
      <c r="AK808" s="375"/>
      <c r="AL808" s="375"/>
      <c r="AM808" s="369"/>
      <c r="AN808" s="375"/>
      <c r="AO808" s="375"/>
      <c r="AP808" s="375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6"/>
      <c r="O809" s="136"/>
      <c r="P809" s="133"/>
      <c r="Q809" s="133"/>
      <c r="R809" s="133"/>
      <c r="S809" s="133"/>
      <c r="T809" s="332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374"/>
      <c r="AJ809" s="375"/>
      <c r="AK809" s="375"/>
      <c r="AL809" s="375"/>
      <c r="AM809" s="369"/>
      <c r="AN809" s="375"/>
      <c r="AO809" s="375"/>
      <c r="AP809" s="375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6"/>
      <c r="O810" s="136"/>
      <c r="P810" s="133"/>
      <c r="Q810" s="133"/>
      <c r="R810" s="133"/>
      <c r="S810" s="133"/>
      <c r="T810" s="332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374"/>
      <c r="AJ810" s="375"/>
      <c r="AK810" s="375"/>
      <c r="AL810" s="375"/>
      <c r="AM810" s="369"/>
      <c r="AN810" s="375"/>
      <c r="AO810" s="375"/>
      <c r="AP810" s="375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6"/>
      <c r="O811" s="136"/>
      <c r="P811" s="133"/>
      <c r="Q811" s="133"/>
      <c r="R811" s="133"/>
      <c r="S811" s="133"/>
      <c r="T811" s="332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374"/>
      <c r="AJ811" s="375"/>
      <c r="AK811" s="375"/>
      <c r="AL811" s="375"/>
      <c r="AM811" s="369"/>
      <c r="AN811" s="375"/>
      <c r="AO811" s="375"/>
      <c r="AP811" s="375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6"/>
      <c r="O812" s="136"/>
      <c r="P812" s="133"/>
      <c r="Q812" s="133"/>
      <c r="R812" s="133"/>
      <c r="S812" s="133"/>
      <c r="T812" s="332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374"/>
      <c r="AJ812" s="375"/>
      <c r="AK812" s="375"/>
      <c r="AL812" s="375"/>
      <c r="AM812" s="369"/>
      <c r="AN812" s="375"/>
      <c r="AO812" s="375"/>
      <c r="AP812" s="375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6"/>
      <c r="O813" s="136"/>
      <c r="P813" s="133"/>
      <c r="Q813" s="133"/>
      <c r="R813" s="133"/>
      <c r="S813" s="133"/>
      <c r="T813" s="332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374"/>
      <c r="AJ813" s="375"/>
      <c r="AK813" s="375"/>
      <c r="AL813" s="375"/>
      <c r="AM813" s="369"/>
      <c r="AN813" s="375"/>
      <c r="AO813" s="375"/>
      <c r="AP813" s="375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6"/>
      <c r="O814" s="136"/>
      <c r="P814" s="133"/>
      <c r="Q814" s="133"/>
      <c r="R814" s="133"/>
      <c r="S814" s="133"/>
      <c r="T814" s="332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374"/>
      <c r="AJ814" s="375"/>
      <c r="AK814" s="375"/>
      <c r="AL814" s="375"/>
      <c r="AM814" s="369"/>
      <c r="AN814" s="375"/>
      <c r="AO814" s="375"/>
      <c r="AP814" s="375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6"/>
      <c r="O815" s="136"/>
      <c r="P815" s="133"/>
      <c r="Q815" s="133"/>
      <c r="R815" s="133"/>
      <c r="S815" s="133"/>
      <c r="T815" s="332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374"/>
      <c r="AJ815" s="375"/>
      <c r="AK815" s="375"/>
      <c r="AL815" s="375"/>
      <c r="AM815" s="369"/>
      <c r="AN815" s="375"/>
      <c r="AO815" s="375"/>
      <c r="AP815" s="375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6"/>
      <c r="O816" s="136"/>
      <c r="P816" s="133"/>
      <c r="Q816" s="133"/>
      <c r="R816" s="133"/>
      <c r="S816" s="133"/>
      <c r="T816" s="332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374"/>
      <c r="AJ816" s="375"/>
      <c r="AK816" s="375"/>
      <c r="AL816" s="375"/>
      <c r="AM816" s="369"/>
      <c r="AN816" s="375"/>
      <c r="AO816" s="375"/>
      <c r="AP816" s="375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6"/>
      <c r="O817" s="136"/>
      <c r="P817" s="133"/>
      <c r="Q817" s="133"/>
      <c r="R817" s="133"/>
      <c r="S817" s="133"/>
      <c r="T817" s="332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374"/>
      <c r="AJ817" s="375"/>
      <c r="AK817" s="375"/>
      <c r="AL817" s="375"/>
      <c r="AM817" s="369"/>
      <c r="AN817" s="375"/>
      <c r="AO817" s="375"/>
      <c r="AP817" s="375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6"/>
      <c r="O818" s="136"/>
      <c r="P818" s="133"/>
      <c r="Q818" s="133"/>
      <c r="R818" s="133"/>
      <c r="S818" s="133"/>
      <c r="T818" s="332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374"/>
      <c r="AJ818" s="375"/>
      <c r="AK818" s="375"/>
      <c r="AL818" s="375"/>
      <c r="AM818" s="369"/>
      <c r="AN818" s="375"/>
      <c r="AO818" s="375"/>
      <c r="AP818" s="375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6"/>
      <c r="O819" s="136"/>
      <c r="P819" s="133"/>
      <c r="Q819" s="133"/>
      <c r="R819" s="133"/>
      <c r="S819" s="133"/>
      <c r="T819" s="332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374"/>
      <c r="AJ819" s="375"/>
      <c r="AK819" s="375"/>
      <c r="AL819" s="375"/>
      <c r="AM819" s="369"/>
      <c r="AN819" s="375"/>
      <c r="AO819" s="375"/>
      <c r="AP819" s="375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6"/>
      <c r="O820" s="136"/>
      <c r="P820" s="133"/>
      <c r="Q820" s="133"/>
      <c r="R820" s="133"/>
      <c r="S820" s="133"/>
      <c r="T820" s="332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374"/>
      <c r="AJ820" s="375"/>
      <c r="AK820" s="375"/>
      <c r="AL820" s="375"/>
      <c r="AM820" s="369"/>
      <c r="AN820" s="375"/>
      <c r="AO820" s="375"/>
      <c r="AP820" s="375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6"/>
      <c r="O821" s="136"/>
      <c r="P821" s="133"/>
      <c r="Q821" s="133"/>
      <c r="R821" s="133"/>
      <c r="S821" s="133"/>
      <c r="T821" s="332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374"/>
      <c r="AJ821" s="375"/>
      <c r="AK821" s="375"/>
      <c r="AL821" s="375"/>
      <c r="AM821" s="369"/>
      <c r="AN821" s="375"/>
      <c r="AO821" s="375"/>
      <c r="AP821" s="375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6"/>
      <c r="O822" s="136"/>
      <c r="P822" s="133"/>
      <c r="Q822" s="133"/>
      <c r="R822" s="133"/>
      <c r="S822" s="133"/>
      <c r="T822" s="332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374"/>
      <c r="AJ822" s="375"/>
      <c r="AK822" s="375"/>
      <c r="AL822" s="375"/>
      <c r="AM822" s="369"/>
      <c r="AN822" s="375"/>
      <c r="AO822" s="375"/>
      <c r="AP822" s="375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6"/>
      <c r="O823" s="136"/>
      <c r="P823" s="133"/>
      <c r="Q823" s="133"/>
      <c r="R823" s="133"/>
      <c r="S823" s="133"/>
      <c r="T823" s="332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374"/>
      <c r="AJ823" s="375"/>
      <c r="AK823" s="375"/>
      <c r="AL823" s="375"/>
      <c r="AM823" s="369"/>
      <c r="AN823" s="375"/>
      <c r="AO823" s="375"/>
      <c r="AP823" s="375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6"/>
      <c r="O824" s="136"/>
      <c r="P824" s="133"/>
      <c r="Q824" s="133"/>
      <c r="R824" s="133"/>
      <c r="S824" s="133"/>
      <c r="T824" s="332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374"/>
      <c r="AJ824" s="375"/>
      <c r="AK824" s="375"/>
      <c r="AL824" s="375"/>
      <c r="AM824" s="369"/>
      <c r="AN824" s="375"/>
      <c r="AO824" s="375"/>
      <c r="AP824" s="375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6"/>
      <c r="O825" s="136"/>
      <c r="P825" s="133"/>
      <c r="Q825" s="133"/>
      <c r="R825" s="133"/>
      <c r="S825" s="133"/>
      <c r="T825" s="332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374"/>
      <c r="AJ825" s="375"/>
      <c r="AK825" s="375"/>
      <c r="AL825" s="375"/>
      <c r="AM825" s="369"/>
      <c r="AN825" s="375"/>
      <c r="AO825" s="375"/>
      <c r="AP825" s="375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6"/>
      <c r="O826" s="136"/>
      <c r="P826" s="133"/>
      <c r="Q826" s="133"/>
      <c r="R826" s="133"/>
      <c r="S826" s="133"/>
      <c r="T826" s="332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374"/>
      <c r="AJ826" s="375"/>
      <c r="AK826" s="375"/>
      <c r="AL826" s="375"/>
      <c r="AM826" s="369"/>
      <c r="AN826" s="375"/>
      <c r="AO826" s="375"/>
      <c r="AP826" s="375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6"/>
      <c r="O827" s="136"/>
      <c r="P827" s="133"/>
      <c r="Q827" s="133"/>
      <c r="R827" s="133"/>
      <c r="S827" s="133"/>
      <c r="T827" s="332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374"/>
      <c r="AJ827" s="375"/>
      <c r="AK827" s="375"/>
      <c r="AL827" s="375"/>
      <c r="AM827" s="369"/>
      <c r="AN827" s="375"/>
      <c r="AO827" s="375"/>
      <c r="AP827" s="375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6"/>
      <c r="O828" s="136"/>
      <c r="P828" s="133"/>
      <c r="Q828" s="133"/>
      <c r="R828" s="133"/>
      <c r="S828" s="133"/>
      <c r="T828" s="332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374"/>
      <c r="AJ828" s="375"/>
      <c r="AK828" s="375"/>
      <c r="AL828" s="375"/>
      <c r="AM828" s="369"/>
      <c r="AN828" s="375"/>
      <c r="AO828" s="375"/>
      <c r="AP828" s="375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6"/>
      <c r="O829" s="136"/>
      <c r="P829" s="133"/>
      <c r="Q829" s="133"/>
      <c r="R829" s="133"/>
      <c r="S829" s="133"/>
      <c r="T829" s="332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374"/>
      <c r="AJ829" s="375"/>
      <c r="AK829" s="375"/>
      <c r="AL829" s="375"/>
      <c r="AM829" s="369"/>
      <c r="AN829" s="375"/>
      <c r="AO829" s="375"/>
      <c r="AP829" s="375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6"/>
      <c r="O830" s="136"/>
      <c r="P830" s="133"/>
      <c r="Q830" s="133"/>
      <c r="R830" s="133"/>
      <c r="S830" s="133"/>
      <c r="T830" s="332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374"/>
      <c r="AJ830" s="375"/>
      <c r="AK830" s="375"/>
      <c r="AL830" s="375"/>
      <c r="AM830" s="369"/>
      <c r="AN830" s="375"/>
      <c r="AO830" s="375"/>
      <c r="AP830" s="375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6"/>
      <c r="O831" s="136"/>
      <c r="P831" s="133"/>
      <c r="Q831" s="133"/>
      <c r="R831" s="133"/>
      <c r="S831" s="133"/>
      <c r="T831" s="332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374"/>
      <c r="AJ831" s="375"/>
      <c r="AK831" s="375"/>
      <c r="AL831" s="375"/>
      <c r="AM831" s="369"/>
      <c r="AN831" s="375"/>
      <c r="AO831" s="375"/>
      <c r="AP831" s="375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6"/>
      <c r="O832" s="136"/>
      <c r="P832" s="133"/>
      <c r="Q832" s="133"/>
      <c r="R832" s="133"/>
      <c r="S832" s="133"/>
      <c r="T832" s="332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374"/>
      <c r="AJ832" s="375"/>
      <c r="AK832" s="375"/>
      <c r="AL832" s="375"/>
      <c r="AM832" s="369"/>
      <c r="AN832" s="375"/>
      <c r="AO832" s="375"/>
      <c r="AP832" s="375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6"/>
      <c r="O833" s="136"/>
      <c r="P833" s="133"/>
      <c r="Q833" s="133"/>
      <c r="R833" s="133"/>
      <c r="S833" s="133"/>
      <c r="T833" s="332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374"/>
      <c r="AJ833" s="375"/>
      <c r="AK833" s="375"/>
      <c r="AL833" s="375"/>
      <c r="AM833" s="369"/>
      <c r="AN833" s="375"/>
      <c r="AO833" s="375"/>
      <c r="AP833" s="375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6"/>
      <c r="O834" s="136"/>
      <c r="P834" s="133"/>
      <c r="Q834" s="133"/>
      <c r="R834" s="133"/>
      <c r="S834" s="133"/>
      <c r="T834" s="332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374"/>
      <c r="AJ834" s="375"/>
      <c r="AK834" s="375"/>
      <c r="AL834" s="375"/>
      <c r="AM834" s="369"/>
      <c r="AN834" s="375"/>
      <c r="AO834" s="375"/>
      <c r="AP834" s="375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6"/>
      <c r="O835" s="136"/>
      <c r="P835" s="133"/>
      <c r="Q835" s="133"/>
      <c r="R835" s="133"/>
      <c r="S835" s="133"/>
      <c r="T835" s="332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374"/>
      <c r="AJ835" s="375"/>
      <c r="AK835" s="375"/>
      <c r="AL835" s="375"/>
      <c r="AM835" s="369"/>
      <c r="AN835" s="375"/>
      <c r="AO835" s="375"/>
      <c r="AP835" s="375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6"/>
      <c r="O836" s="136"/>
      <c r="P836" s="133"/>
      <c r="Q836" s="133"/>
      <c r="R836" s="133"/>
      <c r="S836" s="133"/>
      <c r="T836" s="332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374"/>
      <c r="AJ836" s="375"/>
      <c r="AK836" s="375"/>
      <c r="AL836" s="375"/>
      <c r="AM836" s="369"/>
      <c r="AN836" s="375"/>
      <c r="AO836" s="375"/>
      <c r="AP836" s="375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6"/>
      <c r="O837" s="136"/>
      <c r="P837" s="133"/>
      <c r="Q837" s="133"/>
      <c r="R837" s="133"/>
      <c r="S837" s="133"/>
      <c r="T837" s="332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374"/>
      <c r="AJ837" s="375"/>
      <c r="AK837" s="375"/>
      <c r="AL837" s="375"/>
      <c r="AM837" s="369"/>
      <c r="AN837" s="375"/>
      <c r="AO837" s="375"/>
      <c r="AP837" s="375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6"/>
      <c r="O838" s="136"/>
      <c r="P838" s="133"/>
      <c r="Q838" s="133"/>
      <c r="R838" s="133"/>
      <c r="S838" s="133"/>
      <c r="T838" s="332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374"/>
      <c r="AJ838" s="375"/>
      <c r="AK838" s="375"/>
      <c r="AL838" s="375"/>
      <c r="AM838" s="369"/>
      <c r="AN838" s="375"/>
      <c r="AO838" s="375"/>
      <c r="AP838" s="375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6"/>
      <c r="O839" s="136"/>
      <c r="P839" s="133"/>
      <c r="Q839" s="133"/>
      <c r="R839" s="133"/>
      <c r="S839" s="133"/>
      <c r="T839" s="332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374"/>
      <c r="AJ839" s="375"/>
      <c r="AK839" s="375"/>
      <c r="AL839" s="375"/>
      <c r="AM839" s="369"/>
      <c r="AN839" s="375"/>
      <c r="AO839" s="375"/>
      <c r="AP839" s="375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6"/>
      <c r="O840" s="136"/>
      <c r="P840" s="133"/>
      <c r="Q840" s="133"/>
      <c r="R840" s="133"/>
      <c r="S840" s="133"/>
      <c r="T840" s="332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374"/>
      <c r="AJ840" s="375"/>
      <c r="AK840" s="375"/>
      <c r="AL840" s="375"/>
      <c r="AM840" s="369"/>
      <c r="AN840" s="375"/>
      <c r="AO840" s="375"/>
      <c r="AP840" s="375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6"/>
      <c r="O841" s="136"/>
      <c r="P841" s="133"/>
      <c r="Q841" s="133"/>
      <c r="R841" s="133"/>
      <c r="S841" s="133"/>
      <c r="T841" s="332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374"/>
      <c r="AJ841" s="375"/>
      <c r="AK841" s="375"/>
      <c r="AL841" s="375"/>
      <c r="AM841" s="369"/>
      <c r="AN841" s="375"/>
      <c r="AO841" s="375"/>
      <c r="AP841" s="375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6"/>
      <c r="O842" s="136"/>
      <c r="P842" s="133"/>
      <c r="Q842" s="133"/>
      <c r="R842" s="133"/>
      <c r="S842" s="133"/>
      <c r="T842" s="332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374"/>
      <c r="AJ842" s="375"/>
      <c r="AK842" s="375"/>
      <c r="AL842" s="375"/>
      <c r="AM842" s="369"/>
      <c r="AN842" s="375"/>
      <c r="AO842" s="375"/>
      <c r="AP842" s="375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6"/>
      <c r="O843" s="136"/>
      <c r="P843" s="133"/>
      <c r="Q843" s="133"/>
      <c r="R843" s="133"/>
      <c r="S843" s="133"/>
      <c r="T843" s="332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374"/>
      <c r="AJ843" s="375"/>
      <c r="AK843" s="375"/>
      <c r="AL843" s="375"/>
      <c r="AM843" s="369"/>
      <c r="AN843" s="375"/>
      <c r="AO843" s="375"/>
      <c r="AP843" s="375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6"/>
      <c r="O844" s="136"/>
      <c r="P844" s="133"/>
      <c r="Q844" s="133"/>
      <c r="R844" s="133"/>
      <c r="S844" s="133"/>
      <c r="T844" s="332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374"/>
      <c r="AJ844" s="375"/>
      <c r="AK844" s="375"/>
      <c r="AL844" s="375"/>
      <c r="AM844" s="369"/>
      <c r="AN844" s="375"/>
      <c r="AO844" s="375"/>
      <c r="AP844" s="375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6"/>
      <c r="O845" s="136"/>
      <c r="P845" s="133"/>
      <c r="Q845" s="133"/>
      <c r="R845" s="133"/>
      <c r="S845" s="133"/>
      <c r="T845" s="332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374"/>
      <c r="AJ845" s="375"/>
      <c r="AK845" s="375"/>
      <c r="AL845" s="375"/>
      <c r="AM845" s="369"/>
      <c r="AN845" s="375"/>
      <c r="AO845" s="375"/>
      <c r="AP845" s="375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6"/>
      <c r="O846" s="136"/>
      <c r="P846" s="133"/>
      <c r="Q846" s="133"/>
      <c r="R846" s="133"/>
      <c r="S846" s="133"/>
      <c r="T846" s="332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374"/>
      <c r="AJ846" s="375"/>
      <c r="AK846" s="375"/>
      <c r="AL846" s="375"/>
      <c r="AM846" s="369"/>
      <c r="AN846" s="375"/>
      <c r="AO846" s="375"/>
      <c r="AP846" s="375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6"/>
      <c r="O847" s="136"/>
      <c r="P847" s="133"/>
      <c r="Q847" s="133"/>
      <c r="R847" s="133"/>
      <c r="S847" s="133"/>
      <c r="T847" s="332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374"/>
      <c r="AJ847" s="375"/>
      <c r="AK847" s="375"/>
      <c r="AL847" s="375"/>
      <c r="AM847" s="369"/>
      <c r="AN847" s="375"/>
      <c r="AO847" s="375"/>
      <c r="AP847" s="375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6"/>
      <c r="O848" s="136"/>
      <c r="P848" s="133"/>
      <c r="Q848" s="133"/>
      <c r="R848" s="133"/>
      <c r="S848" s="133"/>
      <c r="T848" s="332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374"/>
      <c r="AJ848" s="375"/>
      <c r="AK848" s="375"/>
      <c r="AL848" s="375"/>
      <c r="AM848" s="369"/>
      <c r="AN848" s="375"/>
      <c r="AO848" s="375"/>
      <c r="AP848" s="375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6"/>
      <c r="O849" s="136"/>
      <c r="P849" s="133"/>
      <c r="Q849" s="133"/>
      <c r="R849" s="133"/>
      <c r="S849" s="133"/>
      <c r="T849" s="332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374"/>
      <c r="AJ849" s="375"/>
      <c r="AK849" s="375"/>
      <c r="AL849" s="375"/>
      <c r="AM849" s="369"/>
      <c r="AN849" s="375"/>
      <c r="AO849" s="375"/>
      <c r="AP849" s="375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6"/>
      <c r="O850" s="136"/>
      <c r="P850" s="133"/>
      <c r="Q850" s="133"/>
      <c r="R850" s="133"/>
      <c r="S850" s="133"/>
      <c r="T850" s="332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374"/>
      <c r="AJ850" s="375"/>
      <c r="AK850" s="375"/>
      <c r="AL850" s="375"/>
      <c r="AM850" s="369"/>
      <c r="AN850" s="375"/>
      <c r="AO850" s="375"/>
      <c r="AP850" s="375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6"/>
      <c r="O851" s="136"/>
      <c r="P851" s="133"/>
      <c r="Q851" s="133"/>
      <c r="R851" s="133"/>
      <c r="S851" s="133"/>
      <c r="T851" s="332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374"/>
      <c r="AJ851" s="375"/>
      <c r="AK851" s="375"/>
      <c r="AL851" s="375"/>
      <c r="AM851" s="369"/>
      <c r="AN851" s="375"/>
      <c r="AO851" s="375"/>
      <c r="AP851" s="375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6"/>
      <c r="O852" s="136"/>
      <c r="P852" s="133"/>
      <c r="Q852" s="133"/>
      <c r="R852" s="133"/>
      <c r="S852" s="133"/>
      <c r="T852" s="332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374"/>
      <c r="AJ852" s="375"/>
      <c r="AK852" s="375"/>
      <c r="AL852" s="375"/>
      <c r="AM852" s="369"/>
      <c r="AN852" s="375"/>
      <c r="AO852" s="375"/>
      <c r="AP852" s="375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6"/>
      <c r="O853" s="136"/>
      <c r="P853" s="133"/>
      <c r="Q853" s="133"/>
      <c r="R853" s="133"/>
      <c r="S853" s="133"/>
      <c r="T853" s="332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374"/>
      <c r="AJ853" s="375"/>
      <c r="AK853" s="375"/>
      <c r="AL853" s="375"/>
      <c r="AM853" s="369"/>
      <c r="AN853" s="375"/>
      <c r="AO853" s="375"/>
      <c r="AP853" s="375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6"/>
      <c r="O854" s="136"/>
      <c r="P854" s="133"/>
      <c r="Q854" s="133"/>
      <c r="R854" s="133"/>
      <c r="S854" s="133"/>
      <c r="T854" s="332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374"/>
      <c r="AJ854" s="375"/>
      <c r="AK854" s="375"/>
      <c r="AL854" s="375"/>
      <c r="AM854" s="369"/>
      <c r="AN854" s="375"/>
      <c r="AO854" s="375"/>
      <c r="AP854" s="375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6"/>
      <c r="O855" s="136"/>
      <c r="P855" s="133"/>
      <c r="Q855" s="133"/>
      <c r="R855" s="133"/>
      <c r="S855" s="133"/>
      <c r="T855" s="332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374"/>
      <c r="AJ855" s="375"/>
      <c r="AK855" s="375"/>
      <c r="AL855" s="375"/>
      <c r="AM855" s="369"/>
      <c r="AN855" s="375"/>
      <c r="AO855" s="375"/>
      <c r="AP855" s="375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6"/>
      <c r="O856" s="136"/>
      <c r="P856" s="133"/>
      <c r="Q856" s="133"/>
      <c r="R856" s="133"/>
      <c r="S856" s="133"/>
      <c r="T856" s="332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374"/>
      <c r="AJ856" s="375"/>
      <c r="AK856" s="375"/>
      <c r="AL856" s="375"/>
      <c r="AM856" s="369"/>
      <c r="AN856" s="375"/>
      <c r="AO856" s="375"/>
      <c r="AP856" s="375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6"/>
      <c r="O857" s="136"/>
      <c r="P857" s="133"/>
      <c r="Q857" s="133"/>
      <c r="R857" s="133"/>
      <c r="S857" s="133"/>
      <c r="T857" s="332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374"/>
      <c r="AJ857" s="375"/>
      <c r="AK857" s="375"/>
      <c r="AL857" s="375"/>
      <c r="AM857" s="369"/>
      <c r="AN857" s="375"/>
      <c r="AO857" s="375"/>
      <c r="AP857" s="375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6"/>
      <c r="O858" s="136"/>
      <c r="P858" s="133"/>
      <c r="Q858" s="133"/>
      <c r="R858" s="133"/>
      <c r="S858" s="133"/>
      <c r="T858" s="332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374"/>
      <c r="AJ858" s="375"/>
      <c r="AK858" s="375"/>
      <c r="AL858" s="375"/>
      <c r="AM858" s="369"/>
      <c r="AN858" s="375"/>
      <c r="AO858" s="375"/>
      <c r="AP858" s="375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6"/>
      <c r="O859" s="136"/>
      <c r="P859" s="133"/>
      <c r="Q859" s="133"/>
      <c r="R859" s="133"/>
      <c r="S859" s="133"/>
      <c r="T859" s="332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374"/>
      <c r="AJ859" s="375"/>
      <c r="AK859" s="375"/>
      <c r="AL859" s="375"/>
      <c r="AM859" s="369"/>
      <c r="AN859" s="375"/>
      <c r="AO859" s="375"/>
      <c r="AP859" s="375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6"/>
      <c r="O860" s="136"/>
      <c r="P860" s="133"/>
      <c r="Q860" s="133"/>
      <c r="R860" s="133"/>
      <c r="S860" s="133"/>
      <c r="T860" s="332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374"/>
      <c r="AJ860" s="375"/>
      <c r="AK860" s="375"/>
      <c r="AL860" s="375"/>
      <c r="AM860" s="369"/>
      <c r="AN860" s="375"/>
      <c r="AO860" s="375"/>
      <c r="AP860" s="375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6"/>
      <c r="O861" s="136"/>
      <c r="P861" s="133"/>
      <c r="Q861" s="133"/>
      <c r="R861" s="133"/>
      <c r="S861" s="133"/>
      <c r="T861" s="332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374"/>
      <c r="AJ861" s="375"/>
      <c r="AK861" s="375"/>
      <c r="AL861" s="375"/>
      <c r="AM861" s="369"/>
      <c r="AN861" s="375"/>
      <c r="AO861" s="375"/>
      <c r="AP861" s="375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6"/>
      <c r="O862" s="136"/>
      <c r="P862" s="133"/>
      <c r="Q862" s="133"/>
      <c r="R862" s="133"/>
      <c r="S862" s="133"/>
      <c r="T862" s="332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374"/>
      <c r="AJ862" s="375"/>
      <c r="AK862" s="375"/>
      <c r="AL862" s="375"/>
      <c r="AM862" s="369"/>
      <c r="AN862" s="375"/>
      <c r="AO862" s="375"/>
      <c r="AP862" s="375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6"/>
      <c r="O863" s="136"/>
      <c r="P863" s="133"/>
      <c r="Q863" s="133"/>
      <c r="R863" s="133"/>
      <c r="S863" s="133"/>
      <c r="T863" s="332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374"/>
      <c r="AJ863" s="375"/>
      <c r="AK863" s="375"/>
      <c r="AL863" s="375"/>
      <c r="AM863" s="369"/>
      <c r="AN863" s="375"/>
      <c r="AO863" s="375"/>
      <c r="AP863" s="375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6"/>
      <c r="O864" s="136"/>
      <c r="P864" s="133"/>
      <c r="Q864" s="133"/>
      <c r="R864" s="133"/>
      <c r="S864" s="133"/>
      <c r="T864" s="332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374"/>
      <c r="AJ864" s="375"/>
      <c r="AK864" s="375"/>
      <c r="AL864" s="375"/>
      <c r="AM864" s="369"/>
      <c r="AN864" s="375"/>
      <c r="AO864" s="375"/>
      <c r="AP864" s="375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6"/>
      <c r="O865" s="136"/>
      <c r="P865" s="133"/>
      <c r="Q865" s="133"/>
      <c r="R865" s="133"/>
      <c r="S865" s="133"/>
      <c r="T865" s="332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374"/>
      <c r="AJ865" s="375"/>
      <c r="AK865" s="375"/>
      <c r="AL865" s="375"/>
      <c r="AM865" s="369"/>
      <c r="AN865" s="375"/>
      <c r="AO865" s="375"/>
      <c r="AP865" s="375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6"/>
      <c r="O866" s="136"/>
      <c r="P866" s="133"/>
      <c r="Q866" s="133"/>
      <c r="R866" s="133"/>
      <c r="S866" s="133"/>
      <c r="T866" s="332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374"/>
      <c r="AJ866" s="375"/>
      <c r="AK866" s="375"/>
      <c r="AL866" s="375"/>
      <c r="AM866" s="369"/>
      <c r="AN866" s="375"/>
      <c r="AO866" s="375"/>
      <c r="AP866" s="375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6"/>
      <c r="O867" s="136"/>
      <c r="P867" s="133"/>
      <c r="Q867" s="133"/>
      <c r="R867" s="133"/>
      <c r="S867" s="133"/>
      <c r="T867" s="332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374"/>
      <c r="AJ867" s="375"/>
      <c r="AK867" s="375"/>
      <c r="AL867" s="375"/>
      <c r="AM867" s="369"/>
      <c r="AN867" s="375"/>
      <c r="AO867" s="375"/>
      <c r="AP867" s="375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6"/>
      <c r="O868" s="136"/>
      <c r="P868" s="133"/>
      <c r="Q868" s="133"/>
      <c r="R868" s="133"/>
      <c r="S868" s="133"/>
      <c r="T868" s="332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374"/>
      <c r="AJ868" s="375"/>
      <c r="AK868" s="375"/>
      <c r="AL868" s="375"/>
      <c r="AM868" s="369"/>
      <c r="AN868" s="375"/>
      <c r="AO868" s="375"/>
      <c r="AP868" s="375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6"/>
      <c r="O869" s="136"/>
      <c r="P869" s="133"/>
      <c r="Q869" s="133"/>
      <c r="R869" s="133"/>
      <c r="S869" s="133"/>
      <c r="T869" s="332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374"/>
      <c r="AJ869" s="375"/>
      <c r="AK869" s="375"/>
      <c r="AL869" s="375"/>
      <c r="AM869" s="369"/>
      <c r="AN869" s="375"/>
      <c r="AO869" s="375"/>
      <c r="AP869" s="375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6"/>
      <c r="O870" s="136"/>
      <c r="P870" s="133"/>
      <c r="Q870" s="133"/>
      <c r="R870" s="133"/>
      <c r="S870" s="133"/>
      <c r="T870" s="332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374"/>
      <c r="AJ870" s="375"/>
      <c r="AK870" s="375"/>
      <c r="AL870" s="375"/>
      <c r="AM870" s="369"/>
      <c r="AN870" s="375"/>
      <c r="AO870" s="375"/>
      <c r="AP870" s="375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6"/>
      <c r="O871" s="136"/>
      <c r="P871" s="133"/>
      <c r="Q871" s="133"/>
      <c r="R871" s="133"/>
      <c r="S871" s="133"/>
      <c r="T871" s="332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374"/>
      <c r="AJ871" s="375"/>
      <c r="AK871" s="375"/>
      <c r="AL871" s="375"/>
      <c r="AM871" s="369"/>
      <c r="AN871" s="375"/>
      <c r="AO871" s="375"/>
      <c r="AP871" s="375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6"/>
      <c r="O872" s="136"/>
      <c r="P872" s="133"/>
      <c r="Q872" s="133"/>
      <c r="R872" s="133"/>
      <c r="S872" s="133"/>
      <c r="T872" s="332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374"/>
      <c r="AJ872" s="375"/>
      <c r="AK872" s="375"/>
      <c r="AL872" s="375"/>
      <c r="AM872" s="369"/>
      <c r="AN872" s="375"/>
      <c r="AO872" s="375"/>
      <c r="AP872" s="375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6"/>
      <c r="O873" s="136"/>
      <c r="P873" s="133"/>
      <c r="Q873" s="133"/>
      <c r="R873" s="133"/>
      <c r="S873" s="133"/>
      <c r="T873" s="332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374"/>
      <c r="AJ873" s="375"/>
      <c r="AK873" s="375"/>
      <c r="AL873" s="375"/>
      <c r="AM873" s="369"/>
      <c r="AN873" s="375"/>
      <c r="AO873" s="375"/>
      <c r="AP873" s="375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6"/>
      <c r="O874" s="136"/>
      <c r="P874" s="133"/>
      <c r="Q874" s="133"/>
      <c r="R874" s="133"/>
      <c r="S874" s="133"/>
      <c r="T874" s="332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374"/>
      <c r="AJ874" s="375"/>
      <c r="AK874" s="375"/>
      <c r="AL874" s="375"/>
      <c r="AM874" s="369"/>
      <c r="AN874" s="375"/>
      <c r="AO874" s="375"/>
      <c r="AP874" s="375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6"/>
      <c r="O875" s="136"/>
      <c r="P875" s="133"/>
      <c r="Q875" s="133"/>
      <c r="R875" s="133"/>
      <c r="S875" s="133"/>
      <c r="T875" s="332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374"/>
      <c r="AJ875" s="375"/>
      <c r="AK875" s="375"/>
      <c r="AL875" s="375"/>
      <c r="AM875" s="369"/>
      <c r="AN875" s="375"/>
      <c r="AO875" s="375"/>
      <c r="AP875" s="375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6"/>
      <c r="O876" s="136"/>
      <c r="P876" s="133"/>
      <c r="Q876" s="133"/>
      <c r="R876" s="133"/>
      <c r="S876" s="133"/>
      <c r="T876" s="332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374"/>
      <c r="AJ876" s="375"/>
      <c r="AK876" s="375"/>
      <c r="AL876" s="375"/>
      <c r="AM876" s="369"/>
      <c r="AN876" s="375"/>
      <c r="AO876" s="375"/>
      <c r="AP876" s="375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6"/>
      <c r="O877" s="136"/>
      <c r="P877" s="133"/>
      <c r="Q877" s="133"/>
      <c r="R877" s="133"/>
      <c r="S877" s="133"/>
      <c r="T877" s="332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374"/>
      <c r="AJ877" s="375"/>
      <c r="AK877" s="375"/>
      <c r="AL877" s="375"/>
      <c r="AM877" s="369"/>
      <c r="AN877" s="375"/>
      <c r="AO877" s="375"/>
      <c r="AP877" s="375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6"/>
      <c r="O878" s="136"/>
      <c r="P878" s="133"/>
      <c r="Q878" s="133"/>
      <c r="R878" s="133"/>
      <c r="S878" s="133"/>
      <c r="T878" s="332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374"/>
      <c r="AJ878" s="375"/>
      <c r="AK878" s="375"/>
      <c r="AL878" s="375"/>
      <c r="AM878" s="369"/>
      <c r="AN878" s="375"/>
      <c r="AO878" s="375"/>
      <c r="AP878" s="375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6"/>
      <c r="O879" s="136"/>
      <c r="P879" s="133"/>
      <c r="Q879" s="133"/>
      <c r="R879" s="133"/>
      <c r="S879" s="133"/>
      <c r="T879" s="332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374"/>
      <c r="AJ879" s="375"/>
      <c r="AK879" s="375"/>
      <c r="AL879" s="375"/>
      <c r="AM879" s="369"/>
      <c r="AN879" s="375"/>
      <c r="AO879" s="375"/>
      <c r="AP879" s="375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6"/>
      <c r="O880" s="136"/>
      <c r="P880" s="133"/>
      <c r="Q880" s="133"/>
      <c r="R880" s="133"/>
      <c r="S880" s="133"/>
      <c r="T880" s="332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374"/>
      <c r="AJ880" s="375"/>
      <c r="AK880" s="375"/>
      <c r="AL880" s="375"/>
      <c r="AM880" s="369"/>
      <c r="AN880" s="375"/>
      <c r="AO880" s="375"/>
      <c r="AP880" s="375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6"/>
      <c r="O881" s="136"/>
      <c r="P881" s="133"/>
      <c r="Q881" s="133"/>
      <c r="R881" s="133"/>
      <c r="S881" s="133"/>
      <c r="T881" s="332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374"/>
      <c r="AJ881" s="375"/>
      <c r="AK881" s="375"/>
      <c r="AL881" s="375"/>
      <c r="AM881" s="369"/>
      <c r="AN881" s="375"/>
      <c r="AO881" s="375"/>
      <c r="AP881" s="375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6"/>
      <c r="O882" s="136"/>
      <c r="P882" s="133"/>
      <c r="Q882" s="133"/>
      <c r="R882" s="133"/>
      <c r="S882" s="133"/>
      <c r="T882" s="332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374"/>
      <c r="AJ882" s="375"/>
      <c r="AK882" s="375"/>
      <c r="AL882" s="375"/>
      <c r="AM882" s="369"/>
      <c r="AN882" s="375"/>
      <c r="AO882" s="375"/>
      <c r="AP882" s="375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6"/>
      <c r="O883" s="136"/>
      <c r="P883" s="133"/>
      <c r="Q883" s="133"/>
      <c r="R883" s="133"/>
      <c r="S883" s="133"/>
      <c r="T883" s="332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374"/>
      <c r="AJ883" s="375"/>
      <c r="AK883" s="375"/>
      <c r="AL883" s="375"/>
      <c r="AM883" s="369"/>
      <c r="AN883" s="375"/>
      <c r="AO883" s="375"/>
      <c r="AP883" s="375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6"/>
      <c r="O884" s="136"/>
      <c r="P884" s="133"/>
      <c r="Q884" s="133"/>
      <c r="R884" s="133"/>
      <c r="S884" s="133"/>
      <c r="T884" s="332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374"/>
      <c r="AJ884" s="375"/>
      <c r="AK884" s="375"/>
      <c r="AL884" s="375"/>
      <c r="AM884" s="369"/>
      <c r="AN884" s="375"/>
      <c r="AO884" s="375"/>
      <c r="AP884" s="375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6"/>
      <c r="O885" s="136"/>
      <c r="P885" s="133"/>
      <c r="Q885" s="133"/>
      <c r="R885" s="133"/>
      <c r="S885" s="133"/>
      <c r="T885" s="332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374"/>
      <c r="AJ885" s="375"/>
      <c r="AK885" s="375"/>
      <c r="AL885" s="375"/>
      <c r="AM885" s="369"/>
      <c r="AN885" s="375"/>
      <c r="AO885" s="375"/>
      <c r="AP885" s="375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6"/>
      <c r="O886" s="136"/>
      <c r="P886" s="133"/>
      <c r="Q886" s="133"/>
      <c r="R886" s="133"/>
      <c r="S886" s="133"/>
      <c r="T886" s="332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374"/>
      <c r="AJ886" s="375"/>
      <c r="AK886" s="375"/>
      <c r="AL886" s="375"/>
      <c r="AM886" s="369"/>
      <c r="AN886" s="375"/>
      <c r="AO886" s="375"/>
      <c r="AP886" s="375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6"/>
      <c r="O887" s="136"/>
      <c r="P887" s="133"/>
      <c r="Q887" s="133"/>
      <c r="R887" s="133"/>
      <c r="S887" s="133"/>
      <c r="T887" s="332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374"/>
      <c r="AJ887" s="375"/>
      <c r="AK887" s="375"/>
      <c r="AL887" s="375"/>
      <c r="AM887" s="369"/>
      <c r="AN887" s="375"/>
      <c r="AO887" s="375"/>
      <c r="AP887" s="375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6"/>
      <c r="O888" s="136"/>
      <c r="P888" s="133"/>
      <c r="Q888" s="133"/>
      <c r="R888" s="133"/>
      <c r="S888" s="133"/>
      <c r="T888" s="332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374"/>
      <c r="AJ888" s="375"/>
      <c r="AK888" s="375"/>
      <c r="AL888" s="375"/>
      <c r="AM888" s="369"/>
      <c r="AN888" s="375"/>
      <c r="AO888" s="375"/>
      <c r="AP888" s="375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6"/>
      <c r="O889" s="136"/>
      <c r="P889" s="133"/>
      <c r="Q889" s="133"/>
      <c r="R889" s="133"/>
      <c r="S889" s="133"/>
      <c r="T889" s="332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374"/>
      <c r="AJ889" s="375"/>
      <c r="AK889" s="375"/>
      <c r="AL889" s="375"/>
      <c r="AM889" s="369"/>
      <c r="AN889" s="375"/>
      <c r="AO889" s="375"/>
      <c r="AP889" s="375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6"/>
      <c r="O890" s="136"/>
      <c r="P890" s="133"/>
      <c r="Q890" s="133"/>
      <c r="R890" s="133"/>
      <c r="S890" s="133"/>
      <c r="T890" s="332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374"/>
      <c r="AJ890" s="375"/>
      <c r="AK890" s="375"/>
      <c r="AL890" s="375"/>
      <c r="AM890" s="369"/>
      <c r="AN890" s="375"/>
      <c r="AO890" s="375"/>
      <c r="AP890" s="375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6"/>
      <c r="O891" s="136"/>
      <c r="P891" s="133"/>
      <c r="Q891" s="133"/>
      <c r="R891" s="133"/>
      <c r="S891" s="133"/>
      <c r="T891" s="332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374"/>
      <c r="AJ891" s="375"/>
      <c r="AK891" s="375"/>
      <c r="AL891" s="375"/>
      <c r="AM891" s="369"/>
      <c r="AN891" s="375"/>
      <c r="AO891" s="375"/>
      <c r="AP891" s="375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6"/>
      <c r="O892" s="136"/>
      <c r="P892" s="133"/>
      <c r="Q892" s="133"/>
      <c r="R892" s="133"/>
      <c r="S892" s="133"/>
      <c r="T892" s="332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374"/>
      <c r="AJ892" s="375"/>
      <c r="AK892" s="375"/>
      <c r="AL892" s="375"/>
      <c r="AM892" s="369"/>
      <c r="AN892" s="375"/>
      <c r="AO892" s="375"/>
      <c r="AP892" s="375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6"/>
      <c r="O893" s="136"/>
      <c r="P893" s="133"/>
      <c r="Q893" s="133"/>
      <c r="R893" s="133"/>
      <c r="S893" s="133"/>
      <c r="T893" s="332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374"/>
      <c r="AJ893" s="375"/>
      <c r="AK893" s="375"/>
      <c r="AL893" s="375"/>
      <c r="AM893" s="369"/>
      <c r="AN893" s="375"/>
      <c r="AO893" s="375"/>
      <c r="AP893" s="375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6"/>
      <c r="O894" s="136"/>
      <c r="P894" s="133"/>
      <c r="Q894" s="133"/>
      <c r="R894" s="133"/>
      <c r="S894" s="133"/>
      <c r="T894" s="332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374"/>
      <c r="AJ894" s="375"/>
      <c r="AK894" s="375"/>
      <c r="AL894" s="375"/>
      <c r="AM894" s="369"/>
      <c r="AN894" s="375"/>
      <c r="AO894" s="375"/>
      <c r="AP894" s="375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6"/>
      <c r="O895" s="136"/>
      <c r="P895" s="133"/>
      <c r="Q895" s="133"/>
      <c r="R895" s="133"/>
      <c r="S895" s="133"/>
      <c r="T895" s="332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374"/>
      <c r="AJ895" s="375"/>
      <c r="AK895" s="375"/>
      <c r="AL895" s="375"/>
      <c r="AM895" s="369"/>
      <c r="AN895" s="375"/>
      <c r="AO895" s="375"/>
      <c r="AP895" s="375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6"/>
      <c r="O896" s="136"/>
      <c r="P896" s="133"/>
      <c r="Q896" s="133"/>
      <c r="R896" s="133"/>
      <c r="S896" s="133"/>
      <c r="T896" s="332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374"/>
      <c r="AJ896" s="375"/>
      <c r="AK896" s="375"/>
      <c r="AL896" s="375"/>
      <c r="AM896" s="369"/>
      <c r="AN896" s="375"/>
      <c r="AO896" s="375"/>
      <c r="AP896" s="375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6"/>
      <c r="O897" s="136"/>
      <c r="P897" s="133"/>
      <c r="Q897" s="133"/>
      <c r="R897" s="133"/>
      <c r="S897" s="133"/>
      <c r="T897" s="332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374"/>
      <c r="AJ897" s="375"/>
      <c r="AK897" s="375"/>
      <c r="AL897" s="375"/>
      <c r="AM897" s="369"/>
      <c r="AN897" s="375"/>
      <c r="AO897" s="375"/>
      <c r="AP897" s="375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6"/>
      <c r="O898" s="136"/>
      <c r="P898" s="133"/>
      <c r="Q898" s="133"/>
      <c r="R898" s="133"/>
      <c r="S898" s="133"/>
      <c r="T898" s="332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374"/>
      <c r="AJ898" s="375"/>
      <c r="AK898" s="375"/>
      <c r="AL898" s="375"/>
      <c r="AM898" s="369"/>
      <c r="AN898" s="375"/>
      <c r="AO898" s="375"/>
      <c r="AP898" s="375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6"/>
      <c r="O899" s="136"/>
      <c r="P899" s="133"/>
      <c r="Q899" s="133"/>
      <c r="R899" s="133"/>
      <c r="S899" s="133"/>
      <c r="T899" s="332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374"/>
      <c r="AJ899" s="375"/>
      <c r="AK899" s="375"/>
      <c r="AL899" s="375"/>
      <c r="AM899" s="369"/>
      <c r="AN899" s="375"/>
      <c r="AO899" s="375"/>
      <c r="AP899" s="375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6"/>
      <c r="O900" s="136"/>
      <c r="P900" s="133"/>
      <c r="Q900" s="133"/>
      <c r="R900" s="133"/>
      <c r="S900" s="133"/>
      <c r="T900" s="332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374"/>
      <c r="AJ900" s="375"/>
      <c r="AK900" s="375"/>
      <c r="AL900" s="375"/>
      <c r="AM900" s="369"/>
      <c r="AN900" s="375"/>
      <c r="AO900" s="375"/>
      <c r="AP900" s="375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6"/>
      <c r="O901" s="136"/>
      <c r="P901" s="133"/>
      <c r="Q901" s="133"/>
      <c r="R901" s="133"/>
      <c r="S901" s="133"/>
      <c r="T901" s="332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374"/>
      <c r="AJ901" s="375"/>
      <c r="AK901" s="375"/>
      <c r="AL901" s="375"/>
      <c r="AM901" s="369"/>
      <c r="AN901" s="375"/>
      <c r="AO901" s="375"/>
      <c r="AP901" s="375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6"/>
      <c r="O902" s="136"/>
      <c r="P902" s="133"/>
      <c r="Q902" s="133"/>
      <c r="R902" s="133"/>
      <c r="S902" s="133"/>
      <c r="T902" s="332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374"/>
      <c r="AJ902" s="375"/>
      <c r="AK902" s="375"/>
      <c r="AL902" s="375"/>
      <c r="AM902" s="369"/>
      <c r="AN902" s="375"/>
      <c r="AO902" s="375"/>
      <c r="AP902" s="375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6"/>
      <c r="O903" s="136"/>
      <c r="P903" s="133"/>
      <c r="Q903" s="133"/>
      <c r="R903" s="133"/>
      <c r="S903" s="133"/>
      <c r="T903" s="332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374"/>
      <c r="AJ903" s="375"/>
      <c r="AK903" s="375"/>
      <c r="AL903" s="375"/>
      <c r="AM903" s="369"/>
      <c r="AN903" s="375"/>
      <c r="AO903" s="375"/>
      <c r="AP903" s="375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6"/>
      <c r="O904" s="136"/>
      <c r="P904" s="133"/>
      <c r="Q904" s="133"/>
      <c r="R904" s="133"/>
      <c r="S904" s="133"/>
      <c r="T904" s="332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374"/>
      <c r="AJ904" s="375"/>
      <c r="AK904" s="375"/>
      <c r="AL904" s="375"/>
      <c r="AM904" s="369"/>
      <c r="AN904" s="375"/>
      <c r="AO904" s="375"/>
      <c r="AP904" s="375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6"/>
      <c r="O905" s="136"/>
      <c r="P905" s="133"/>
      <c r="Q905" s="133"/>
      <c r="R905" s="133"/>
      <c r="S905" s="133"/>
      <c r="T905" s="332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374"/>
      <c r="AJ905" s="375"/>
      <c r="AK905" s="375"/>
      <c r="AL905" s="375"/>
      <c r="AM905" s="369"/>
      <c r="AN905" s="375"/>
      <c r="AO905" s="375"/>
      <c r="AP905" s="375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6"/>
      <c r="O906" s="136"/>
      <c r="P906" s="133"/>
      <c r="Q906" s="133"/>
      <c r="R906" s="133"/>
      <c r="S906" s="133"/>
      <c r="T906" s="332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374"/>
      <c r="AJ906" s="375"/>
      <c r="AK906" s="375"/>
      <c r="AL906" s="375"/>
      <c r="AM906" s="369"/>
      <c r="AN906" s="375"/>
      <c r="AO906" s="375"/>
      <c r="AP906" s="375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6"/>
      <c r="O907" s="136"/>
      <c r="P907" s="133"/>
      <c r="Q907" s="133"/>
      <c r="R907" s="133"/>
      <c r="S907" s="133"/>
      <c r="T907" s="332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374"/>
      <c r="AJ907" s="375"/>
      <c r="AK907" s="375"/>
      <c r="AL907" s="375"/>
      <c r="AM907" s="369"/>
      <c r="AN907" s="375"/>
      <c r="AO907" s="375"/>
      <c r="AP907" s="375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6"/>
      <c r="O908" s="136"/>
      <c r="P908" s="133"/>
      <c r="Q908" s="133"/>
      <c r="R908" s="133"/>
      <c r="S908" s="133"/>
      <c r="T908" s="332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374"/>
      <c r="AJ908" s="375"/>
      <c r="AK908" s="375"/>
      <c r="AL908" s="375"/>
      <c r="AM908" s="369"/>
      <c r="AN908" s="375"/>
      <c r="AO908" s="375"/>
      <c r="AP908" s="375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6"/>
      <c r="O909" s="136"/>
      <c r="P909" s="133"/>
      <c r="Q909" s="133"/>
      <c r="R909" s="133"/>
      <c r="S909" s="133"/>
      <c r="T909" s="332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374"/>
      <c r="AJ909" s="375"/>
      <c r="AK909" s="375"/>
      <c r="AL909" s="375"/>
      <c r="AM909" s="369"/>
      <c r="AN909" s="375"/>
      <c r="AO909" s="375"/>
      <c r="AP909" s="375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6"/>
      <c r="O910" s="136"/>
      <c r="P910" s="133"/>
      <c r="Q910" s="133"/>
      <c r="R910" s="133"/>
      <c r="S910" s="133"/>
      <c r="T910" s="332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374"/>
      <c r="AJ910" s="375"/>
      <c r="AK910" s="375"/>
      <c r="AL910" s="375"/>
      <c r="AM910" s="369"/>
      <c r="AN910" s="375"/>
      <c r="AO910" s="375"/>
      <c r="AP910" s="375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6"/>
      <c r="O911" s="136"/>
      <c r="P911" s="133"/>
      <c r="Q911" s="133"/>
      <c r="R911" s="133"/>
      <c r="S911" s="133"/>
      <c r="T911" s="332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374"/>
      <c r="AJ911" s="375"/>
      <c r="AK911" s="375"/>
      <c r="AL911" s="375"/>
      <c r="AM911" s="369"/>
      <c r="AN911" s="375"/>
      <c r="AO911" s="375"/>
      <c r="AP911" s="375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6"/>
      <c r="O912" s="136"/>
      <c r="P912" s="133"/>
      <c r="Q912" s="133"/>
      <c r="R912" s="133"/>
      <c r="S912" s="133"/>
      <c r="T912" s="332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374"/>
      <c r="AJ912" s="375"/>
      <c r="AK912" s="375"/>
      <c r="AL912" s="375"/>
      <c r="AM912" s="369"/>
      <c r="AN912" s="375"/>
      <c r="AO912" s="375"/>
      <c r="AP912" s="375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6"/>
      <c r="O913" s="136"/>
      <c r="P913" s="133"/>
      <c r="Q913" s="133"/>
      <c r="R913" s="133"/>
      <c r="S913" s="133"/>
      <c r="T913" s="332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374"/>
      <c r="AJ913" s="375"/>
      <c r="AK913" s="375"/>
      <c r="AL913" s="375"/>
      <c r="AM913" s="369"/>
      <c r="AN913" s="375"/>
      <c r="AO913" s="375"/>
      <c r="AP913" s="375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6"/>
      <c r="O914" s="136"/>
      <c r="P914" s="133"/>
      <c r="Q914" s="133"/>
      <c r="R914" s="133"/>
      <c r="S914" s="133"/>
      <c r="T914" s="332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374"/>
      <c r="AJ914" s="375"/>
      <c r="AK914" s="375"/>
      <c r="AL914" s="375"/>
      <c r="AM914" s="369"/>
      <c r="AN914" s="375"/>
      <c r="AO914" s="375"/>
      <c r="AP914" s="375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6"/>
      <c r="O915" s="136"/>
      <c r="P915" s="133"/>
      <c r="Q915" s="133"/>
      <c r="R915" s="133"/>
      <c r="S915" s="133"/>
      <c r="T915" s="332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374"/>
      <c r="AJ915" s="375"/>
      <c r="AK915" s="375"/>
      <c r="AL915" s="375"/>
      <c r="AM915" s="369"/>
      <c r="AN915" s="375"/>
      <c r="AO915" s="375"/>
      <c r="AP915" s="375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6"/>
      <c r="O916" s="136"/>
      <c r="P916" s="133"/>
      <c r="Q916" s="133"/>
      <c r="R916" s="133"/>
      <c r="S916" s="133"/>
      <c r="T916" s="332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374"/>
      <c r="AJ916" s="375"/>
      <c r="AK916" s="375"/>
      <c r="AL916" s="375"/>
      <c r="AM916" s="369"/>
      <c r="AN916" s="375"/>
      <c r="AO916" s="375"/>
      <c r="AP916" s="375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6"/>
      <c r="O917" s="136"/>
      <c r="P917" s="133"/>
      <c r="Q917" s="133"/>
      <c r="R917" s="133"/>
      <c r="S917" s="133"/>
      <c r="T917" s="332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374"/>
      <c r="AJ917" s="375"/>
      <c r="AK917" s="375"/>
      <c r="AL917" s="375"/>
      <c r="AM917" s="369"/>
      <c r="AN917" s="375"/>
      <c r="AO917" s="375"/>
      <c r="AP917" s="375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6"/>
      <c r="O918" s="136"/>
      <c r="P918" s="133"/>
      <c r="Q918" s="133"/>
      <c r="R918" s="133"/>
      <c r="S918" s="133"/>
      <c r="T918" s="332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374"/>
      <c r="AJ918" s="375"/>
      <c r="AK918" s="375"/>
      <c r="AL918" s="375"/>
      <c r="AM918" s="369"/>
      <c r="AN918" s="375"/>
      <c r="AO918" s="375"/>
      <c r="AP918" s="375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6"/>
      <c r="O919" s="136"/>
      <c r="P919" s="133"/>
      <c r="Q919" s="133"/>
      <c r="R919" s="133"/>
      <c r="S919" s="133"/>
      <c r="T919" s="332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374"/>
      <c r="AJ919" s="375"/>
      <c r="AK919" s="375"/>
      <c r="AL919" s="375"/>
      <c r="AM919" s="369"/>
      <c r="AN919" s="375"/>
      <c r="AO919" s="375"/>
      <c r="AP919" s="375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6"/>
      <c r="O920" s="136"/>
      <c r="P920" s="133"/>
      <c r="Q920" s="133"/>
      <c r="R920" s="133"/>
      <c r="S920" s="133"/>
      <c r="T920" s="332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374"/>
      <c r="AJ920" s="375"/>
      <c r="AK920" s="375"/>
      <c r="AL920" s="375"/>
      <c r="AM920" s="369"/>
      <c r="AN920" s="375"/>
      <c r="AO920" s="375"/>
      <c r="AP920" s="375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6"/>
      <c r="O921" s="136"/>
      <c r="P921" s="133"/>
      <c r="Q921" s="133"/>
      <c r="R921" s="133"/>
      <c r="S921" s="133"/>
      <c r="T921" s="332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374"/>
      <c r="AJ921" s="375"/>
      <c r="AK921" s="375"/>
      <c r="AL921" s="375"/>
      <c r="AM921" s="369"/>
      <c r="AN921" s="375"/>
      <c r="AO921" s="375"/>
      <c r="AP921" s="375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6"/>
      <c r="O922" s="136"/>
      <c r="P922" s="133"/>
      <c r="Q922" s="133"/>
      <c r="R922" s="133"/>
      <c r="S922" s="133"/>
      <c r="T922" s="332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374"/>
      <c r="AJ922" s="375"/>
      <c r="AK922" s="375"/>
      <c r="AL922" s="375"/>
      <c r="AM922" s="369"/>
      <c r="AN922" s="375"/>
      <c r="AO922" s="375"/>
      <c r="AP922" s="375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6"/>
      <c r="O923" s="136"/>
      <c r="P923" s="133"/>
      <c r="Q923" s="133"/>
      <c r="R923" s="133"/>
      <c r="S923" s="133"/>
      <c r="T923" s="332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374"/>
      <c r="AJ923" s="375"/>
      <c r="AK923" s="375"/>
      <c r="AL923" s="375"/>
      <c r="AM923" s="369"/>
      <c r="AN923" s="375"/>
      <c r="AO923" s="375"/>
      <c r="AP923" s="375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6"/>
      <c r="O924" s="136"/>
      <c r="P924" s="133"/>
      <c r="Q924" s="133"/>
      <c r="R924" s="133"/>
      <c r="S924" s="133"/>
      <c r="T924" s="332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374"/>
      <c r="AJ924" s="375"/>
      <c r="AK924" s="375"/>
      <c r="AL924" s="375"/>
      <c r="AM924" s="369"/>
      <c r="AN924" s="375"/>
      <c r="AO924" s="375"/>
      <c r="AP924" s="375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6"/>
      <c r="O925" s="136"/>
      <c r="P925" s="133"/>
      <c r="Q925" s="133"/>
      <c r="R925" s="133"/>
      <c r="S925" s="133"/>
      <c r="T925" s="332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374"/>
      <c r="AJ925" s="375"/>
      <c r="AK925" s="375"/>
      <c r="AL925" s="375"/>
      <c r="AM925" s="369"/>
      <c r="AN925" s="375"/>
      <c r="AO925" s="375"/>
      <c r="AP925" s="375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6"/>
      <c r="O926" s="136"/>
      <c r="P926" s="133"/>
      <c r="Q926" s="133"/>
      <c r="R926" s="133"/>
      <c r="S926" s="133"/>
      <c r="T926" s="332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374"/>
      <c r="AJ926" s="375"/>
      <c r="AK926" s="375"/>
      <c r="AL926" s="375"/>
      <c r="AM926" s="369"/>
      <c r="AN926" s="375"/>
      <c r="AO926" s="375"/>
      <c r="AP926" s="375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6"/>
      <c r="O927" s="136"/>
      <c r="P927" s="133"/>
      <c r="Q927" s="133"/>
      <c r="R927" s="133"/>
      <c r="S927" s="133"/>
      <c r="T927" s="332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374"/>
      <c r="AJ927" s="375"/>
      <c r="AK927" s="375"/>
      <c r="AL927" s="375"/>
      <c r="AM927" s="369"/>
      <c r="AN927" s="375"/>
      <c r="AO927" s="375"/>
      <c r="AP927" s="375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6"/>
      <c r="O928" s="136"/>
      <c r="P928" s="133"/>
      <c r="Q928" s="133"/>
      <c r="R928" s="133"/>
      <c r="S928" s="133"/>
      <c r="T928" s="332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374"/>
      <c r="AJ928" s="375"/>
      <c r="AK928" s="375"/>
      <c r="AL928" s="375"/>
      <c r="AM928" s="369"/>
      <c r="AN928" s="375"/>
      <c r="AO928" s="375"/>
      <c r="AP928" s="375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6"/>
      <c r="O929" s="136"/>
      <c r="P929" s="133"/>
      <c r="Q929" s="133"/>
      <c r="R929" s="133"/>
      <c r="S929" s="133"/>
      <c r="T929" s="332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374"/>
      <c r="AJ929" s="375"/>
      <c r="AK929" s="375"/>
      <c r="AL929" s="375"/>
      <c r="AM929" s="369"/>
      <c r="AN929" s="375"/>
      <c r="AO929" s="375"/>
      <c r="AP929" s="375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6"/>
      <c r="O930" s="136"/>
      <c r="P930" s="133"/>
      <c r="Q930" s="133"/>
      <c r="R930" s="133"/>
      <c r="S930" s="133"/>
      <c r="T930" s="332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374"/>
      <c r="AJ930" s="375"/>
      <c r="AK930" s="375"/>
      <c r="AL930" s="375"/>
      <c r="AM930" s="369"/>
      <c r="AN930" s="375"/>
      <c r="AO930" s="375"/>
      <c r="AP930" s="375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6"/>
      <c r="O931" s="136"/>
      <c r="P931" s="133"/>
      <c r="Q931" s="133"/>
      <c r="R931" s="133"/>
      <c r="S931" s="133"/>
      <c r="T931" s="332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374"/>
      <c r="AJ931" s="375"/>
      <c r="AK931" s="375"/>
      <c r="AL931" s="375"/>
      <c r="AM931" s="369"/>
      <c r="AN931" s="375"/>
      <c r="AO931" s="375"/>
      <c r="AP931" s="375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6"/>
      <c r="O932" s="136"/>
      <c r="P932" s="133"/>
      <c r="Q932" s="133"/>
      <c r="R932" s="133"/>
      <c r="S932" s="133"/>
      <c r="T932" s="332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374"/>
      <c r="AJ932" s="375"/>
      <c r="AK932" s="375"/>
      <c r="AL932" s="375"/>
      <c r="AM932" s="369"/>
      <c r="AN932" s="375"/>
      <c r="AO932" s="375"/>
      <c r="AP932" s="375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6"/>
      <c r="O933" s="136"/>
      <c r="P933" s="133"/>
      <c r="Q933" s="133"/>
      <c r="R933" s="133"/>
      <c r="S933" s="133"/>
      <c r="T933" s="332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374"/>
      <c r="AJ933" s="375"/>
      <c r="AK933" s="375"/>
      <c r="AL933" s="375"/>
      <c r="AM933" s="369"/>
      <c r="AN933" s="375"/>
      <c r="AO933" s="375"/>
      <c r="AP933" s="375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6"/>
      <c r="O934" s="136"/>
      <c r="P934" s="133"/>
      <c r="Q934" s="133"/>
      <c r="R934" s="133"/>
      <c r="S934" s="133"/>
      <c r="T934" s="332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374"/>
      <c r="AJ934" s="375"/>
      <c r="AK934" s="375"/>
      <c r="AL934" s="375"/>
      <c r="AM934" s="369"/>
      <c r="AN934" s="375"/>
      <c r="AO934" s="375"/>
      <c r="AP934" s="375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6"/>
      <c r="O935" s="136"/>
      <c r="P935" s="133"/>
      <c r="Q935" s="133"/>
      <c r="R935" s="133"/>
      <c r="S935" s="133"/>
      <c r="T935" s="332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374"/>
      <c r="AJ935" s="375"/>
      <c r="AK935" s="375"/>
      <c r="AL935" s="375"/>
      <c r="AM935" s="369"/>
      <c r="AN935" s="375"/>
      <c r="AO935" s="375"/>
      <c r="AP935" s="375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6"/>
      <c r="O936" s="136"/>
      <c r="P936" s="133"/>
      <c r="Q936" s="133"/>
      <c r="R936" s="133"/>
      <c r="S936" s="133"/>
      <c r="T936" s="332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374"/>
      <c r="AJ936" s="375"/>
      <c r="AK936" s="375"/>
      <c r="AL936" s="375"/>
      <c r="AM936" s="369"/>
      <c r="AN936" s="375"/>
      <c r="AO936" s="375"/>
      <c r="AP936" s="375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6"/>
      <c r="O937" s="136"/>
      <c r="P937" s="133"/>
      <c r="Q937" s="133"/>
      <c r="R937" s="133"/>
      <c r="S937" s="133"/>
      <c r="T937" s="332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374"/>
      <c r="AJ937" s="375"/>
      <c r="AK937" s="375"/>
      <c r="AL937" s="375"/>
      <c r="AM937" s="369"/>
      <c r="AN937" s="375"/>
      <c r="AO937" s="375"/>
      <c r="AP937" s="375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6"/>
      <c r="O938" s="136"/>
      <c r="P938" s="133"/>
      <c r="Q938" s="133"/>
      <c r="R938" s="133"/>
      <c r="S938" s="133"/>
      <c r="T938" s="332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374"/>
      <c r="AJ938" s="375"/>
      <c r="AK938" s="375"/>
      <c r="AL938" s="375"/>
      <c r="AM938" s="369"/>
      <c r="AN938" s="375"/>
      <c r="AO938" s="375"/>
      <c r="AP938" s="375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6"/>
      <c r="O939" s="136"/>
      <c r="P939" s="133"/>
      <c r="Q939" s="133"/>
      <c r="R939" s="133"/>
      <c r="S939" s="133"/>
      <c r="T939" s="332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374"/>
      <c r="AJ939" s="375"/>
      <c r="AK939" s="375"/>
      <c r="AL939" s="375"/>
      <c r="AM939" s="369"/>
      <c r="AN939" s="375"/>
      <c r="AO939" s="375"/>
      <c r="AP939" s="375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6"/>
      <c r="O940" s="136"/>
      <c r="P940" s="133"/>
      <c r="Q940" s="133"/>
      <c r="R940" s="133"/>
      <c r="S940" s="133"/>
      <c r="T940" s="332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374"/>
      <c r="AJ940" s="375"/>
      <c r="AK940" s="375"/>
      <c r="AL940" s="375"/>
      <c r="AM940" s="369"/>
      <c r="AN940" s="375"/>
      <c r="AO940" s="375"/>
      <c r="AP940" s="375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6"/>
      <c r="O941" s="136"/>
      <c r="P941" s="133"/>
      <c r="Q941" s="133"/>
      <c r="R941" s="133"/>
      <c r="S941" s="133"/>
      <c r="T941" s="332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374"/>
      <c r="AJ941" s="375"/>
      <c r="AK941" s="375"/>
      <c r="AL941" s="375"/>
      <c r="AM941" s="369"/>
      <c r="AN941" s="375"/>
      <c r="AO941" s="375"/>
      <c r="AP941" s="375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6"/>
      <c r="O942" s="136"/>
      <c r="P942" s="133"/>
      <c r="Q942" s="133"/>
      <c r="R942" s="133"/>
      <c r="S942" s="133"/>
      <c r="T942" s="332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374"/>
      <c r="AJ942" s="375"/>
      <c r="AK942" s="375"/>
      <c r="AL942" s="375"/>
      <c r="AM942" s="369"/>
      <c r="AN942" s="375"/>
      <c r="AO942" s="375"/>
      <c r="AP942" s="375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6"/>
      <c r="O943" s="136"/>
      <c r="P943" s="133"/>
      <c r="Q943" s="133"/>
      <c r="R943" s="133"/>
      <c r="S943" s="133"/>
      <c r="T943" s="332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374"/>
      <c r="AJ943" s="375"/>
      <c r="AK943" s="375"/>
      <c r="AL943" s="375"/>
      <c r="AM943" s="369"/>
      <c r="AN943" s="375"/>
      <c r="AO943" s="375"/>
      <c r="AP943" s="375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6"/>
      <c r="O944" s="136"/>
      <c r="P944" s="133"/>
      <c r="Q944" s="133"/>
      <c r="R944" s="133"/>
      <c r="S944" s="133"/>
      <c r="T944" s="332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374"/>
      <c r="AJ944" s="375"/>
      <c r="AK944" s="375"/>
      <c r="AL944" s="375"/>
      <c r="AM944" s="369"/>
      <c r="AN944" s="375"/>
      <c r="AO944" s="375"/>
      <c r="AP944" s="375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6"/>
      <c r="O945" s="136"/>
      <c r="P945" s="133"/>
      <c r="Q945" s="133"/>
      <c r="R945" s="133"/>
      <c r="S945" s="133"/>
      <c r="T945" s="332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374"/>
      <c r="AJ945" s="375"/>
      <c r="AK945" s="375"/>
      <c r="AL945" s="375"/>
      <c r="AM945" s="369"/>
      <c r="AN945" s="375"/>
      <c r="AO945" s="375"/>
      <c r="AP945" s="375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6"/>
      <c r="O946" s="136"/>
      <c r="P946" s="133"/>
      <c r="Q946" s="133"/>
      <c r="R946" s="133"/>
      <c r="S946" s="133"/>
      <c r="T946" s="332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374"/>
      <c r="AJ946" s="375"/>
      <c r="AK946" s="375"/>
      <c r="AL946" s="375"/>
      <c r="AM946" s="369"/>
      <c r="AN946" s="375"/>
      <c r="AO946" s="375"/>
      <c r="AP946" s="375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6"/>
      <c r="O947" s="136"/>
      <c r="P947" s="133"/>
      <c r="Q947" s="133"/>
      <c r="R947" s="133"/>
      <c r="S947" s="133"/>
      <c r="T947" s="332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374"/>
      <c r="AJ947" s="375"/>
      <c r="AK947" s="375"/>
      <c r="AL947" s="375"/>
      <c r="AM947" s="369"/>
      <c r="AN947" s="375"/>
      <c r="AO947" s="375"/>
      <c r="AP947" s="375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6"/>
      <c r="O948" s="136"/>
      <c r="P948" s="133"/>
      <c r="Q948" s="133"/>
      <c r="R948" s="133"/>
      <c r="S948" s="133"/>
      <c r="T948" s="332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374"/>
      <c r="AJ948" s="375"/>
      <c r="AK948" s="375"/>
      <c r="AL948" s="375"/>
      <c r="AM948" s="369"/>
      <c r="AN948" s="375"/>
      <c r="AO948" s="375"/>
      <c r="AP948" s="375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6"/>
      <c r="O949" s="136"/>
      <c r="P949" s="133"/>
      <c r="Q949" s="133"/>
      <c r="R949" s="133"/>
      <c r="S949" s="133"/>
      <c r="T949" s="332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374"/>
      <c r="AJ949" s="375"/>
      <c r="AK949" s="375"/>
      <c r="AL949" s="375"/>
      <c r="AM949" s="369"/>
      <c r="AN949" s="375"/>
      <c r="AO949" s="375"/>
      <c r="AP949" s="375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6"/>
      <c r="O950" s="136"/>
      <c r="P950" s="133"/>
      <c r="Q950" s="133"/>
      <c r="R950" s="133"/>
      <c r="S950" s="133"/>
      <c r="T950" s="332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374"/>
      <c r="AJ950" s="375"/>
      <c r="AK950" s="375"/>
      <c r="AL950" s="375"/>
      <c r="AM950" s="369"/>
      <c r="AN950" s="375"/>
      <c r="AO950" s="375"/>
      <c r="AP950" s="375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6"/>
      <c r="O951" s="136"/>
      <c r="P951" s="133"/>
      <c r="Q951" s="133"/>
      <c r="R951" s="133"/>
      <c r="S951" s="133"/>
      <c r="T951" s="332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374"/>
      <c r="AJ951" s="375"/>
      <c r="AK951" s="375"/>
      <c r="AL951" s="375"/>
      <c r="AM951" s="369"/>
      <c r="AN951" s="375"/>
      <c r="AO951" s="375"/>
      <c r="AP951" s="375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6"/>
      <c r="O952" s="136"/>
      <c r="P952" s="133"/>
      <c r="Q952" s="133"/>
      <c r="R952" s="133"/>
      <c r="S952" s="133"/>
      <c r="T952" s="332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374"/>
      <c r="AJ952" s="375"/>
      <c r="AK952" s="375"/>
      <c r="AL952" s="375"/>
      <c r="AM952" s="369"/>
      <c r="AN952" s="375"/>
      <c r="AO952" s="375"/>
      <c r="AP952" s="375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6"/>
      <c r="O953" s="136"/>
      <c r="P953" s="133"/>
      <c r="Q953" s="133"/>
      <c r="R953" s="133"/>
      <c r="S953" s="133"/>
      <c r="T953" s="332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374"/>
      <c r="AJ953" s="375"/>
      <c r="AK953" s="375"/>
      <c r="AL953" s="375"/>
      <c r="AM953" s="369"/>
      <c r="AN953" s="375"/>
      <c r="AO953" s="375"/>
      <c r="AP953" s="375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6"/>
      <c r="O954" s="136"/>
      <c r="P954" s="133"/>
      <c r="Q954" s="133"/>
      <c r="R954" s="133"/>
      <c r="S954" s="133"/>
      <c r="T954" s="332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374"/>
      <c r="AJ954" s="375"/>
      <c r="AK954" s="375"/>
      <c r="AL954" s="375"/>
      <c r="AM954" s="369"/>
      <c r="AN954" s="375"/>
      <c r="AO954" s="375"/>
      <c r="AP954" s="375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6"/>
      <c r="O955" s="136"/>
      <c r="P955" s="133"/>
      <c r="Q955" s="133"/>
      <c r="R955" s="133"/>
      <c r="S955" s="133"/>
      <c r="T955" s="332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374"/>
      <c r="AJ955" s="375"/>
      <c r="AK955" s="375"/>
      <c r="AL955" s="375"/>
      <c r="AM955" s="369"/>
      <c r="AN955" s="375"/>
      <c r="AO955" s="375"/>
      <c r="AP955" s="375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6"/>
      <c r="O956" s="136"/>
      <c r="P956" s="133"/>
      <c r="Q956" s="133"/>
      <c r="R956" s="133"/>
      <c r="S956" s="133"/>
      <c r="T956" s="332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374"/>
      <c r="AJ956" s="375"/>
      <c r="AK956" s="375"/>
      <c r="AL956" s="375"/>
      <c r="AM956" s="369"/>
      <c r="AN956" s="375"/>
      <c r="AO956" s="375"/>
      <c r="AP956" s="375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6"/>
      <c r="O957" s="136"/>
      <c r="P957" s="133"/>
      <c r="Q957" s="133"/>
      <c r="R957" s="133"/>
      <c r="S957" s="133"/>
      <c r="T957" s="332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374"/>
      <c r="AJ957" s="375"/>
      <c r="AK957" s="375"/>
      <c r="AL957" s="375"/>
      <c r="AM957" s="369"/>
      <c r="AN957" s="375"/>
      <c r="AO957" s="375"/>
      <c r="AP957" s="375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6"/>
      <c r="O958" s="136"/>
      <c r="P958" s="133"/>
      <c r="Q958" s="133"/>
      <c r="R958" s="133"/>
      <c r="S958" s="133"/>
      <c r="T958" s="332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374"/>
      <c r="AJ958" s="375"/>
      <c r="AK958" s="375"/>
      <c r="AL958" s="375"/>
      <c r="AM958" s="369"/>
      <c r="AN958" s="375"/>
      <c r="AO958" s="375"/>
      <c r="AP958" s="375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6"/>
      <c r="O959" s="136"/>
      <c r="P959" s="133"/>
      <c r="Q959" s="133"/>
      <c r="R959" s="133"/>
      <c r="S959" s="133"/>
      <c r="T959" s="332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374"/>
      <c r="AJ959" s="375"/>
      <c r="AK959" s="375"/>
      <c r="AL959" s="375"/>
      <c r="AM959" s="369"/>
      <c r="AN959" s="375"/>
      <c r="AO959" s="375"/>
      <c r="AP959" s="375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6"/>
      <c r="O960" s="136"/>
      <c r="P960" s="133"/>
      <c r="Q960" s="133"/>
      <c r="R960" s="133"/>
      <c r="S960" s="133"/>
      <c r="T960" s="332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374"/>
      <c r="AJ960" s="375"/>
      <c r="AK960" s="375"/>
      <c r="AL960" s="375"/>
      <c r="AM960" s="369"/>
      <c r="AN960" s="375"/>
      <c r="AO960" s="375"/>
      <c r="AP960" s="375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6"/>
      <c r="O961" s="136"/>
      <c r="P961" s="133"/>
      <c r="Q961" s="133"/>
      <c r="R961" s="133"/>
      <c r="S961" s="133"/>
      <c r="T961" s="332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374"/>
      <c r="AJ961" s="375"/>
      <c r="AK961" s="375"/>
      <c r="AL961" s="375"/>
      <c r="AM961" s="369"/>
      <c r="AN961" s="375"/>
      <c r="AO961" s="375"/>
      <c r="AP961" s="375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6"/>
      <c r="O962" s="136"/>
      <c r="P962" s="133"/>
      <c r="Q962" s="133"/>
      <c r="R962" s="133"/>
      <c r="S962" s="133"/>
      <c r="T962" s="332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374"/>
      <c r="AJ962" s="375"/>
      <c r="AK962" s="375"/>
      <c r="AL962" s="375"/>
      <c r="AM962" s="369"/>
      <c r="AN962" s="375"/>
      <c r="AO962" s="375"/>
      <c r="AP962" s="375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6"/>
      <c r="O963" s="136"/>
      <c r="P963" s="133"/>
      <c r="Q963" s="133"/>
      <c r="R963" s="133"/>
      <c r="S963" s="133"/>
      <c r="T963" s="332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374"/>
      <c r="AJ963" s="375"/>
      <c r="AK963" s="375"/>
      <c r="AL963" s="375"/>
      <c r="AM963" s="369"/>
      <c r="AN963" s="375"/>
      <c r="AO963" s="375"/>
      <c r="AP963" s="375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6"/>
      <c r="O964" s="136"/>
      <c r="P964" s="133"/>
      <c r="Q964" s="133"/>
      <c r="R964" s="133"/>
      <c r="S964" s="133"/>
      <c r="T964" s="332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374"/>
      <c r="AJ964" s="375"/>
      <c r="AK964" s="375"/>
      <c r="AL964" s="375"/>
      <c r="AM964" s="369"/>
      <c r="AN964" s="375"/>
      <c r="AO964" s="375"/>
      <c r="AP964" s="375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6"/>
      <c r="O965" s="136"/>
      <c r="P965" s="133"/>
      <c r="Q965" s="133"/>
      <c r="R965" s="133"/>
      <c r="S965" s="133"/>
      <c r="T965" s="332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374"/>
      <c r="AJ965" s="375"/>
      <c r="AK965" s="375"/>
      <c r="AL965" s="375"/>
      <c r="AM965" s="369"/>
      <c r="AN965" s="375"/>
      <c r="AO965" s="375"/>
      <c r="AP965" s="375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6"/>
      <c r="O966" s="136"/>
      <c r="P966" s="133"/>
      <c r="Q966" s="133"/>
      <c r="R966" s="133"/>
      <c r="S966" s="133"/>
      <c r="T966" s="332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374"/>
      <c r="AJ966" s="375"/>
      <c r="AK966" s="375"/>
      <c r="AL966" s="375"/>
      <c r="AM966" s="369"/>
      <c r="AN966" s="375"/>
      <c r="AO966" s="375"/>
      <c r="AP966" s="375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6"/>
      <c r="O967" s="136"/>
      <c r="P967" s="133"/>
      <c r="Q967" s="133"/>
      <c r="R967" s="133"/>
      <c r="S967" s="133"/>
      <c r="T967" s="332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374"/>
      <c r="AJ967" s="375"/>
      <c r="AK967" s="375"/>
      <c r="AL967" s="375"/>
      <c r="AM967" s="369"/>
      <c r="AN967" s="375"/>
      <c r="AO967" s="375"/>
      <c r="AP967" s="375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6"/>
      <c r="O968" s="136"/>
      <c r="P968" s="133"/>
      <c r="Q968" s="133"/>
      <c r="R968" s="133"/>
      <c r="S968" s="133"/>
      <c r="T968" s="332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374"/>
      <c r="AJ968" s="375"/>
      <c r="AK968" s="375"/>
      <c r="AL968" s="375"/>
      <c r="AM968" s="369"/>
      <c r="AN968" s="375"/>
      <c r="AO968" s="375"/>
      <c r="AP968" s="375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6"/>
      <c r="O969" s="136"/>
      <c r="P969" s="133"/>
      <c r="Q969" s="133"/>
      <c r="R969" s="133"/>
      <c r="S969" s="133"/>
      <c r="T969" s="332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374"/>
      <c r="AJ969" s="375"/>
      <c r="AK969" s="375"/>
      <c r="AL969" s="375"/>
      <c r="AM969" s="369"/>
      <c r="AN969" s="375"/>
      <c r="AO969" s="375"/>
      <c r="AP969" s="375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6"/>
      <c r="O970" s="136"/>
      <c r="P970" s="133"/>
      <c r="Q970" s="133"/>
      <c r="R970" s="133"/>
      <c r="S970" s="133"/>
      <c r="T970" s="332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374"/>
      <c r="AJ970" s="375"/>
      <c r="AK970" s="375"/>
      <c r="AL970" s="375"/>
      <c r="AM970" s="369"/>
      <c r="AN970" s="375"/>
      <c r="AO970" s="375"/>
      <c r="AP970" s="375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6"/>
      <c r="O971" s="136"/>
      <c r="P971" s="133"/>
      <c r="Q971" s="133"/>
      <c r="R971" s="133"/>
      <c r="S971" s="133"/>
      <c r="T971" s="332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374"/>
      <c r="AJ971" s="375"/>
      <c r="AK971" s="375"/>
      <c r="AL971" s="375"/>
      <c r="AM971" s="369"/>
      <c r="AN971" s="375"/>
      <c r="AO971" s="375"/>
      <c r="AP971" s="375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6"/>
      <c r="O972" s="136"/>
      <c r="P972" s="133"/>
      <c r="Q972" s="133"/>
      <c r="R972" s="133"/>
      <c r="S972" s="133"/>
      <c r="T972" s="332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374"/>
      <c r="AJ972" s="375"/>
      <c r="AK972" s="375"/>
      <c r="AL972" s="375"/>
      <c r="AM972" s="369"/>
      <c r="AN972" s="375"/>
      <c r="AO972" s="375"/>
      <c r="AP972" s="375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6"/>
      <c r="O973" s="136"/>
      <c r="P973" s="133"/>
      <c r="Q973" s="133"/>
      <c r="R973" s="133"/>
      <c r="S973" s="133"/>
      <c r="T973" s="332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374"/>
      <c r="AJ973" s="375"/>
      <c r="AK973" s="375"/>
      <c r="AL973" s="375"/>
      <c r="AM973" s="369"/>
      <c r="AN973" s="375"/>
      <c r="AO973" s="375"/>
      <c r="AP973" s="375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6"/>
      <c r="O974" s="136"/>
      <c r="P974" s="133"/>
      <c r="Q974" s="133"/>
      <c r="R974" s="133"/>
      <c r="S974" s="133"/>
      <c r="T974" s="332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374"/>
      <c r="AJ974" s="375"/>
      <c r="AK974" s="375"/>
      <c r="AL974" s="375"/>
      <c r="AM974" s="369"/>
      <c r="AN974" s="375"/>
      <c r="AO974" s="375"/>
      <c r="AP974" s="375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6"/>
      <c r="O975" s="136"/>
      <c r="P975" s="133"/>
      <c r="Q975" s="133"/>
      <c r="R975" s="133"/>
      <c r="S975" s="133"/>
      <c r="T975" s="332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374"/>
      <c r="AJ975" s="375"/>
      <c r="AK975" s="375"/>
      <c r="AL975" s="375"/>
      <c r="AM975" s="369"/>
      <c r="AN975" s="375"/>
      <c r="AO975" s="375"/>
      <c r="AP975" s="375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6"/>
      <c r="O976" s="136"/>
      <c r="P976" s="133"/>
      <c r="Q976" s="133"/>
      <c r="R976" s="133"/>
      <c r="S976" s="133"/>
      <c r="T976" s="332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374"/>
      <c r="AJ976" s="375"/>
      <c r="AK976" s="375"/>
      <c r="AL976" s="375"/>
      <c r="AM976" s="369"/>
      <c r="AN976" s="375"/>
      <c r="AO976" s="375"/>
      <c r="AP976" s="375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6"/>
      <c r="O977" s="136"/>
      <c r="P977" s="133"/>
      <c r="Q977" s="133"/>
      <c r="R977" s="133"/>
      <c r="S977" s="133"/>
      <c r="T977" s="332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374"/>
      <c r="AJ977" s="375"/>
      <c r="AK977" s="375"/>
      <c r="AL977" s="375"/>
      <c r="AM977" s="369"/>
      <c r="AN977" s="375"/>
      <c r="AO977" s="375"/>
      <c r="AP977" s="375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6"/>
      <c r="O978" s="136"/>
      <c r="P978" s="133"/>
      <c r="Q978" s="133"/>
      <c r="R978" s="133"/>
      <c r="S978" s="133"/>
      <c r="T978" s="332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374"/>
      <c r="AJ978" s="375"/>
      <c r="AK978" s="375"/>
      <c r="AL978" s="375"/>
      <c r="AM978" s="369"/>
      <c r="AN978" s="375"/>
      <c r="AO978" s="375"/>
      <c r="AP978" s="375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6"/>
      <c r="O979" s="136"/>
      <c r="P979" s="133"/>
      <c r="Q979" s="133"/>
      <c r="R979" s="133"/>
      <c r="S979" s="133"/>
      <c r="T979" s="332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374"/>
      <c r="AJ979" s="375"/>
      <c r="AK979" s="375"/>
      <c r="AL979" s="375"/>
      <c r="AM979" s="369"/>
      <c r="AN979" s="375"/>
      <c r="AO979" s="375"/>
      <c r="AP979" s="375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6"/>
      <c r="O980" s="136"/>
      <c r="P980" s="133"/>
      <c r="Q980" s="133"/>
      <c r="R980" s="133"/>
      <c r="S980" s="133"/>
      <c r="T980" s="332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374"/>
      <c r="AJ980" s="375"/>
      <c r="AK980" s="375"/>
      <c r="AL980" s="375"/>
      <c r="AM980" s="369"/>
      <c r="AN980" s="375"/>
      <c r="AO980" s="375"/>
      <c r="AP980" s="375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6"/>
      <c r="O981" s="136"/>
      <c r="P981" s="133"/>
      <c r="Q981" s="133"/>
      <c r="R981" s="133"/>
      <c r="S981" s="133"/>
      <c r="T981" s="332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374"/>
      <c r="AJ981" s="375"/>
      <c r="AK981" s="375"/>
      <c r="AL981" s="375"/>
      <c r="AM981" s="369"/>
      <c r="AN981" s="375"/>
      <c r="AO981" s="375"/>
      <c r="AP981" s="375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6"/>
      <c r="O982" s="136"/>
      <c r="P982" s="133"/>
      <c r="Q982" s="133"/>
      <c r="R982" s="133"/>
      <c r="S982" s="133"/>
      <c r="T982" s="332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374"/>
      <c r="AJ982" s="375"/>
      <c r="AK982" s="375"/>
      <c r="AL982" s="375"/>
      <c r="AM982" s="369"/>
      <c r="AN982" s="375"/>
      <c r="AO982" s="375"/>
      <c r="AP982" s="375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6"/>
      <c r="O983" s="136"/>
      <c r="P983" s="133"/>
      <c r="Q983" s="133"/>
      <c r="R983" s="133"/>
      <c r="S983" s="133"/>
      <c r="T983" s="332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374"/>
      <c r="AJ983" s="375"/>
      <c r="AK983" s="375"/>
      <c r="AL983" s="375"/>
      <c r="AM983" s="369"/>
      <c r="AN983" s="375"/>
      <c r="AO983" s="375"/>
      <c r="AP983" s="375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6"/>
      <c r="O984" s="136"/>
      <c r="P984" s="133"/>
      <c r="Q984" s="133"/>
      <c r="R984" s="133"/>
      <c r="S984" s="133"/>
      <c r="T984" s="332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374"/>
      <c r="AJ984" s="375"/>
      <c r="AK984" s="375"/>
      <c r="AL984" s="375"/>
      <c r="AM984" s="369"/>
      <c r="AN984" s="375"/>
      <c r="AO984" s="375"/>
      <c r="AP984" s="375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6"/>
      <c r="O985" s="136"/>
      <c r="P985" s="133"/>
      <c r="Q985" s="133"/>
      <c r="R985" s="133"/>
      <c r="S985" s="133"/>
      <c r="T985" s="332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374"/>
      <c r="AJ985" s="375"/>
      <c r="AK985" s="375"/>
      <c r="AL985" s="375"/>
      <c r="AM985" s="369"/>
      <c r="AN985" s="375"/>
      <c r="AO985" s="375"/>
      <c r="AP985" s="375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6"/>
      <c r="O986" s="136"/>
      <c r="P986" s="133"/>
      <c r="Q986" s="133"/>
      <c r="R986" s="133"/>
      <c r="S986" s="133"/>
      <c r="T986" s="332"/>
      <c r="U986" s="133"/>
      <c r="V986" s="133"/>
      <c r="W986" s="133"/>
      <c r="X986" s="133"/>
      <c r="Y986" s="133"/>
      <c r="Z986" s="133"/>
      <c r="AA986" s="133"/>
      <c r="AB986" s="133"/>
      <c r="AC986" s="133"/>
      <c r="AD986" s="133"/>
      <c r="AE986" s="133"/>
      <c r="AF986" s="133"/>
      <c r="AG986" s="133"/>
      <c r="AH986" s="133"/>
      <c r="AI986" s="374"/>
      <c r="AJ986" s="375"/>
      <c r="AK986" s="375"/>
      <c r="AL986" s="375"/>
      <c r="AM986" s="369"/>
      <c r="AN986" s="375"/>
      <c r="AO986" s="375"/>
      <c r="AP986" s="375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6"/>
      <c r="O987" s="136"/>
      <c r="P987" s="133"/>
      <c r="Q987" s="133"/>
      <c r="R987" s="133"/>
      <c r="S987" s="133"/>
      <c r="T987" s="332"/>
      <c r="U987" s="133"/>
      <c r="V987" s="133"/>
      <c r="W987" s="133"/>
      <c r="X987" s="133"/>
      <c r="Y987" s="133"/>
      <c r="Z987" s="133"/>
      <c r="AA987" s="133"/>
      <c r="AB987" s="133"/>
      <c r="AC987" s="133"/>
      <c r="AD987" s="133"/>
      <c r="AE987" s="133"/>
      <c r="AF987" s="133"/>
      <c r="AG987" s="133"/>
      <c r="AH987" s="133"/>
      <c r="AI987" s="374"/>
      <c r="AJ987" s="375"/>
      <c r="AK987" s="375"/>
      <c r="AL987" s="375"/>
      <c r="AM987" s="369"/>
      <c r="AN987" s="375"/>
      <c r="AO987" s="375"/>
      <c r="AP987" s="375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6"/>
      <c r="O988" s="136"/>
      <c r="P988" s="133"/>
      <c r="Q988" s="133"/>
      <c r="R988" s="133"/>
      <c r="S988" s="133"/>
      <c r="T988" s="332"/>
      <c r="U988" s="133"/>
      <c r="V988" s="133"/>
      <c r="W988" s="133"/>
      <c r="X988" s="133"/>
      <c r="Y988" s="133"/>
      <c r="Z988" s="133"/>
      <c r="AA988" s="133"/>
      <c r="AB988" s="133"/>
      <c r="AC988" s="133"/>
      <c r="AD988" s="133"/>
      <c r="AE988" s="133"/>
      <c r="AF988" s="133"/>
      <c r="AG988" s="133"/>
      <c r="AH988" s="133"/>
      <c r="AI988" s="374"/>
      <c r="AJ988" s="375"/>
      <c r="AK988" s="375"/>
      <c r="AL988" s="375"/>
      <c r="AM988" s="369"/>
      <c r="AN988" s="375"/>
      <c r="AO988" s="375"/>
      <c r="AP988" s="375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6"/>
      <c r="O989" s="136"/>
      <c r="P989" s="133"/>
      <c r="Q989" s="133"/>
      <c r="R989" s="133"/>
      <c r="S989" s="133"/>
      <c r="T989" s="332"/>
      <c r="U989" s="133"/>
      <c r="V989" s="133"/>
      <c r="W989" s="133"/>
      <c r="X989" s="133"/>
      <c r="Y989" s="133"/>
      <c r="Z989" s="133"/>
      <c r="AA989" s="133"/>
      <c r="AB989" s="133"/>
      <c r="AC989" s="133"/>
      <c r="AD989" s="133"/>
      <c r="AE989" s="133"/>
      <c r="AF989" s="133"/>
      <c r="AG989" s="133"/>
      <c r="AH989" s="133"/>
      <c r="AI989" s="374"/>
      <c r="AJ989" s="375"/>
      <c r="AK989" s="375"/>
      <c r="AL989" s="375"/>
      <c r="AM989" s="369"/>
      <c r="AN989" s="375"/>
      <c r="AO989" s="375"/>
      <c r="AP989" s="375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6"/>
      <c r="O990" s="136"/>
      <c r="P990" s="133"/>
      <c r="Q990" s="133"/>
      <c r="R990" s="133"/>
      <c r="S990" s="133"/>
      <c r="T990" s="332"/>
      <c r="U990" s="133"/>
      <c r="V990" s="133"/>
      <c r="W990" s="133"/>
      <c r="X990" s="133"/>
      <c r="Y990" s="133"/>
      <c r="Z990" s="133"/>
      <c r="AA990" s="133"/>
      <c r="AB990" s="133"/>
      <c r="AC990" s="133"/>
      <c r="AD990" s="133"/>
      <c r="AE990" s="133"/>
      <c r="AF990" s="133"/>
      <c r="AG990" s="133"/>
      <c r="AH990" s="133"/>
      <c r="AI990" s="374"/>
      <c r="AJ990" s="375"/>
      <c r="AK990" s="375"/>
      <c r="AL990" s="375"/>
      <c r="AM990" s="369"/>
      <c r="AN990" s="375"/>
      <c r="AO990" s="375"/>
      <c r="AP990" s="375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6"/>
      <c r="O991" s="136"/>
      <c r="P991" s="133"/>
      <c r="Q991" s="133"/>
      <c r="R991" s="133"/>
      <c r="S991" s="133"/>
      <c r="T991" s="332"/>
      <c r="U991" s="133"/>
      <c r="V991" s="133"/>
      <c r="W991" s="133"/>
      <c r="X991" s="133"/>
      <c r="Y991" s="133"/>
      <c r="Z991" s="133"/>
      <c r="AA991" s="133"/>
      <c r="AB991" s="133"/>
      <c r="AC991" s="133"/>
      <c r="AD991" s="133"/>
      <c r="AE991" s="133"/>
      <c r="AF991" s="133"/>
      <c r="AG991" s="133"/>
      <c r="AH991" s="133"/>
      <c r="AI991" s="374"/>
      <c r="AJ991" s="375"/>
      <c r="AK991" s="375"/>
      <c r="AL991" s="375"/>
      <c r="AM991" s="369"/>
      <c r="AN991" s="375"/>
      <c r="AO991" s="375"/>
      <c r="AP991" s="375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6"/>
      <c r="O992" s="136"/>
      <c r="P992" s="133"/>
      <c r="Q992" s="133"/>
      <c r="R992" s="133"/>
      <c r="S992" s="133"/>
      <c r="T992" s="332"/>
      <c r="U992" s="133"/>
      <c r="V992" s="133"/>
      <c r="W992" s="133"/>
      <c r="X992" s="133"/>
      <c r="Y992" s="133"/>
      <c r="Z992" s="133"/>
      <c r="AA992" s="133"/>
      <c r="AB992" s="133"/>
      <c r="AC992" s="133"/>
      <c r="AD992" s="133"/>
      <c r="AE992" s="133"/>
      <c r="AF992" s="133"/>
      <c r="AG992" s="133"/>
      <c r="AH992" s="133"/>
      <c r="AI992" s="374"/>
      <c r="AJ992" s="375"/>
      <c r="AK992" s="375"/>
      <c r="AL992" s="375"/>
      <c r="AM992" s="369"/>
      <c r="AN992" s="375"/>
      <c r="AO992" s="375"/>
      <c r="AP992" s="375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6"/>
      <c r="O993" s="136"/>
      <c r="P993" s="133"/>
      <c r="Q993" s="133"/>
      <c r="R993" s="133"/>
      <c r="S993" s="133"/>
      <c r="T993" s="332"/>
      <c r="U993" s="133"/>
      <c r="V993" s="133"/>
      <c r="W993" s="133"/>
      <c r="X993" s="133"/>
      <c r="Y993" s="133"/>
      <c r="Z993" s="133"/>
      <c r="AA993" s="133"/>
      <c r="AB993" s="133"/>
      <c r="AC993" s="133"/>
      <c r="AD993" s="133"/>
      <c r="AE993" s="133"/>
      <c r="AF993" s="133"/>
      <c r="AG993" s="133"/>
      <c r="AH993" s="133"/>
      <c r="AI993" s="374"/>
      <c r="AJ993" s="375"/>
      <c r="AK993" s="375"/>
      <c r="AL993" s="375"/>
      <c r="AM993" s="369"/>
      <c r="AN993" s="375"/>
      <c r="AO993" s="375"/>
      <c r="AP993" s="375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6"/>
      <c r="O994" s="136"/>
      <c r="P994" s="133"/>
      <c r="Q994" s="133"/>
      <c r="R994" s="133"/>
      <c r="S994" s="133"/>
      <c r="T994" s="332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374"/>
      <c r="AJ994" s="375"/>
      <c r="AK994" s="375"/>
      <c r="AL994" s="375"/>
      <c r="AM994" s="369"/>
      <c r="AN994" s="375"/>
      <c r="AO994" s="375"/>
      <c r="AP994" s="375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6"/>
      <c r="O995" s="136"/>
      <c r="P995" s="133"/>
      <c r="Q995" s="133"/>
      <c r="R995" s="133"/>
      <c r="S995" s="133"/>
      <c r="T995" s="332"/>
      <c r="U995" s="133"/>
      <c r="V995" s="133"/>
      <c r="W995" s="133"/>
      <c r="X995" s="133"/>
      <c r="Y995" s="133"/>
      <c r="Z995" s="133"/>
      <c r="AA995" s="133"/>
      <c r="AB995" s="133"/>
      <c r="AC995" s="133"/>
      <c r="AD995" s="133"/>
      <c r="AE995" s="133"/>
      <c r="AF995" s="133"/>
      <c r="AG995" s="133"/>
      <c r="AH995" s="133"/>
      <c r="AI995" s="374"/>
      <c r="AJ995" s="375"/>
      <c r="AK995" s="375"/>
      <c r="AL995" s="375"/>
      <c r="AM995" s="369"/>
      <c r="AN995" s="375"/>
      <c r="AO995" s="375"/>
      <c r="AP995" s="375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6"/>
      <c r="O996" s="136"/>
      <c r="P996" s="133"/>
      <c r="Q996" s="133"/>
      <c r="R996" s="133"/>
      <c r="S996" s="133"/>
      <c r="T996" s="332"/>
      <c r="U996" s="133"/>
      <c r="V996" s="133"/>
      <c r="W996" s="133"/>
      <c r="X996" s="133"/>
      <c r="Y996" s="133"/>
      <c r="Z996" s="133"/>
      <c r="AA996" s="133"/>
      <c r="AB996" s="133"/>
      <c r="AC996" s="133"/>
      <c r="AD996" s="133"/>
      <c r="AE996" s="133"/>
      <c r="AF996" s="133"/>
      <c r="AG996" s="133"/>
      <c r="AH996" s="133"/>
      <c r="AI996" s="374"/>
      <c r="AJ996" s="375"/>
      <c r="AK996" s="375"/>
      <c r="AL996" s="375"/>
      <c r="AM996" s="369"/>
      <c r="AN996" s="375"/>
      <c r="AO996" s="375"/>
      <c r="AP996" s="375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6"/>
      <c r="O997" s="136"/>
      <c r="P997" s="133"/>
      <c r="Q997" s="133"/>
      <c r="R997" s="133"/>
      <c r="S997" s="133"/>
      <c r="T997" s="332"/>
      <c r="U997" s="133"/>
      <c r="V997" s="133"/>
      <c r="W997" s="133"/>
      <c r="X997" s="133"/>
      <c r="Y997" s="133"/>
      <c r="Z997" s="133"/>
      <c r="AA997" s="133"/>
      <c r="AB997" s="133"/>
      <c r="AC997" s="133"/>
      <c r="AD997" s="133"/>
      <c r="AE997" s="133"/>
      <c r="AF997" s="133"/>
      <c r="AG997" s="133"/>
      <c r="AH997" s="133"/>
      <c r="AI997" s="374"/>
      <c r="AJ997" s="375"/>
      <c r="AK997" s="375"/>
      <c r="AL997" s="375"/>
      <c r="AM997" s="369"/>
      <c r="AN997" s="375"/>
      <c r="AO997" s="375"/>
      <c r="AP997" s="375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6"/>
      <c r="O998" s="136"/>
      <c r="P998" s="133"/>
      <c r="Q998" s="133"/>
      <c r="R998" s="133"/>
      <c r="S998" s="133"/>
      <c r="T998" s="332"/>
      <c r="U998" s="133"/>
      <c r="V998" s="133"/>
      <c r="W998" s="133"/>
      <c r="X998" s="133"/>
      <c r="Y998" s="133"/>
      <c r="Z998" s="133"/>
      <c r="AA998" s="133"/>
      <c r="AB998" s="133"/>
      <c r="AC998" s="133"/>
      <c r="AD998" s="133"/>
      <c r="AE998" s="133"/>
      <c r="AF998" s="133"/>
      <c r="AG998" s="133"/>
      <c r="AH998" s="133"/>
      <c r="AI998" s="374"/>
      <c r="AJ998" s="375"/>
      <c r="AK998" s="375"/>
      <c r="AL998" s="375"/>
      <c r="AM998" s="369"/>
      <c r="AN998" s="375"/>
      <c r="AO998" s="375"/>
      <c r="AP998" s="375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6"/>
      <c r="O999" s="136"/>
      <c r="P999" s="133"/>
      <c r="Q999" s="133"/>
      <c r="R999" s="133"/>
      <c r="S999" s="133"/>
      <c r="T999" s="332"/>
      <c r="U999" s="133"/>
      <c r="V999" s="133"/>
      <c r="W999" s="133"/>
      <c r="X999" s="133"/>
      <c r="Y999" s="133"/>
      <c r="Z999" s="133"/>
      <c r="AA999" s="133"/>
      <c r="AB999" s="133"/>
      <c r="AC999" s="133"/>
      <c r="AD999" s="133"/>
      <c r="AE999" s="133"/>
      <c r="AF999" s="133"/>
      <c r="AG999" s="133"/>
      <c r="AH999" s="133"/>
      <c r="AI999" s="374"/>
      <c r="AJ999" s="375"/>
      <c r="AK999" s="375"/>
      <c r="AL999" s="375"/>
      <c r="AM999" s="369"/>
      <c r="AN999" s="375"/>
      <c r="AO999" s="375"/>
      <c r="AP999" s="375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6"/>
      <c r="O1000" s="136"/>
      <c r="P1000" s="133"/>
      <c r="Q1000" s="133"/>
      <c r="R1000" s="133"/>
      <c r="S1000" s="133"/>
      <c r="T1000" s="332"/>
      <c r="U1000" s="133"/>
      <c r="V1000" s="133"/>
      <c r="W1000" s="133"/>
      <c r="X1000" s="133"/>
      <c r="Y1000" s="133"/>
      <c r="Z1000" s="133"/>
      <c r="AA1000" s="133"/>
      <c r="AB1000" s="133"/>
      <c r="AC1000" s="133"/>
      <c r="AD1000" s="133"/>
      <c r="AE1000" s="133"/>
      <c r="AF1000" s="133"/>
      <c r="AG1000" s="133"/>
      <c r="AH1000" s="133"/>
      <c r="AI1000" s="374"/>
      <c r="AJ1000" s="375"/>
      <c r="AK1000" s="375"/>
      <c r="AL1000" s="375"/>
      <c r="AM1000" s="369"/>
      <c r="AN1000" s="375"/>
      <c r="AO1000" s="375"/>
      <c r="AP1000" s="375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6"/>
      <c r="O1001" s="136"/>
      <c r="P1001" s="133"/>
      <c r="Q1001" s="133"/>
      <c r="R1001" s="133"/>
      <c r="S1001" s="133"/>
      <c r="T1001" s="332"/>
      <c r="U1001" s="133"/>
      <c r="V1001" s="133"/>
      <c r="W1001" s="133"/>
      <c r="X1001" s="133"/>
      <c r="Y1001" s="133"/>
      <c r="Z1001" s="133"/>
      <c r="AA1001" s="133"/>
      <c r="AB1001" s="133"/>
      <c r="AC1001" s="133"/>
      <c r="AD1001" s="133"/>
      <c r="AE1001" s="133"/>
      <c r="AF1001" s="133"/>
      <c r="AG1001" s="133"/>
      <c r="AH1001" s="133"/>
      <c r="AI1001" s="374"/>
      <c r="AJ1001" s="375"/>
      <c r="AK1001" s="375"/>
      <c r="AL1001" s="375"/>
      <c r="AM1001" s="369"/>
      <c r="AN1001" s="375"/>
      <c r="AO1001" s="375"/>
      <c r="AP1001" s="375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6"/>
      <c r="O1002" s="136"/>
      <c r="P1002" s="133"/>
      <c r="Q1002" s="133"/>
      <c r="R1002" s="133"/>
      <c r="S1002" s="133"/>
      <c r="T1002" s="332"/>
      <c r="U1002" s="133"/>
      <c r="V1002" s="133"/>
      <c r="W1002" s="133"/>
      <c r="X1002" s="133"/>
      <c r="Y1002" s="133"/>
      <c r="Z1002" s="133"/>
      <c r="AA1002" s="133"/>
      <c r="AB1002" s="133"/>
      <c r="AC1002" s="133"/>
      <c r="AD1002" s="133"/>
      <c r="AE1002" s="133"/>
      <c r="AF1002" s="133"/>
      <c r="AG1002" s="133"/>
      <c r="AH1002" s="133"/>
      <c r="AI1002" s="374"/>
      <c r="AJ1002" s="375"/>
      <c r="AK1002" s="375"/>
      <c r="AL1002" s="375"/>
      <c r="AM1002" s="369"/>
      <c r="AN1002" s="375"/>
      <c r="AO1002" s="375"/>
      <c r="AP1002" s="375"/>
    </row>
    <row r="1003" ht="15.75" customHeight="1">
      <c r="A1003" s="133"/>
      <c r="B1003" s="133"/>
      <c r="C1003" s="133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6"/>
      <c r="O1003" s="136"/>
      <c r="P1003" s="133"/>
      <c r="Q1003" s="133"/>
      <c r="R1003" s="133"/>
      <c r="S1003" s="133"/>
      <c r="T1003" s="332"/>
      <c r="U1003" s="133"/>
      <c r="V1003" s="133"/>
      <c r="W1003" s="133"/>
      <c r="X1003" s="133"/>
      <c r="Y1003" s="133"/>
      <c r="Z1003" s="133"/>
      <c r="AA1003" s="133"/>
      <c r="AB1003" s="133"/>
      <c r="AC1003" s="133"/>
      <c r="AD1003" s="133"/>
      <c r="AE1003" s="133"/>
      <c r="AF1003" s="133"/>
      <c r="AG1003" s="133"/>
      <c r="AH1003" s="133"/>
      <c r="AI1003" s="374"/>
      <c r="AJ1003" s="375"/>
      <c r="AK1003" s="375"/>
      <c r="AL1003" s="375"/>
      <c r="AM1003" s="369"/>
      <c r="AN1003" s="375"/>
      <c r="AO1003" s="375"/>
      <c r="AP1003" s="375"/>
    </row>
    <row r="1004" ht="15.75" customHeight="1">
      <c r="A1004" s="133"/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6"/>
      <c r="O1004" s="136"/>
      <c r="P1004" s="133"/>
      <c r="Q1004" s="133"/>
      <c r="R1004" s="133"/>
      <c r="S1004" s="133"/>
      <c r="T1004" s="332"/>
      <c r="U1004" s="133"/>
      <c r="V1004" s="133"/>
      <c r="W1004" s="133"/>
      <c r="X1004" s="133"/>
      <c r="Y1004" s="133"/>
      <c r="Z1004" s="133"/>
      <c r="AA1004" s="133"/>
      <c r="AB1004" s="133"/>
      <c r="AC1004" s="133"/>
      <c r="AD1004" s="133"/>
      <c r="AE1004" s="133"/>
      <c r="AF1004" s="133"/>
      <c r="AG1004" s="133"/>
      <c r="AH1004" s="133"/>
      <c r="AI1004" s="374"/>
      <c r="AJ1004" s="375"/>
      <c r="AK1004" s="375"/>
      <c r="AL1004" s="375"/>
      <c r="AM1004" s="369"/>
      <c r="AN1004" s="375"/>
      <c r="AO1004" s="375"/>
      <c r="AP1004" s="375"/>
    </row>
    <row r="1005" ht="15.75" customHeight="1">
      <c r="A1005" s="133"/>
      <c r="B1005" s="133"/>
      <c r="C1005" s="133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6"/>
      <c r="O1005" s="136"/>
      <c r="P1005" s="133"/>
      <c r="Q1005" s="133"/>
      <c r="R1005" s="133"/>
      <c r="S1005" s="133"/>
      <c r="T1005" s="332"/>
      <c r="U1005" s="133"/>
      <c r="V1005" s="133"/>
      <c r="W1005" s="133"/>
      <c r="X1005" s="133"/>
      <c r="Y1005" s="133"/>
      <c r="Z1005" s="133"/>
      <c r="AA1005" s="133"/>
      <c r="AB1005" s="133"/>
      <c r="AC1005" s="133"/>
      <c r="AD1005" s="133"/>
      <c r="AE1005" s="133"/>
      <c r="AF1005" s="133"/>
      <c r="AG1005" s="133"/>
      <c r="AH1005" s="133"/>
      <c r="AI1005" s="374"/>
      <c r="AJ1005" s="375"/>
      <c r="AK1005" s="375"/>
      <c r="AL1005" s="375"/>
      <c r="AM1005" s="369"/>
      <c r="AN1005" s="375"/>
      <c r="AO1005" s="375"/>
      <c r="AP1005" s="375"/>
    </row>
    <row r="1006" ht="15.75" customHeight="1">
      <c r="A1006" s="133"/>
      <c r="B1006" s="133"/>
      <c r="C1006" s="133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6"/>
      <c r="O1006" s="136"/>
      <c r="P1006" s="133"/>
      <c r="Q1006" s="133"/>
      <c r="R1006" s="133"/>
      <c r="S1006" s="133"/>
      <c r="T1006" s="332"/>
      <c r="U1006" s="133"/>
      <c r="V1006" s="133"/>
      <c r="W1006" s="133"/>
      <c r="X1006" s="133"/>
      <c r="Y1006" s="133"/>
      <c r="Z1006" s="133"/>
      <c r="AA1006" s="133"/>
      <c r="AB1006" s="133"/>
      <c r="AC1006" s="133"/>
      <c r="AD1006" s="133"/>
      <c r="AE1006" s="133"/>
      <c r="AF1006" s="133"/>
      <c r="AG1006" s="133"/>
      <c r="AH1006" s="133"/>
      <c r="AI1006" s="374"/>
      <c r="AJ1006" s="375"/>
      <c r="AK1006" s="375"/>
      <c r="AL1006" s="375"/>
      <c r="AM1006" s="369"/>
      <c r="AN1006" s="375"/>
      <c r="AO1006" s="375"/>
      <c r="AP1006" s="375"/>
    </row>
    <row r="1007" ht="15.75" customHeight="1">
      <c r="A1007" s="133"/>
      <c r="B1007" s="133"/>
      <c r="C1007" s="133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6"/>
      <c r="O1007" s="136"/>
      <c r="P1007" s="133"/>
      <c r="Q1007" s="133"/>
      <c r="R1007" s="133"/>
      <c r="S1007" s="133"/>
      <c r="T1007" s="332"/>
      <c r="U1007" s="133"/>
      <c r="V1007" s="133"/>
      <c r="W1007" s="133"/>
      <c r="X1007" s="133"/>
      <c r="Y1007" s="133"/>
      <c r="Z1007" s="133"/>
      <c r="AA1007" s="133"/>
      <c r="AB1007" s="133"/>
      <c r="AC1007" s="133"/>
      <c r="AD1007" s="133"/>
      <c r="AE1007" s="133"/>
      <c r="AF1007" s="133"/>
      <c r="AG1007" s="133"/>
      <c r="AH1007" s="133"/>
      <c r="AI1007" s="374"/>
      <c r="AJ1007" s="375"/>
      <c r="AK1007" s="375"/>
      <c r="AL1007" s="375"/>
      <c r="AM1007" s="369"/>
      <c r="AN1007" s="375"/>
      <c r="AO1007" s="375"/>
      <c r="AP1007" s="375"/>
    </row>
    <row r="1008" ht="15.75" customHeight="1">
      <c r="A1008" s="133"/>
      <c r="B1008" s="133"/>
      <c r="C1008" s="133"/>
      <c r="D1008" s="13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6"/>
      <c r="O1008" s="136"/>
      <c r="P1008" s="133"/>
      <c r="Q1008" s="133"/>
      <c r="R1008" s="133"/>
      <c r="S1008" s="133"/>
      <c r="T1008" s="332"/>
      <c r="U1008" s="133"/>
      <c r="V1008" s="133"/>
      <c r="W1008" s="133"/>
      <c r="X1008" s="133"/>
      <c r="Y1008" s="133"/>
      <c r="Z1008" s="133"/>
      <c r="AA1008" s="133"/>
      <c r="AB1008" s="133"/>
      <c r="AC1008" s="133"/>
      <c r="AD1008" s="133"/>
      <c r="AE1008" s="133"/>
      <c r="AF1008" s="133"/>
      <c r="AG1008" s="133"/>
      <c r="AH1008" s="133"/>
      <c r="AI1008" s="374"/>
      <c r="AJ1008" s="375"/>
      <c r="AK1008" s="375"/>
      <c r="AL1008" s="375"/>
      <c r="AM1008" s="369"/>
      <c r="AN1008" s="375"/>
      <c r="AO1008" s="375"/>
      <c r="AP1008" s="375"/>
    </row>
    <row r="1009" ht="15.75" customHeight="1">
      <c r="A1009" s="133"/>
      <c r="B1009" s="133"/>
      <c r="C1009" s="133"/>
      <c r="D1009" s="13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6"/>
      <c r="O1009" s="136"/>
      <c r="P1009" s="133"/>
      <c r="Q1009" s="133"/>
      <c r="R1009" s="133"/>
      <c r="S1009" s="133"/>
      <c r="T1009" s="332"/>
      <c r="U1009" s="133"/>
      <c r="V1009" s="133"/>
      <c r="W1009" s="133"/>
      <c r="X1009" s="133"/>
      <c r="Y1009" s="133"/>
      <c r="Z1009" s="133"/>
      <c r="AA1009" s="133"/>
      <c r="AB1009" s="133"/>
      <c r="AC1009" s="133"/>
      <c r="AD1009" s="133"/>
      <c r="AE1009" s="133"/>
      <c r="AF1009" s="133"/>
      <c r="AG1009" s="133"/>
      <c r="AH1009" s="133"/>
      <c r="AI1009" s="374"/>
      <c r="AJ1009" s="375"/>
      <c r="AK1009" s="375"/>
      <c r="AL1009" s="375"/>
      <c r="AM1009" s="369"/>
      <c r="AN1009" s="375"/>
      <c r="AO1009" s="375"/>
      <c r="AP1009" s="375"/>
    </row>
    <row r="1010" ht="15.75" customHeight="1">
      <c r="A1010" s="133"/>
      <c r="B1010" s="133"/>
      <c r="C1010" s="133"/>
      <c r="D1010" s="133"/>
      <c r="E1010" s="133"/>
      <c r="F1010" s="133"/>
      <c r="G1010" s="133"/>
      <c r="H1010" s="133"/>
      <c r="I1010" s="133"/>
      <c r="J1010" s="133"/>
      <c r="K1010" s="133"/>
      <c r="L1010" s="133"/>
      <c r="M1010" s="133"/>
      <c r="N1010" s="136"/>
      <c r="O1010" s="136"/>
      <c r="P1010" s="133"/>
      <c r="Q1010" s="133"/>
      <c r="R1010" s="133"/>
      <c r="S1010" s="133"/>
      <c r="T1010" s="332"/>
      <c r="U1010" s="133"/>
      <c r="V1010" s="133"/>
      <c r="W1010" s="133"/>
      <c r="X1010" s="133"/>
      <c r="Y1010" s="133"/>
      <c r="Z1010" s="133"/>
      <c r="AA1010" s="133"/>
      <c r="AB1010" s="133"/>
      <c r="AC1010" s="133"/>
      <c r="AD1010" s="133"/>
      <c r="AE1010" s="133"/>
      <c r="AF1010" s="133"/>
      <c r="AG1010" s="133"/>
      <c r="AH1010" s="133"/>
      <c r="AI1010" s="374"/>
      <c r="AJ1010" s="375"/>
      <c r="AK1010" s="375"/>
      <c r="AL1010" s="375"/>
      <c r="AM1010" s="369"/>
      <c r="AN1010" s="375"/>
      <c r="AO1010" s="375"/>
      <c r="AP1010" s="375"/>
    </row>
    <row r="1011" ht="15.75" customHeight="1">
      <c r="A1011" s="133"/>
      <c r="B1011" s="133"/>
      <c r="C1011" s="133"/>
      <c r="D1011" s="133"/>
      <c r="E1011" s="133"/>
      <c r="F1011" s="133"/>
      <c r="G1011" s="133"/>
      <c r="H1011" s="133"/>
      <c r="I1011" s="133"/>
      <c r="J1011" s="133"/>
      <c r="K1011" s="133"/>
      <c r="L1011" s="133"/>
      <c r="M1011" s="133"/>
      <c r="N1011" s="136"/>
      <c r="O1011" s="136"/>
      <c r="P1011" s="133"/>
      <c r="Q1011" s="133"/>
      <c r="R1011" s="133"/>
      <c r="S1011" s="133"/>
      <c r="T1011" s="332"/>
      <c r="U1011" s="133"/>
      <c r="V1011" s="133"/>
      <c r="W1011" s="133"/>
      <c r="X1011" s="133"/>
      <c r="Y1011" s="133"/>
      <c r="Z1011" s="133"/>
      <c r="AA1011" s="133"/>
      <c r="AB1011" s="133"/>
      <c r="AC1011" s="133"/>
      <c r="AD1011" s="133"/>
      <c r="AE1011" s="133"/>
      <c r="AF1011" s="133"/>
      <c r="AG1011" s="133"/>
      <c r="AH1011" s="133"/>
      <c r="AI1011" s="374"/>
      <c r="AJ1011" s="375"/>
      <c r="AK1011" s="375"/>
      <c r="AL1011" s="375"/>
      <c r="AM1011" s="369"/>
      <c r="AN1011" s="375"/>
      <c r="AO1011" s="375"/>
      <c r="AP1011" s="375"/>
    </row>
    <row r="1012" ht="15.75" customHeight="1">
      <c r="A1012" s="133"/>
      <c r="B1012" s="133"/>
      <c r="C1012" s="133"/>
      <c r="D1012" s="133"/>
      <c r="E1012" s="133"/>
      <c r="F1012" s="133"/>
      <c r="G1012" s="133"/>
      <c r="H1012" s="133"/>
      <c r="I1012" s="133"/>
      <c r="J1012" s="133"/>
      <c r="K1012" s="133"/>
      <c r="L1012" s="133"/>
      <c r="M1012" s="133"/>
      <c r="N1012" s="136"/>
      <c r="O1012" s="136"/>
      <c r="P1012" s="133"/>
      <c r="Q1012" s="133"/>
      <c r="R1012" s="133"/>
      <c r="S1012" s="133"/>
      <c r="T1012" s="332"/>
      <c r="U1012" s="133"/>
      <c r="V1012" s="133"/>
      <c r="W1012" s="133"/>
      <c r="X1012" s="133"/>
      <c r="Y1012" s="133"/>
      <c r="Z1012" s="133"/>
      <c r="AA1012" s="133"/>
      <c r="AB1012" s="133"/>
      <c r="AC1012" s="133"/>
      <c r="AD1012" s="133"/>
      <c r="AE1012" s="133"/>
      <c r="AF1012" s="133"/>
      <c r="AG1012" s="133"/>
      <c r="AH1012" s="133"/>
      <c r="AI1012" s="374"/>
      <c r="AJ1012" s="375"/>
      <c r="AK1012" s="375"/>
      <c r="AL1012" s="375"/>
      <c r="AM1012" s="369"/>
      <c r="AN1012" s="375"/>
      <c r="AO1012" s="375"/>
      <c r="AP1012" s="375"/>
    </row>
    <row r="1013" ht="15.75" customHeight="1">
      <c r="A1013" s="133"/>
      <c r="B1013" s="133"/>
      <c r="C1013" s="133"/>
      <c r="D1013" s="133"/>
      <c r="E1013" s="133"/>
      <c r="F1013" s="133"/>
      <c r="G1013" s="133"/>
      <c r="H1013" s="133"/>
      <c r="I1013" s="133"/>
      <c r="J1013" s="133"/>
      <c r="K1013" s="133"/>
      <c r="L1013" s="133"/>
      <c r="M1013" s="133"/>
      <c r="N1013" s="136"/>
      <c r="O1013" s="136"/>
      <c r="P1013" s="133"/>
      <c r="Q1013" s="133"/>
      <c r="R1013" s="133"/>
      <c r="S1013" s="133"/>
      <c r="T1013" s="332"/>
      <c r="U1013" s="133"/>
      <c r="V1013" s="133"/>
      <c r="W1013" s="133"/>
      <c r="X1013" s="133"/>
      <c r="Y1013" s="133"/>
      <c r="Z1013" s="133"/>
      <c r="AA1013" s="133"/>
      <c r="AB1013" s="133"/>
      <c r="AC1013" s="133"/>
      <c r="AD1013" s="133"/>
      <c r="AE1013" s="133"/>
      <c r="AF1013" s="133"/>
      <c r="AG1013" s="133"/>
      <c r="AH1013" s="133"/>
      <c r="AI1013" s="374"/>
      <c r="AJ1013" s="375"/>
      <c r="AK1013" s="375"/>
      <c r="AL1013" s="375"/>
      <c r="AM1013" s="369"/>
      <c r="AN1013" s="375"/>
      <c r="AO1013" s="375"/>
      <c r="AP1013" s="375"/>
    </row>
    <row r="1014" ht="15.75" customHeight="1">
      <c r="A1014" s="133"/>
      <c r="B1014" s="133"/>
      <c r="C1014" s="133"/>
      <c r="D1014" s="133"/>
      <c r="E1014" s="133"/>
      <c r="F1014" s="133"/>
      <c r="G1014" s="133"/>
      <c r="H1014" s="133"/>
      <c r="I1014" s="133"/>
      <c r="J1014" s="133"/>
      <c r="K1014" s="133"/>
      <c r="L1014" s="133"/>
      <c r="M1014" s="133"/>
      <c r="N1014" s="136"/>
      <c r="O1014" s="136"/>
      <c r="P1014" s="133"/>
      <c r="Q1014" s="133"/>
      <c r="R1014" s="133"/>
      <c r="S1014" s="133"/>
      <c r="T1014" s="332"/>
      <c r="U1014" s="133"/>
      <c r="V1014" s="133"/>
      <c r="W1014" s="133"/>
      <c r="X1014" s="133"/>
      <c r="Y1014" s="133"/>
      <c r="Z1014" s="133"/>
      <c r="AA1014" s="133"/>
      <c r="AB1014" s="133"/>
      <c r="AC1014" s="133"/>
      <c r="AD1014" s="133"/>
      <c r="AE1014" s="133"/>
      <c r="AF1014" s="133"/>
      <c r="AG1014" s="133"/>
      <c r="AH1014" s="133"/>
      <c r="AI1014" s="374"/>
      <c r="AJ1014" s="375"/>
      <c r="AK1014" s="375"/>
      <c r="AL1014" s="375"/>
      <c r="AM1014" s="369"/>
      <c r="AN1014" s="375"/>
      <c r="AO1014" s="375"/>
      <c r="AP1014" s="375"/>
    </row>
    <row r="1015" ht="15.75" customHeight="1">
      <c r="A1015" s="133"/>
      <c r="B1015" s="133"/>
      <c r="C1015" s="133"/>
      <c r="D1015" s="133"/>
      <c r="E1015" s="133"/>
      <c r="F1015" s="133"/>
      <c r="G1015" s="133"/>
      <c r="H1015" s="133"/>
      <c r="I1015" s="133"/>
      <c r="J1015" s="133"/>
      <c r="K1015" s="133"/>
      <c r="L1015" s="133"/>
      <c r="M1015" s="133"/>
      <c r="N1015" s="136"/>
      <c r="O1015" s="136"/>
      <c r="P1015" s="133"/>
      <c r="Q1015" s="133"/>
      <c r="R1015" s="133"/>
      <c r="S1015" s="133"/>
      <c r="T1015" s="332"/>
      <c r="U1015" s="133"/>
      <c r="V1015" s="133"/>
      <c r="W1015" s="133"/>
      <c r="X1015" s="133"/>
      <c r="Y1015" s="133"/>
      <c r="Z1015" s="133"/>
      <c r="AA1015" s="133"/>
      <c r="AB1015" s="133"/>
      <c r="AC1015" s="133"/>
      <c r="AD1015" s="133"/>
      <c r="AE1015" s="133"/>
      <c r="AF1015" s="133"/>
      <c r="AG1015" s="133"/>
      <c r="AH1015" s="133"/>
      <c r="AI1015" s="374"/>
      <c r="AJ1015" s="375"/>
      <c r="AK1015" s="375"/>
      <c r="AL1015" s="375"/>
      <c r="AM1015" s="369"/>
      <c r="AN1015" s="375"/>
      <c r="AO1015" s="375"/>
      <c r="AP1015" s="375"/>
    </row>
    <row r="1016" ht="15.75" customHeight="1">
      <c r="A1016" s="133"/>
      <c r="B1016" s="133"/>
      <c r="C1016" s="133"/>
      <c r="D1016" s="133"/>
      <c r="E1016" s="133"/>
      <c r="F1016" s="133"/>
      <c r="G1016" s="133"/>
      <c r="H1016" s="133"/>
      <c r="I1016" s="133"/>
      <c r="J1016" s="133"/>
      <c r="K1016" s="133"/>
      <c r="L1016" s="133"/>
      <c r="M1016" s="133"/>
      <c r="N1016" s="136"/>
      <c r="O1016" s="136"/>
      <c r="P1016" s="133"/>
      <c r="Q1016" s="133"/>
      <c r="R1016" s="133"/>
      <c r="S1016" s="133"/>
      <c r="T1016" s="332"/>
      <c r="U1016" s="133"/>
      <c r="V1016" s="133"/>
      <c r="W1016" s="133"/>
      <c r="X1016" s="133"/>
      <c r="Y1016" s="133"/>
      <c r="Z1016" s="133"/>
      <c r="AA1016" s="133"/>
      <c r="AB1016" s="133"/>
      <c r="AC1016" s="133"/>
      <c r="AD1016" s="133"/>
      <c r="AE1016" s="133"/>
      <c r="AF1016" s="133"/>
      <c r="AG1016" s="133"/>
      <c r="AH1016" s="133"/>
      <c r="AI1016" s="374"/>
      <c r="AJ1016" s="375"/>
      <c r="AK1016" s="375"/>
      <c r="AL1016" s="375"/>
      <c r="AM1016" s="369"/>
      <c r="AN1016" s="375"/>
      <c r="AO1016" s="375"/>
      <c r="AP1016" s="375"/>
    </row>
    <row r="1017" ht="15.75" customHeight="1">
      <c r="A1017" s="133"/>
      <c r="B1017" s="133"/>
      <c r="C1017" s="133"/>
      <c r="D1017" s="133"/>
      <c r="E1017" s="133"/>
      <c r="F1017" s="133"/>
      <c r="G1017" s="133"/>
      <c r="H1017" s="133"/>
      <c r="I1017" s="133"/>
      <c r="J1017" s="133"/>
      <c r="K1017" s="133"/>
      <c r="L1017" s="133"/>
      <c r="M1017" s="133"/>
      <c r="N1017" s="136"/>
      <c r="O1017" s="136"/>
      <c r="P1017" s="133"/>
      <c r="Q1017" s="133"/>
      <c r="R1017" s="133"/>
      <c r="S1017" s="133"/>
      <c r="T1017" s="332"/>
      <c r="U1017" s="133"/>
      <c r="V1017" s="133"/>
      <c r="W1017" s="133"/>
      <c r="X1017" s="133"/>
      <c r="Y1017" s="133"/>
      <c r="Z1017" s="133"/>
      <c r="AA1017" s="133"/>
      <c r="AB1017" s="133"/>
      <c r="AC1017" s="133"/>
      <c r="AD1017" s="133"/>
      <c r="AE1017" s="133"/>
      <c r="AF1017" s="133"/>
      <c r="AG1017" s="133"/>
      <c r="AH1017" s="133"/>
      <c r="AI1017" s="374"/>
      <c r="AJ1017" s="375"/>
      <c r="AK1017" s="375"/>
      <c r="AL1017" s="375"/>
      <c r="AM1017" s="369"/>
      <c r="AN1017" s="375"/>
      <c r="AO1017" s="375"/>
      <c r="AP1017" s="375"/>
    </row>
  </sheetData>
  <mergeCells count="18">
    <mergeCell ref="C2:D2"/>
    <mergeCell ref="E2:E3"/>
    <mergeCell ref="F2:F3"/>
    <mergeCell ref="G2:G3"/>
    <mergeCell ref="H2:H3"/>
    <mergeCell ref="I2:J2"/>
    <mergeCell ref="L2:M2"/>
    <mergeCell ref="S2:W2"/>
    <mergeCell ref="X2:AB2"/>
    <mergeCell ref="AC2:AG2"/>
    <mergeCell ref="S1:AL1"/>
    <mergeCell ref="AM1:AM3"/>
    <mergeCell ref="AN1:AN3"/>
    <mergeCell ref="AO1:AO3"/>
    <mergeCell ref="AP1:AP3"/>
    <mergeCell ref="A2:A3"/>
    <mergeCell ref="B2:B3"/>
    <mergeCell ref="AH2:AL2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4.86"/>
    <col customWidth="1" min="3" max="3" width="10.57"/>
    <col customWidth="1" min="4" max="4" width="10.43"/>
    <col customWidth="1" min="5" max="5" width="10.29"/>
    <col customWidth="1" min="6" max="7" width="9.71"/>
  </cols>
  <sheetData>
    <row r="2">
      <c r="A2" s="192"/>
      <c r="B2" s="191"/>
      <c r="C2" s="191"/>
      <c r="D2" s="133"/>
      <c r="E2" s="376"/>
      <c r="F2" s="376"/>
      <c r="G2" s="376"/>
    </row>
    <row r="3">
      <c r="A3" s="192"/>
      <c r="B3" s="191"/>
      <c r="C3" s="191"/>
      <c r="D3" s="133"/>
      <c r="E3" s="376"/>
      <c r="F3" s="376"/>
      <c r="G3" s="376"/>
    </row>
    <row r="4">
      <c r="A4" s="195" t="s">
        <v>0</v>
      </c>
      <c r="B4" s="196" t="s">
        <v>1</v>
      </c>
      <c r="C4" s="197" t="s">
        <v>2</v>
      </c>
      <c r="D4" s="15"/>
      <c r="E4" s="198" t="s">
        <v>13</v>
      </c>
      <c r="F4" s="377" t="s">
        <v>7</v>
      </c>
    </row>
    <row r="5">
      <c r="A5" s="24"/>
      <c r="B5" s="24"/>
      <c r="C5" s="204" t="s">
        <v>21</v>
      </c>
      <c r="D5" s="204" t="s">
        <v>22</v>
      </c>
      <c r="E5" s="24"/>
      <c r="F5" s="24"/>
    </row>
    <row r="6">
      <c r="A6" s="307" t="s">
        <v>285</v>
      </c>
      <c r="B6" s="58" t="s">
        <v>286</v>
      </c>
      <c r="C6" s="308">
        <v>46288.0</v>
      </c>
      <c r="D6" s="308">
        <v>46289.0</v>
      </c>
      <c r="E6" s="62">
        <v>0.01390644753476612</v>
      </c>
      <c r="F6" s="378">
        <v>0.5</v>
      </c>
    </row>
    <row r="7">
      <c r="A7" s="307" t="s">
        <v>293</v>
      </c>
      <c r="B7" s="58" t="s">
        <v>294</v>
      </c>
      <c r="C7" s="308">
        <v>46285.0</v>
      </c>
      <c r="D7" s="308">
        <v>46286.0</v>
      </c>
      <c r="E7" s="62">
        <v>0.018963337547408345</v>
      </c>
      <c r="F7" s="378">
        <v>0.8</v>
      </c>
    </row>
    <row r="8">
      <c r="A8" s="307" t="s">
        <v>295</v>
      </c>
      <c r="B8" s="58" t="s">
        <v>296</v>
      </c>
      <c r="C8" s="308">
        <v>46287.0</v>
      </c>
      <c r="D8" s="308">
        <v>46287.0</v>
      </c>
      <c r="E8" s="62">
        <v>0.012642225031605562</v>
      </c>
      <c r="F8" s="378">
        <v>0.0</v>
      </c>
    </row>
    <row r="9">
      <c r="A9" s="44" t="s">
        <v>108</v>
      </c>
      <c r="B9" s="45" t="s">
        <v>303</v>
      </c>
      <c r="C9" s="215">
        <v>46289.0</v>
      </c>
      <c r="D9" s="215">
        <v>46289.0</v>
      </c>
      <c r="E9" s="49">
        <v>0.0</v>
      </c>
      <c r="F9" s="379">
        <v>0.0</v>
      </c>
    </row>
    <row r="10">
      <c r="A10" s="320">
        <v>3.0</v>
      </c>
      <c r="B10" s="321" t="s">
        <v>304</v>
      </c>
      <c r="C10" s="295">
        <v>46290.0</v>
      </c>
      <c r="D10" s="295">
        <v>46310.0</v>
      </c>
      <c r="E10" s="131">
        <v>0.19848293299620734</v>
      </c>
      <c r="F10" s="348">
        <v>0.0</v>
      </c>
    </row>
    <row r="11">
      <c r="A11" s="323">
        <v>3.1</v>
      </c>
      <c r="B11" s="302" t="s">
        <v>305</v>
      </c>
      <c r="C11" s="303">
        <v>46290.0</v>
      </c>
      <c r="D11" s="303">
        <v>46297.0</v>
      </c>
      <c r="E11" s="305">
        <v>0.07585335018963338</v>
      </c>
      <c r="F11" s="350">
        <v>0.0</v>
      </c>
    </row>
    <row r="12">
      <c r="A12" s="57" t="s">
        <v>128</v>
      </c>
      <c r="B12" s="58" t="s">
        <v>306</v>
      </c>
      <c r="C12" s="308">
        <v>46290.0</v>
      </c>
      <c r="D12" s="308">
        <v>46293.0</v>
      </c>
      <c r="E12" s="62">
        <v>0.03792667509481669</v>
      </c>
      <c r="F12" s="378">
        <v>0.0</v>
      </c>
    </row>
    <row r="13">
      <c r="A13" s="57" t="s">
        <v>130</v>
      </c>
      <c r="B13" s="129" t="s">
        <v>307</v>
      </c>
      <c r="C13" s="308">
        <v>46294.0</v>
      </c>
      <c r="D13" s="308">
        <v>46297.0</v>
      </c>
      <c r="E13" s="62">
        <v>0.03792667509481669</v>
      </c>
      <c r="F13" s="378">
        <v>0.0</v>
      </c>
    </row>
    <row r="14">
      <c r="A14" s="323">
        <v>3.2</v>
      </c>
      <c r="B14" s="324" t="s">
        <v>308</v>
      </c>
      <c r="C14" s="303">
        <v>46298.0</v>
      </c>
      <c r="D14" s="303">
        <v>46303.0</v>
      </c>
      <c r="E14" s="305">
        <v>0.06447534766118837</v>
      </c>
      <c r="F14" s="350">
        <v>0.0</v>
      </c>
    </row>
    <row r="15">
      <c r="A15" s="307" t="s">
        <v>134</v>
      </c>
      <c r="B15" s="325" t="s">
        <v>309</v>
      </c>
      <c r="C15" s="308">
        <v>46298.0</v>
      </c>
      <c r="D15" s="308">
        <v>46298.0</v>
      </c>
      <c r="E15" s="62">
        <v>0.0012642225031605564</v>
      </c>
      <c r="F15" s="378">
        <v>0.0</v>
      </c>
    </row>
    <row r="16">
      <c r="A16" s="307" t="s">
        <v>136</v>
      </c>
      <c r="B16" s="129" t="s">
        <v>310</v>
      </c>
      <c r="C16" s="308">
        <v>46298.0</v>
      </c>
      <c r="D16" s="308">
        <v>46300.0</v>
      </c>
      <c r="E16" s="62">
        <v>0.0316055625790139</v>
      </c>
      <c r="F16" s="378">
        <v>0.0</v>
      </c>
    </row>
    <row r="17">
      <c r="A17" s="307" t="s">
        <v>311</v>
      </c>
      <c r="B17" s="129" t="s">
        <v>312</v>
      </c>
      <c r="C17" s="308">
        <v>46301.0</v>
      </c>
      <c r="D17" s="308">
        <v>46303.0</v>
      </c>
      <c r="E17" s="62">
        <v>0.0316055625790139</v>
      </c>
      <c r="F17" s="378">
        <v>0.0</v>
      </c>
    </row>
    <row r="18">
      <c r="A18" s="323">
        <v>3.3</v>
      </c>
      <c r="B18" s="302" t="s">
        <v>313</v>
      </c>
      <c r="C18" s="303">
        <v>46304.0</v>
      </c>
      <c r="D18" s="303">
        <v>46307.0</v>
      </c>
      <c r="E18" s="305">
        <v>0.03286978508217446</v>
      </c>
      <c r="F18" s="350">
        <v>0.0</v>
      </c>
    </row>
    <row r="19">
      <c r="A19" s="57" t="s">
        <v>140</v>
      </c>
      <c r="B19" s="118" t="s">
        <v>314</v>
      </c>
      <c r="C19" s="308">
        <v>46304.0</v>
      </c>
      <c r="D19" s="308">
        <v>46305.0</v>
      </c>
      <c r="E19" s="62">
        <v>0.012642225031605562</v>
      </c>
      <c r="F19" s="378">
        <v>0.0</v>
      </c>
    </row>
    <row r="20">
      <c r="A20" s="307" t="s">
        <v>142</v>
      </c>
      <c r="B20" s="311" t="s">
        <v>315</v>
      </c>
      <c r="C20" s="308">
        <v>46305.0</v>
      </c>
      <c r="D20" s="308">
        <v>46305.0</v>
      </c>
      <c r="E20" s="263">
        <v>0.0012642225031605564</v>
      </c>
      <c r="F20" s="380">
        <v>0.0</v>
      </c>
    </row>
    <row r="21">
      <c r="A21" s="307" t="s">
        <v>144</v>
      </c>
      <c r="B21" s="58" t="s">
        <v>316</v>
      </c>
      <c r="C21" s="308">
        <v>46306.0</v>
      </c>
      <c r="D21" s="308">
        <v>46307.0</v>
      </c>
      <c r="E21" s="62">
        <v>0.018963337547408345</v>
      </c>
      <c r="F21" s="378">
        <v>0.0</v>
      </c>
    </row>
    <row r="22">
      <c r="A22" s="323">
        <v>3.4</v>
      </c>
      <c r="B22" s="302" t="s">
        <v>317</v>
      </c>
      <c r="C22" s="303">
        <v>46308.0</v>
      </c>
      <c r="D22" s="303">
        <v>46310.0</v>
      </c>
      <c r="E22" s="305">
        <v>0.025284450063211124</v>
      </c>
      <c r="F22" s="350">
        <v>0.0</v>
      </c>
    </row>
    <row r="23">
      <c r="A23" s="57" t="s">
        <v>318</v>
      </c>
      <c r="B23" s="58" t="s">
        <v>319</v>
      </c>
      <c r="C23" s="308">
        <v>46308.0</v>
      </c>
      <c r="D23" s="308">
        <v>46309.0</v>
      </c>
      <c r="E23" s="62">
        <v>0.012642225031605562</v>
      </c>
      <c r="F23" s="378">
        <v>0.0</v>
      </c>
    </row>
    <row r="24">
      <c r="A24" s="57" t="s">
        <v>320</v>
      </c>
      <c r="B24" s="58" t="s">
        <v>321</v>
      </c>
      <c r="C24" s="308">
        <v>46309.0</v>
      </c>
      <c r="D24" s="308">
        <v>46310.0</v>
      </c>
      <c r="E24" s="62">
        <v>0.012642225031605562</v>
      </c>
      <c r="F24" s="378">
        <v>0.0</v>
      </c>
    </row>
    <row r="25">
      <c r="A25" s="44" t="s">
        <v>150</v>
      </c>
      <c r="B25" s="45" t="s">
        <v>322</v>
      </c>
      <c r="C25" s="215">
        <v>46310.0</v>
      </c>
      <c r="D25" s="215">
        <v>46310.0</v>
      </c>
      <c r="E25" s="49">
        <v>0.0</v>
      </c>
      <c r="F25" s="379">
        <v>0.0</v>
      </c>
    </row>
  </sheetData>
  <mergeCells count="5">
    <mergeCell ref="A4:A5"/>
    <mergeCell ref="B4:B5"/>
    <mergeCell ref="C4:D4"/>
    <mergeCell ref="E4:E5"/>
    <mergeCell ref="F4:F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7.43"/>
    <col customWidth="1" min="3" max="3" width="10.57"/>
    <col customWidth="1" min="4" max="4" width="10.43"/>
    <col customWidth="1" min="5" max="5" width="9.86"/>
  </cols>
  <sheetData>
    <row r="2">
      <c r="A2" s="192"/>
      <c r="B2" s="191"/>
      <c r="C2" s="191"/>
      <c r="D2" s="133"/>
      <c r="E2" s="136"/>
      <c r="F2" s="381"/>
      <c r="G2" s="353"/>
      <c r="H2" s="376"/>
      <c r="I2" s="376"/>
      <c r="J2" s="376"/>
      <c r="K2" s="376"/>
      <c r="L2" s="376"/>
    </row>
    <row r="3">
      <c r="A3" s="382" t="s">
        <v>0</v>
      </c>
      <c r="B3" s="383" t="s">
        <v>1</v>
      </c>
      <c r="C3" s="384" t="s">
        <v>2</v>
      </c>
      <c r="D3" s="11"/>
      <c r="E3" s="385" t="s">
        <v>400</v>
      </c>
      <c r="F3" s="386" t="s">
        <v>401</v>
      </c>
      <c r="G3" s="387"/>
      <c r="H3" s="388"/>
      <c r="I3" s="388"/>
      <c r="J3" s="388"/>
      <c r="K3" s="388"/>
      <c r="L3" s="388"/>
    </row>
    <row r="4">
      <c r="A4" s="24"/>
      <c r="B4" s="24"/>
      <c r="C4" s="389" t="s">
        <v>21</v>
      </c>
      <c r="D4" s="389" t="s">
        <v>22</v>
      </c>
      <c r="E4" s="24"/>
      <c r="F4" s="24"/>
      <c r="G4" s="387"/>
      <c r="H4" s="388"/>
      <c r="I4" s="388"/>
      <c r="J4" s="388"/>
      <c r="K4" s="388"/>
      <c r="L4" s="388"/>
    </row>
    <row r="5">
      <c r="A5" s="301" t="s">
        <v>272</v>
      </c>
      <c r="B5" s="302" t="s">
        <v>273</v>
      </c>
      <c r="C5" s="303">
        <v>46280.0</v>
      </c>
      <c r="D5" s="303">
        <v>46282.0</v>
      </c>
      <c r="E5" s="390"/>
      <c r="F5" s="390">
        <f>SUM(F6:F7)</f>
        <v>0.02528445006</v>
      </c>
      <c r="G5" s="355"/>
      <c r="H5" s="355"/>
      <c r="I5" s="355"/>
      <c r="J5" s="355"/>
      <c r="K5" s="355"/>
      <c r="L5" s="355"/>
    </row>
    <row r="6">
      <c r="A6" s="307" t="s">
        <v>80</v>
      </c>
      <c r="B6" s="58" t="s">
        <v>274</v>
      </c>
      <c r="C6" s="308">
        <v>46280.0</v>
      </c>
      <c r="D6" s="308">
        <v>46282.0</v>
      </c>
      <c r="E6" s="380">
        <v>1.0</v>
      </c>
      <c r="F6" s="62">
        <v>0.012642225031605562</v>
      </c>
      <c r="G6" s="366"/>
      <c r="H6" s="352"/>
      <c r="I6" s="352"/>
      <c r="J6" s="352"/>
      <c r="K6" s="352"/>
      <c r="L6" s="352"/>
    </row>
    <row r="7">
      <c r="A7" s="307" t="s">
        <v>82</v>
      </c>
      <c r="B7" s="58" t="s">
        <v>275</v>
      </c>
      <c r="C7" s="308">
        <v>46281.0</v>
      </c>
      <c r="D7" s="308">
        <v>46282.0</v>
      </c>
      <c r="E7" s="380">
        <v>1.0</v>
      </c>
      <c r="F7" s="62">
        <v>0.012642225031605562</v>
      </c>
      <c r="G7" s="366"/>
      <c r="H7" s="352"/>
      <c r="I7" s="352"/>
      <c r="J7" s="352"/>
      <c r="K7" s="352"/>
      <c r="L7" s="352"/>
    </row>
    <row r="8">
      <c r="A8" s="301" t="s">
        <v>276</v>
      </c>
      <c r="B8" s="302" t="s">
        <v>277</v>
      </c>
      <c r="C8" s="303">
        <v>46283.0</v>
      </c>
      <c r="D8" s="303">
        <v>46285.0</v>
      </c>
      <c r="E8" s="390"/>
      <c r="F8" s="390">
        <f>SUM(F9:F11)</f>
        <v>0.03160556258</v>
      </c>
      <c r="G8" s="355"/>
      <c r="H8" s="355"/>
      <c r="I8" s="355"/>
      <c r="J8" s="355"/>
      <c r="K8" s="355"/>
      <c r="L8" s="355"/>
    </row>
    <row r="9">
      <c r="A9" s="307" t="s">
        <v>100</v>
      </c>
      <c r="B9" s="58" t="s">
        <v>278</v>
      </c>
      <c r="C9" s="308">
        <v>46283.0</v>
      </c>
      <c r="D9" s="308">
        <v>46284.0</v>
      </c>
      <c r="E9" s="380">
        <v>1.0</v>
      </c>
      <c r="F9" s="62">
        <v>0.012642225031605562</v>
      </c>
      <c r="G9" s="366"/>
      <c r="H9" s="352"/>
      <c r="I9" s="352"/>
      <c r="J9" s="352"/>
      <c r="K9" s="352"/>
      <c r="L9" s="352"/>
    </row>
    <row r="10">
      <c r="A10" s="307" t="s">
        <v>102</v>
      </c>
      <c r="B10" s="58" t="s">
        <v>279</v>
      </c>
      <c r="C10" s="308">
        <v>46284.0</v>
      </c>
      <c r="D10" s="308">
        <v>46285.0</v>
      </c>
      <c r="E10" s="380">
        <v>1.0</v>
      </c>
      <c r="F10" s="62">
        <v>0.012642225031605562</v>
      </c>
      <c r="G10" s="366"/>
      <c r="H10" s="352"/>
      <c r="I10" s="352"/>
      <c r="J10" s="352"/>
      <c r="K10" s="352"/>
      <c r="L10" s="352"/>
    </row>
    <row r="11">
      <c r="A11" s="307" t="s">
        <v>104</v>
      </c>
      <c r="B11" s="58" t="s">
        <v>280</v>
      </c>
      <c r="C11" s="308">
        <v>46285.0</v>
      </c>
      <c r="D11" s="308">
        <v>46285.0</v>
      </c>
      <c r="E11" s="380">
        <v>1.0</v>
      </c>
      <c r="F11" s="263">
        <v>0.006321112515802781</v>
      </c>
      <c r="G11" s="376"/>
      <c r="H11" s="352"/>
      <c r="I11" s="352"/>
      <c r="J11" s="352"/>
      <c r="K11" s="352"/>
      <c r="L11" s="352"/>
    </row>
    <row r="12">
      <c r="A12" s="301" t="s">
        <v>281</v>
      </c>
      <c r="B12" s="302" t="s">
        <v>282</v>
      </c>
      <c r="C12" s="303">
        <v>46286.0</v>
      </c>
      <c r="D12" s="303">
        <v>46289.0</v>
      </c>
      <c r="E12" s="390"/>
      <c r="F12" s="390">
        <f>SUM(F13:F15)</f>
        <v>0.0399494311</v>
      </c>
      <c r="G12" s="355"/>
      <c r="H12" s="355"/>
      <c r="I12" s="355"/>
      <c r="J12" s="355"/>
      <c r="K12" s="355"/>
      <c r="L12" s="355"/>
    </row>
    <row r="13">
      <c r="A13" s="307" t="s">
        <v>283</v>
      </c>
      <c r="B13" s="186" t="s">
        <v>284</v>
      </c>
      <c r="C13" s="308">
        <v>46286.0</v>
      </c>
      <c r="D13" s="308">
        <v>46287.0</v>
      </c>
      <c r="E13" s="380">
        <v>1.0</v>
      </c>
      <c r="F13" s="263">
        <v>0.018963337547408345</v>
      </c>
      <c r="G13" s="376"/>
      <c r="H13" s="352"/>
      <c r="I13" s="352"/>
      <c r="J13" s="352"/>
      <c r="K13" s="352"/>
      <c r="L13" s="352"/>
    </row>
    <row r="14">
      <c r="A14" s="391" t="s">
        <v>285</v>
      </c>
      <c r="B14" s="392" t="s">
        <v>286</v>
      </c>
      <c r="C14" s="393">
        <v>46288.0</v>
      </c>
      <c r="D14" s="393">
        <v>46289.0</v>
      </c>
      <c r="E14" s="394">
        <v>0.5</v>
      </c>
      <c r="F14" s="263">
        <v>0.00834386852085967</v>
      </c>
      <c r="G14" s="376"/>
      <c r="H14" s="352"/>
      <c r="I14" s="352"/>
      <c r="J14" s="352"/>
      <c r="K14" s="352"/>
      <c r="L14" s="352"/>
    </row>
    <row r="15">
      <c r="A15" s="307" t="s">
        <v>287</v>
      </c>
      <c r="B15" s="58" t="s">
        <v>288</v>
      </c>
      <c r="C15" s="308">
        <v>46286.0</v>
      </c>
      <c r="D15" s="308">
        <v>46287.0</v>
      </c>
      <c r="E15" s="380">
        <v>1.0</v>
      </c>
      <c r="F15" s="263">
        <v>0.012642225031605562</v>
      </c>
      <c r="G15" s="376"/>
      <c r="H15" s="352"/>
      <c r="I15" s="352"/>
      <c r="J15" s="352"/>
      <c r="K15" s="352"/>
      <c r="L15" s="352"/>
    </row>
    <row r="16">
      <c r="A16" s="301" t="s">
        <v>289</v>
      </c>
      <c r="B16" s="302" t="s">
        <v>290</v>
      </c>
      <c r="C16" s="303">
        <v>46282.0</v>
      </c>
      <c r="D16" s="303">
        <v>46287.0</v>
      </c>
      <c r="E16" s="390"/>
      <c r="F16" s="390">
        <f>SUM(F17:F19)</f>
        <v>0.04804045512</v>
      </c>
      <c r="G16" s="355"/>
      <c r="H16" s="355"/>
      <c r="I16" s="355"/>
      <c r="J16" s="355"/>
      <c r="K16" s="355"/>
      <c r="L16" s="355"/>
    </row>
    <row r="17">
      <c r="A17" s="307" t="s">
        <v>291</v>
      </c>
      <c r="B17" s="58" t="s">
        <v>292</v>
      </c>
      <c r="C17" s="308">
        <v>46282.0</v>
      </c>
      <c r="D17" s="308">
        <v>46284.0</v>
      </c>
      <c r="E17" s="380">
        <v>1.0</v>
      </c>
      <c r="F17" s="263">
        <v>0.018963337547408345</v>
      </c>
      <c r="G17" s="376"/>
      <c r="H17" s="352"/>
      <c r="I17" s="352"/>
      <c r="J17" s="352"/>
      <c r="K17" s="352"/>
      <c r="L17" s="352"/>
    </row>
    <row r="18">
      <c r="A18" s="391" t="s">
        <v>293</v>
      </c>
      <c r="B18" s="392" t="s">
        <v>294</v>
      </c>
      <c r="C18" s="393">
        <v>46285.0</v>
      </c>
      <c r="D18" s="393">
        <v>46286.0</v>
      </c>
      <c r="E18" s="394">
        <v>0.8</v>
      </c>
      <c r="F18" s="263">
        <v>0.018963337547408345</v>
      </c>
      <c r="G18" s="376"/>
      <c r="H18" s="352"/>
      <c r="I18" s="352"/>
      <c r="J18" s="352"/>
      <c r="K18" s="352"/>
      <c r="L18" s="352"/>
    </row>
    <row r="19">
      <c r="A19" s="391" t="s">
        <v>295</v>
      </c>
      <c r="B19" s="392" t="s">
        <v>296</v>
      </c>
      <c r="C19" s="393">
        <v>46287.0</v>
      </c>
      <c r="D19" s="393">
        <v>46287.0</v>
      </c>
      <c r="E19" s="394">
        <v>0.0</v>
      </c>
      <c r="F19" s="263">
        <v>0.010113780025284451</v>
      </c>
      <c r="G19" s="376"/>
      <c r="H19" s="352"/>
      <c r="I19" s="352"/>
      <c r="J19" s="352"/>
      <c r="K19" s="352"/>
      <c r="L19" s="352"/>
    </row>
    <row r="20">
      <c r="A20" s="301" t="s">
        <v>297</v>
      </c>
      <c r="B20" s="302" t="s">
        <v>298</v>
      </c>
      <c r="C20" s="303">
        <v>46287.0</v>
      </c>
      <c r="D20" s="303">
        <v>46289.0</v>
      </c>
      <c r="E20" s="390"/>
      <c r="F20" s="390">
        <f>SUM(F21:F22)</f>
        <v>0.03160556258</v>
      </c>
      <c r="G20" s="355"/>
      <c r="H20" s="355"/>
      <c r="I20" s="355"/>
      <c r="J20" s="355"/>
      <c r="K20" s="355"/>
      <c r="L20" s="355"/>
    </row>
    <row r="21">
      <c r="A21" s="307" t="s">
        <v>299</v>
      </c>
      <c r="B21" s="58" t="s">
        <v>300</v>
      </c>
      <c r="C21" s="308">
        <v>46287.0</v>
      </c>
      <c r="D21" s="308">
        <v>46288.0</v>
      </c>
      <c r="E21" s="380">
        <v>1.0</v>
      </c>
      <c r="F21" s="263">
        <v>0.018963337547408345</v>
      </c>
      <c r="G21" s="376"/>
      <c r="H21" s="352"/>
      <c r="I21" s="352"/>
      <c r="J21" s="352"/>
      <c r="K21" s="352"/>
      <c r="L21" s="352"/>
    </row>
    <row r="22">
      <c r="A22" s="317" t="s">
        <v>301</v>
      </c>
      <c r="B22" s="311" t="s">
        <v>302</v>
      </c>
      <c r="C22" s="308">
        <v>46289.0</v>
      </c>
      <c r="D22" s="308">
        <v>46289.0</v>
      </c>
      <c r="E22" s="380">
        <v>1.0</v>
      </c>
      <c r="F22" s="263">
        <v>0.012642225031605562</v>
      </c>
      <c r="G22" s="376"/>
      <c r="H22" s="352"/>
      <c r="I22" s="352"/>
      <c r="J22" s="352"/>
      <c r="K22" s="352"/>
      <c r="L22" s="352"/>
    </row>
    <row r="26">
      <c r="F26" s="395"/>
      <c r="G26" s="395"/>
      <c r="H26" s="395"/>
      <c r="I26" s="395"/>
      <c r="J26" s="395"/>
      <c r="K26" s="395"/>
      <c r="L26" s="395"/>
    </row>
    <row r="28">
      <c r="A28" s="137" t="s">
        <v>234</v>
      </c>
      <c r="B28" s="11"/>
      <c r="C28" s="396" t="s">
        <v>402</v>
      </c>
      <c r="D28" s="139" t="s">
        <v>235</v>
      </c>
      <c r="E28" s="139" t="s">
        <v>236</v>
      </c>
      <c r="F28" s="139" t="s">
        <v>237</v>
      </c>
      <c r="G28" s="397"/>
      <c r="H28" s="397"/>
      <c r="I28" s="397"/>
      <c r="J28" s="397"/>
      <c r="K28" s="397"/>
      <c r="L28" s="397"/>
    </row>
    <row r="29">
      <c r="A29" s="140" t="s">
        <v>0</v>
      </c>
      <c r="B29" s="140" t="s">
        <v>238</v>
      </c>
      <c r="C29" s="24"/>
      <c r="D29" s="24"/>
      <c r="E29" s="24"/>
      <c r="F29" s="24"/>
      <c r="G29" s="397"/>
      <c r="H29" s="397"/>
      <c r="I29" s="397"/>
      <c r="J29" s="397"/>
      <c r="K29" s="397"/>
      <c r="L29" s="397"/>
    </row>
    <row r="30">
      <c r="A30" s="128">
        <v>0.0</v>
      </c>
      <c r="B30" s="141" t="s">
        <v>239</v>
      </c>
      <c r="C30" s="142">
        <v>46268.0</v>
      </c>
      <c r="D30" s="63">
        <v>0.0</v>
      </c>
      <c r="E30" s="63">
        <v>0.0</v>
      </c>
      <c r="F30" s="62">
        <f t="shared" ref="F30:F35" si="1">E30-D30</f>
        <v>0</v>
      </c>
      <c r="G30" s="366"/>
      <c r="H30" s="366"/>
      <c r="I30" s="366"/>
      <c r="J30" s="366"/>
      <c r="K30" s="366"/>
      <c r="L30" s="366"/>
    </row>
    <row r="31">
      <c r="A31" s="128">
        <v>1.0</v>
      </c>
      <c r="B31" s="144" t="s">
        <v>241</v>
      </c>
      <c r="C31" s="142">
        <v>46275.0</v>
      </c>
      <c r="D31" s="63">
        <v>0.04298356510745892</v>
      </c>
      <c r="E31" s="63">
        <v>0.04298356510745892</v>
      </c>
      <c r="F31" s="62">
        <f t="shared" si="1"/>
        <v>0</v>
      </c>
      <c r="G31" s="366"/>
      <c r="H31" s="366"/>
      <c r="I31" s="366"/>
      <c r="J31" s="366"/>
      <c r="K31" s="366"/>
      <c r="L31" s="366"/>
    </row>
    <row r="32">
      <c r="A32" s="398" t="s">
        <v>285</v>
      </c>
      <c r="B32" s="258" t="s">
        <v>286</v>
      </c>
      <c r="C32" s="399">
        <v>46288.0</v>
      </c>
      <c r="D32" s="400">
        <v>0.1593</v>
      </c>
      <c r="E32" s="378">
        <v>0.1523</v>
      </c>
      <c r="F32" s="62">
        <f t="shared" si="1"/>
        <v>-0.007</v>
      </c>
      <c r="G32" s="366"/>
      <c r="H32" s="366"/>
      <c r="I32" s="366"/>
      <c r="J32" s="366"/>
      <c r="K32" s="366"/>
      <c r="L32" s="366"/>
    </row>
    <row r="33">
      <c r="A33" s="398" t="s">
        <v>293</v>
      </c>
      <c r="B33" s="258" t="s">
        <v>294</v>
      </c>
      <c r="C33" s="399">
        <v>46285.0</v>
      </c>
      <c r="D33" s="400">
        <v>0.2099</v>
      </c>
      <c r="E33" s="378">
        <v>0.1991</v>
      </c>
      <c r="F33" s="62">
        <f t="shared" si="1"/>
        <v>-0.0108</v>
      </c>
      <c r="G33" s="366"/>
      <c r="H33" s="366"/>
      <c r="I33" s="366"/>
      <c r="J33" s="366"/>
      <c r="K33" s="366"/>
      <c r="L33" s="366"/>
    </row>
    <row r="34">
      <c r="A34" s="398" t="s">
        <v>295</v>
      </c>
      <c r="B34" s="258" t="s">
        <v>296</v>
      </c>
      <c r="C34" s="399">
        <v>46287.0</v>
      </c>
      <c r="D34" s="400">
        <v>0.2225</v>
      </c>
      <c r="E34" s="378">
        <v>0.1991</v>
      </c>
      <c r="F34" s="62">
        <f t="shared" si="1"/>
        <v>-0.0234</v>
      </c>
      <c r="G34" s="366"/>
      <c r="H34" s="366"/>
      <c r="I34" s="366"/>
      <c r="J34" s="366"/>
      <c r="K34" s="366"/>
      <c r="L34" s="366"/>
    </row>
    <row r="35">
      <c r="A35" s="128">
        <v>2.0</v>
      </c>
      <c r="B35" s="144" t="s">
        <v>109</v>
      </c>
      <c r="C35" s="142">
        <v>46289.0</v>
      </c>
      <c r="D35" s="400">
        <v>0.2541</v>
      </c>
      <c r="E35" s="378">
        <v>0.2307</v>
      </c>
      <c r="F35" s="62">
        <f t="shared" si="1"/>
        <v>-0.0234</v>
      </c>
      <c r="G35" s="366"/>
      <c r="H35" s="366"/>
      <c r="I35" s="366"/>
      <c r="J35" s="366"/>
      <c r="K35" s="366"/>
      <c r="L35" s="366"/>
    </row>
    <row r="36">
      <c r="A36" s="128">
        <v>3.0</v>
      </c>
      <c r="B36" s="144" t="s">
        <v>242</v>
      </c>
      <c r="C36" s="142">
        <v>46310.0</v>
      </c>
      <c r="D36" s="63">
        <v>0.4525916561314791</v>
      </c>
      <c r="E36" s="63"/>
      <c r="F36" s="63"/>
      <c r="G36" s="401"/>
      <c r="H36" s="401"/>
      <c r="I36" s="401"/>
      <c r="J36" s="401"/>
      <c r="K36" s="401"/>
      <c r="L36" s="401"/>
    </row>
    <row r="37">
      <c r="A37" s="61">
        <v>4.0</v>
      </c>
      <c r="B37" s="144" t="s">
        <v>243</v>
      </c>
      <c r="C37" s="142">
        <v>46331.0</v>
      </c>
      <c r="D37" s="62">
        <v>0.6523388116308473</v>
      </c>
      <c r="E37" s="63"/>
      <c r="F37" s="62"/>
      <c r="G37" s="366"/>
      <c r="H37" s="366"/>
      <c r="I37" s="366"/>
      <c r="J37" s="366"/>
      <c r="K37" s="366"/>
      <c r="L37" s="366"/>
    </row>
    <row r="38">
      <c r="A38" s="61">
        <v>5.0</v>
      </c>
      <c r="B38" s="149" t="s">
        <v>244</v>
      </c>
      <c r="C38" s="142">
        <v>46352.0</v>
      </c>
      <c r="D38" s="62">
        <v>0.8836915297092294</v>
      </c>
      <c r="E38" s="63"/>
      <c r="F38" s="62"/>
      <c r="G38" s="366"/>
      <c r="H38" s="366"/>
      <c r="I38" s="366"/>
      <c r="J38" s="366"/>
      <c r="K38" s="366"/>
      <c r="L38" s="366"/>
    </row>
    <row r="39">
      <c r="A39" s="128">
        <v>6.0</v>
      </c>
      <c r="B39" s="149" t="s">
        <v>245</v>
      </c>
      <c r="C39" s="142">
        <v>46367.0</v>
      </c>
      <c r="D39" s="63">
        <v>1.0000000000000007</v>
      </c>
      <c r="E39" s="63"/>
      <c r="F39" s="62"/>
      <c r="G39" s="366"/>
      <c r="H39" s="366"/>
      <c r="I39" s="366"/>
      <c r="J39" s="366"/>
      <c r="K39" s="366"/>
      <c r="L39" s="366"/>
    </row>
    <row r="42">
      <c r="A42" s="156" t="s">
        <v>0</v>
      </c>
      <c r="B42" s="156" t="s">
        <v>1</v>
      </c>
      <c r="C42" s="402" t="s">
        <v>403</v>
      </c>
      <c r="D42" s="158" t="s">
        <v>248</v>
      </c>
      <c r="E42" s="159" t="s">
        <v>249</v>
      </c>
      <c r="F42" s="159" t="s">
        <v>251</v>
      </c>
      <c r="G42" s="403" t="s">
        <v>404</v>
      </c>
      <c r="H42" s="160" t="s">
        <v>252</v>
      </c>
      <c r="I42" s="160" t="s">
        <v>253</v>
      </c>
    </row>
    <row r="43">
      <c r="A43" s="404" t="s">
        <v>257</v>
      </c>
      <c r="B43" s="405" t="s">
        <v>258</v>
      </c>
      <c r="C43" s="406">
        <v>46268.0</v>
      </c>
      <c r="D43" s="407">
        <v>0.0</v>
      </c>
      <c r="E43" s="407">
        <v>0.0</v>
      </c>
      <c r="F43" s="408">
        <v>0.0</v>
      </c>
      <c r="G43" s="408">
        <f>F43</f>
        <v>0</v>
      </c>
      <c r="H43" s="409">
        <v>0.0</v>
      </c>
      <c r="I43" s="409">
        <v>0.0</v>
      </c>
    </row>
    <row r="44">
      <c r="A44" s="170" t="s">
        <v>31</v>
      </c>
      <c r="B44" s="410" t="s">
        <v>259</v>
      </c>
      <c r="C44" s="172">
        <v>46268.0</v>
      </c>
      <c r="D44" s="174">
        <v>76.5</v>
      </c>
      <c r="E44" s="174">
        <v>76.5</v>
      </c>
      <c r="F44" s="174">
        <v>36.34</v>
      </c>
      <c r="G44" s="174">
        <f t="shared" ref="G44:G58" si="2">F44*100/$F$58</f>
        <v>13.93351482</v>
      </c>
      <c r="H44" s="175">
        <v>0.04298356510745892</v>
      </c>
      <c r="I44" s="175">
        <v>0.0</v>
      </c>
    </row>
    <row r="45">
      <c r="A45" s="411" t="s">
        <v>78</v>
      </c>
      <c r="B45" s="412" t="s">
        <v>264</v>
      </c>
      <c r="C45" s="413">
        <v>46275.0</v>
      </c>
      <c r="D45" s="414">
        <v>0.0</v>
      </c>
      <c r="E45" s="414">
        <v>76.5</v>
      </c>
      <c r="F45" s="414">
        <v>36.34</v>
      </c>
      <c r="G45" s="174">
        <f t="shared" si="2"/>
        <v>13.93351482</v>
      </c>
      <c r="H45" s="313">
        <v>0.04298356510745892</v>
      </c>
      <c r="I45" s="415">
        <v>0.04298356510745892</v>
      </c>
    </row>
    <row r="46">
      <c r="A46" s="398" t="s">
        <v>285</v>
      </c>
      <c r="B46" s="416" t="s">
        <v>286</v>
      </c>
      <c r="C46" s="399">
        <v>46288.0</v>
      </c>
      <c r="D46" s="400">
        <v>0.11</v>
      </c>
      <c r="E46" s="417">
        <v>503.0</v>
      </c>
      <c r="F46" s="417">
        <v>106.36</v>
      </c>
      <c r="G46" s="174">
        <f t="shared" si="2"/>
        <v>40.78064491</v>
      </c>
      <c r="H46" s="400">
        <v>0.1593</v>
      </c>
      <c r="I46" s="378">
        <v>0.1523</v>
      </c>
    </row>
    <row r="47">
      <c r="A47" s="398" t="s">
        <v>293</v>
      </c>
      <c r="B47" s="416" t="s">
        <v>294</v>
      </c>
      <c r="C47" s="399">
        <v>46285.0</v>
      </c>
      <c r="D47" s="400">
        <v>0.15</v>
      </c>
      <c r="E47" s="316">
        <v>549.5</v>
      </c>
      <c r="F47" s="417">
        <v>114.19</v>
      </c>
      <c r="G47" s="174">
        <f t="shared" si="2"/>
        <v>43.78283041</v>
      </c>
      <c r="H47" s="400">
        <v>0.2099</v>
      </c>
      <c r="I47" s="378">
        <v>0.1991</v>
      </c>
    </row>
    <row r="48">
      <c r="A48" s="398" t="s">
        <v>295</v>
      </c>
      <c r="B48" s="416" t="s">
        <v>296</v>
      </c>
      <c r="C48" s="399">
        <v>46287.0</v>
      </c>
      <c r="D48" s="400">
        <v>0.1</v>
      </c>
      <c r="E48" s="316">
        <v>559.5</v>
      </c>
      <c r="F48" s="417">
        <v>115.87</v>
      </c>
      <c r="G48" s="174">
        <f t="shared" si="2"/>
        <v>44.42697749</v>
      </c>
      <c r="H48" s="400">
        <v>0.2225</v>
      </c>
      <c r="I48" s="378">
        <v>0.1991</v>
      </c>
    </row>
    <row r="49">
      <c r="A49" s="170" t="s">
        <v>64</v>
      </c>
      <c r="B49" s="410" t="s">
        <v>265</v>
      </c>
      <c r="C49" s="172">
        <v>46289.0</v>
      </c>
      <c r="D49" s="174">
        <v>573.0</v>
      </c>
      <c r="E49" s="174">
        <v>649.5</v>
      </c>
      <c r="F49" s="174">
        <v>129.22000000000006</v>
      </c>
      <c r="G49" s="174">
        <f t="shared" si="2"/>
        <v>49.54564626</v>
      </c>
      <c r="H49" s="400">
        <v>0.2541</v>
      </c>
      <c r="I49" s="378">
        <v>0.2307</v>
      </c>
    </row>
    <row r="50">
      <c r="A50" s="418" t="s">
        <v>108</v>
      </c>
      <c r="B50" s="412" t="s">
        <v>303</v>
      </c>
      <c r="C50" s="413">
        <v>46289.0</v>
      </c>
      <c r="D50" s="414">
        <v>0.0</v>
      </c>
      <c r="E50" s="414">
        <v>649.5</v>
      </c>
      <c r="F50" s="414">
        <v>129.22000000000006</v>
      </c>
      <c r="G50" s="174">
        <f t="shared" si="2"/>
        <v>49.54564626</v>
      </c>
      <c r="H50" s="313">
        <v>0.2541087231352718</v>
      </c>
      <c r="I50" s="415">
        <v>0.23072060682680148</v>
      </c>
    </row>
    <row r="51">
      <c r="A51" s="57">
        <v>3.0</v>
      </c>
      <c r="B51" s="419" t="s">
        <v>304</v>
      </c>
      <c r="C51" s="187">
        <v>46310.0</v>
      </c>
      <c r="D51" s="189">
        <v>182.0</v>
      </c>
      <c r="E51" s="189">
        <v>831.5</v>
      </c>
      <c r="F51" s="189">
        <v>160.59000000000006</v>
      </c>
      <c r="G51" s="174">
        <f t="shared" si="2"/>
        <v>61.5735593</v>
      </c>
      <c r="H51" s="62">
        <v>0.4525916561314791</v>
      </c>
      <c r="I51" s="175"/>
    </row>
    <row r="52">
      <c r="A52" s="418" t="s">
        <v>150</v>
      </c>
      <c r="B52" s="412" t="s">
        <v>322</v>
      </c>
      <c r="C52" s="413">
        <v>46310.0</v>
      </c>
      <c r="D52" s="414">
        <v>0.0</v>
      </c>
      <c r="E52" s="414">
        <v>831.5</v>
      </c>
      <c r="F52" s="414">
        <v>160.59000000000006</v>
      </c>
      <c r="G52" s="174">
        <f t="shared" si="2"/>
        <v>61.5735593</v>
      </c>
      <c r="H52" s="313">
        <v>0.4525916561314791</v>
      </c>
      <c r="I52" s="415"/>
    </row>
    <row r="53">
      <c r="A53" s="57">
        <v>4.0</v>
      </c>
      <c r="B53" s="419" t="s">
        <v>323</v>
      </c>
      <c r="C53" s="187">
        <v>46331.0</v>
      </c>
      <c r="D53" s="189">
        <v>201.0</v>
      </c>
      <c r="E53" s="189">
        <v>1032.5</v>
      </c>
      <c r="F53" s="189">
        <v>196.93000000000006</v>
      </c>
      <c r="G53" s="174">
        <f t="shared" si="2"/>
        <v>75.50707412</v>
      </c>
      <c r="H53" s="62">
        <v>0.6523388116308473</v>
      </c>
      <c r="I53" s="175"/>
    </row>
    <row r="54">
      <c r="A54" s="418" t="s">
        <v>170</v>
      </c>
      <c r="B54" s="412" t="s">
        <v>347</v>
      </c>
      <c r="C54" s="413">
        <v>46331.0</v>
      </c>
      <c r="D54" s="414">
        <v>0.0</v>
      </c>
      <c r="E54" s="414">
        <v>1032.5</v>
      </c>
      <c r="F54" s="414">
        <v>196.93000000000006</v>
      </c>
      <c r="G54" s="174">
        <f t="shared" si="2"/>
        <v>75.50707412</v>
      </c>
      <c r="H54" s="313">
        <v>0.6523388116308473</v>
      </c>
      <c r="I54" s="415"/>
    </row>
    <row r="55">
      <c r="A55" s="57">
        <v>5.0</v>
      </c>
      <c r="B55" s="419" t="s">
        <v>348</v>
      </c>
      <c r="C55" s="187">
        <v>46352.0</v>
      </c>
      <c r="D55" s="189">
        <v>249.0</v>
      </c>
      <c r="E55" s="189">
        <v>1281.5</v>
      </c>
      <c r="F55" s="189">
        <v>240.69000000000003</v>
      </c>
      <c r="G55" s="174">
        <f t="shared" si="2"/>
        <v>92.28557187</v>
      </c>
      <c r="H55" s="62">
        <v>0.8836915297092294</v>
      </c>
      <c r="I55" s="175"/>
    </row>
    <row r="56">
      <c r="A56" s="418" t="s">
        <v>190</v>
      </c>
      <c r="B56" s="412" t="s">
        <v>244</v>
      </c>
      <c r="C56" s="413">
        <v>46352.0</v>
      </c>
      <c r="D56" s="414">
        <v>0.0</v>
      </c>
      <c r="E56" s="414">
        <v>1281.5</v>
      </c>
      <c r="F56" s="414">
        <v>240.69000000000003</v>
      </c>
      <c r="G56" s="174">
        <f t="shared" si="2"/>
        <v>92.28557187</v>
      </c>
      <c r="H56" s="313">
        <v>0.8836915297092294</v>
      </c>
      <c r="I56" s="415"/>
    </row>
    <row r="57">
      <c r="A57" s="57">
        <v>6.0</v>
      </c>
      <c r="B57" s="419" t="s">
        <v>372</v>
      </c>
      <c r="C57" s="187">
        <v>46367.0</v>
      </c>
      <c r="D57" s="189">
        <v>93.0</v>
      </c>
      <c r="E57" s="189">
        <v>1374.5</v>
      </c>
      <c r="F57" s="189">
        <v>260.81000000000006</v>
      </c>
      <c r="G57" s="174">
        <f t="shared" si="2"/>
        <v>100</v>
      </c>
      <c r="H57" s="62">
        <v>1.0000000000000007</v>
      </c>
      <c r="I57" s="175"/>
    </row>
    <row r="58">
      <c r="A58" s="418" t="s">
        <v>220</v>
      </c>
      <c r="B58" s="412" t="s">
        <v>245</v>
      </c>
      <c r="C58" s="413">
        <v>46367.0</v>
      </c>
      <c r="D58" s="414">
        <v>0.0</v>
      </c>
      <c r="E58" s="414">
        <v>1374.5</v>
      </c>
      <c r="F58" s="414">
        <v>260.81000000000006</v>
      </c>
      <c r="G58" s="174">
        <f t="shared" si="2"/>
        <v>100</v>
      </c>
      <c r="H58" s="313">
        <v>1.0000000000000007</v>
      </c>
      <c r="I58" s="415"/>
    </row>
  </sheetData>
  <mergeCells count="10">
    <mergeCell ref="D28:D29"/>
    <mergeCell ref="E28:E29"/>
    <mergeCell ref="A3:A4"/>
    <mergeCell ref="B3:B4"/>
    <mergeCell ref="C3:D3"/>
    <mergeCell ref="E3:E4"/>
    <mergeCell ref="F3:F4"/>
    <mergeCell ref="A28:B28"/>
    <mergeCell ref="C28:C29"/>
    <mergeCell ref="F28:F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57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5.0"/>
    <col customWidth="1" min="14" max="14" width="10.14"/>
    <col customWidth="1" min="15" max="15" width="8.71"/>
    <col customWidth="1" min="16" max="16" width="3.14"/>
    <col customWidth="1" min="17" max="17" width="9.57"/>
    <col customWidth="1" min="18" max="19" width="7.57"/>
    <col customWidth="1" min="20" max="20" width="8.71"/>
    <col customWidth="1" min="21" max="21" width="3.14"/>
    <col customWidth="1" min="22" max="22" width="9.57"/>
    <col customWidth="1" min="23" max="24" width="7.57"/>
    <col customWidth="1" min="25" max="25" width="8.71"/>
    <col customWidth="1" min="26" max="26" width="3.14"/>
    <col customWidth="1" min="27" max="27" width="9.57"/>
    <col customWidth="1" min="28" max="29" width="7.57"/>
    <col customWidth="1" min="30" max="30" width="8.71"/>
    <col customWidth="1" min="31" max="31" width="3.14"/>
    <col customWidth="1" min="32" max="32" width="9.57"/>
    <col customWidth="1" min="33" max="34" width="7.57"/>
    <col customWidth="1" min="35" max="35" width="8.71"/>
    <col customWidth="1" min="36" max="36" width="3.14"/>
    <col customWidth="1" min="37" max="37" width="9.57"/>
    <col customWidth="1" min="38" max="39" width="7.57"/>
    <col customWidth="1" min="40" max="40" width="8.71"/>
    <col customWidth="1" min="41" max="41" width="3.14"/>
    <col customWidth="1" min="42" max="42" width="9.57"/>
    <col customWidth="1" min="43" max="43" width="7.57"/>
  </cols>
  <sheetData>
    <row r="1" outlineLevel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6"/>
      <c r="N1" s="420" t="s">
        <v>405</v>
      </c>
      <c r="O1" s="421"/>
      <c r="P1" s="421"/>
      <c r="Q1" s="421"/>
      <c r="R1" s="3"/>
      <c r="S1" s="420" t="s">
        <v>406</v>
      </c>
      <c r="T1" s="421"/>
      <c r="U1" s="421"/>
      <c r="V1" s="421"/>
      <c r="W1" s="3"/>
      <c r="X1" s="420" t="s">
        <v>407</v>
      </c>
      <c r="Y1" s="421"/>
      <c r="Z1" s="421"/>
      <c r="AA1" s="421"/>
      <c r="AB1" s="3"/>
      <c r="AC1" s="420" t="s">
        <v>408</v>
      </c>
      <c r="AD1" s="421"/>
      <c r="AE1" s="421"/>
      <c r="AF1" s="421"/>
      <c r="AG1" s="3"/>
      <c r="AH1" s="420" t="s">
        <v>409</v>
      </c>
      <c r="AI1" s="421"/>
      <c r="AJ1" s="421"/>
      <c r="AK1" s="421"/>
      <c r="AL1" s="3"/>
      <c r="AM1" s="420" t="s">
        <v>410</v>
      </c>
      <c r="AN1" s="421"/>
      <c r="AO1" s="421"/>
      <c r="AP1" s="421"/>
      <c r="AQ1" s="3"/>
    </row>
    <row r="2" outlineLevel="1">
      <c r="A2" s="13"/>
      <c r="B2" s="13"/>
      <c r="C2" s="14"/>
      <c r="D2" s="15"/>
      <c r="E2" s="1" t="s">
        <v>11</v>
      </c>
      <c r="F2" s="1" t="s">
        <v>12</v>
      </c>
      <c r="G2" s="16" t="s">
        <v>13</v>
      </c>
      <c r="H2" s="16" t="s">
        <v>14</v>
      </c>
      <c r="I2" s="4" t="s">
        <v>15</v>
      </c>
      <c r="J2" s="5"/>
      <c r="K2" s="11"/>
      <c r="L2" s="4" t="s">
        <v>16</v>
      </c>
      <c r="M2" s="6"/>
      <c r="N2" s="14"/>
      <c r="O2" s="200"/>
      <c r="P2" s="200"/>
      <c r="Q2" s="200"/>
      <c r="R2" s="15"/>
      <c r="S2" s="14"/>
      <c r="T2" s="200"/>
      <c r="U2" s="200"/>
      <c r="V2" s="200"/>
      <c r="W2" s="15"/>
      <c r="X2" s="14"/>
      <c r="Y2" s="200"/>
      <c r="Z2" s="200"/>
      <c r="AA2" s="200"/>
      <c r="AB2" s="15"/>
      <c r="AC2" s="14"/>
      <c r="AD2" s="200"/>
      <c r="AE2" s="200"/>
      <c r="AF2" s="200"/>
      <c r="AG2" s="15"/>
      <c r="AH2" s="14"/>
      <c r="AI2" s="200"/>
      <c r="AJ2" s="200"/>
      <c r="AK2" s="200"/>
      <c r="AL2" s="15"/>
      <c r="AM2" s="14"/>
      <c r="AN2" s="200"/>
      <c r="AO2" s="200"/>
      <c r="AP2" s="200"/>
      <c r="AQ2" s="15"/>
    </row>
    <row r="3" outlineLevel="1">
      <c r="A3" s="24"/>
      <c r="B3" s="24"/>
      <c r="C3" s="25" t="s">
        <v>21</v>
      </c>
      <c r="D3" s="25" t="s">
        <v>22</v>
      </c>
      <c r="E3" s="24"/>
      <c r="F3" s="24"/>
      <c r="G3" s="24"/>
      <c r="H3" s="24"/>
      <c r="I3" s="25" t="s">
        <v>23</v>
      </c>
      <c r="J3" s="25" t="s">
        <v>24</v>
      </c>
      <c r="K3" s="25" t="s">
        <v>25</v>
      </c>
      <c r="L3" s="25" t="s">
        <v>26</v>
      </c>
      <c r="M3" s="25" t="s">
        <v>24</v>
      </c>
      <c r="N3" s="422" t="s">
        <v>27</v>
      </c>
      <c r="O3" s="422" t="s">
        <v>28</v>
      </c>
      <c r="P3" s="422" t="s">
        <v>29</v>
      </c>
      <c r="Q3" s="422" t="s">
        <v>30</v>
      </c>
      <c r="R3" s="422" t="s">
        <v>16</v>
      </c>
      <c r="S3" s="422" t="s">
        <v>27</v>
      </c>
      <c r="T3" s="422" t="s">
        <v>28</v>
      </c>
      <c r="U3" s="422" t="s">
        <v>29</v>
      </c>
      <c r="V3" s="422" t="s">
        <v>30</v>
      </c>
      <c r="W3" s="422" t="s">
        <v>16</v>
      </c>
      <c r="X3" s="422" t="s">
        <v>27</v>
      </c>
      <c r="Y3" s="422" t="s">
        <v>28</v>
      </c>
      <c r="Z3" s="422" t="s">
        <v>29</v>
      </c>
      <c r="AA3" s="422" t="s">
        <v>30</v>
      </c>
      <c r="AB3" s="422" t="s">
        <v>16</v>
      </c>
      <c r="AC3" s="422" t="s">
        <v>27</v>
      </c>
      <c r="AD3" s="422" t="s">
        <v>28</v>
      </c>
      <c r="AE3" s="422" t="s">
        <v>29</v>
      </c>
      <c r="AF3" s="422" t="s">
        <v>30</v>
      </c>
      <c r="AG3" s="422" t="s">
        <v>16</v>
      </c>
      <c r="AH3" s="422" t="s">
        <v>27</v>
      </c>
      <c r="AI3" s="422" t="s">
        <v>28</v>
      </c>
      <c r="AJ3" s="422" t="s">
        <v>29</v>
      </c>
      <c r="AK3" s="422" t="s">
        <v>30</v>
      </c>
      <c r="AL3" s="422" t="s">
        <v>16</v>
      </c>
      <c r="AM3" s="422" t="s">
        <v>27</v>
      </c>
      <c r="AN3" s="422" t="s">
        <v>28</v>
      </c>
      <c r="AO3" s="422" t="s">
        <v>29</v>
      </c>
      <c r="AP3" s="422" t="s">
        <v>30</v>
      </c>
      <c r="AQ3" s="422" t="s">
        <v>16</v>
      </c>
    </row>
    <row r="4">
      <c r="A4" s="213" t="s">
        <v>257</v>
      </c>
      <c r="B4" s="214" t="s">
        <v>258</v>
      </c>
      <c r="C4" s="215">
        <v>46268.0</v>
      </c>
      <c r="D4" s="215">
        <v>46268.0</v>
      </c>
      <c r="E4" s="216">
        <v>1.0</v>
      </c>
      <c r="F4" s="217">
        <v>0.0</v>
      </c>
      <c r="G4" s="218">
        <v>0.0</v>
      </c>
      <c r="H4" s="218">
        <v>0.0</v>
      </c>
      <c r="I4" s="219">
        <v>0.0</v>
      </c>
      <c r="J4" s="219">
        <v>0.0</v>
      </c>
      <c r="K4" s="49">
        <f t="shared" ref="K4:K27" si="1">J4/$I$114</f>
        <v>0</v>
      </c>
      <c r="L4" s="219">
        <v>0.0</v>
      </c>
      <c r="M4" s="219">
        <v>0.0</v>
      </c>
      <c r="N4" s="70"/>
      <c r="O4" s="423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3"/>
      <c r="AE4" s="424"/>
      <c r="AF4" s="424"/>
      <c r="AG4" s="424"/>
      <c r="AH4" s="424"/>
      <c r="AI4" s="423"/>
      <c r="AJ4" s="424"/>
      <c r="AK4" s="424"/>
      <c r="AL4" s="424"/>
      <c r="AM4" s="424"/>
      <c r="AN4" s="423"/>
      <c r="AO4" s="424"/>
      <c r="AP4" s="424"/>
      <c r="AQ4" s="424"/>
    </row>
    <row r="5">
      <c r="A5" s="224" t="s">
        <v>31</v>
      </c>
      <c r="B5" s="225" t="s">
        <v>259</v>
      </c>
      <c r="C5" s="226">
        <v>46268.0</v>
      </c>
      <c r="D5" s="226">
        <v>46268.0</v>
      </c>
      <c r="E5" s="84">
        <f t="shared" ref="E5:E27" si="2">D5-C5+1</f>
        <v>1</v>
      </c>
      <c r="F5" s="227">
        <f>F6+F8+F19</f>
        <v>34</v>
      </c>
      <c r="G5" s="86">
        <f t="shared" ref="G5:G113" si="3">F5/$F$114</f>
        <v>0.04298356511</v>
      </c>
      <c r="H5" s="228">
        <f>H21</f>
        <v>0.04298356511</v>
      </c>
      <c r="I5" s="229">
        <f>I6+I8+I19</f>
        <v>24.5</v>
      </c>
      <c r="J5" s="229">
        <f>J21</f>
        <v>24.5</v>
      </c>
      <c r="K5" s="87">
        <f t="shared" si="1"/>
        <v>0.06371911573</v>
      </c>
      <c r="L5" s="229">
        <f>L6+L8+L19</f>
        <v>9.38</v>
      </c>
      <c r="M5" s="229">
        <f>M21</f>
        <v>9.38</v>
      </c>
      <c r="N5" s="70"/>
      <c r="O5" s="425"/>
      <c r="P5" s="426"/>
      <c r="Q5" s="427"/>
      <c r="R5" s="428"/>
      <c r="S5" s="429"/>
      <c r="T5" s="429"/>
      <c r="U5" s="429"/>
      <c r="V5" s="427"/>
      <c r="W5" s="426"/>
      <c r="X5" s="429"/>
      <c r="Y5" s="429"/>
      <c r="Z5" s="426"/>
      <c r="AA5" s="427"/>
      <c r="AB5" s="426"/>
      <c r="AC5" s="427"/>
      <c r="AD5" s="425"/>
      <c r="AE5" s="426"/>
      <c r="AF5" s="430"/>
      <c r="AG5" s="431"/>
      <c r="AH5" s="427"/>
      <c r="AI5" s="425"/>
      <c r="AJ5" s="426"/>
      <c r="AK5" s="430"/>
      <c r="AL5" s="431"/>
      <c r="AM5" s="427"/>
      <c r="AN5" s="425"/>
      <c r="AO5" s="426"/>
      <c r="AP5" s="430"/>
      <c r="AQ5" s="431"/>
    </row>
    <row r="6">
      <c r="A6" s="239" t="s">
        <v>33</v>
      </c>
      <c r="B6" s="240" t="s">
        <v>34</v>
      </c>
      <c r="C6" s="241">
        <v>46268.0</v>
      </c>
      <c r="D6" s="241">
        <v>46269.0</v>
      </c>
      <c r="E6" s="242">
        <f t="shared" si="2"/>
        <v>2</v>
      </c>
      <c r="F6" s="243">
        <f>SUM(F7)</f>
        <v>1</v>
      </c>
      <c r="G6" s="244">
        <f t="shared" si="3"/>
        <v>0.001264222503</v>
      </c>
      <c r="H6" s="245">
        <f>H7</f>
        <v>0.001264222503</v>
      </c>
      <c r="I6" s="246">
        <f>SUM(I7)</f>
        <v>0</v>
      </c>
      <c r="J6" s="246">
        <f>J7</f>
        <v>0</v>
      </c>
      <c r="K6" s="247">
        <f t="shared" si="1"/>
        <v>0</v>
      </c>
      <c r="L6" s="246">
        <f>L7</f>
        <v>0</v>
      </c>
      <c r="M6" s="246">
        <f t="shared" ref="M6:M7" si="4">L6</f>
        <v>0</v>
      </c>
      <c r="N6" s="70"/>
      <c r="O6" s="425"/>
      <c r="P6" s="426"/>
      <c r="Q6" s="427"/>
      <c r="R6" s="428"/>
      <c r="S6" s="429"/>
      <c r="T6" s="429"/>
      <c r="U6" s="429"/>
      <c r="V6" s="427"/>
      <c r="W6" s="426"/>
      <c r="X6" s="429"/>
      <c r="Y6" s="429"/>
      <c r="Z6" s="426"/>
      <c r="AA6" s="427"/>
      <c r="AB6" s="426"/>
      <c r="AC6" s="427"/>
      <c r="AD6" s="425"/>
      <c r="AE6" s="426"/>
      <c r="AF6" s="430"/>
      <c r="AG6" s="431"/>
      <c r="AH6" s="427"/>
      <c r="AI6" s="425"/>
      <c r="AJ6" s="426"/>
      <c r="AK6" s="430"/>
      <c r="AL6" s="431"/>
      <c r="AM6" s="427"/>
      <c r="AN6" s="425"/>
      <c r="AO6" s="426"/>
      <c r="AP6" s="430"/>
      <c r="AQ6" s="431"/>
    </row>
    <row r="7">
      <c r="A7" s="257" t="s">
        <v>35</v>
      </c>
      <c r="B7" s="258" t="s">
        <v>36</v>
      </c>
      <c r="C7" s="259">
        <v>46268.0</v>
      </c>
      <c r="D7" s="259">
        <v>46269.0</v>
      </c>
      <c r="E7" s="260">
        <f t="shared" si="2"/>
        <v>2</v>
      </c>
      <c r="F7" s="261">
        <v>1.0</v>
      </c>
      <c r="G7" s="262">
        <f t="shared" si="3"/>
        <v>0.001264222503</v>
      </c>
      <c r="H7" s="263">
        <f>G7</f>
        <v>0.001264222503</v>
      </c>
      <c r="I7" s="264">
        <f>O7+T7+Y7+AD7+AI7+AN7</f>
        <v>0</v>
      </c>
      <c r="J7" s="264">
        <f>I7</f>
        <v>0</v>
      </c>
      <c r="K7" s="49">
        <f t="shared" si="1"/>
        <v>0</v>
      </c>
      <c r="L7" s="271">
        <f>R7+W7+AB7+AG7+AL7+AQ7</f>
        <v>0</v>
      </c>
      <c r="M7" s="265">
        <f t="shared" si="4"/>
        <v>0</v>
      </c>
      <c r="N7" s="70">
        <f>O7/$F7</f>
        <v>0</v>
      </c>
      <c r="O7" s="432"/>
      <c r="P7" s="424"/>
      <c r="Q7" s="424">
        <f>Roles!$D$5</f>
        <v>0.44</v>
      </c>
      <c r="R7" s="431">
        <f>Q7*O7</f>
        <v>0</v>
      </c>
      <c r="S7" s="70">
        <f>T7/$F7</f>
        <v>0</v>
      </c>
      <c r="T7" s="432"/>
      <c r="U7" s="424"/>
      <c r="V7" s="424">
        <f>Roles!$D$8</f>
        <v>0.09</v>
      </c>
      <c r="W7" s="431">
        <f>V7*T7</f>
        <v>0</v>
      </c>
      <c r="X7" s="70">
        <f>Y7/$F7</f>
        <v>0</v>
      </c>
      <c r="Y7" s="432"/>
      <c r="Z7" s="424"/>
      <c r="AA7" s="424">
        <f>Roles!$D$8</f>
        <v>0.09</v>
      </c>
      <c r="AB7" s="431">
        <f>AA7*Y7</f>
        <v>0</v>
      </c>
      <c r="AC7" s="70">
        <f>AD7/$F7</f>
        <v>0</v>
      </c>
      <c r="AD7" s="432"/>
      <c r="AE7" s="424"/>
      <c r="AF7" s="424">
        <f>Roles!$D$8</f>
        <v>0.09</v>
      </c>
      <c r="AG7" s="431">
        <f>AF7*AD7</f>
        <v>0</v>
      </c>
      <c r="AH7" s="70">
        <f>AI7/$F7</f>
        <v>0</v>
      </c>
      <c r="AI7" s="432"/>
      <c r="AJ7" s="424"/>
      <c r="AK7" s="424">
        <f>Roles!$D$8</f>
        <v>0.09</v>
      </c>
      <c r="AL7" s="431">
        <f>AK7*AI7</f>
        <v>0</v>
      </c>
      <c r="AM7" s="70">
        <f>AN7/$F7</f>
        <v>0</v>
      </c>
      <c r="AN7" s="432"/>
      <c r="AO7" s="424"/>
      <c r="AP7" s="424">
        <f>Roles!$D$8</f>
        <v>0.09</v>
      </c>
      <c r="AQ7" s="431">
        <f>AP7*AN7</f>
        <v>0</v>
      </c>
    </row>
    <row r="8">
      <c r="A8" s="239" t="s">
        <v>38</v>
      </c>
      <c r="B8" s="240" t="s">
        <v>39</v>
      </c>
      <c r="C8" s="241">
        <v>46268.0</v>
      </c>
      <c r="D8" s="241">
        <v>46272.0</v>
      </c>
      <c r="E8" s="242">
        <f t="shared" si="2"/>
        <v>5</v>
      </c>
      <c r="F8" s="243">
        <f>SUM(F9:F18)</f>
        <v>24</v>
      </c>
      <c r="G8" s="244">
        <f t="shared" si="3"/>
        <v>0.03034134008</v>
      </c>
      <c r="H8" s="245">
        <f>G9+G10+G11+G12+G13+G14+G15+G17+G18+H9</f>
        <v>0.03160556258</v>
      </c>
      <c r="I8" s="273">
        <f>SUM(I9:I18)</f>
        <v>14.5</v>
      </c>
      <c r="J8" s="273">
        <f>J18</f>
        <v>14.5</v>
      </c>
      <c r="K8" s="247">
        <f t="shared" si="1"/>
        <v>0.03771131339</v>
      </c>
      <c r="L8" s="274">
        <f>SUM(L9:L18)</f>
        <v>6.38</v>
      </c>
      <c r="M8" s="274">
        <f>M18</f>
        <v>6.38</v>
      </c>
      <c r="N8" s="70"/>
      <c r="O8" s="432"/>
      <c r="P8" s="424"/>
      <c r="Q8" s="424"/>
      <c r="R8" s="431"/>
      <c r="S8" s="70"/>
      <c r="T8" s="432"/>
      <c r="U8" s="424"/>
      <c r="V8" s="424"/>
      <c r="W8" s="431"/>
      <c r="X8" s="70"/>
      <c r="Y8" s="432"/>
      <c r="Z8" s="424"/>
      <c r="AA8" s="424"/>
      <c r="AB8" s="431"/>
      <c r="AC8" s="70"/>
      <c r="AD8" s="432"/>
      <c r="AE8" s="424"/>
      <c r="AF8" s="424"/>
      <c r="AG8" s="431"/>
      <c r="AH8" s="70"/>
      <c r="AI8" s="432"/>
      <c r="AJ8" s="424"/>
      <c r="AK8" s="424"/>
      <c r="AL8" s="431"/>
      <c r="AM8" s="70"/>
      <c r="AN8" s="432"/>
      <c r="AO8" s="424"/>
      <c r="AP8" s="424"/>
      <c r="AQ8" s="431"/>
    </row>
    <row r="9">
      <c r="A9" s="257" t="s">
        <v>40</v>
      </c>
      <c r="B9" s="258" t="s">
        <v>41</v>
      </c>
      <c r="C9" s="259">
        <v>46268.0</v>
      </c>
      <c r="D9" s="259">
        <v>46268.0</v>
      </c>
      <c r="E9" s="260">
        <f t="shared" si="2"/>
        <v>1</v>
      </c>
      <c r="F9" s="261">
        <v>1.0</v>
      </c>
      <c r="G9" s="262">
        <f t="shared" si="3"/>
        <v>0.001264222503</v>
      </c>
      <c r="H9" s="263">
        <f>H7+G9</f>
        <v>0.002528445006</v>
      </c>
      <c r="I9" s="264">
        <f t="shared" ref="I9:I18" si="5">O9+T9+Y9+AD9+AI9+AN9</f>
        <v>1</v>
      </c>
      <c r="J9" s="264">
        <f>SUM(I9,J7)</f>
        <v>1</v>
      </c>
      <c r="K9" s="49">
        <f t="shared" si="1"/>
        <v>0.002600780234</v>
      </c>
      <c r="L9" s="271">
        <f t="shared" ref="L9:L18" si="6">R9+W9+AB9+AG9+AL9+AQ9</f>
        <v>0.44</v>
      </c>
      <c r="M9" s="265">
        <f>SUM(L9,M7)</f>
        <v>0.44</v>
      </c>
      <c r="N9" s="70">
        <f t="shared" ref="N9:N18" si="7">O9/$F9</f>
        <v>1</v>
      </c>
      <c r="O9" s="431">
        <v>1.0</v>
      </c>
      <c r="P9" s="424"/>
      <c r="Q9" s="424">
        <f>Roles!$D$5</f>
        <v>0.44</v>
      </c>
      <c r="R9" s="431">
        <f t="shared" ref="R9:R18" si="8">Q9*O9</f>
        <v>0.44</v>
      </c>
      <c r="S9" s="70">
        <f t="shared" ref="S9:S18" si="9">T9/$F9</f>
        <v>0</v>
      </c>
      <c r="T9" s="431"/>
      <c r="U9" s="424"/>
      <c r="V9" s="424">
        <f>Roles!$D$8</f>
        <v>0.09</v>
      </c>
      <c r="W9" s="431">
        <f t="shared" ref="W9:W18" si="10">V9*T9</f>
        <v>0</v>
      </c>
      <c r="X9" s="70">
        <f t="shared" ref="X9:X18" si="11">Y9/$F9</f>
        <v>0</v>
      </c>
      <c r="Y9" s="431"/>
      <c r="Z9" s="424"/>
      <c r="AA9" s="424">
        <f>Roles!$D$8</f>
        <v>0.09</v>
      </c>
      <c r="AB9" s="431">
        <f t="shared" ref="AB9:AB18" si="12">AA9*Y9</f>
        <v>0</v>
      </c>
      <c r="AC9" s="70">
        <f t="shared" ref="AC9:AC18" si="13">AD9/$F9</f>
        <v>0</v>
      </c>
      <c r="AD9" s="431"/>
      <c r="AE9" s="424"/>
      <c r="AF9" s="424">
        <f>Roles!$D$8</f>
        <v>0.09</v>
      </c>
      <c r="AG9" s="431">
        <f t="shared" ref="AG9:AG18" si="14">AF9*AD9</f>
        <v>0</v>
      </c>
      <c r="AH9" s="70">
        <f t="shared" ref="AH9:AH18" si="15">AI9/$F9</f>
        <v>0</v>
      </c>
      <c r="AI9" s="431"/>
      <c r="AJ9" s="424"/>
      <c r="AK9" s="424">
        <f>Roles!$D$8</f>
        <v>0.09</v>
      </c>
      <c r="AL9" s="431">
        <f t="shared" ref="AL9:AL18" si="16">AK9*AI9</f>
        <v>0</v>
      </c>
      <c r="AM9" s="70">
        <f t="shared" ref="AM9:AM18" si="17">AN9/$F9</f>
        <v>0</v>
      </c>
      <c r="AN9" s="431"/>
      <c r="AO9" s="424"/>
      <c r="AP9" s="424">
        <f>Roles!$D$8</f>
        <v>0.09</v>
      </c>
      <c r="AQ9" s="431">
        <f t="shared" ref="AQ9:AQ18" si="18">AP9*AN9</f>
        <v>0</v>
      </c>
    </row>
    <row r="10">
      <c r="A10" s="257" t="s">
        <v>42</v>
      </c>
      <c r="B10" s="258" t="s">
        <v>43</v>
      </c>
      <c r="C10" s="259">
        <v>46268.0</v>
      </c>
      <c r="D10" s="259">
        <v>46269.0</v>
      </c>
      <c r="E10" s="260">
        <f t="shared" si="2"/>
        <v>2</v>
      </c>
      <c r="F10" s="261">
        <v>2.0</v>
      </c>
      <c r="G10" s="262">
        <f t="shared" si="3"/>
        <v>0.002528445006</v>
      </c>
      <c r="H10" s="263">
        <f t="shared" ref="H10:H18" si="19">H9+G10</f>
        <v>0.005056890013</v>
      </c>
      <c r="I10" s="264">
        <f t="shared" si="5"/>
        <v>1</v>
      </c>
      <c r="J10" s="264">
        <f t="shared" ref="J10:J18" si="20">SUM(I10,J9)</f>
        <v>2</v>
      </c>
      <c r="K10" s="49">
        <f t="shared" si="1"/>
        <v>0.005201560468</v>
      </c>
      <c r="L10" s="271">
        <f t="shared" si="6"/>
        <v>0.44</v>
      </c>
      <c r="M10" s="265">
        <f t="shared" ref="M10:M18" si="21">SUM(L10,M9)</f>
        <v>0.88</v>
      </c>
      <c r="N10" s="70">
        <f t="shared" si="7"/>
        <v>0.5</v>
      </c>
      <c r="O10" s="431">
        <v>1.0</v>
      </c>
      <c r="P10" s="424"/>
      <c r="Q10" s="424">
        <f>Roles!$D$5</f>
        <v>0.44</v>
      </c>
      <c r="R10" s="431">
        <f t="shared" si="8"/>
        <v>0.44</v>
      </c>
      <c r="S10" s="70">
        <f t="shared" si="9"/>
        <v>0</v>
      </c>
      <c r="T10" s="431"/>
      <c r="U10" s="424"/>
      <c r="V10" s="424">
        <f>Roles!$D$8</f>
        <v>0.09</v>
      </c>
      <c r="W10" s="431">
        <f t="shared" si="10"/>
        <v>0</v>
      </c>
      <c r="X10" s="70">
        <f t="shared" si="11"/>
        <v>0</v>
      </c>
      <c r="Y10" s="431"/>
      <c r="Z10" s="424"/>
      <c r="AA10" s="424">
        <f>Roles!$D$8</f>
        <v>0.09</v>
      </c>
      <c r="AB10" s="431">
        <f t="shared" si="12"/>
        <v>0</v>
      </c>
      <c r="AC10" s="70">
        <f t="shared" si="13"/>
        <v>0</v>
      </c>
      <c r="AD10" s="431"/>
      <c r="AE10" s="424"/>
      <c r="AF10" s="424">
        <f>Roles!$D$8</f>
        <v>0.09</v>
      </c>
      <c r="AG10" s="431">
        <f t="shared" si="14"/>
        <v>0</v>
      </c>
      <c r="AH10" s="70">
        <f t="shared" si="15"/>
        <v>0</v>
      </c>
      <c r="AI10" s="431"/>
      <c r="AJ10" s="424"/>
      <c r="AK10" s="424">
        <f>Roles!$D$8</f>
        <v>0.09</v>
      </c>
      <c r="AL10" s="431">
        <f t="shared" si="16"/>
        <v>0</v>
      </c>
      <c r="AM10" s="70">
        <f t="shared" si="17"/>
        <v>0</v>
      </c>
      <c r="AN10" s="431"/>
      <c r="AO10" s="424"/>
      <c r="AP10" s="424">
        <f>Roles!$D$8</f>
        <v>0.09</v>
      </c>
      <c r="AQ10" s="431">
        <f t="shared" si="18"/>
        <v>0</v>
      </c>
    </row>
    <row r="11">
      <c r="A11" s="257" t="s">
        <v>44</v>
      </c>
      <c r="B11" s="258" t="s">
        <v>45</v>
      </c>
      <c r="C11" s="259">
        <v>46268.0</v>
      </c>
      <c r="D11" s="259">
        <v>46269.0</v>
      </c>
      <c r="E11" s="260">
        <f t="shared" si="2"/>
        <v>2</v>
      </c>
      <c r="F11" s="261">
        <v>2.0</v>
      </c>
      <c r="G11" s="262">
        <f t="shared" si="3"/>
        <v>0.002528445006</v>
      </c>
      <c r="H11" s="263">
        <f t="shared" si="19"/>
        <v>0.007585335019</v>
      </c>
      <c r="I11" s="264">
        <f t="shared" si="5"/>
        <v>2</v>
      </c>
      <c r="J11" s="264">
        <f t="shared" si="20"/>
        <v>4</v>
      </c>
      <c r="K11" s="49">
        <f t="shared" si="1"/>
        <v>0.01040312094</v>
      </c>
      <c r="L11" s="271">
        <f t="shared" si="6"/>
        <v>0.88</v>
      </c>
      <c r="M11" s="265">
        <f t="shared" si="21"/>
        <v>1.76</v>
      </c>
      <c r="N11" s="70">
        <f t="shared" si="7"/>
        <v>1</v>
      </c>
      <c r="O11" s="431">
        <v>2.0</v>
      </c>
      <c r="P11" s="424"/>
      <c r="Q11" s="424">
        <f>Roles!$D$5</f>
        <v>0.44</v>
      </c>
      <c r="R11" s="431">
        <f t="shared" si="8"/>
        <v>0.88</v>
      </c>
      <c r="S11" s="70">
        <f t="shared" si="9"/>
        <v>0</v>
      </c>
      <c r="T11" s="431"/>
      <c r="U11" s="424"/>
      <c r="V11" s="424">
        <f>Roles!$D$8</f>
        <v>0.09</v>
      </c>
      <c r="W11" s="431">
        <f t="shared" si="10"/>
        <v>0</v>
      </c>
      <c r="X11" s="70">
        <f t="shared" si="11"/>
        <v>0</v>
      </c>
      <c r="Y11" s="431"/>
      <c r="Z11" s="424"/>
      <c r="AA11" s="424">
        <f>Roles!$D$8</f>
        <v>0.09</v>
      </c>
      <c r="AB11" s="431">
        <f t="shared" si="12"/>
        <v>0</v>
      </c>
      <c r="AC11" s="70">
        <f t="shared" si="13"/>
        <v>0</v>
      </c>
      <c r="AD11" s="431"/>
      <c r="AE11" s="424"/>
      <c r="AF11" s="424">
        <f>Roles!$D$8</f>
        <v>0.09</v>
      </c>
      <c r="AG11" s="431">
        <f t="shared" si="14"/>
        <v>0</v>
      </c>
      <c r="AH11" s="70">
        <f t="shared" si="15"/>
        <v>0</v>
      </c>
      <c r="AI11" s="431"/>
      <c r="AJ11" s="424"/>
      <c r="AK11" s="424">
        <f>Roles!$D$8</f>
        <v>0.09</v>
      </c>
      <c r="AL11" s="431">
        <f t="shared" si="16"/>
        <v>0</v>
      </c>
      <c r="AM11" s="70">
        <f t="shared" si="17"/>
        <v>0</v>
      </c>
      <c r="AN11" s="431"/>
      <c r="AO11" s="424"/>
      <c r="AP11" s="424">
        <f>Roles!$D$8</f>
        <v>0.09</v>
      </c>
      <c r="AQ11" s="431">
        <f t="shared" si="18"/>
        <v>0</v>
      </c>
    </row>
    <row r="12">
      <c r="A12" s="257" t="s">
        <v>46</v>
      </c>
      <c r="B12" s="258" t="s">
        <v>47</v>
      </c>
      <c r="C12" s="259">
        <v>46268.0</v>
      </c>
      <c r="D12" s="259">
        <v>46268.0</v>
      </c>
      <c r="E12" s="260">
        <f t="shared" si="2"/>
        <v>1</v>
      </c>
      <c r="F12" s="261">
        <v>2.0</v>
      </c>
      <c r="G12" s="262">
        <f t="shared" si="3"/>
        <v>0.002528445006</v>
      </c>
      <c r="H12" s="263">
        <f t="shared" si="19"/>
        <v>0.01011378003</v>
      </c>
      <c r="I12" s="264">
        <f t="shared" si="5"/>
        <v>1</v>
      </c>
      <c r="J12" s="264">
        <f t="shared" si="20"/>
        <v>5</v>
      </c>
      <c r="K12" s="49">
        <f t="shared" si="1"/>
        <v>0.01300390117</v>
      </c>
      <c r="L12" s="271">
        <f t="shared" si="6"/>
        <v>0.44</v>
      </c>
      <c r="M12" s="265">
        <f t="shared" si="21"/>
        <v>2.2</v>
      </c>
      <c r="N12" s="70">
        <f t="shared" si="7"/>
        <v>0.5</v>
      </c>
      <c r="O12" s="431">
        <v>1.0</v>
      </c>
      <c r="P12" s="424"/>
      <c r="Q12" s="424">
        <f>Roles!$D$5</f>
        <v>0.44</v>
      </c>
      <c r="R12" s="431">
        <f t="shared" si="8"/>
        <v>0.44</v>
      </c>
      <c r="S12" s="70">
        <f t="shared" si="9"/>
        <v>0</v>
      </c>
      <c r="T12" s="431"/>
      <c r="U12" s="424"/>
      <c r="V12" s="424">
        <f>Roles!$D$8</f>
        <v>0.09</v>
      </c>
      <c r="W12" s="431">
        <f t="shared" si="10"/>
        <v>0</v>
      </c>
      <c r="X12" s="70">
        <f t="shared" si="11"/>
        <v>0</v>
      </c>
      <c r="Y12" s="431"/>
      <c r="Z12" s="424"/>
      <c r="AA12" s="424">
        <f>Roles!$D$8</f>
        <v>0.09</v>
      </c>
      <c r="AB12" s="431">
        <f t="shared" si="12"/>
        <v>0</v>
      </c>
      <c r="AC12" s="70">
        <f t="shared" si="13"/>
        <v>0</v>
      </c>
      <c r="AD12" s="431"/>
      <c r="AE12" s="424"/>
      <c r="AF12" s="424">
        <f>Roles!$D$8</f>
        <v>0.09</v>
      </c>
      <c r="AG12" s="431">
        <f t="shared" si="14"/>
        <v>0</v>
      </c>
      <c r="AH12" s="70">
        <f t="shared" si="15"/>
        <v>0</v>
      </c>
      <c r="AI12" s="431"/>
      <c r="AJ12" s="424"/>
      <c r="AK12" s="424">
        <f>Roles!$D$8</f>
        <v>0.09</v>
      </c>
      <c r="AL12" s="431">
        <f t="shared" si="16"/>
        <v>0</v>
      </c>
      <c r="AM12" s="70">
        <f t="shared" si="17"/>
        <v>0</v>
      </c>
      <c r="AN12" s="431"/>
      <c r="AO12" s="424"/>
      <c r="AP12" s="424">
        <f>Roles!$D$8</f>
        <v>0.09</v>
      </c>
      <c r="AQ12" s="431">
        <f t="shared" si="18"/>
        <v>0</v>
      </c>
    </row>
    <row r="13">
      <c r="A13" s="257" t="s">
        <v>48</v>
      </c>
      <c r="B13" s="258" t="s">
        <v>49</v>
      </c>
      <c r="C13" s="259">
        <v>46268.0</v>
      </c>
      <c r="D13" s="259">
        <v>46268.0</v>
      </c>
      <c r="E13" s="260">
        <f t="shared" si="2"/>
        <v>1</v>
      </c>
      <c r="F13" s="261">
        <v>1.0</v>
      </c>
      <c r="G13" s="262">
        <f t="shared" si="3"/>
        <v>0.001264222503</v>
      </c>
      <c r="H13" s="263">
        <f t="shared" si="19"/>
        <v>0.01137800253</v>
      </c>
      <c r="I13" s="264">
        <f t="shared" si="5"/>
        <v>0.5</v>
      </c>
      <c r="J13" s="264">
        <f t="shared" si="20"/>
        <v>5.5</v>
      </c>
      <c r="K13" s="49">
        <f t="shared" si="1"/>
        <v>0.01430429129</v>
      </c>
      <c r="L13" s="271">
        <f t="shared" si="6"/>
        <v>0.22</v>
      </c>
      <c r="M13" s="265">
        <f t="shared" si="21"/>
        <v>2.42</v>
      </c>
      <c r="N13" s="70">
        <f t="shared" si="7"/>
        <v>0.5</v>
      </c>
      <c r="O13" s="431">
        <v>0.5</v>
      </c>
      <c r="P13" s="424"/>
      <c r="Q13" s="424">
        <f>Roles!$D$5</f>
        <v>0.44</v>
      </c>
      <c r="R13" s="431">
        <f t="shared" si="8"/>
        <v>0.22</v>
      </c>
      <c r="S13" s="70">
        <f t="shared" si="9"/>
        <v>0</v>
      </c>
      <c r="T13" s="431"/>
      <c r="U13" s="424"/>
      <c r="V13" s="424">
        <f>Roles!$D$8</f>
        <v>0.09</v>
      </c>
      <c r="W13" s="431">
        <f t="shared" si="10"/>
        <v>0</v>
      </c>
      <c r="X13" s="70">
        <f t="shared" si="11"/>
        <v>0</v>
      </c>
      <c r="Y13" s="431"/>
      <c r="Z13" s="424"/>
      <c r="AA13" s="424">
        <f>Roles!$D$8</f>
        <v>0.09</v>
      </c>
      <c r="AB13" s="431">
        <f t="shared" si="12"/>
        <v>0</v>
      </c>
      <c r="AC13" s="70">
        <f t="shared" si="13"/>
        <v>0</v>
      </c>
      <c r="AD13" s="431"/>
      <c r="AE13" s="424"/>
      <c r="AF13" s="424">
        <f>Roles!$D$8</f>
        <v>0.09</v>
      </c>
      <c r="AG13" s="431">
        <f t="shared" si="14"/>
        <v>0</v>
      </c>
      <c r="AH13" s="70">
        <f t="shared" si="15"/>
        <v>0</v>
      </c>
      <c r="AI13" s="431"/>
      <c r="AJ13" s="424"/>
      <c r="AK13" s="424">
        <f>Roles!$D$8</f>
        <v>0.09</v>
      </c>
      <c r="AL13" s="431">
        <f t="shared" si="16"/>
        <v>0</v>
      </c>
      <c r="AM13" s="70">
        <f t="shared" si="17"/>
        <v>0</v>
      </c>
      <c r="AN13" s="431"/>
      <c r="AO13" s="424"/>
      <c r="AP13" s="424">
        <f>Roles!$D$8</f>
        <v>0.09</v>
      </c>
      <c r="AQ13" s="431">
        <f t="shared" si="18"/>
        <v>0</v>
      </c>
    </row>
    <row r="14">
      <c r="A14" s="257" t="s">
        <v>50</v>
      </c>
      <c r="B14" s="258" t="s">
        <v>51</v>
      </c>
      <c r="C14" s="259">
        <v>46268.0</v>
      </c>
      <c r="D14" s="259">
        <v>46271.0</v>
      </c>
      <c r="E14" s="260">
        <f t="shared" si="2"/>
        <v>4</v>
      </c>
      <c r="F14" s="261">
        <v>5.0</v>
      </c>
      <c r="G14" s="262">
        <f t="shared" si="3"/>
        <v>0.006321112516</v>
      </c>
      <c r="H14" s="263">
        <f t="shared" si="19"/>
        <v>0.01769911504</v>
      </c>
      <c r="I14" s="264">
        <f t="shared" si="5"/>
        <v>2</v>
      </c>
      <c r="J14" s="264">
        <f t="shared" si="20"/>
        <v>7.5</v>
      </c>
      <c r="K14" s="49">
        <f t="shared" si="1"/>
        <v>0.01950585176</v>
      </c>
      <c r="L14" s="271">
        <f t="shared" si="6"/>
        <v>0.88</v>
      </c>
      <c r="M14" s="265">
        <f t="shared" si="21"/>
        <v>3.3</v>
      </c>
      <c r="N14" s="70">
        <f t="shared" si="7"/>
        <v>0.4</v>
      </c>
      <c r="O14" s="431">
        <v>2.0</v>
      </c>
      <c r="P14" s="424"/>
      <c r="Q14" s="424">
        <f>Roles!$D$5</f>
        <v>0.44</v>
      </c>
      <c r="R14" s="431">
        <f t="shared" si="8"/>
        <v>0.88</v>
      </c>
      <c r="S14" s="70">
        <f t="shared" si="9"/>
        <v>0</v>
      </c>
      <c r="T14" s="431"/>
      <c r="U14" s="424"/>
      <c r="V14" s="424">
        <f>Roles!$D$8</f>
        <v>0.09</v>
      </c>
      <c r="W14" s="431">
        <f t="shared" si="10"/>
        <v>0</v>
      </c>
      <c r="X14" s="70">
        <f t="shared" si="11"/>
        <v>0</v>
      </c>
      <c r="Y14" s="431"/>
      <c r="Z14" s="424"/>
      <c r="AA14" s="424">
        <f>Roles!$D$8</f>
        <v>0.09</v>
      </c>
      <c r="AB14" s="431">
        <f t="shared" si="12"/>
        <v>0</v>
      </c>
      <c r="AC14" s="70">
        <f t="shared" si="13"/>
        <v>0</v>
      </c>
      <c r="AD14" s="431"/>
      <c r="AE14" s="424"/>
      <c r="AF14" s="424">
        <f>Roles!$D$8</f>
        <v>0.09</v>
      </c>
      <c r="AG14" s="431">
        <f t="shared" si="14"/>
        <v>0</v>
      </c>
      <c r="AH14" s="70">
        <f t="shared" si="15"/>
        <v>0</v>
      </c>
      <c r="AI14" s="431"/>
      <c r="AJ14" s="424"/>
      <c r="AK14" s="424">
        <f>Roles!$D$8</f>
        <v>0.09</v>
      </c>
      <c r="AL14" s="431">
        <f t="shared" si="16"/>
        <v>0</v>
      </c>
      <c r="AM14" s="70">
        <f t="shared" si="17"/>
        <v>0</v>
      </c>
      <c r="AN14" s="431"/>
      <c r="AO14" s="424"/>
      <c r="AP14" s="424">
        <f>Roles!$D$8</f>
        <v>0.09</v>
      </c>
      <c r="AQ14" s="431">
        <f t="shared" si="18"/>
        <v>0</v>
      </c>
    </row>
    <row r="15">
      <c r="A15" s="257" t="s">
        <v>52</v>
      </c>
      <c r="B15" s="258" t="s">
        <v>53</v>
      </c>
      <c r="C15" s="259">
        <v>46269.0</v>
      </c>
      <c r="D15" s="259">
        <v>46270.0</v>
      </c>
      <c r="E15" s="260">
        <f t="shared" si="2"/>
        <v>2</v>
      </c>
      <c r="F15" s="261">
        <v>4.0</v>
      </c>
      <c r="G15" s="262">
        <f t="shared" si="3"/>
        <v>0.005056890013</v>
      </c>
      <c r="H15" s="263">
        <f t="shared" si="19"/>
        <v>0.02275600506</v>
      </c>
      <c r="I15" s="264">
        <f t="shared" si="5"/>
        <v>2</v>
      </c>
      <c r="J15" s="264">
        <f t="shared" si="20"/>
        <v>9.5</v>
      </c>
      <c r="K15" s="49">
        <f t="shared" si="1"/>
        <v>0.02470741222</v>
      </c>
      <c r="L15" s="271">
        <f t="shared" si="6"/>
        <v>0.88</v>
      </c>
      <c r="M15" s="265">
        <f t="shared" si="21"/>
        <v>4.18</v>
      </c>
      <c r="N15" s="70">
        <f t="shared" si="7"/>
        <v>0.5</v>
      </c>
      <c r="O15" s="431">
        <v>2.0</v>
      </c>
      <c r="P15" s="424"/>
      <c r="Q15" s="424">
        <f>Roles!$D$5</f>
        <v>0.44</v>
      </c>
      <c r="R15" s="431">
        <f t="shared" si="8"/>
        <v>0.88</v>
      </c>
      <c r="S15" s="70">
        <f t="shared" si="9"/>
        <v>0</v>
      </c>
      <c r="T15" s="431"/>
      <c r="U15" s="424"/>
      <c r="V15" s="424">
        <f>Roles!$D$8</f>
        <v>0.09</v>
      </c>
      <c r="W15" s="431">
        <f t="shared" si="10"/>
        <v>0</v>
      </c>
      <c r="X15" s="70">
        <f t="shared" si="11"/>
        <v>0</v>
      </c>
      <c r="Y15" s="431"/>
      <c r="Z15" s="424"/>
      <c r="AA15" s="424">
        <f>Roles!$D$8</f>
        <v>0.09</v>
      </c>
      <c r="AB15" s="431">
        <f t="shared" si="12"/>
        <v>0</v>
      </c>
      <c r="AC15" s="70">
        <f t="shared" si="13"/>
        <v>0</v>
      </c>
      <c r="AD15" s="431"/>
      <c r="AE15" s="424"/>
      <c r="AF15" s="424">
        <f>Roles!$D$8</f>
        <v>0.09</v>
      </c>
      <c r="AG15" s="431">
        <f t="shared" si="14"/>
        <v>0</v>
      </c>
      <c r="AH15" s="70">
        <f t="shared" si="15"/>
        <v>0</v>
      </c>
      <c r="AI15" s="431"/>
      <c r="AJ15" s="424"/>
      <c r="AK15" s="424">
        <f>Roles!$D$8</f>
        <v>0.09</v>
      </c>
      <c r="AL15" s="431">
        <f t="shared" si="16"/>
        <v>0</v>
      </c>
      <c r="AM15" s="70">
        <f t="shared" si="17"/>
        <v>0</v>
      </c>
      <c r="AN15" s="431"/>
      <c r="AO15" s="424"/>
      <c r="AP15" s="424">
        <f>Roles!$D$8</f>
        <v>0.09</v>
      </c>
      <c r="AQ15" s="431">
        <f t="shared" si="18"/>
        <v>0</v>
      </c>
    </row>
    <row r="16">
      <c r="A16" s="257" t="s">
        <v>54</v>
      </c>
      <c r="B16" s="258" t="s">
        <v>55</v>
      </c>
      <c r="C16" s="259">
        <v>46268.0</v>
      </c>
      <c r="D16" s="259">
        <v>46268.0</v>
      </c>
      <c r="E16" s="260">
        <f t="shared" si="2"/>
        <v>1</v>
      </c>
      <c r="F16" s="261">
        <v>1.0</v>
      </c>
      <c r="G16" s="262">
        <f t="shared" si="3"/>
        <v>0.001264222503</v>
      </c>
      <c r="H16" s="263">
        <f t="shared" si="19"/>
        <v>0.02402022756</v>
      </c>
      <c r="I16" s="264">
        <f t="shared" si="5"/>
        <v>1</v>
      </c>
      <c r="J16" s="264">
        <f t="shared" si="20"/>
        <v>10.5</v>
      </c>
      <c r="K16" s="49">
        <f t="shared" si="1"/>
        <v>0.02730819246</v>
      </c>
      <c r="L16" s="271">
        <f t="shared" si="6"/>
        <v>0.44</v>
      </c>
      <c r="M16" s="265">
        <f t="shared" si="21"/>
        <v>4.62</v>
      </c>
      <c r="N16" s="70">
        <f t="shared" si="7"/>
        <v>1</v>
      </c>
      <c r="O16" s="431">
        <v>1.0</v>
      </c>
      <c r="P16" s="424"/>
      <c r="Q16" s="424">
        <f>Roles!$D$5</f>
        <v>0.44</v>
      </c>
      <c r="R16" s="431">
        <f t="shared" si="8"/>
        <v>0.44</v>
      </c>
      <c r="S16" s="70">
        <f t="shared" si="9"/>
        <v>0</v>
      </c>
      <c r="T16" s="431"/>
      <c r="U16" s="424"/>
      <c r="V16" s="424">
        <f>Roles!$D$8</f>
        <v>0.09</v>
      </c>
      <c r="W16" s="431">
        <f t="shared" si="10"/>
        <v>0</v>
      </c>
      <c r="X16" s="70">
        <f t="shared" si="11"/>
        <v>0</v>
      </c>
      <c r="Y16" s="431"/>
      <c r="Z16" s="424"/>
      <c r="AA16" s="424">
        <f>Roles!$D$8</f>
        <v>0.09</v>
      </c>
      <c r="AB16" s="431">
        <f t="shared" si="12"/>
        <v>0</v>
      </c>
      <c r="AC16" s="70">
        <f t="shared" si="13"/>
        <v>0</v>
      </c>
      <c r="AD16" s="431"/>
      <c r="AE16" s="424"/>
      <c r="AF16" s="424">
        <f>Roles!$D$8</f>
        <v>0.09</v>
      </c>
      <c r="AG16" s="431">
        <f t="shared" si="14"/>
        <v>0</v>
      </c>
      <c r="AH16" s="70">
        <f t="shared" si="15"/>
        <v>0</v>
      </c>
      <c r="AI16" s="431"/>
      <c r="AJ16" s="424"/>
      <c r="AK16" s="424">
        <f>Roles!$D$8</f>
        <v>0.09</v>
      </c>
      <c r="AL16" s="431">
        <f t="shared" si="16"/>
        <v>0</v>
      </c>
      <c r="AM16" s="70">
        <f t="shared" si="17"/>
        <v>0</v>
      </c>
      <c r="AN16" s="431"/>
      <c r="AO16" s="424"/>
      <c r="AP16" s="424">
        <f>Roles!$D$8</f>
        <v>0.09</v>
      </c>
      <c r="AQ16" s="431">
        <f t="shared" si="18"/>
        <v>0</v>
      </c>
    </row>
    <row r="17">
      <c r="A17" s="257" t="s">
        <v>56</v>
      </c>
      <c r="B17" s="258" t="s">
        <v>57</v>
      </c>
      <c r="C17" s="259">
        <v>46268.0</v>
      </c>
      <c r="D17" s="259">
        <v>46268.0</v>
      </c>
      <c r="E17" s="260">
        <f t="shared" si="2"/>
        <v>1</v>
      </c>
      <c r="F17" s="261">
        <v>1.0</v>
      </c>
      <c r="G17" s="262">
        <f t="shared" si="3"/>
        <v>0.001264222503</v>
      </c>
      <c r="H17" s="263">
        <f t="shared" si="19"/>
        <v>0.02528445006</v>
      </c>
      <c r="I17" s="264">
        <f t="shared" si="5"/>
        <v>1</v>
      </c>
      <c r="J17" s="264">
        <f t="shared" si="20"/>
        <v>11.5</v>
      </c>
      <c r="K17" s="49">
        <f t="shared" si="1"/>
        <v>0.02990897269</v>
      </c>
      <c r="L17" s="271">
        <f t="shared" si="6"/>
        <v>0.44</v>
      </c>
      <c r="M17" s="265">
        <f t="shared" si="21"/>
        <v>5.06</v>
      </c>
      <c r="N17" s="70">
        <f t="shared" si="7"/>
        <v>1</v>
      </c>
      <c r="O17" s="431">
        <v>1.0</v>
      </c>
      <c r="P17" s="424"/>
      <c r="Q17" s="424">
        <f>Roles!$D$5</f>
        <v>0.44</v>
      </c>
      <c r="R17" s="431">
        <f t="shared" si="8"/>
        <v>0.44</v>
      </c>
      <c r="S17" s="70">
        <f t="shared" si="9"/>
        <v>0</v>
      </c>
      <c r="T17" s="431"/>
      <c r="U17" s="424"/>
      <c r="V17" s="424">
        <f>Roles!$D$8</f>
        <v>0.09</v>
      </c>
      <c r="W17" s="431">
        <f t="shared" si="10"/>
        <v>0</v>
      </c>
      <c r="X17" s="70">
        <f t="shared" si="11"/>
        <v>0</v>
      </c>
      <c r="Y17" s="431"/>
      <c r="Z17" s="424"/>
      <c r="AA17" s="424">
        <f>Roles!$D$8</f>
        <v>0.09</v>
      </c>
      <c r="AB17" s="431">
        <f t="shared" si="12"/>
        <v>0</v>
      </c>
      <c r="AC17" s="70">
        <f t="shared" si="13"/>
        <v>0</v>
      </c>
      <c r="AD17" s="431"/>
      <c r="AE17" s="424"/>
      <c r="AF17" s="424">
        <f>Roles!$D$8</f>
        <v>0.09</v>
      </c>
      <c r="AG17" s="431">
        <f t="shared" si="14"/>
        <v>0</v>
      </c>
      <c r="AH17" s="70">
        <f t="shared" si="15"/>
        <v>0</v>
      </c>
      <c r="AI17" s="431"/>
      <c r="AJ17" s="424"/>
      <c r="AK17" s="424">
        <f>Roles!$D$8</f>
        <v>0.09</v>
      </c>
      <c r="AL17" s="431">
        <f t="shared" si="16"/>
        <v>0</v>
      </c>
      <c r="AM17" s="70">
        <f t="shared" si="17"/>
        <v>0</v>
      </c>
      <c r="AN17" s="431"/>
      <c r="AO17" s="424"/>
      <c r="AP17" s="424">
        <f>Roles!$D$8</f>
        <v>0.09</v>
      </c>
      <c r="AQ17" s="431">
        <f t="shared" si="18"/>
        <v>0</v>
      </c>
    </row>
    <row r="18">
      <c r="A18" s="279" t="s">
        <v>260</v>
      </c>
      <c r="B18" s="280" t="s">
        <v>261</v>
      </c>
      <c r="C18" s="259">
        <v>46268.0</v>
      </c>
      <c r="D18" s="259">
        <v>46272.0</v>
      </c>
      <c r="E18" s="260">
        <f t="shared" si="2"/>
        <v>5</v>
      </c>
      <c r="F18" s="269">
        <v>5.0</v>
      </c>
      <c r="G18" s="262">
        <f t="shared" si="3"/>
        <v>0.006321112516</v>
      </c>
      <c r="H18" s="263">
        <f t="shared" si="19"/>
        <v>0.03160556258</v>
      </c>
      <c r="I18" s="264">
        <f t="shared" si="5"/>
        <v>3</v>
      </c>
      <c r="J18" s="264">
        <f t="shared" si="20"/>
        <v>14.5</v>
      </c>
      <c r="K18" s="49">
        <f t="shared" si="1"/>
        <v>0.03771131339</v>
      </c>
      <c r="L18" s="271">
        <f t="shared" si="6"/>
        <v>1.32</v>
      </c>
      <c r="M18" s="265">
        <f t="shared" si="21"/>
        <v>6.38</v>
      </c>
      <c r="N18" s="70">
        <f t="shared" si="7"/>
        <v>0.6</v>
      </c>
      <c r="O18" s="431">
        <v>3.0</v>
      </c>
      <c r="P18" s="424"/>
      <c r="Q18" s="424">
        <f>Roles!$D$5</f>
        <v>0.44</v>
      </c>
      <c r="R18" s="431">
        <f t="shared" si="8"/>
        <v>1.32</v>
      </c>
      <c r="S18" s="70">
        <f t="shared" si="9"/>
        <v>0</v>
      </c>
      <c r="T18" s="431"/>
      <c r="U18" s="424"/>
      <c r="V18" s="424">
        <f>Roles!$D$8</f>
        <v>0.09</v>
      </c>
      <c r="W18" s="431">
        <f t="shared" si="10"/>
        <v>0</v>
      </c>
      <c r="X18" s="70">
        <f t="shared" si="11"/>
        <v>0</v>
      </c>
      <c r="Y18" s="431"/>
      <c r="Z18" s="424"/>
      <c r="AA18" s="424">
        <f>Roles!$D$8</f>
        <v>0.09</v>
      </c>
      <c r="AB18" s="431">
        <f t="shared" si="12"/>
        <v>0</v>
      </c>
      <c r="AC18" s="70">
        <f t="shared" si="13"/>
        <v>0</v>
      </c>
      <c r="AD18" s="431"/>
      <c r="AE18" s="424"/>
      <c r="AF18" s="424">
        <f>Roles!$D$8</f>
        <v>0.09</v>
      </c>
      <c r="AG18" s="431">
        <f t="shared" si="14"/>
        <v>0</v>
      </c>
      <c r="AH18" s="70">
        <f t="shared" si="15"/>
        <v>0</v>
      </c>
      <c r="AI18" s="431"/>
      <c r="AJ18" s="424"/>
      <c r="AK18" s="424">
        <f>Roles!$D$8</f>
        <v>0.09</v>
      </c>
      <c r="AL18" s="431">
        <f t="shared" si="16"/>
        <v>0</v>
      </c>
      <c r="AM18" s="70">
        <f t="shared" si="17"/>
        <v>0</v>
      </c>
      <c r="AN18" s="431"/>
      <c r="AO18" s="424"/>
      <c r="AP18" s="424">
        <f>Roles!$D$8</f>
        <v>0.09</v>
      </c>
      <c r="AQ18" s="431">
        <f t="shared" si="18"/>
        <v>0</v>
      </c>
    </row>
    <row r="19">
      <c r="A19" s="239" t="s">
        <v>58</v>
      </c>
      <c r="B19" s="240" t="s">
        <v>59</v>
      </c>
      <c r="C19" s="241">
        <v>46268.0</v>
      </c>
      <c r="D19" s="241">
        <v>46274.0</v>
      </c>
      <c r="E19" s="242">
        <f t="shared" si="2"/>
        <v>7</v>
      </c>
      <c r="F19" s="243">
        <f>SUM(F20:F21)</f>
        <v>9</v>
      </c>
      <c r="G19" s="244">
        <f t="shared" si="3"/>
        <v>0.01137800253</v>
      </c>
      <c r="H19" s="245">
        <f>H21</f>
        <v>0.04298356511</v>
      </c>
      <c r="I19" s="273">
        <f>SUM(I20:I21)</f>
        <v>10</v>
      </c>
      <c r="J19" s="246">
        <f>J21</f>
        <v>24.5</v>
      </c>
      <c r="K19" s="247">
        <f t="shared" si="1"/>
        <v>0.06371911573</v>
      </c>
      <c r="L19" s="281">
        <f>SUM(L20:L21)</f>
        <v>3</v>
      </c>
      <c r="M19" s="274">
        <f>M21</f>
        <v>9.38</v>
      </c>
      <c r="N19" s="70"/>
      <c r="O19" s="431"/>
      <c r="P19" s="424"/>
      <c r="Q19" s="424"/>
      <c r="R19" s="431"/>
      <c r="S19" s="433"/>
      <c r="T19" s="431"/>
      <c r="U19" s="424"/>
      <c r="V19" s="424"/>
      <c r="W19" s="431"/>
      <c r="X19" s="70"/>
      <c r="Y19" s="431"/>
      <c r="Z19" s="424"/>
      <c r="AA19" s="424"/>
      <c r="AB19" s="434"/>
      <c r="AC19" s="70"/>
      <c r="AD19" s="431"/>
      <c r="AE19" s="424"/>
      <c r="AF19" s="424"/>
      <c r="AG19" s="431"/>
      <c r="AH19" s="70"/>
      <c r="AI19" s="431"/>
      <c r="AJ19" s="424"/>
      <c r="AK19" s="424"/>
      <c r="AL19" s="431"/>
      <c r="AM19" s="70"/>
      <c r="AN19" s="431"/>
      <c r="AO19" s="424"/>
      <c r="AP19" s="424"/>
      <c r="AQ19" s="431"/>
    </row>
    <row r="20">
      <c r="A20" s="257" t="s">
        <v>60</v>
      </c>
      <c r="B20" s="280" t="s">
        <v>61</v>
      </c>
      <c r="C20" s="259">
        <v>46271.0</v>
      </c>
      <c r="D20" s="259">
        <v>46271.0</v>
      </c>
      <c r="E20" s="260">
        <f t="shared" si="2"/>
        <v>1</v>
      </c>
      <c r="F20" s="261">
        <v>1.0</v>
      </c>
      <c r="G20" s="262">
        <f t="shared" si="3"/>
        <v>0.001264222503</v>
      </c>
      <c r="H20" s="263">
        <f>H18+G20</f>
        <v>0.03286978508</v>
      </c>
      <c r="I20" s="264">
        <f t="shared" ref="I20:I21" si="22">O20+T20+Y20+AD20+AI20+AN20</f>
        <v>1</v>
      </c>
      <c r="J20" s="287">
        <f>SUM(I20,J18)</f>
        <v>15.5</v>
      </c>
      <c r="K20" s="49">
        <f t="shared" si="1"/>
        <v>0.04031209363</v>
      </c>
      <c r="L20" s="271">
        <f t="shared" ref="L20:L21" si="23">R20+W20+AB20+AG20+AL20+AQ20</f>
        <v>0.44</v>
      </c>
      <c r="M20" s="265">
        <f>SUM(L20,M18)</f>
        <v>6.82</v>
      </c>
      <c r="N20" s="70">
        <f t="shared" ref="N20:N21" si="24">O20/$F20</f>
        <v>1</v>
      </c>
      <c r="O20" s="431">
        <v>1.0</v>
      </c>
      <c r="P20" s="424"/>
      <c r="Q20" s="424">
        <f>Roles!$D$5</f>
        <v>0.44</v>
      </c>
      <c r="R20" s="431">
        <f t="shared" ref="R20:R21" si="25">Q20*O20</f>
        <v>0.44</v>
      </c>
      <c r="S20" s="70">
        <f t="shared" ref="S20:S21" si="26">T20/$F20</f>
        <v>0</v>
      </c>
      <c r="T20" s="431"/>
      <c r="U20" s="424"/>
      <c r="V20" s="424">
        <f>Roles!$D$8</f>
        <v>0.09</v>
      </c>
      <c r="W20" s="431">
        <f t="shared" ref="W20:W21" si="27">V20*T20</f>
        <v>0</v>
      </c>
      <c r="X20" s="70">
        <f t="shared" ref="X20:X21" si="28">Y20/$F20</f>
        <v>0</v>
      </c>
      <c r="Y20" s="431"/>
      <c r="Z20" s="424"/>
      <c r="AA20" s="424">
        <f>Roles!$D$8</f>
        <v>0.09</v>
      </c>
      <c r="AB20" s="431">
        <f t="shared" ref="AB20:AB21" si="29">AA20*Y20</f>
        <v>0</v>
      </c>
      <c r="AC20" s="70">
        <f t="shared" ref="AC20:AC21" si="30">AD20/$F20</f>
        <v>0</v>
      </c>
      <c r="AD20" s="431"/>
      <c r="AE20" s="424"/>
      <c r="AF20" s="424">
        <f>Roles!$D$8</f>
        <v>0.09</v>
      </c>
      <c r="AG20" s="431">
        <f t="shared" ref="AG20:AG21" si="31">AF20*AD20</f>
        <v>0</v>
      </c>
      <c r="AH20" s="70">
        <f t="shared" ref="AH20:AH21" si="32">AI20/$F20</f>
        <v>0</v>
      </c>
      <c r="AI20" s="431"/>
      <c r="AJ20" s="424"/>
      <c r="AK20" s="424">
        <f>Roles!$D$8</f>
        <v>0.09</v>
      </c>
      <c r="AL20" s="431">
        <f t="shared" ref="AL20:AL21" si="33">AK20*AI20</f>
        <v>0</v>
      </c>
      <c r="AM20" s="70">
        <f t="shared" ref="AM20:AM21" si="34">AN20/$F20</f>
        <v>0</v>
      </c>
      <c r="AN20" s="431"/>
      <c r="AO20" s="424"/>
      <c r="AP20" s="424">
        <f>Roles!$D$8</f>
        <v>0.09</v>
      </c>
      <c r="AQ20" s="431">
        <f t="shared" ref="AQ20:AQ21" si="35">AP20*AN20</f>
        <v>0</v>
      </c>
    </row>
    <row r="21">
      <c r="A21" s="279" t="s">
        <v>262</v>
      </c>
      <c r="B21" s="280" t="s">
        <v>263</v>
      </c>
      <c r="C21" s="259">
        <v>46268.0</v>
      </c>
      <c r="D21" s="259">
        <v>46274.0</v>
      </c>
      <c r="E21" s="260">
        <f t="shared" si="2"/>
        <v>7</v>
      </c>
      <c r="F21" s="269">
        <v>8.0</v>
      </c>
      <c r="G21" s="262">
        <f t="shared" si="3"/>
        <v>0.01011378003</v>
      </c>
      <c r="H21" s="263">
        <f t="shared" ref="H21:H22" si="36">H20+G21</f>
        <v>0.04298356511</v>
      </c>
      <c r="I21" s="264">
        <f t="shared" si="22"/>
        <v>9</v>
      </c>
      <c r="J21" s="264">
        <f>SUM(I21,J20)</f>
        <v>24.5</v>
      </c>
      <c r="K21" s="49">
        <f t="shared" si="1"/>
        <v>0.06371911573</v>
      </c>
      <c r="L21" s="271">
        <f t="shared" si="23"/>
        <v>2.56</v>
      </c>
      <c r="M21" s="189">
        <f>M20+L21</f>
        <v>9.38</v>
      </c>
      <c r="N21" s="70">
        <f t="shared" si="24"/>
        <v>0.625</v>
      </c>
      <c r="O21" s="431">
        <v>5.0</v>
      </c>
      <c r="P21" s="424"/>
      <c r="Q21" s="424">
        <f>Roles!$D$5</f>
        <v>0.44</v>
      </c>
      <c r="R21" s="431">
        <f t="shared" si="25"/>
        <v>2.2</v>
      </c>
      <c r="S21" s="70">
        <f t="shared" si="26"/>
        <v>0.125</v>
      </c>
      <c r="T21" s="431">
        <v>1.0</v>
      </c>
      <c r="U21" s="424"/>
      <c r="V21" s="424">
        <f>Roles!$D$8</f>
        <v>0.09</v>
      </c>
      <c r="W21" s="431">
        <f t="shared" si="27"/>
        <v>0.09</v>
      </c>
      <c r="X21" s="70">
        <f t="shared" si="28"/>
        <v>0</v>
      </c>
      <c r="Y21" s="431">
        <v>0.0</v>
      </c>
      <c r="Z21" s="424"/>
      <c r="AA21" s="424">
        <f>Roles!$D$8</f>
        <v>0.09</v>
      </c>
      <c r="AB21" s="431">
        <f t="shared" si="29"/>
        <v>0</v>
      </c>
      <c r="AC21" s="70">
        <f t="shared" si="30"/>
        <v>0.125</v>
      </c>
      <c r="AD21" s="431">
        <v>1.0</v>
      </c>
      <c r="AE21" s="424"/>
      <c r="AF21" s="424">
        <f>Roles!$D$8</f>
        <v>0.09</v>
      </c>
      <c r="AG21" s="431">
        <f t="shared" si="31"/>
        <v>0.09</v>
      </c>
      <c r="AH21" s="70">
        <f t="shared" si="32"/>
        <v>0.125</v>
      </c>
      <c r="AI21" s="431">
        <v>1.0</v>
      </c>
      <c r="AJ21" s="424"/>
      <c r="AK21" s="424">
        <f>Roles!$D$8</f>
        <v>0.09</v>
      </c>
      <c r="AL21" s="431">
        <f t="shared" si="33"/>
        <v>0.09</v>
      </c>
      <c r="AM21" s="70">
        <f t="shared" si="34"/>
        <v>0.125</v>
      </c>
      <c r="AN21" s="431">
        <v>1.0</v>
      </c>
      <c r="AO21" s="424"/>
      <c r="AP21" s="424">
        <f>Roles!$D$8</f>
        <v>0.09</v>
      </c>
      <c r="AQ21" s="431">
        <f t="shared" si="35"/>
        <v>0.09</v>
      </c>
    </row>
    <row r="22" ht="15.75" customHeight="1">
      <c r="A22" s="44" t="s">
        <v>78</v>
      </c>
      <c r="B22" s="45" t="s">
        <v>264</v>
      </c>
      <c r="C22" s="215">
        <v>46275.0</v>
      </c>
      <c r="D22" s="215">
        <v>46275.0</v>
      </c>
      <c r="E22" s="47">
        <f t="shared" si="2"/>
        <v>1</v>
      </c>
      <c r="F22" s="288">
        <v>0.0</v>
      </c>
      <c r="G22" s="289">
        <f t="shared" si="3"/>
        <v>0</v>
      </c>
      <c r="H22" s="49">
        <f t="shared" si="36"/>
        <v>0.04298356511</v>
      </c>
      <c r="I22" s="53">
        <f>F22</f>
        <v>0</v>
      </c>
      <c r="J22" s="53">
        <f>J21+I22</f>
        <v>24.5</v>
      </c>
      <c r="K22" s="49">
        <f t="shared" si="1"/>
        <v>0.06371911573</v>
      </c>
      <c r="L22" s="53">
        <v>0.0</v>
      </c>
      <c r="M22" s="53">
        <f>M20+L22</f>
        <v>6.82</v>
      </c>
      <c r="N22" s="70"/>
      <c r="O22" s="431"/>
      <c r="P22" s="424"/>
      <c r="Q22" s="424"/>
      <c r="R22" s="431"/>
      <c r="S22" s="70"/>
      <c r="T22" s="431"/>
      <c r="U22" s="424"/>
      <c r="V22" s="424"/>
      <c r="W22" s="431"/>
      <c r="X22" s="70"/>
      <c r="Y22" s="431"/>
      <c r="Z22" s="424"/>
      <c r="AA22" s="424"/>
      <c r="AB22" s="431"/>
      <c r="AC22" s="70"/>
      <c r="AD22" s="431"/>
      <c r="AE22" s="424"/>
      <c r="AF22" s="424"/>
      <c r="AG22" s="431"/>
      <c r="AH22" s="70"/>
      <c r="AI22" s="431"/>
      <c r="AJ22" s="424"/>
      <c r="AK22" s="424"/>
      <c r="AL22" s="431"/>
      <c r="AM22" s="70"/>
      <c r="AN22" s="431"/>
      <c r="AO22" s="424"/>
      <c r="AP22" s="424"/>
      <c r="AQ22" s="431"/>
    </row>
    <row r="23" ht="15.75" customHeight="1">
      <c r="A23" s="293" t="s">
        <v>64</v>
      </c>
      <c r="B23" s="294" t="s">
        <v>265</v>
      </c>
      <c r="C23" s="295">
        <v>46275.0</v>
      </c>
      <c r="D23" s="295">
        <v>46289.0</v>
      </c>
      <c r="E23" s="296">
        <f t="shared" si="2"/>
        <v>15</v>
      </c>
      <c r="F23" s="297">
        <f>F24+F29+F32 + F36+F40+F44</f>
        <v>167</v>
      </c>
      <c r="G23" s="131">
        <f t="shared" si="3"/>
        <v>0.211125158</v>
      </c>
      <c r="H23" s="131">
        <f>H46</f>
        <v>0.2541087231</v>
      </c>
      <c r="I23" s="298">
        <f>I24+I29+I32+I36+I40+I44</f>
        <v>195</v>
      </c>
      <c r="J23" s="298">
        <f>J46</f>
        <v>219.5</v>
      </c>
      <c r="K23" s="87">
        <f t="shared" si="1"/>
        <v>0.5708712614</v>
      </c>
      <c r="L23" s="298">
        <f>L24+L29+L32+L36+L40+L44</f>
        <v>29.8</v>
      </c>
      <c r="M23" s="298">
        <f>M46</f>
        <v>39.18</v>
      </c>
      <c r="N23" s="70"/>
      <c r="O23" s="431"/>
      <c r="P23" s="424"/>
      <c r="Q23" s="424"/>
      <c r="R23" s="431"/>
      <c r="S23" s="70"/>
      <c r="T23" s="431"/>
      <c r="U23" s="424"/>
      <c r="V23" s="424"/>
      <c r="W23" s="431"/>
      <c r="X23" s="70"/>
      <c r="Y23" s="431"/>
      <c r="Z23" s="424"/>
      <c r="AA23" s="424"/>
      <c r="AB23" s="431"/>
      <c r="AC23" s="70"/>
      <c r="AD23" s="431"/>
      <c r="AE23" s="424"/>
      <c r="AF23" s="424"/>
      <c r="AG23" s="431"/>
      <c r="AH23" s="70"/>
      <c r="AI23" s="431"/>
      <c r="AJ23" s="424"/>
      <c r="AK23" s="424"/>
      <c r="AL23" s="431"/>
      <c r="AM23" s="70"/>
      <c r="AN23" s="431"/>
      <c r="AO23" s="424"/>
      <c r="AP23" s="424"/>
      <c r="AQ23" s="431"/>
    </row>
    <row r="24" ht="15.75" customHeight="1">
      <c r="A24" s="301" t="s">
        <v>266</v>
      </c>
      <c r="B24" s="302" t="s">
        <v>267</v>
      </c>
      <c r="C24" s="303">
        <v>46275.0</v>
      </c>
      <c r="D24" s="303">
        <v>46279.0</v>
      </c>
      <c r="E24" s="304">
        <f t="shared" si="2"/>
        <v>5</v>
      </c>
      <c r="F24" s="278">
        <f>SUM(F25:F28)</f>
        <v>21</v>
      </c>
      <c r="G24" s="305">
        <f t="shared" si="3"/>
        <v>0.02654867257</v>
      </c>
      <c r="H24" s="305">
        <f>H28</f>
        <v>0.06953223767</v>
      </c>
      <c r="I24" s="306">
        <f>SUM(I25:I28)</f>
        <v>49</v>
      </c>
      <c r="J24" s="306">
        <f>J28</f>
        <v>73.5</v>
      </c>
      <c r="K24" s="247">
        <f t="shared" si="1"/>
        <v>0.1911573472</v>
      </c>
      <c r="L24" s="306">
        <f>SUM(L25:L28)</f>
        <v>7.56</v>
      </c>
      <c r="M24" s="306">
        <f>M28</f>
        <v>16.94</v>
      </c>
      <c r="N24" s="70"/>
      <c r="O24" s="431"/>
      <c r="P24" s="424"/>
      <c r="Q24" s="424"/>
      <c r="R24" s="431"/>
      <c r="S24" s="70"/>
      <c r="T24" s="431"/>
      <c r="U24" s="424"/>
      <c r="V24" s="424"/>
      <c r="W24" s="431"/>
      <c r="X24" s="70"/>
      <c r="Y24" s="431"/>
      <c r="Z24" s="424"/>
      <c r="AA24" s="424"/>
      <c r="AB24" s="431"/>
      <c r="AC24" s="70"/>
      <c r="AD24" s="431"/>
      <c r="AE24" s="424"/>
      <c r="AF24" s="424"/>
      <c r="AG24" s="431"/>
      <c r="AH24" s="70"/>
      <c r="AI24" s="431"/>
      <c r="AJ24" s="424"/>
      <c r="AK24" s="424"/>
      <c r="AL24" s="431"/>
      <c r="AM24" s="70"/>
      <c r="AN24" s="431"/>
      <c r="AO24" s="424"/>
      <c r="AP24" s="424"/>
      <c r="AQ24" s="431"/>
    </row>
    <row r="25" ht="15.75" customHeight="1">
      <c r="A25" s="307" t="s">
        <v>68</v>
      </c>
      <c r="B25" s="58" t="s">
        <v>268</v>
      </c>
      <c r="C25" s="308">
        <v>46275.0</v>
      </c>
      <c r="D25" s="308">
        <v>46277.0</v>
      </c>
      <c r="E25" s="188">
        <f t="shared" si="2"/>
        <v>3</v>
      </c>
      <c r="F25" s="309">
        <v>10.0</v>
      </c>
      <c r="G25" s="62">
        <f t="shared" si="3"/>
        <v>0.01264222503</v>
      </c>
      <c r="H25" s="62">
        <f>G25+H21</f>
        <v>0.05562579014</v>
      </c>
      <c r="I25" s="264">
        <f t="shared" ref="I25:I28" si="37">O25+T25+Y25+AD25+AI25+AN25</f>
        <v>17</v>
      </c>
      <c r="J25" s="189">
        <f>I25+J21</f>
        <v>41.5</v>
      </c>
      <c r="K25" s="49">
        <f t="shared" si="1"/>
        <v>0.1079323797</v>
      </c>
      <c r="L25" s="271">
        <f t="shared" ref="L25:L28" si="38">R25+W25+AB25+AG25+AL25+AQ25</f>
        <v>2.58</v>
      </c>
      <c r="M25" s="189">
        <f>L25 +M21</f>
        <v>11.96</v>
      </c>
      <c r="N25" s="70">
        <f t="shared" ref="N25:N28" si="39">O25/$F25</f>
        <v>0.3</v>
      </c>
      <c r="O25" s="431">
        <v>3.0</v>
      </c>
      <c r="P25" s="424"/>
      <c r="Q25" s="424">
        <f>Roles!$D$5</f>
        <v>0.44</v>
      </c>
      <c r="R25" s="431">
        <f t="shared" ref="R25:R28" si="40">Q25*O25</f>
        <v>1.32</v>
      </c>
      <c r="S25" s="70">
        <f t="shared" ref="S25:S28" si="41">T25/$F25</f>
        <v>0.3</v>
      </c>
      <c r="T25" s="431">
        <v>3.0</v>
      </c>
      <c r="U25" s="424"/>
      <c r="V25" s="424">
        <f>Roles!$D$8</f>
        <v>0.09</v>
      </c>
      <c r="W25" s="431">
        <f t="shared" ref="W25:W28" si="42">V25*T25</f>
        <v>0.27</v>
      </c>
      <c r="X25" s="70">
        <f t="shared" ref="X25:X28" si="43">Y25/$F25</f>
        <v>0.3</v>
      </c>
      <c r="Y25" s="431">
        <v>3.0</v>
      </c>
      <c r="Z25" s="424"/>
      <c r="AA25" s="424">
        <f>Roles!$D$8</f>
        <v>0.09</v>
      </c>
      <c r="AB25" s="431">
        <f t="shared" ref="AB25:AB28" si="44">AA25*Y25</f>
        <v>0.27</v>
      </c>
      <c r="AC25" s="70">
        <f t="shared" ref="AC25:AC28" si="45">AD25/$F25</f>
        <v>0.3</v>
      </c>
      <c r="AD25" s="431">
        <v>3.0</v>
      </c>
      <c r="AE25" s="424"/>
      <c r="AF25" s="424">
        <f>Roles!$D$8</f>
        <v>0.09</v>
      </c>
      <c r="AG25" s="431">
        <f t="shared" ref="AG25:AG28" si="46">AF25*AD25</f>
        <v>0.27</v>
      </c>
      <c r="AH25" s="70">
        <f t="shared" ref="AH25:AH28" si="47">AI25/$F25</f>
        <v>0.2</v>
      </c>
      <c r="AI25" s="431">
        <v>2.0</v>
      </c>
      <c r="AJ25" s="424"/>
      <c r="AK25" s="424">
        <f>Roles!$D$8</f>
        <v>0.09</v>
      </c>
      <c r="AL25" s="431">
        <f t="shared" ref="AL25:AL28" si="48">AK25*AI25</f>
        <v>0.18</v>
      </c>
      <c r="AM25" s="70">
        <f t="shared" ref="AM25:AM28" si="49">AN25/$F25</f>
        <v>0.3</v>
      </c>
      <c r="AN25" s="431">
        <v>3.0</v>
      </c>
      <c r="AO25" s="424"/>
      <c r="AP25" s="424">
        <f>Roles!$D$8</f>
        <v>0.09</v>
      </c>
      <c r="AQ25" s="431">
        <f t="shared" ref="AQ25:AQ28" si="50">AP25*AN25</f>
        <v>0.27</v>
      </c>
    </row>
    <row r="26" ht="15.75" customHeight="1">
      <c r="A26" s="307" t="s">
        <v>70</v>
      </c>
      <c r="B26" s="58" t="s">
        <v>269</v>
      </c>
      <c r="C26" s="308">
        <v>46275.0</v>
      </c>
      <c r="D26" s="308">
        <v>46279.0</v>
      </c>
      <c r="E26" s="188">
        <f t="shared" si="2"/>
        <v>5</v>
      </c>
      <c r="F26" s="309">
        <v>5.0</v>
      </c>
      <c r="G26" s="62">
        <f t="shared" si="3"/>
        <v>0.006321112516</v>
      </c>
      <c r="H26" s="62">
        <f t="shared" ref="H26:H28" si="51">H25+G26</f>
        <v>0.06194690265</v>
      </c>
      <c r="I26" s="264">
        <f t="shared" si="37"/>
        <v>18</v>
      </c>
      <c r="J26" s="189">
        <f t="shared" ref="J26:J28" si="52">J25+I26</f>
        <v>59.5</v>
      </c>
      <c r="K26" s="49">
        <f t="shared" si="1"/>
        <v>0.1547464239</v>
      </c>
      <c r="L26" s="271">
        <f t="shared" si="38"/>
        <v>2.67</v>
      </c>
      <c r="M26" s="189">
        <f t="shared" ref="M26:M28" si="53">M25+L26</f>
        <v>14.63</v>
      </c>
      <c r="N26" s="70">
        <f t="shared" si="39"/>
        <v>0.6</v>
      </c>
      <c r="O26" s="431">
        <v>3.0</v>
      </c>
      <c r="P26" s="424"/>
      <c r="Q26" s="424">
        <f>Roles!$D$5</f>
        <v>0.44</v>
      </c>
      <c r="R26" s="431">
        <f t="shared" si="40"/>
        <v>1.32</v>
      </c>
      <c r="S26" s="70">
        <f t="shared" si="41"/>
        <v>0.6</v>
      </c>
      <c r="T26" s="431">
        <v>3.0</v>
      </c>
      <c r="U26" s="424"/>
      <c r="V26" s="424">
        <f>Roles!$D$8</f>
        <v>0.09</v>
      </c>
      <c r="W26" s="431">
        <f t="shared" si="42"/>
        <v>0.27</v>
      </c>
      <c r="X26" s="70">
        <f t="shared" si="43"/>
        <v>0.6</v>
      </c>
      <c r="Y26" s="431">
        <v>3.0</v>
      </c>
      <c r="Z26" s="424"/>
      <c r="AA26" s="424">
        <f>Roles!$D$8</f>
        <v>0.09</v>
      </c>
      <c r="AB26" s="431">
        <f t="shared" si="44"/>
        <v>0.27</v>
      </c>
      <c r="AC26" s="70">
        <f t="shared" si="45"/>
        <v>0.6</v>
      </c>
      <c r="AD26" s="431">
        <v>3.0</v>
      </c>
      <c r="AE26" s="424"/>
      <c r="AF26" s="424">
        <f>Roles!$D$8</f>
        <v>0.09</v>
      </c>
      <c r="AG26" s="431">
        <f t="shared" si="46"/>
        <v>0.27</v>
      </c>
      <c r="AH26" s="70">
        <f t="shared" si="47"/>
        <v>0.6</v>
      </c>
      <c r="AI26" s="431">
        <v>3.0</v>
      </c>
      <c r="AJ26" s="424"/>
      <c r="AK26" s="424">
        <f>Roles!$D$8</f>
        <v>0.09</v>
      </c>
      <c r="AL26" s="431">
        <f t="shared" si="48"/>
        <v>0.27</v>
      </c>
      <c r="AM26" s="70">
        <f t="shared" si="49"/>
        <v>0.6</v>
      </c>
      <c r="AN26" s="431">
        <v>3.0</v>
      </c>
      <c r="AO26" s="424"/>
      <c r="AP26" s="424">
        <f>Roles!$D$8</f>
        <v>0.09</v>
      </c>
      <c r="AQ26" s="431">
        <f t="shared" si="50"/>
        <v>0.27</v>
      </c>
    </row>
    <row r="27" ht="15.75" customHeight="1">
      <c r="A27" s="307" t="s">
        <v>72</v>
      </c>
      <c r="B27" s="58" t="s">
        <v>270</v>
      </c>
      <c r="C27" s="308">
        <v>46275.0</v>
      </c>
      <c r="D27" s="308">
        <v>46279.0</v>
      </c>
      <c r="E27" s="310">
        <f t="shared" si="2"/>
        <v>5</v>
      </c>
      <c r="F27" s="309">
        <v>5.0</v>
      </c>
      <c r="G27" s="262">
        <f t="shared" si="3"/>
        <v>0.006321112516</v>
      </c>
      <c r="H27" s="62">
        <f t="shared" si="51"/>
        <v>0.06826801517</v>
      </c>
      <c r="I27" s="264">
        <f t="shared" si="37"/>
        <v>13</v>
      </c>
      <c r="J27" s="189">
        <f t="shared" si="52"/>
        <v>72.5</v>
      </c>
      <c r="K27" s="49">
        <f t="shared" si="1"/>
        <v>0.188556567</v>
      </c>
      <c r="L27" s="271">
        <f t="shared" si="38"/>
        <v>1.87</v>
      </c>
      <c r="M27" s="189">
        <f t="shared" si="53"/>
        <v>16.5</v>
      </c>
      <c r="N27" s="70">
        <f t="shared" si="39"/>
        <v>0.4</v>
      </c>
      <c r="O27" s="431">
        <v>2.0</v>
      </c>
      <c r="P27" s="424"/>
      <c r="Q27" s="424">
        <f>Roles!$D$5</f>
        <v>0.44</v>
      </c>
      <c r="R27" s="431">
        <f t="shared" si="40"/>
        <v>0.88</v>
      </c>
      <c r="S27" s="70">
        <f t="shared" si="41"/>
        <v>0.4</v>
      </c>
      <c r="T27" s="431">
        <v>2.0</v>
      </c>
      <c r="U27" s="424"/>
      <c r="V27" s="424">
        <f>Roles!$D$8</f>
        <v>0.09</v>
      </c>
      <c r="W27" s="431">
        <f t="shared" si="42"/>
        <v>0.18</v>
      </c>
      <c r="X27" s="70">
        <f t="shared" si="43"/>
        <v>0.4</v>
      </c>
      <c r="Y27" s="431">
        <v>2.0</v>
      </c>
      <c r="Z27" s="424"/>
      <c r="AA27" s="424">
        <f>Roles!$D$8</f>
        <v>0.09</v>
      </c>
      <c r="AB27" s="431">
        <f t="shared" si="44"/>
        <v>0.18</v>
      </c>
      <c r="AC27" s="70">
        <f t="shared" si="45"/>
        <v>0.4</v>
      </c>
      <c r="AD27" s="431">
        <v>2.0</v>
      </c>
      <c r="AE27" s="424"/>
      <c r="AF27" s="424">
        <f>Roles!$D$8</f>
        <v>0.09</v>
      </c>
      <c r="AG27" s="431">
        <f t="shared" si="46"/>
        <v>0.18</v>
      </c>
      <c r="AH27" s="70">
        <f t="shared" si="47"/>
        <v>0.6</v>
      </c>
      <c r="AI27" s="431">
        <v>3.0</v>
      </c>
      <c r="AJ27" s="424"/>
      <c r="AK27" s="424">
        <f>Roles!$D$8</f>
        <v>0.09</v>
      </c>
      <c r="AL27" s="431">
        <f t="shared" si="48"/>
        <v>0.27</v>
      </c>
      <c r="AM27" s="70">
        <f t="shared" si="49"/>
        <v>0.4</v>
      </c>
      <c r="AN27" s="431">
        <v>2.0</v>
      </c>
      <c r="AO27" s="424"/>
      <c r="AP27" s="424">
        <f>Roles!$D$8</f>
        <v>0.09</v>
      </c>
      <c r="AQ27" s="431">
        <f t="shared" si="50"/>
        <v>0.18</v>
      </c>
    </row>
    <row r="28" ht="15.75" customHeight="1">
      <c r="A28" s="307" t="s">
        <v>74</v>
      </c>
      <c r="B28" s="311" t="s">
        <v>271</v>
      </c>
      <c r="C28" s="308">
        <v>46277.0</v>
      </c>
      <c r="D28" s="308">
        <v>46277.0</v>
      </c>
      <c r="E28" s="312">
        <v>1.0</v>
      </c>
      <c r="F28" s="309">
        <v>1.0</v>
      </c>
      <c r="G28" s="262">
        <f t="shared" si="3"/>
        <v>0.001264222503</v>
      </c>
      <c r="H28" s="62">
        <f t="shared" si="51"/>
        <v>0.06953223767</v>
      </c>
      <c r="I28" s="264">
        <f t="shared" si="37"/>
        <v>1</v>
      </c>
      <c r="J28" s="189">
        <f t="shared" si="52"/>
        <v>73.5</v>
      </c>
      <c r="K28" s="313"/>
      <c r="L28" s="271">
        <f t="shared" si="38"/>
        <v>0.44</v>
      </c>
      <c r="M28" s="189">
        <f t="shared" si="53"/>
        <v>16.94</v>
      </c>
      <c r="N28" s="70">
        <f t="shared" si="39"/>
        <v>1</v>
      </c>
      <c r="O28" s="431">
        <v>1.0</v>
      </c>
      <c r="P28" s="424"/>
      <c r="Q28" s="424">
        <f>Roles!$D$5</f>
        <v>0.44</v>
      </c>
      <c r="R28" s="431">
        <f t="shared" si="40"/>
        <v>0.44</v>
      </c>
      <c r="S28" s="70">
        <f t="shared" si="41"/>
        <v>0</v>
      </c>
      <c r="T28" s="431"/>
      <c r="U28" s="424"/>
      <c r="V28" s="424">
        <f>Roles!$D$8</f>
        <v>0.09</v>
      </c>
      <c r="W28" s="431">
        <f t="shared" si="42"/>
        <v>0</v>
      </c>
      <c r="X28" s="70">
        <f t="shared" si="43"/>
        <v>0</v>
      </c>
      <c r="Y28" s="431"/>
      <c r="Z28" s="424"/>
      <c r="AA28" s="424">
        <f>Roles!$D$8</f>
        <v>0.09</v>
      </c>
      <c r="AB28" s="431">
        <f t="shared" si="44"/>
        <v>0</v>
      </c>
      <c r="AC28" s="70">
        <f t="shared" si="45"/>
        <v>0</v>
      </c>
      <c r="AD28" s="431"/>
      <c r="AE28" s="424"/>
      <c r="AF28" s="424">
        <f>Roles!$D$8</f>
        <v>0.09</v>
      </c>
      <c r="AG28" s="431">
        <f t="shared" si="46"/>
        <v>0</v>
      </c>
      <c r="AH28" s="70">
        <f t="shared" si="47"/>
        <v>0</v>
      </c>
      <c r="AI28" s="431"/>
      <c r="AJ28" s="424"/>
      <c r="AK28" s="424">
        <f>Roles!$D$8</f>
        <v>0.09</v>
      </c>
      <c r="AL28" s="431">
        <f t="shared" si="48"/>
        <v>0</v>
      </c>
      <c r="AM28" s="70">
        <f t="shared" si="49"/>
        <v>0</v>
      </c>
      <c r="AN28" s="431"/>
      <c r="AO28" s="424"/>
      <c r="AP28" s="424">
        <f>Roles!$D$8</f>
        <v>0.09</v>
      </c>
      <c r="AQ28" s="431">
        <f t="shared" si="50"/>
        <v>0</v>
      </c>
    </row>
    <row r="29" ht="15.75" customHeight="1">
      <c r="A29" s="301" t="s">
        <v>272</v>
      </c>
      <c r="B29" s="302" t="s">
        <v>273</v>
      </c>
      <c r="C29" s="303">
        <v>46280.0</v>
      </c>
      <c r="D29" s="303">
        <v>46282.0</v>
      </c>
      <c r="E29" s="304">
        <f t="shared" ref="E29:E57" si="54">D29-C29+1</f>
        <v>3</v>
      </c>
      <c r="F29" s="278">
        <f>SUM(F30:F31)</f>
        <v>20</v>
      </c>
      <c r="G29" s="314">
        <f t="shared" si="3"/>
        <v>0.02528445006</v>
      </c>
      <c r="H29" s="305">
        <f>H31</f>
        <v>0.09481668774</v>
      </c>
      <c r="I29" s="306">
        <f>SUM(I30:I31)</f>
        <v>6</v>
      </c>
      <c r="J29" s="306">
        <f>J31</f>
        <v>79.5</v>
      </c>
      <c r="K29" s="247">
        <f t="shared" ref="K29:K113" si="55">J29/$I$114</f>
        <v>0.2067620286</v>
      </c>
      <c r="L29" s="306">
        <f>SUM(L30:L31)</f>
        <v>0.89</v>
      </c>
      <c r="M29" s="306">
        <f>M31</f>
        <v>17.83</v>
      </c>
      <c r="N29" s="70"/>
      <c r="O29" s="431"/>
      <c r="P29" s="424"/>
      <c r="Q29" s="424"/>
      <c r="R29" s="431"/>
      <c r="S29" s="435"/>
      <c r="T29" s="431"/>
      <c r="U29" s="424"/>
      <c r="V29" s="424"/>
      <c r="W29" s="431"/>
      <c r="X29" s="70"/>
      <c r="Y29" s="431"/>
      <c r="Z29" s="424"/>
      <c r="AA29" s="424"/>
      <c r="AB29" s="431"/>
      <c r="AC29" s="70"/>
      <c r="AD29" s="431"/>
      <c r="AE29" s="424"/>
      <c r="AF29" s="424"/>
      <c r="AG29" s="431"/>
      <c r="AH29" s="70"/>
      <c r="AI29" s="431"/>
      <c r="AJ29" s="424"/>
      <c r="AK29" s="424"/>
      <c r="AL29" s="431"/>
      <c r="AM29" s="70"/>
      <c r="AN29" s="431"/>
      <c r="AO29" s="424"/>
      <c r="AP29" s="424"/>
      <c r="AQ29" s="431"/>
    </row>
    <row r="30" ht="15.75" customHeight="1">
      <c r="A30" s="307" t="s">
        <v>80</v>
      </c>
      <c r="B30" s="58" t="s">
        <v>274</v>
      </c>
      <c r="C30" s="308">
        <v>46280.0</v>
      </c>
      <c r="D30" s="308">
        <v>46282.0</v>
      </c>
      <c r="E30" s="188">
        <f t="shared" si="54"/>
        <v>3</v>
      </c>
      <c r="F30" s="309">
        <v>10.0</v>
      </c>
      <c r="G30" s="262">
        <f t="shared" si="3"/>
        <v>0.01264222503</v>
      </c>
      <c r="H30" s="62">
        <f>H28+G30</f>
        <v>0.08217446271</v>
      </c>
      <c r="I30" s="264">
        <f t="shared" ref="I30:I31" si="56">O30+T30+Y30+AD30+AI30+AN30</f>
        <v>6</v>
      </c>
      <c r="J30" s="189">
        <f>J28+I30</f>
        <v>79.5</v>
      </c>
      <c r="K30" s="49">
        <f t="shared" si="55"/>
        <v>0.2067620286</v>
      </c>
      <c r="L30" s="271">
        <f t="shared" ref="L30:L31" si="57">R30+W30+AB30+AG30+AL30+AQ30</f>
        <v>0.89</v>
      </c>
      <c r="M30" s="189">
        <f>M28+L30</f>
        <v>17.83</v>
      </c>
      <c r="N30" s="70">
        <f t="shared" ref="N30:N31" si="58">O30/$F30</f>
        <v>0.1</v>
      </c>
      <c r="O30" s="431">
        <v>1.0</v>
      </c>
      <c r="P30" s="424"/>
      <c r="Q30" s="424">
        <f>Roles!$D$5</f>
        <v>0.44</v>
      </c>
      <c r="R30" s="431">
        <f t="shared" ref="R30:R31" si="59">Q30*O30</f>
        <v>0.44</v>
      </c>
      <c r="S30" s="70">
        <f t="shared" ref="S30:S31" si="60">T30/$F30</f>
        <v>0.1</v>
      </c>
      <c r="T30" s="431">
        <v>1.0</v>
      </c>
      <c r="U30" s="424"/>
      <c r="V30" s="424">
        <f>Roles!$D$8</f>
        <v>0.09</v>
      </c>
      <c r="W30" s="431">
        <f t="shared" ref="W30:W31" si="61">V30*T30</f>
        <v>0.09</v>
      </c>
      <c r="X30" s="70">
        <f t="shared" ref="X30:X31" si="62">Y30/$F30</f>
        <v>0.1</v>
      </c>
      <c r="Y30" s="431">
        <v>1.0</v>
      </c>
      <c r="Z30" s="424"/>
      <c r="AA30" s="424">
        <f>Roles!$D$8</f>
        <v>0.09</v>
      </c>
      <c r="AB30" s="431">
        <f t="shared" ref="AB30:AB31" si="63">AA30*Y30</f>
        <v>0.09</v>
      </c>
      <c r="AC30" s="70">
        <f t="shared" ref="AC30:AC31" si="64">AD30/$F30</f>
        <v>0.1</v>
      </c>
      <c r="AD30" s="431">
        <v>1.0</v>
      </c>
      <c r="AE30" s="424"/>
      <c r="AF30" s="424">
        <f>Roles!$D$8</f>
        <v>0.09</v>
      </c>
      <c r="AG30" s="431">
        <f t="shared" ref="AG30:AG31" si="65">AF30*AD30</f>
        <v>0.09</v>
      </c>
      <c r="AH30" s="70">
        <f t="shared" ref="AH30:AH31" si="66">AI30/$F30</f>
        <v>0.1</v>
      </c>
      <c r="AI30" s="431">
        <v>1.0</v>
      </c>
      <c r="AJ30" s="424"/>
      <c r="AK30" s="424">
        <f>Roles!$D$8</f>
        <v>0.09</v>
      </c>
      <c r="AL30" s="431">
        <f t="shared" ref="AL30:AL31" si="67">AK30*AI30</f>
        <v>0.09</v>
      </c>
      <c r="AM30" s="70">
        <f t="shared" ref="AM30:AM31" si="68">AN30/$F30</f>
        <v>0.1</v>
      </c>
      <c r="AN30" s="431">
        <v>1.0</v>
      </c>
      <c r="AO30" s="424"/>
      <c r="AP30" s="424">
        <f>Roles!$D$8</f>
        <v>0.09</v>
      </c>
      <c r="AQ30" s="431">
        <f t="shared" ref="AQ30:AQ31" si="69">AP30*AN30</f>
        <v>0.09</v>
      </c>
    </row>
    <row r="31" ht="15.75" customHeight="1">
      <c r="A31" s="307" t="s">
        <v>82</v>
      </c>
      <c r="B31" s="58" t="s">
        <v>275</v>
      </c>
      <c r="C31" s="308">
        <v>46281.0</v>
      </c>
      <c r="D31" s="308">
        <v>46282.0</v>
      </c>
      <c r="E31" s="188">
        <f t="shared" si="54"/>
        <v>2</v>
      </c>
      <c r="F31" s="309">
        <v>10.0</v>
      </c>
      <c r="G31" s="262">
        <f t="shared" si="3"/>
        <v>0.01264222503</v>
      </c>
      <c r="H31" s="62">
        <f>H30+G31</f>
        <v>0.09481668774</v>
      </c>
      <c r="I31" s="264">
        <f t="shared" si="56"/>
        <v>0</v>
      </c>
      <c r="J31" s="189">
        <f>J30+I31</f>
        <v>79.5</v>
      </c>
      <c r="K31" s="49">
        <f t="shared" si="55"/>
        <v>0.2067620286</v>
      </c>
      <c r="L31" s="271">
        <f t="shared" si="57"/>
        <v>0</v>
      </c>
      <c r="M31" s="189">
        <f>M30+L31</f>
        <v>17.83</v>
      </c>
      <c r="N31" s="70">
        <f t="shared" si="58"/>
        <v>0</v>
      </c>
      <c r="O31" s="431">
        <v>0.0</v>
      </c>
      <c r="P31" s="424"/>
      <c r="Q31" s="424">
        <f>Roles!$D$5</f>
        <v>0.44</v>
      </c>
      <c r="R31" s="431">
        <f t="shared" si="59"/>
        <v>0</v>
      </c>
      <c r="S31" s="70">
        <f t="shared" si="60"/>
        <v>0</v>
      </c>
      <c r="T31" s="431">
        <v>0.0</v>
      </c>
      <c r="U31" s="424"/>
      <c r="V31" s="424">
        <f>Roles!$D$8</f>
        <v>0.09</v>
      </c>
      <c r="W31" s="431">
        <f t="shared" si="61"/>
        <v>0</v>
      </c>
      <c r="X31" s="70">
        <f t="shared" si="62"/>
        <v>0</v>
      </c>
      <c r="Y31" s="431">
        <v>0.0</v>
      </c>
      <c r="Z31" s="424"/>
      <c r="AA31" s="424">
        <f>Roles!$D$8</f>
        <v>0.09</v>
      </c>
      <c r="AB31" s="431">
        <f t="shared" si="63"/>
        <v>0</v>
      </c>
      <c r="AC31" s="70">
        <f t="shared" si="64"/>
        <v>0</v>
      </c>
      <c r="AD31" s="431">
        <v>0.0</v>
      </c>
      <c r="AE31" s="424"/>
      <c r="AF31" s="424">
        <f>Roles!$D$8</f>
        <v>0.09</v>
      </c>
      <c r="AG31" s="431">
        <f t="shared" si="65"/>
        <v>0</v>
      </c>
      <c r="AH31" s="70">
        <f t="shared" si="66"/>
        <v>0</v>
      </c>
      <c r="AI31" s="431">
        <v>0.0</v>
      </c>
      <c r="AJ31" s="424"/>
      <c r="AK31" s="424">
        <f>Roles!$D$8</f>
        <v>0.09</v>
      </c>
      <c r="AL31" s="431">
        <f t="shared" si="67"/>
        <v>0</v>
      </c>
      <c r="AM31" s="70">
        <f t="shared" si="68"/>
        <v>0</v>
      </c>
      <c r="AN31" s="431">
        <v>0.0</v>
      </c>
      <c r="AO31" s="424"/>
      <c r="AP31" s="424">
        <f>Roles!$D$8</f>
        <v>0.09</v>
      </c>
      <c r="AQ31" s="431">
        <f t="shared" si="69"/>
        <v>0</v>
      </c>
    </row>
    <row r="32" ht="15.75" customHeight="1">
      <c r="A32" s="301" t="s">
        <v>276</v>
      </c>
      <c r="B32" s="302" t="s">
        <v>277</v>
      </c>
      <c r="C32" s="303">
        <v>46283.0</v>
      </c>
      <c r="D32" s="303">
        <v>46285.0</v>
      </c>
      <c r="E32" s="304">
        <f t="shared" si="54"/>
        <v>3</v>
      </c>
      <c r="F32" s="278">
        <f>SUM(F33:F35)</f>
        <v>25</v>
      </c>
      <c r="G32" s="314">
        <f t="shared" si="3"/>
        <v>0.03160556258</v>
      </c>
      <c r="H32" s="305">
        <f>H35</f>
        <v>0.1264222503</v>
      </c>
      <c r="I32" s="306">
        <f>SUM(I33:I35)</f>
        <v>50</v>
      </c>
      <c r="J32" s="306">
        <f>J35</f>
        <v>129.5</v>
      </c>
      <c r="K32" s="247">
        <f t="shared" si="55"/>
        <v>0.3368010403</v>
      </c>
      <c r="L32" s="306">
        <f>SUM(L33:L35)</f>
        <v>8</v>
      </c>
      <c r="M32" s="306">
        <f>M35</f>
        <v>25.83</v>
      </c>
      <c r="N32" s="70"/>
      <c r="O32" s="431"/>
      <c r="P32" s="424"/>
      <c r="Q32" s="424"/>
      <c r="R32" s="431"/>
      <c r="S32" s="435"/>
      <c r="T32" s="431"/>
      <c r="U32" s="424"/>
      <c r="V32" s="424"/>
      <c r="W32" s="431"/>
      <c r="X32" s="70"/>
      <c r="Y32" s="431"/>
      <c r="Z32" s="424"/>
      <c r="AA32" s="424"/>
      <c r="AB32" s="431"/>
      <c r="AC32" s="70"/>
      <c r="AD32" s="431"/>
      <c r="AE32" s="424"/>
      <c r="AF32" s="424"/>
      <c r="AG32" s="431"/>
      <c r="AH32" s="70"/>
      <c r="AI32" s="431"/>
      <c r="AJ32" s="424"/>
      <c r="AK32" s="424"/>
      <c r="AL32" s="431"/>
      <c r="AM32" s="70"/>
      <c r="AN32" s="431"/>
      <c r="AO32" s="424"/>
      <c r="AP32" s="424"/>
      <c r="AQ32" s="431"/>
    </row>
    <row r="33" ht="15.75" customHeight="1">
      <c r="A33" s="307" t="s">
        <v>100</v>
      </c>
      <c r="B33" s="58" t="s">
        <v>278</v>
      </c>
      <c r="C33" s="308">
        <v>46283.0</v>
      </c>
      <c r="D33" s="308">
        <v>46284.0</v>
      </c>
      <c r="E33" s="188">
        <f t="shared" si="54"/>
        <v>2</v>
      </c>
      <c r="F33" s="309">
        <v>10.0</v>
      </c>
      <c r="G33" s="262">
        <f t="shared" si="3"/>
        <v>0.01264222503</v>
      </c>
      <c r="H33" s="62">
        <f>H31+G33</f>
        <v>0.1074589128</v>
      </c>
      <c r="I33" s="264">
        <f t="shared" ref="I33:I35" si="70">O33+T33+Y33+AD33+AI33+AN33</f>
        <v>25</v>
      </c>
      <c r="J33" s="189">
        <f>J31+I33</f>
        <v>104.5</v>
      </c>
      <c r="K33" s="49">
        <f t="shared" si="55"/>
        <v>0.2717815345</v>
      </c>
      <c r="L33" s="271">
        <f t="shared" ref="L33:L35" si="71">R33+W33+AB33+AG33+AL33+AQ33</f>
        <v>4</v>
      </c>
      <c r="M33" s="189">
        <f>M31+L33</f>
        <v>21.83</v>
      </c>
      <c r="N33" s="70">
        <f t="shared" ref="N33:N35" si="72">O33/$F33</f>
        <v>0.5</v>
      </c>
      <c r="O33" s="431">
        <v>5.0</v>
      </c>
      <c r="P33" s="424"/>
      <c r="Q33" s="424">
        <f>Roles!$D$5</f>
        <v>0.44</v>
      </c>
      <c r="R33" s="431">
        <f t="shared" ref="R33:R35" si="73">Q33*O33</f>
        <v>2.2</v>
      </c>
      <c r="S33" s="70">
        <f t="shared" ref="S33:S35" si="74">T33/$F33</f>
        <v>0.4</v>
      </c>
      <c r="T33" s="431">
        <v>4.0</v>
      </c>
      <c r="U33" s="424"/>
      <c r="V33" s="424">
        <f>Roles!$D$8</f>
        <v>0.09</v>
      </c>
      <c r="W33" s="431">
        <f t="shared" ref="W33:W35" si="75">V33*T33</f>
        <v>0.36</v>
      </c>
      <c r="X33" s="70">
        <f t="shared" ref="X33:X35" si="76">Y33/$F33</f>
        <v>0.4</v>
      </c>
      <c r="Y33" s="431">
        <v>4.0</v>
      </c>
      <c r="Z33" s="424"/>
      <c r="AA33" s="424">
        <f>Roles!$D$8</f>
        <v>0.09</v>
      </c>
      <c r="AB33" s="431">
        <f t="shared" ref="AB33:AB35" si="77">AA33*Y33</f>
        <v>0.36</v>
      </c>
      <c r="AC33" s="70">
        <f t="shared" ref="AC33:AC35" si="78">AD33/$F33</f>
        <v>0.4</v>
      </c>
      <c r="AD33" s="431">
        <v>4.0</v>
      </c>
      <c r="AE33" s="424"/>
      <c r="AF33" s="424">
        <f>Roles!$D$8</f>
        <v>0.09</v>
      </c>
      <c r="AG33" s="431">
        <f t="shared" ref="AG33:AG35" si="79">AF33*AD33</f>
        <v>0.36</v>
      </c>
      <c r="AH33" s="70">
        <f t="shared" ref="AH33:AH35" si="80">AI33/$F33</f>
        <v>0.4</v>
      </c>
      <c r="AI33" s="431">
        <v>4.0</v>
      </c>
      <c r="AJ33" s="424"/>
      <c r="AK33" s="424">
        <f>Roles!$D$8</f>
        <v>0.09</v>
      </c>
      <c r="AL33" s="431">
        <f t="shared" ref="AL33:AL35" si="81">AK33*AI33</f>
        <v>0.36</v>
      </c>
      <c r="AM33" s="70">
        <f t="shared" ref="AM33:AM35" si="82">AN33/$F33</f>
        <v>0.4</v>
      </c>
      <c r="AN33" s="431">
        <v>4.0</v>
      </c>
      <c r="AO33" s="424"/>
      <c r="AP33" s="424">
        <f>Roles!$D$8</f>
        <v>0.09</v>
      </c>
      <c r="AQ33" s="431">
        <f t="shared" ref="AQ33:AQ35" si="83">AP33*AN33</f>
        <v>0.36</v>
      </c>
    </row>
    <row r="34" ht="15.75" customHeight="1">
      <c r="A34" s="307" t="s">
        <v>102</v>
      </c>
      <c r="B34" s="58" t="s">
        <v>279</v>
      </c>
      <c r="C34" s="308">
        <v>46284.0</v>
      </c>
      <c r="D34" s="308">
        <v>46285.0</v>
      </c>
      <c r="E34" s="188">
        <f t="shared" si="54"/>
        <v>2</v>
      </c>
      <c r="F34" s="309">
        <v>10.0</v>
      </c>
      <c r="G34" s="262">
        <f t="shared" si="3"/>
        <v>0.01264222503</v>
      </c>
      <c r="H34" s="62">
        <f t="shared" ref="H34:H35" si="84">H33+G34</f>
        <v>0.1201011378</v>
      </c>
      <c r="I34" s="264">
        <f t="shared" si="70"/>
        <v>25</v>
      </c>
      <c r="J34" s="189">
        <f t="shared" ref="J34:J35" si="85">J33+I34</f>
        <v>129.5</v>
      </c>
      <c r="K34" s="49">
        <f t="shared" si="55"/>
        <v>0.3368010403</v>
      </c>
      <c r="L34" s="271">
        <f t="shared" si="71"/>
        <v>4</v>
      </c>
      <c r="M34" s="189">
        <f t="shared" ref="M34:M35" si="86">M33+L34</f>
        <v>25.83</v>
      </c>
      <c r="N34" s="70">
        <f t="shared" si="72"/>
        <v>0.5</v>
      </c>
      <c r="O34" s="431">
        <v>5.0</v>
      </c>
      <c r="P34" s="424"/>
      <c r="Q34" s="424">
        <f>Roles!$D$5</f>
        <v>0.44</v>
      </c>
      <c r="R34" s="431">
        <f t="shared" si="73"/>
        <v>2.2</v>
      </c>
      <c r="S34" s="70">
        <f t="shared" si="74"/>
        <v>0.4</v>
      </c>
      <c r="T34" s="431">
        <v>4.0</v>
      </c>
      <c r="U34" s="424"/>
      <c r="V34" s="424">
        <f>Roles!$D$8</f>
        <v>0.09</v>
      </c>
      <c r="W34" s="431">
        <f t="shared" si="75"/>
        <v>0.36</v>
      </c>
      <c r="X34" s="70">
        <f t="shared" si="76"/>
        <v>0.4</v>
      </c>
      <c r="Y34" s="431">
        <v>4.0</v>
      </c>
      <c r="Z34" s="424"/>
      <c r="AA34" s="424">
        <f>Roles!$D$8</f>
        <v>0.09</v>
      </c>
      <c r="AB34" s="431">
        <f t="shared" si="77"/>
        <v>0.36</v>
      </c>
      <c r="AC34" s="70">
        <f t="shared" si="78"/>
        <v>0.4</v>
      </c>
      <c r="AD34" s="431">
        <v>4.0</v>
      </c>
      <c r="AE34" s="424"/>
      <c r="AF34" s="424">
        <f>Roles!$D$8</f>
        <v>0.09</v>
      </c>
      <c r="AG34" s="431">
        <f t="shared" si="79"/>
        <v>0.36</v>
      </c>
      <c r="AH34" s="70">
        <f t="shared" si="80"/>
        <v>0.4</v>
      </c>
      <c r="AI34" s="431">
        <v>4.0</v>
      </c>
      <c r="AJ34" s="424"/>
      <c r="AK34" s="424">
        <f>Roles!$D$8</f>
        <v>0.09</v>
      </c>
      <c r="AL34" s="431">
        <f t="shared" si="81"/>
        <v>0.36</v>
      </c>
      <c r="AM34" s="70">
        <f t="shared" si="82"/>
        <v>0.4</v>
      </c>
      <c r="AN34" s="431">
        <v>4.0</v>
      </c>
      <c r="AO34" s="424"/>
      <c r="AP34" s="424">
        <f>Roles!$D$8</f>
        <v>0.09</v>
      </c>
      <c r="AQ34" s="431">
        <f t="shared" si="83"/>
        <v>0.36</v>
      </c>
    </row>
    <row r="35" ht="15.75" customHeight="1">
      <c r="A35" s="307" t="s">
        <v>104</v>
      </c>
      <c r="B35" s="58" t="s">
        <v>280</v>
      </c>
      <c r="C35" s="308">
        <v>46285.0</v>
      </c>
      <c r="D35" s="308">
        <v>46285.0</v>
      </c>
      <c r="E35" s="188">
        <f t="shared" si="54"/>
        <v>1</v>
      </c>
      <c r="F35" s="309">
        <v>5.0</v>
      </c>
      <c r="G35" s="262">
        <f t="shared" si="3"/>
        <v>0.006321112516</v>
      </c>
      <c r="H35" s="62">
        <f t="shared" si="84"/>
        <v>0.1264222503</v>
      </c>
      <c r="I35" s="264">
        <f t="shared" si="70"/>
        <v>0</v>
      </c>
      <c r="J35" s="189">
        <f t="shared" si="85"/>
        <v>129.5</v>
      </c>
      <c r="K35" s="49">
        <f t="shared" si="55"/>
        <v>0.3368010403</v>
      </c>
      <c r="L35" s="271">
        <f t="shared" si="71"/>
        <v>0</v>
      </c>
      <c r="M35" s="189">
        <f t="shared" si="86"/>
        <v>25.83</v>
      </c>
      <c r="N35" s="70">
        <f t="shared" si="72"/>
        <v>0</v>
      </c>
      <c r="O35" s="431">
        <v>0.0</v>
      </c>
      <c r="P35" s="424"/>
      <c r="Q35" s="424">
        <f>Roles!$D$5</f>
        <v>0.44</v>
      </c>
      <c r="R35" s="431">
        <f t="shared" si="73"/>
        <v>0</v>
      </c>
      <c r="S35" s="70">
        <f t="shared" si="74"/>
        <v>0</v>
      </c>
      <c r="T35" s="431">
        <v>0.0</v>
      </c>
      <c r="U35" s="424"/>
      <c r="V35" s="424">
        <f>Roles!$D$8</f>
        <v>0.09</v>
      </c>
      <c r="W35" s="431">
        <f t="shared" si="75"/>
        <v>0</v>
      </c>
      <c r="X35" s="70">
        <f t="shared" si="76"/>
        <v>0</v>
      </c>
      <c r="Y35" s="431">
        <v>0.0</v>
      </c>
      <c r="Z35" s="424"/>
      <c r="AA35" s="424">
        <f>Roles!$D$8</f>
        <v>0.09</v>
      </c>
      <c r="AB35" s="431">
        <f t="shared" si="77"/>
        <v>0</v>
      </c>
      <c r="AC35" s="70">
        <f t="shared" si="78"/>
        <v>0</v>
      </c>
      <c r="AD35" s="431">
        <v>0.0</v>
      </c>
      <c r="AE35" s="424"/>
      <c r="AF35" s="424">
        <f>Roles!$D$8</f>
        <v>0.09</v>
      </c>
      <c r="AG35" s="431">
        <f t="shared" si="79"/>
        <v>0</v>
      </c>
      <c r="AH35" s="70">
        <f t="shared" si="80"/>
        <v>0</v>
      </c>
      <c r="AI35" s="431">
        <v>0.0</v>
      </c>
      <c r="AJ35" s="424"/>
      <c r="AK35" s="424">
        <f>Roles!$D$8</f>
        <v>0.09</v>
      </c>
      <c r="AL35" s="431">
        <f t="shared" si="81"/>
        <v>0</v>
      </c>
      <c r="AM35" s="70">
        <f t="shared" si="82"/>
        <v>0</v>
      </c>
      <c r="AN35" s="431">
        <v>0.0</v>
      </c>
      <c r="AO35" s="424"/>
      <c r="AP35" s="424">
        <f>Roles!$D$8</f>
        <v>0.09</v>
      </c>
      <c r="AQ35" s="431">
        <f t="shared" si="83"/>
        <v>0</v>
      </c>
    </row>
    <row r="36" ht="15.75" customHeight="1">
      <c r="A36" s="301" t="s">
        <v>281</v>
      </c>
      <c r="B36" s="302" t="s">
        <v>282</v>
      </c>
      <c r="C36" s="303">
        <v>46286.0</v>
      </c>
      <c r="D36" s="303">
        <v>46289.0</v>
      </c>
      <c r="E36" s="304">
        <f t="shared" si="54"/>
        <v>4</v>
      </c>
      <c r="F36" s="278">
        <f>SUM(F37:F39)</f>
        <v>36</v>
      </c>
      <c r="G36" s="314">
        <f t="shared" si="3"/>
        <v>0.04551201011</v>
      </c>
      <c r="H36" s="305">
        <f>H39</f>
        <v>0.1719342604</v>
      </c>
      <c r="I36" s="306">
        <f>SUM(I37:I39)</f>
        <v>0</v>
      </c>
      <c r="J36" s="306">
        <f>J39</f>
        <v>129.5</v>
      </c>
      <c r="K36" s="247">
        <f t="shared" si="55"/>
        <v>0.3368010403</v>
      </c>
      <c r="L36" s="306">
        <f>SUM(L37:L39)</f>
        <v>0</v>
      </c>
      <c r="M36" s="306">
        <f>M39</f>
        <v>25.83</v>
      </c>
      <c r="N36" s="70"/>
      <c r="O36" s="431"/>
      <c r="P36" s="424"/>
      <c r="Q36" s="424"/>
      <c r="R36" s="431"/>
      <c r="S36" s="435"/>
      <c r="T36" s="431"/>
      <c r="U36" s="424"/>
      <c r="V36" s="424"/>
      <c r="W36" s="431"/>
      <c r="X36" s="70"/>
      <c r="Y36" s="431"/>
      <c r="Z36" s="424"/>
      <c r="AA36" s="424"/>
      <c r="AB36" s="431"/>
      <c r="AC36" s="70"/>
      <c r="AD36" s="431"/>
      <c r="AE36" s="424"/>
      <c r="AF36" s="424"/>
      <c r="AG36" s="431"/>
      <c r="AH36" s="70"/>
      <c r="AI36" s="431"/>
      <c r="AJ36" s="424"/>
      <c r="AK36" s="424"/>
      <c r="AL36" s="431"/>
      <c r="AM36" s="70"/>
      <c r="AN36" s="431"/>
      <c r="AO36" s="424"/>
      <c r="AP36" s="424"/>
      <c r="AQ36" s="431"/>
    </row>
    <row r="37" ht="15.75" customHeight="1">
      <c r="A37" s="307" t="s">
        <v>283</v>
      </c>
      <c r="B37" s="186" t="s">
        <v>284</v>
      </c>
      <c r="C37" s="308">
        <v>46286.0</v>
      </c>
      <c r="D37" s="308">
        <v>46287.0</v>
      </c>
      <c r="E37" s="188">
        <f t="shared" si="54"/>
        <v>2</v>
      </c>
      <c r="F37" s="309">
        <v>15.0</v>
      </c>
      <c r="G37" s="262">
        <f t="shared" si="3"/>
        <v>0.01896333755</v>
      </c>
      <c r="H37" s="62">
        <f>H35+G37</f>
        <v>0.1453855879</v>
      </c>
      <c r="I37" s="264">
        <f t="shared" ref="I37:I39" si="87">O37+T37+Y37+AD37+AI37+AN37</f>
        <v>0</v>
      </c>
      <c r="J37" s="189">
        <f>I37+J35</f>
        <v>129.5</v>
      </c>
      <c r="K37" s="49">
        <f t="shared" si="55"/>
        <v>0.3368010403</v>
      </c>
      <c r="L37" s="271">
        <f t="shared" ref="L37:L39" si="88">R37+W37+AB37+AG37+AL37+AQ37</f>
        <v>0</v>
      </c>
      <c r="M37" s="189">
        <f>L37+M35</f>
        <v>25.83</v>
      </c>
      <c r="N37" s="70">
        <f t="shared" ref="N37:N39" si="89">O37/$F37</f>
        <v>0</v>
      </c>
      <c r="O37" s="424"/>
      <c r="P37" s="424"/>
      <c r="Q37" s="424">
        <f>Roles!$D$5</f>
        <v>0.44</v>
      </c>
      <c r="R37" s="431">
        <f t="shared" ref="R37:R39" si="90">Q37*O37</f>
        <v>0</v>
      </c>
      <c r="S37" s="70">
        <f t="shared" ref="S37:S39" si="91">T37/$F37</f>
        <v>0</v>
      </c>
      <c r="T37" s="424"/>
      <c r="U37" s="424"/>
      <c r="V37" s="424">
        <f>Roles!$D$8</f>
        <v>0.09</v>
      </c>
      <c r="W37" s="431">
        <f t="shared" ref="W37:W39" si="92">V37*T37</f>
        <v>0</v>
      </c>
      <c r="X37" s="70">
        <f t="shared" ref="X37:X39" si="93">Y37/$F37</f>
        <v>0</v>
      </c>
      <c r="Y37" s="424"/>
      <c r="Z37" s="424"/>
      <c r="AA37" s="424">
        <f>Roles!$D$8</f>
        <v>0.09</v>
      </c>
      <c r="AB37" s="431">
        <f t="shared" ref="AB37:AB39" si="94">AA37*Y37</f>
        <v>0</v>
      </c>
      <c r="AC37" s="70">
        <f t="shared" ref="AC37:AC39" si="95">AD37/$F37</f>
        <v>0</v>
      </c>
      <c r="AD37" s="424"/>
      <c r="AE37" s="424"/>
      <c r="AF37" s="424">
        <f>Roles!$D$8</f>
        <v>0.09</v>
      </c>
      <c r="AG37" s="431">
        <f t="shared" ref="AG37:AG39" si="96">AF37*AD37</f>
        <v>0</v>
      </c>
      <c r="AH37" s="70">
        <f t="shared" ref="AH37:AH39" si="97">AI37/$F37</f>
        <v>0</v>
      </c>
      <c r="AI37" s="424"/>
      <c r="AJ37" s="424"/>
      <c r="AK37" s="424">
        <f>Roles!$D$8</f>
        <v>0.09</v>
      </c>
      <c r="AL37" s="431">
        <f t="shared" ref="AL37:AL39" si="98">AK37*AI37</f>
        <v>0</v>
      </c>
      <c r="AM37" s="70">
        <f t="shared" ref="AM37:AM39" si="99">AN37/$F37</f>
        <v>0</v>
      </c>
      <c r="AN37" s="424"/>
      <c r="AO37" s="424"/>
      <c r="AP37" s="424">
        <f>Roles!$D$8</f>
        <v>0.09</v>
      </c>
      <c r="AQ37" s="431">
        <f t="shared" ref="AQ37:AQ39" si="100">AP37*AN37</f>
        <v>0</v>
      </c>
    </row>
    <row r="38" ht="15.75" customHeight="1">
      <c r="A38" s="307" t="s">
        <v>285</v>
      </c>
      <c r="B38" s="58" t="s">
        <v>286</v>
      </c>
      <c r="C38" s="308">
        <v>46288.0</v>
      </c>
      <c r="D38" s="308">
        <v>46289.0</v>
      </c>
      <c r="E38" s="188">
        <f t="shared" si="54"/>
        <v>2</v>
      </c>
      <c r="F38" s="309">
        <v>11.0</v>
      </c>
      <c r="G38" s="62">
        <f t="shared" si="3"/>
        <v>0.01390644753</v>
      </c>
      <c r="H38" s="62">
        <f t="shared" ref="H38:H39" si="101">H37+G38</f>
        <v>0.1592920354</v>
      </c>
      <c r="I38" s="264">
        <f t="shared" si="87"/>
        <v>0</v>
      </c>
      <c r="J38" s="189">
        <f t="shared" ref="J38:J39" si="102">J37+I38</f>
        <v>129.5</v>
      </c>
      <c r="K38" s="49">
        <f t="shared" si="55"/>
        <v>0.3368010403</v>
      </c>
      <c r="L38" s="271">
        <f t="shared" si="88"/>
        <v>0</v>
      </c>
      <c r="M38" s="189">
        <f t="shared" ref="M38:M39" si="103">M37+L38</f>
        <v>25.83</v>
      </c>
      <c r="N38" s="70">
        <f t="shared" si="89"/>
        <v>0</v>
      </c>
      <c r="O38" s="436"/>
      <c r="P38" s="424"/>
      <c r="Q38" s="424">
        <f>Roles!$D$5</f>
        <v>0.44</v>
      </c>
      <c r="R38" s="431">
        <f t="shared" si="90"/>
        <v>0</v>
      </c>
      <c r="S38" s="70">
        <f t="shared" si="91"/>
        <v>0</v>
      </c>
      <c r="T38" s="436"/>
      <c r="U38" s="424"/>
      <c r="V38" s="424">
        <f>Roles!$D$8</f>
        <v>0.09</v>
      </c>
      <c r="W38" s="431">
        <f t="shared" si="92"/>
        <v>0</v>
      </c>
      <c r="X38" s="70">
        <f t="shared" si="93"/>
        <v>0</v>
      </c>
      <c r="Y38" s="436"/>
      <c r="Z38" s="424"/>
      <c r="AA38" s="424">
        <f>Roles!$D$8</f>
        <v>0.09</v>
      </c>
      <c r="AB38" s="431">
        <f t="shared" si="94"/>
        <v>0</v>
      </c>
      <c r="AC38" s="70">
        <f t="shared" si="95"/>
        <v>0</v>
      </c>
      <c r="AD38" s="436"/>
      <c r="AE38" s="424"/>
      <c r="AF38" s="424">
        <f>Roles!$D$8</f>
        <v>0.09</v>
      </c>
      <c r="AG38" s="431">
        <f t="shared" si="96"/>
        <v>0</v>
      </c>
      <c r="AH38" s="70">
        <f t="shared" si="97"/>
        <v>0</v>
      </c>
      <c r="AI38" s="436"/>
      <c r="AJ38" s="424"/>
      <c r="AK38" s="424">
        <f>Roles!$D$8</f>
        <v>0.09</v>
      </c>
      <c r="AL38" s="431">
        <f t="shared" si="98"/>
        <v>0</v>
      </c>
      <c r="AM38" s="70">
        <f t="shared" si="99"/>
        <v>0</v>
      </c>
      <c r="AN38" s="436"/>
      <c r="AO38" s="424"/>
      <c r="AP38" s="424">
        <f>Roles!$D$8</f>
        <v>0.09</v>
      </c>
      <c r="AQ38" s="431">
        <f t="shared" si="100"/>
        <v>0</v>
      </c>
    </row>
    <row r="39" ht="15.75" customHeight="1">
      <c r="A39" s="307" t="s">
        <v>287</v>
      </c>
      <c r="B39" s="58" t="s">
        <v>288</v>
      </c>
      <c r="C39" s="308">
        <v>46286.0</v>
      </c>
      <c r="D39" s="308">
        <v>46287.0</v>
      </c>
      <c r="E39" s="188">
        <f t="shared" si="54"/>
        <v>2</v>
      </c>
      <c r="F39" s="309">
        <v>10.0</v>
      </c>
      <c r="G39" s="62">
        <f t="shared" si="3"/>
        <v>0.01264222503</v>
      </c>
      <c r="H39" s="62">
        <f t="shared" si="101"/>
        <v>0.1719342604</v>
      </c>
      <c r="I39" s="264">
        <f t="shared" si="87"/>
        <v>0</v>
      </c>
      <c r="J39" s="189">
        <f t="shared" si="102"/>
        <v>129.5</v>
      </c>
      <c r="K39" s="49">
        <f t="shared" si="55"/>
        <v>0.3368010403</v>
      </c>
      <c r="L39" s="271">
        <f t="shared" si="88"/>
        <v>0</v>
      </c>
      <c r="M39" s="189">
        <f t="shared" si="103"/>
        <v>25.83</v>
      </c>
      <c r="N39" s="70">
        <f t="shared" si="89"/>
        <v>0</v>
      </c>
      <c r="O39" s="424"/>
      <c r="P39" s="424"/>
      <c r="Q39" s="424">
        <f>Roles!$D$5</f>
        <v>0.44</v>
      </c>
      <c r="R39" s="431">
        <f t="shared" si="90"/>
        <v>0</v>
      </c>
      <c r="S39" s="70">
        <f t="shared" si="91"/>
        <v>0</v>
      </c>
      <c r="T39" s="424"/>
      <c r="U39" s="424"/>
      <c r="V39" s="424">
        <f>Roles!$D$8</f>
        <v>0.09</v>
      </c>
      <c r="W39" s="431">
        <f t="shared" si="92"/>
        <v>0</v>
      </c>
      <c r="X39" s="70">
        <f t="shared" si="93"/>
        <v>0</v>
      </c>
      <c r="Y39" s="424"/>
      <c r="Z39" s="424"/>
      <c r="AA39" s="424">
        <f>Roles!$D$8</f>
        <v>0.09</v>
      </c>
      <c r="AB39" s="431">
        <f t="shared" si="94"/>
        <v>0</v>
      </c>
      <c r="AC39" s="70">
        <f t="shared" si="95"/>
        <v>0</v>
      </c>
      <c r="AD39" s="424"/>
      <c r="AE39" s="424"/>
      <c r="AF39" s="424">
        <f>Roles!$D$8</f>
        <v>0.09</v>
      </c>
      <c r="AG39" s="431">
        <f t="shared" si="96"/>
        <v>0</v>
      </c>
      <c r="AH39" s="70">
        <f t="shared" si="97"/>
        <v>0</v>
      </c>
      <c r="AI39" s="424"/>
      <c r="AJ39" s="424"/>
      <c r="AK39" s="424">
        <f>Roles!$D$8</f>
        <v>0.09</v>
      </c>
      <c r="AL39" s="431">
        <f t="shared" si="98"/>
        <v>0</v>
      </c>
      <c r="AM39" s="70">
        <f t="shared" si="99"/>
        <v>0</v>
      </c>
      <c r="AN39" s="424"/>
      <c r="AO39" s="424"/>
      <c r="AP39" s="424">
        <f>Roles!$D$8</f>
        <v>0.09</v>
      </c>
      <c r="AQ39" s="431">
        <f t="shared" si="100"/>
        <v>0</v>
      </c>
    </row>
    <row r="40" ht="15.75" customHeight="1">
      <c r="A40" s="301" t="s">
        <v>289</v>
      </c>
      <c r="B40" s="302" t="s">
        <v>290</v>
      </c>
      <c r="C40" s="303">
        <v>46282.0</v>
      </c>
      <c r="D40" s="303">
        <v>46287.0</v>
      </c>
      <c r="E40" s="304">
        <f t="shared" si="54"/>
        <v>6</v>
      </c>
      <c r="F40" s="278">
        <f>SUM(F41:F43)</f>
        <v>40</v>
      </c>
      <c r="G40" s="305">
        <f t="shared" si="3"/>
        <v>0.05056890013</v>
      </c>
      <c r="H40" s="305">
        <f>H43</f>
        <v>0.2225031606</v>
      </c>
      <c r="I40" s="306">
        <f>SUM(I41:I43)</f>
        <v>0</v>
      </c>
      <c r="J40" s="306">
        <f>J43</f>
        <v>129.5</v>
      </c>
      <c r="K40" s="247">
        <f t="shared" si="55"/>
        <v>0.3368010403</v>
      </c>
      <c r="L40" s="306">
        <f>SUM(L41:L43)</f>
        <v>0</v>
      </c>
      <c r="M40" s="306">
        <f>M43</f>
        <v>25.83</v>
      </c>
      <c r="N40" s="70"/>
      <c r="O40" s="424"/>
      <c r="P40" s="424"/>
      <c r="Q40" s="424"/>
      <c r="R40" s="431"/>
      <c r="S40" s="435"/>
      <c r="T40" s="424"/>
      <c r="U40" s="424"/>
      <c r="V40" s="424"/>
      <c r="W40" s="431"/>
      <c r="X40" s="70"/>
      <c r="Y40" s="424"/>
      <c r="Z40" s="424"/>
      <c r="AA40" s="424"/>
      <c r="AB40" s="431"/>
      <c r="AC40" s="70"/>
      <c r="AD40" s="424"/>
      <c r="AE40" s="424"/>
      <c r="AF40" s="424"/>
      <c r="AG40" s="431"/>
      <c r="AH40" s="70"/>
      <c r="AI40" s="424"/>
      <c r="AJ40" s="424"/>
      <c r="AK40" s="424"/>
      <c r="AL40" s="431"/>
      <c r="AM40" s="70"/>
      <c r="AN40" s="424"/>
      <c r="AO40" s="424"/>
      <c r="AP40" s="424"/>
      <c r="AQ40" s="431"/>
    </row>
    <row r="41" ht="15.75" customHeight="1">
      <c r="A41" s="307" t="s">
        <v>291</v>
      </c>
      <c r="B41" s="58" t="s">
        <v>292</v>
      </c>
      <c r="C41" s="308">
        <v>46282.0</v>
      </c>
      <c r="D41" s="308">
        <v>46284.0</v>
      </c>
      <c r="E41" s="188">
        <f t="shared" si="54"/>
        <v>3</v>
      </c>
      <c r="F41" s="61">
        <v>15.0</v>
      </c>
      <c r="G41" s="62">
        <f t="shared" si="3"/>
        <v>0.01896333755</v>
      </c>
      <c r="H41" s="62">
        <f>H39+G41</f>
        <v>0.190897598</v>
      </c>
      <c r="I41" s="264">
        <f t="shared" ref="I41:I43" si="104">O41+T41+Y41+AD41+AI41+AN41</f>
        <v>0</v>
      </c>
      <c r="J41" s="189">
        <f>J39+I41</f>
        <v>129.5</v>
      </c>
      <c r="K41" s="49">
        <f t="shared" si="55"/>
        <v>0.3368010403</v>
      </c>
      <c r="L41" s="271">
        <f t="shared" ref="L41:L43" si="105">R41+W41+AB41+AG41+AL41+AQ41</f>
        <v>0</v>
      </c>
      <c r="M41" s="189">
        <f>M39+L41</f>
        <v>25.83</v>
      </c>
      <c r="N41" s="70">
        <f t="shared" ref="N41:N43" si="106">O41/$F41</f>
        <v>0</v>
      </c>
      <c r="O41" s="424"/>
      <c r="P41" s="424"/>
      <c r="Q41" s="424">
        <f>Roles!$D$5</f>
        <v>0.44</v>
      </c>
      <c r="R41" s="431">
        <f t="shared" ref="R41:R43" si="107">Q41*O41</f>
        <v>0</v>
      </c>
      <c r="S41" s="70">
        <f t="shared" ref="S41:S43" si="108">T41/$F41</f>
        <v>0</v>
      </c>
      <c r="T41" s="424"/>
      <c r="U41" s="424"/>
      <c r="V41" s="424">
        <f>Roles!$D$8</f>
        <v>0.09</v>
      </c>
      <c r="W41" s="431">
        <f t="shared" ref="W41:W43" si="109">V41*T41</f>
        <v>0</v>
      </c>
      <c r="X41" s="70">
        <f t="shared" ref="X41:X43" si="110">Y41/$F41</f>
        <v>0</v>
      </c>
      <c r="Y41" s="424"/>
      <c r="Z41" s="424"/>
      <c r="AA41" s="424">
        <f>Roles!$D$8</f>
        <v>0.09</v>
      </c>
      <c r="AB41" s="431">
        <f t="shared" ref="AB41:AB43" si="111">AA41*Y41</f>
        <v>0</v>
      </c>
      <c r="AC41" s="70">
        <f t="shared" ref="AC41:AC43" si="112">AD41/$F41</f>
        <v>0</v>
      </c>
      <c r="AD41" s="424"/>
      <c r="AE41" s="424"/>
      <c r="AF41" s="424">
        <f>Roles!$D$8</f>
        <v>0.09</v>
      </c>
      <c r="AG41" s="431">
        <f t="shared" ref="AG41:AG43" si="113">AF41*AD41</f>
        <v>0</v>
      </c>
      <c r="AH41" s="70">
        <f t="shared" ref="AH41:AH43" si="114">AI41/$F41</f>
        <v>0</v>
      </c>
      <c r="AI41" s="424"/>
      <c r="AJ41" s="424"/>
      <c r="AK41" s="424">
        <f>Roles!$D$8</f>
        <v>0.09</v>
      </c>
      <c r="AL41" s="431">
        <f t="shared" ref="AL41:AL43" si="115">AK41*AI41</f>
        <v>0</v>
      </c>
      <c r="AM41" s="70">
        <f t="shared" ref="AM41:AM43" si="116">AN41/$F41</f>
        <v>0</v>
      </c>
      <c r="AN41" s="424"/>
      <c r="AO41" s="424"/>
      <c r="AP41" s="424">
        <f>Roles!$D$8</f>
        <v>0.09</v>
      </c>
      <c r="AQ41" s="431">
        <f t="shared" ref="AQ41:AQ43" si="117">AP41*AN41</f>
        <v>0</v>
      </c>
    </row>
    <row r="42" ht="15.75" customHeight="1">
      <c r="A42" s="307" t="s">
        <v>293</v>
      </c>
      <c r="B42" s="58" t="s">
        <v>294</v>
      </c>
      <c r="C42" s="308">
        <v>46285.0</v>
      </c>
      <c r="D42" s="308">
        <v>46286.0</v>
      </c>
      <c r="E42" s="188">
        <f t="shared" si="54"/>
        <v>2</v>
      </c>
      <c r="F42" s="61">
        <v>15.0</v>
      </c>
      <c r="G42" s="62">
        <f t="shared" si="3"/>
        <v>0.01896333755</v>
      </c>
      <c r="H42" s="62">
        <f t="shared" ref="H42:H43" si="118">H41+G42</f>
        <v>0.2098609355</v>
      </c>
      <c r="I42" s="264">
        <f t="shared" si="104"/>
        <v>0</v>
      </c>
      <c r="J42" s="189">
        <f t="shared" ref="J42:J43" si="119">J41+I42</f>
        <v>129.5</v>
      </c>
      <c r="K42" s="49">
        <f t="shared" si="55"/>
        <v>0.3368010403</v>
      </c>
      <c r="L42" s="271">
        <f t="shared" si="105"/>
        <v>0</v>
      </c>
      <c r="M42" s="189">
        <f t="shared" ref="M42:M43" si="120">M41+L42</f>
        <v>25.83</v>
      </c>
      <c r="N42" s="70">
        <f t="shared" si="106"/>
        <v>0</v>
      </c>
      <c r="O42" s="424"/>
      <c r="P42" s="424"/>
      <c r="Q42" s="424">
        <f>Roles!$D$5</f>
        <v>0.44</v>
      </c>
      <c r="R42" s="431">
        <f t="shared" si="107"/>
        <v>0</v>
      </c>
      <c r="S42" s="70">
        <f t="shared" si="108"/>
        <v>0</v>
      </c>
      <c r="T42" s="424"/>
      <c r="U42" s="424"/>
      <c r="V42" s="424">
        <f>Roles!$D$8</f>
        <v>0.09</v>
      </c>
      <c r="W42" s="431">
        <f t="shared" si="109"/>
        <v>0</v>
      </c>
      <c r="X42" s="70">
        <f t="shared" si="110"/>
        <v>0</v>
      </c>
      <c r="Y42" s="424"/>
      <c r="Z42" s="424"/>
      <c r="AA42" s="424">
        <f>Roles!$D$8</f>
        <v>0.09</v>
      </c>
      <c r="AB42" s="431">
        <f t="shared" si="111"/>
        <v>0</v>
      </c>
      <c r="AC42" s="70">
        <f t="shared" si="112"/>
        <v>0</v>
      </c>
      <c r="AD42" s="424"/>
      <c r="AE42" s="424"/>
      <c r="AF42" s="424">
        <f>Roles!$D$8</f>
        <v>0.09</v>
      </c>
      <c r="AG42" s="431">
        <f t="shared" si="113"/>
        <v>0</v>
      </c>
      <c r="AH42" s="70">
        <f t="shared" si="114"/>
        <v>0</v>
      </c>
      <c r="AI42" s="424"/>
      <c r="AJ42" s="424"/>
      <c r="AK42" s="424">
        <f>Roles!$D$8</f>
        <v>0.09</v>
      </c>
      <c r="AL42" s="431">
        <f t="shared" si="115"/>
        <v>0</v>
      </c>
      <c r="AM42" s="70">
        <f t="shared" si="116"/>
        <v>0</v>
      </c>
      <c r="AN42" s="424"/>
      <c r="AO42" s="424"/>
      <c r="AP42" s="424">
        <f>Roles!$D$8</f>
        <v>0.09</v>
      </c>
      <c r="AQ42" s="431">
        <f t="shared" si="117"/>
        <v>0</v>
      </c>
    </row>
    <row r="43" ht="15.75" customHeight="1">
      <c r="A43" s="307" t="s">
        <v>295</v>
      </c>
      <c r="B43" s="58" t="s">
        <v>296</v>
      </c>
      <c r="C43" s="308">
        <v>46287.0</v>
      </c>
      <c r="D43" s="308">
        <v>46287.0</v>
      </c>
      <c r="E43" s="188">
        <f t="shared" si="54"/>
        <v>1</v>
      </c>
      <c r="F43" s="61">
        <v>10.0</v>
      </c>
      <c r="G43" s="62">
        <f t="shared" si="3"/>
        <v>0.01264222503</v>
      </c>
      <c r="H43" s="62">
        <f t="shared" si="118"/>
        <v>0.2225031606</v>
      </c>
      <c r="I43" s="264">
        <f t="shared" si="104"/>
        <v>0</v>
      </c>
      <c r="J43" s="189">
        <f t="shared" si="119"/>
        <v>129.5</v>
      </c>
      <c r="K43" s="49">
        <f t="shared" si="55"/>
        <v>0.3368010403</v>
      </c>
      <c r="L43" s="271">
        <f t="shared" si="105"/>
        <v>0</v>
      </c>
      <c r="M43" s="189">
        <f t="shared" si="120"/>
        <v>25.83</v>
      </c>
      <c r="N43" s="70">
        <f t="shared" si="106"/>
        <v>0</v>
      </c>
      <c r="O43" s="424"/>
      <c r="P43" s="424"/>
      <c r="Q43" s="424">
        <f>Roles!$D$5</f>
        <v>0.44</v>
      </c>
      <c r="R43" s="431">
        <f t="shared" si="107"/>
        <v>0</v>
      </c>
      <c r="S43" s="70">
        <f t="shared" si="108"/>
        <v>0</v>
      </c>
      <c r="T43" s="424"/>
      <c r="U43" s="424"/>
      <c r="V43" s="424">
        <f>Roles!$D$8</f>
        <v>0.09</v>
      </c>
      <c r="W43" s="431">
        <f t="shared" si="109"/>
        <v>0</v>
      </c>
      <c r="X43" s="70">
        <f t="shared" si="110"/>
        <v>0</v>
      </c>
      <c r="Y43" s="424"/>
      <c r="Z43" s="424"/>
      <c r="AA43" s="424">
        <f>Roles!$D$8</f>
        <v>0.09</v>
      </c>
      <c r="AB43" s="431">
        <f t="shared" si="111"/>
        <v>0</v>
      </c>
      <c r="AC43" s="70">
        <f t="shared" si="112"/>
        <v>0</v>
      </c>
      <c r="AD43" s="424"/>
      <c r="AE43" s="424"/>
      <c r="AF43" s="424">
        <f>Roles!$D$8</f>
        <v>0.09</v>
      </c>
      <c r="AG43" s="431">
        <f t="shared" si="113"/>
        <v>0</v>
      </c>
      <c r="AH43" s="70">
        <f t="shared" si="114"/>
        <v>0</v>
      </c>
      <c r="AI43" s="424"/>
      <c r="AJ43" s="424"/>
      <c r="AK43" s="424">
        <f>Roles!$D$8</f>
        <v>0.09</v>
      </c>
      <c r="AL43" s="431">
        <f t="shared" si="115"/>
        <v>0</v>
      </c>
      <c r="AM43" s="70">
        <f t="shared" si="116"/>
        <v>0</v>
      </c>
      <c r="AN43" s="424"/>
      <c r="AO43" s="424"/>
      <c r="AP43" s="424">
        <f>Roles!$D$8</f>
        <v>0.09</v>
      </c>
      <c r="AQ43" s="431">
        <f t="shared" si="117"/>
        <v>0</v>
      </c>
    </row>
    <row r="44" ht="15.75" customHeight="1">
      <c r="A44" s="301" t="s">
        <v>297</v>
      </c>
      <c r="B44" s="302" t="s">
        <v>298</v>
      </c>
      <c r="C44" s="303">
        <v>46287.0</v>
      </c>
      <c r="D44" s="303">
        <v>46289.0</v>
      </c>
      <c r="E44" s="304">
        <f t="shared" si="54"/>
        <v>3</v>
      </c>
      <c r="F44" s="278">
        <f>SUM(F45:F46)</f>
        <v>25</v>
      </c>
      <c r="G44" s="305">
        <f t="shared" si="3"/>
        <v>0.03160556258</v>
      </c>
      <c r="H44" s="305">
        <f>H46</f>
        <v>0.2541087231</v>
      </c>
      <c r="I44" s="306">
        <f>SUM(I45:I46)</f>
        <v>90</v>
      </c>
      <c r="J44" s="306">
        <f>J46</f>
        <v>219.5</v>
      </c>
      <c r="K44" s="247">
        <f t="shared" si="55"/>
        <v>0.5708712614</v>
      </c>
      <c r="L44" s="306">
        <f>SUM(L45:L46)</f>
        <v>13.35</v>
      </c>
      <c r="M44" s="306">
        <f>M46</f>
        <v>39.18</v>
      </c>
      <c r="N44" s="70"/>
      <c r="O44" s="431"/>
      <c r="P44" s="424"/>
      <c r="Q44" s="424"/>
      <c r="R44" s="431"/>
      <c r="S44" s="435"/>
      <c r="T44" s="431"/>
      <c r="U44" s="424"/>
      <c r="V44" s="424"/>
      <c r="W44" s="431"/>
      <c r="X44" s="70"/>
      <c r="Y44" s="431"/>
      <c r="Z44" s="424"/>
      <c r="AA44" s="424"/>
      <c r="AB44" s="431"/>
      <c r="AC44" s="70"/>
      <c r="AD44" s="431"/>
      <c r="AE44" s="424"/>
      <c r="AF44" s="424"/>
      <c r="AG44" s="431"/>
      <c r="AH44" s="70"/>
      <c r="AI44" s="431"/>
      <c r="AJ44" s="424"/>
      <c r="AK44" s="424"/>
      <c r="AL44" s="431"/>
      <c r="AM44" s="70"/>
      <c r="AN44" s="431"/>
      <c r="AO44" s="424"/>
      <c r="AP44" s="424"/>
      <c r="AQ44" s="431"/>
    </row>
    <row r="45" ht="15.75" customHeight="1">
      <c r="A45" s="307" t="s">
        <v>299</v>
      </c>
      <c r="B45" s="58" t="s">
        <v>300</v>
      </c>
      <c r="C45" s="308">
        <v>46287.0</v>
      </c>
      <c r="D45" s="308">
        <v>46288.0</v>
      </c>
      <c r="E45" s="188">
        <f t="shared" si="54"/>
        <v>2</v>
      </c>
      <c r="F45" s="61">
        <v>15.0</v>
      </c>
      <c r="G45" s="62">
        <f t="shared" si="3"/>
        <v>0.01896333755</v>
      </c>
      <c r="H45" s="62">
        <f>H43+G45</f>
        <v>0.2414664981</v>
      </c>
      <c r="I45" s="264">
        <f t="shared" ref="I45:I46" si="121">O45+T45+Y45+AD45+AI45+AN45</f>
        <v>48</v>
      </c>
      <c r="J45" s="189">
        <f>J43+I45</f>
        <v>177.5</v>
      </c>
      <c r="K45" s="49">
        <f t="shared" si="55"/>
        <v>0.4616384915</v>
      </c>
      <c r="L45" s="271">
        <f t="shared" ref="L45:L46" si="122">R45+W45+AB45+AG45+AL45+AQ45</f>
        <v>7.12</v>
      </c>
      <c r="M45" s="189">
        <f>M43+L45</f>
        <v>32.95</v>
      </c>
      <c r="N45" s="70">
        <f t="shared" ref="N45:N46" si="123">O45/$F45</f>
        <v>0.5333333333</v>
      </c>
      <c r="O45" s="431">
        <v>8.0</v>
      </c>
      <c r="P45" s="424"/>
      <c r="Q45" s="424">
        <f>Roles!$D$5</f>
        <v>0.44</v>
      </c>
      <c r="R45" s="431">
        <f t="shared" ref="R45:R46" si="124">Q45*O45</f>
        <v>3.52</v>
      </c>
      <c r="S45" s="70">
        <f t="shared" ref="S45:S46" si="125">T45/$F45</f>
        <v>0.5333333333</v>
      </c>
      <c r="T45" s="431">
        <v>8.0</v>
      </c>
      <c r="U45" s="424"/>
      <c r="V45" s="424">
        <f>Roles!$D$8</f>
        <v>0.09</v>
      </c>
      <c r="W45" s="431">
        <f t="shared" ref="W45:W46" si="126">V45*T45</f>
        <v>0.72</v>
      </c>
      <c r="X45" s="70">
        <f t="shared" ref="X45:X46" si="127">Y45/$F45</f>
        <v>0.5333333333</v>
      </c>
      <c r="Y45" s="431">
        <v>8.0</v>
      </c>
      <c r="Z45" s="424"/>
      <c r="AA45" s="424">
        <f>Roles!$D$8</f>
        <v>0.09</v>
      </c>
      <c r="AB45" s="431">
        <f t="shared" ref="AB45:AB46" si="128">AA45*Y45</f>
        <v>0.72</v>
      </c>
      <c r="AC45" s="70">
        <f t="shared" ref="AC45:AC46" si="129">AD45/$F45</f>
        <v>0.5333333333</v>
      </c>
      <c r="AD45" s="431">
        <v>8.0</v>
      </c>
      <c r="AE45" s="424"/>
      <c r="AF45" s="424">
        <f>Roles!$D$8</f>
        <v>0.09</v>
      </c>
      <c r="AG45" s="431">
        <f t="shared" ref="AG45:AG46" si="130">AF45*AD45</f>
        <v>0.72</v>
      </c>
      <c r="AH45" s="70">
        <f t="shared" ref="AH45:AH46" si="131">AI45/$F45</f>
        <v>0.5333333333</v>
      </c>
      <c r="AI45" s="431">
        <v>8.0</v>
      </c>
      <c r="AJ45" s="424"/>
      <c r="AK45" s="424">
        <f>Roles!$D$8</f>
        <v>0.09</v>
      </c>
      <c r="AL45" s="431">
        <f t="shared" ref="AL45:AL46" si="132">AK45*AI45</f>
        <v>0.72</v>
      </c>
      <c r="AM45" s="70">
        <f t="shared" ref="AM45:AM46" si="133">AN45/$F45</f>
        <v>0.5333333333</v>
      </c>
      <c r="AN45" s="431">
        <v>8.0</v>
      </c>
      <c r="AO45" s="424"/>
      <c r="AP45" s="424">
        <f>Roles!$D$8</f>
        <v>0.09</v>
      </c>
      <c r="AQ45" s="431">
        <f t="shared" ref="AQ45:AQ46" si="134">AP45*AN45</f>
        <v>0.72</v>
      </c>
    </row>
    <row r="46" ht="15.75" customHeight="1">
      <c r="A46" s="317" t="s">
        <v>301</v>
      </c>
      <c r="B46" s="318" t="s">
        <v>302</v>
      </c>
      <c r="C46" s="308">
        <v>46289.0</v>
      </c>
      <c r="D46" s="308">
        <v>46289.0</v>
      </c>
      <c r="E46" s="188">
        <f t="shared" si="54"/>
        <v>1</v>
      </c>
      <c r="F46" s="61">
        <v>10.0</v>
      </c>
      <c r="G46" s="62">
        <f t="shared" si="3"/>
        <v>0.01264222503</v>
      </c>
      <c r="H46" s="62">
        <f t="shared" ref="H46:H47" si="135">H45+G46</f>
        <v>0.2541087231</v>
      </c>
      <c r="I46" s="264">
        <f t="shared" si="121"/>
        <v>42</v>
      </c>
      <c r="J46" s="189">
        <f t="shared" ref="J46:J47" si="136">J45+I46</f>
        <v>219.5</v>
      </c>
      <c r="K46" s="49">
        <f t="shared" si="55"/>
        <v>0.5708712614</v>
      </c>
      <c r="L46" s="271">
        <f t="shared" si="122"/>
        <v>6.23</v>
      </c>
      <c r="M46" s="189">
        <f t="shared" ref="M46:M47" si="137">M45+L46</f>
        <v>39.18</v>
      </c>
      <c r="N46" s="70">
        <f t="shared" si="123"/>
        <v>0.7</v>
      </c>
      <c r="O46" s="431">
        <v>7.0</v>
      </c>
      <c r="P46" s="424"/>
      <c r="Q46" s="424">
        <f>Roles!$D$5</f>
        <v>0.44</v>
      </c>
      <c r="R46" s="431">
        <f t="shared" si="124"/>
        <v>3.08</v>
      </c>
      <c r="S46" s="70">
        <f t="shared" si="125"/>
        <v>0.7</v>
      </c>
      <c r="T46" s="431">
        <v>7.0</v>
      </c>
      <c r="U46" s="424"/>
      <c r="V46" s="424">
        <f>Roles!$D$8</f>
        <v>0.09</v>
      </c>
      <c r="W46" s="431">
        <f t="shared" si="126"/>
        <v>0.63</v>
      </c>
      <c r="X46" s="70">
        <f t="shared" si="127"/>
        <v>0.7</v>
      </c>
      <c r="Y46" s="431">
        <v>7.0</v>
      </c>
      <c r="Z46" s="424"/>
      <c r="AA46" s="424">
        <f>Roles!$D$8</f>
        <v>0.09</v>
      </c>
      <c r="AB46" s="431">
        <f t="shared" si="128"/>
        <v>0.63</v>
      </c>
      <c r="AC46" s="70">
        <f t="shared" si="129"/>
        <v>0.7</v>
      </c>
      <c r="AD46" s="431">
        <v>7.0</v>
      </c>
      <c r="AE46" s="424"/>
      <c r="AF46" s="424">
        <f>Roles!$D$8</f>
        <v>0.09</v>
      </c>
      <c r="AG46" s="431">
        <f t="shared" si="130"/>
        <v>0.63</v>
      </c>
      <c r="AH46" s="70">
        <f t="shared" si="131"/>
        <v>0.7</v>
      </c>
      <c r="AI46" s="431">
        <v>7.0</v>
      </c>
      <c r="AJ46" s="424"/>
      <c r="AK46" s="424">
        <f>Roles!$D$8</f>
        <v>0.09</v>
      </c>
      <c r="AL46" s="431">
        <f t="shared" si="132"/>
        <v>0.63</v>
      </c>
      <c r="AM46" s="70">
        <f t="shared" si="133"/>
        <v>0.7</v>
      </c>
      <c r="AN46" s="431">
        <v>7.0</v>
      </c>
      <c r="AO46" s="424"/>
      <c r="AP46" s="424">
        <f>Roles!$D$8</f>
        <v>0.09</v>
      </c>
      <c r="AQ46" s="431">
        <f t="shared" si="134"/>
        <v>0.63</v>
      </c>
    </row>
    <row r="47" ht="15.75" customHeight="1">
      <c r="A47" s="44" t="s">
        <v>108</v>
      </c>
      <c r="B47" s="45" t="s">
        <v>303</v>
      </c>
      <c r="C47" s="215">
        <v>46289.0</v>
      </c>
      <c r="D47" s="215">
        <v>46289.0</v>
      </c>
      <c r="E47" s="47">
        <f t="shared" si="54"/>
        <v>1</v>
      </c>
      <c r="F47" s="48">
        <v>0.0</v>
      </c>
      <c r="G47" s="49">
        <f t="shared" si="3"/>
        <v>0</v>
      </c>
      <c r="H47" s="49">
        <f t="shared" si="135"/>
        <v>0.2541087231</v>
      </c>
      <c r="I47" s="53">
        <f>F47</f>
        <v>0</v>
      </c>
      <c r="J47" s="53">
        <f t="shared" si="136"/>
        <v>219.5</v>
      </c>
      <c r="K47" s="49">
        <f t="shared" si="55"/>
        <v>0.5708712614</v>
      </c>
      <c r="L47" s="53">
        <v>0.0</v>
      </c>
      <c r="M47" s="53">
        <f t="shared" si="137"/>
        <v>39.18</v>
      </c>
      <c r="N47" s="70"/>
      <c r="O47" s="424"/>
      <c r="P47" s="424"/>
      <c r="Q47" s="424"/>
      <c r="R47" s="431"/>
      <c r="S47" s="435"/>
      <c r="T47" s="424"/>
      <c r="U47" s="424"/>
      <c r="V47" s="424"/>
      <c r="W47" s="431"/>
      <c r="X47" s="70"/>
      <c r="Y47" s="424"/>
      <c r="Z47" s="424"/>
      <c r="AA47" s="424"/>
      <c r="AB47" s="431"/>
      <c r="AC47" s="70"/>
      <c r="AD47" s="424"/>
      <c r="AE47" s="424"/>
      <c r="AF47" s="424"/>
      <c r="AG47" s="431"/>
      <c r="AH47" s="70"/>
      <c r="AI47" s="424"/>
      <c r="AJ47" s="424"/>
      <c r="AK47" s="424"/>
      <c r="AL47" s="431"/>
      <c r="AM47" s="70"/>
      <c r="AN47" s="424"/>
      <c r="AO47" s="424"/>
      <c r="AP47" s="424"/>
      <c r="AQ47" s="431"/>
    </row>
    <row r="48" ht="15.75" customHeight="1">
      <c r="A48" s="320">
        <v>3.0</v>
      </c>
      <c r="B48" s="321" t="s">
        <v>304</v>
      </c>
      <c r="C48" s="295">
        <v>46290.0</v>
      </c>
      <c r="D48" s="295">
        <v>46310.0</v>
      </c>
      <c r="E48" s="296">
        <f t="shared" si="54"/>
        <v>21</v>
      </c>
      <c r="F48" s="297">
        <f>F49+F52+F56+F60</f>
        <v>157</v>
      </c>
      <c r="G48" s="131">
        <f t="shared" si="3"/>
        <v>0.198482933</v>
      </c>
      <c r="H48" s="131">
        <f>H62</f>
        <v>0.4525916561</v>
      </c>
      <c r="I48" s="298">
        <f>I49+I52+I56+I60</f>
        <v>38</v>
      </c>
      <c r="J48" s="298">
        <f>J62</f>
        <v>257.5</v>
      </c>
      <c r="K48" s="87">
        <f t="shared" si="55"/>
        <v>0.6697009103</v>
      </c>
      <c r="L48" s="298">
        <f>L49+L52+L56+L60</f>
        <v>6.22</v>
      </c>
      <c r="M48" s="298">
        <f>M62</f>
        <v>45.4</v>
      </c>
      <c r="N48" s="70"/>
      <c r="O48" s="424"/>
      <c r="P48" s="424"/>
      <c r="Q48" s="424"/>
      <c r="R48" s="431"/>
      <c r="S48" s="435"/>
      <c r="T48" s="424"/>
      <c r="U48" s="424"/>
      <c r="V48" s="424"/>
      <c r="W48" s="431"/>
      <c r="X48" s="70"/>
      <c r="Y48" s="424"/>
      <c r="Z48" s="424"/>
      <c r="AA48" s="424"/>
      <c r="AB48" s="431"/>
      <c r="AC48" s="70"/>
      <c r="AD48" s="424"/>
      <c r="AE48" s="424"/>
      <c r="AF48" s="424"/>
      <c r="AG48" s="431"/>
      <c r="AH48" s="70"/>
      <c r="AI48" s="424"/>
      <c r="AJ48" s="424"/>
      <c r="AK48" s="424"/>
      <c r="AL48" s="431"/>
      <c r="AM48" s="70"/>
      <c r="AN48" s="424"/>
      <c r="AO48" s="424"/>
      <c r="AP48" s="424"/>
      <c r="AQ48" s="431"/>
    </row>
    <row r="49" ht="15.75" customHeight="1">
      <c r="A49" s="323">
        <v>3.1</v>
      </c>
      <c r="B49" s="302" t="s">
        <v>305</v>
      </c>
      <c r="C49" s="303">
        <v>46290.0</v>
      </c>
      <c r="D49" s="303">
        <v>46297.0</v>
      </c>
      <c r="E49" s="304">
        <f t="shared" si="54"/>
        <v>8</v>
      </c>
      <c r="F49" s="278">
        <f>SUM(F50:F51)</f>
        <v>60</v>
      </c>
      <c r="G49" s="305">
        <f t="shared" si="3"/>
        <v>0.07585335019</v>
      </c>
      <c r="H49" s="305">
        <f>H51</f>
        <v>0.3299620733</v>
      </c>
      <c r="I49" s="306">
        <f>SUM(I50:I51)</f>
        <v>12</v>
      </c>
      <c r="J49" s="306">
        <f>J51</f>
        <v>231.5</v>
      </c>
      <c r="K49" s="247">
        <f t="shared" si="55"/>
        <v>0.6020806242</v>
      </c>
      <c r="L49" s="306">
        <f>SUM(L50:L51)</f>
        <v>1.78</v>
      </c>
      <c r="M49" s="306">
        <f>M51</f>
        <v>40.96</v>
      </c>
      <c r="N49" s="70"/>
      <c r="O49" s="424"/>
      <c r="P49" s="424"/>
      <c r="Q49" s="424"/>
      <c r="R49" s="431"/>
      <c r="S49" s="435"/>
      <c r="T49" s="424"/>
      <c r="U49" s="424"/>
      <c r="V49" s="424"/>
      <c r="W49" s="431"/>
      <c r="X49" s="70"/>
      <c r="Y49" s="424"/>
      <c r="Z49" s="424"/>
      <c r="AA49" s="424"/>
      <c r="AB49" s="431"/>
      <c r="AC49" s="70"/>
      <c r="AD49" s="424"/>
      <c r="AE49" s="424"/>
      <c r="AF49" s="424"/>
      <c r="AG49" s="431"/>
      <c r="AH49" s="70"/>
      <c r="AI49" s="424"/>
      <c r="AJ49" s="424"/>
      <c r="AK49" s="424"/>
      <c r="AL49" s="431"/>
      <c r="AM49" s="70"/>
      <c r="AN49" s="424"/>
      <c r="AO49" s="424"/>
      <c r="AP49" s="424"/>
      <c r="AQ49" s="431"/>
    </row>
    <row r="50" ht="15.75" customHeight="1">
      <c r="A50" s="57" t="s">
        <v>128</v>
      </c>
      <c r="B50" s="58" t="s">
        <v>306</v>
      </c>
      <c r="C50" s="308">
        <v>46290.0</v>
      </c>
      <c r="D50" s="308">
        <v>46293.0</v>
      </c>
      <c r="E50" s="188">
        <f t="shared" si="54"/>
        <v>4</v>
      </c>
      <c r="F50" s="61">
        <v>30.0</v>
      </c>
      <c r="G50" s="62">
        <f t="shared" si="3"/>
        <v>0.03792667509</v>
      </c>
      <c r="H50" s="62">
        <f>H46+G50</f>
        <v>0.2920353982</v>
      </c>
      <c r="I50" s="264">
        <f t="shared" ref="I50:I51" si="138">O50+T50+Y50+AD50+AI50+AN50</f>
        <v>6</v>
      </c>
      <c r="J50" s="189">
        <f>J46+I50</f>
        <v>225.5</v>
      </c>
      <c r="K50" s="49">
        <f t="shared" si="55"/>
        <v>0.5864759428</v>
      </c>
      <c r="L50" s="271">
        <f t="shared" ref="L50:L51" si="139">R50+W50+AB50+AG50+AL50+AQ50</f>
        <v>0.89</v>
      </c>
      <c r="M50" s="189">
        <f>M46+L50</f>
        <v>40.07</v>
      </c>
      <c r="N50" s="70">
        <f t="shared" ref="N50:N51" si="140">O50/$F50</f>
        <v>0.03333333333</v>
      </c>
      <c r="O50" s="431">
        <v>1.0</v>
      </c>
      <c r="P50" s="424"/>
      <c r="Q50" s="424">
        <f>Roles!$D$5</f>
        <v>0.44</v>
      </c>
      <c r="R50" s="431">
        <f t="shared" ref="R50:R51" si="141">Q50*O50</f>
        <v>0.44</v>
      </c>
      <c r="S50" s="70">
        <f t="shared" ref="S50:S51" si="142">T50/$F50</f>
        <v>0.03333333333</v>
      </c>
      <c r="T50" s="431">
        <v>1.0</v>
      </c>
      <c r="U50" s="424"/>
      <c r="V50" s="424">
        <f>Roles!$D$8</f>
        <v>0.09</v>
      </c>
      <c r="W50" s="431">
        <f t="shared" ref="W50:W51" si="143">V50*T50</f>
        <v>0.09</v>
      </c>
      <c r="X50" s="70">
        <f t="shared" ref="X50:X51" si="144">Y50/$F50</f>
        <v>0.03333333333</v>
      </c>
      <c r="Y50" s="431">
        <v>1.0</v>
      </c>
      <c r="Z50" s="424"/>
      <c r="AA50" s="424">
        <f>Roles!$D$8</f>
        <v>0.09</v>
      </c>
      <c r="AB50" s="431">
        <f t="shared" ref="AB50:AB51" si="145">AA50*Y50</f>
        <v>0.09</v>
      </c>
      <c r="AC50" s="70">
        <f t="shared" ref="AC50:AC51" si="146">AD50/$F50</f>
        <v>0.03333333333</v>
      </c>
      <c r="AD50" s="431">
        <v>1.0</v>
      </c>
      <c r="AE50" s="424"/>
      <c r="AF50" s="424">
        <f>Roles!$D$8</f>
        <v>0.09</v>
      </c>
      <c r="AG50" s="431">
        <f t="shared" ref="AG50:AG51" si="147">AF50*AD50</f>
        <v>0.09</v>
      </c>
      <c r="AH50" s="70">
        <f t="shared" ref="AH50:AH51" si="148">AI50/$F50</f>
        <v>0.03333333333</v>
      </c>
      <c r="AI50" s="431">
        <v>1.0</v>
      </c>
      <c r="AJ50" s="424"/>
      <c r="AK50" s="424">
        <f>Roles!$D$8</f>
        <v>0.09</v>
      </c>
      <c r="AL50" s="431">
        <f t="shared" ref="AL50:AL51" si="149">AK50*AI50</f>
        <v>0.09</v>
      </c>
      <c r="AM50" s="70">
        <f t="shared" ref="AM50:AM51" si="150">AN50/$F50</f>
        <v>0.03333333333</v>
      </c>
      <c r="AN50" s="431">
        <v>1.0</v>
      </c>
      <c r="AO50" s="424"/>
      <c r="AP50" s="424">
        <f>Roles!$D$8</f>
        <v>0.09</v>
      </c>
      <c r="AQ50" s="431">
        <f t="shared" ref="AQ50:AQ51" si="151">AP50*AN50</f>
        <v>0.09</v>
      </c>
    </row>
    <row r="51" ht="15.75" customHeight="1">
      <c r="A51" s="57" t="s">
        <v>130</v>
      </c>
      <c r="B51" s="129" t="s">
        <v>307</v>
      </c>
      <c r="C51" s="308">
        <v>46294.0</v>
      </c>
      <c r="D51" s="308">
        <v>46297.0</v>
      </c>
      <c r="E51" s="188">
        <f t="shared" si="54"/>
        <v>4</v>
      </c>
      <c r="F51" s="61">
        <v>30.0</v>
      </c>
      <c r="G51" s="62">
        <f t="shared" si="3"/>
        <v>0.03792667509</v>
      </c>
      <c r="H51" s="62">
        <f>H50+G51</f>
        <v>0.3299620733</v>
      </c>
      <c r="I51" s="264">
        <f t="shared" si="138"/>
        <v>6</v>
      </c>
      <c r="J51" s="189">
        <f>J50+I51</f>
        <v>231.5</v>
      </c>
      <c r="K51" s="49">
        <f t="shared" si="55"/>
        <v>0.6020806242</v>
      </c>
      <c r="L51" s="271">
        <f t="shared" si="139"/>
        <v>0.89</v>
      </c>
      <c r="M51" s="189">
        <f>M50+L51</f>
        <v>40.96</v>
      </c>
      <c r="N51" s="70">
        <f t="shared" si="140"/>
        <v>0.03333333333</v>
      </c>
      <c r="O51" s="431">
        <v>1.0</v>
      </c>
      <c r="P51" s="424"/>
      <c r="Q51" s="424">
        <f>Roles!$D$5</f>
        <v>0.44</v>
      </c>
      <c r="R51" s="431">
        <f t="shared" si="141"/>
        <v>0.44</v>
      </c>
      <c r="S51" s="70">
        <f t="shared" si="142"/>
        <v>0.03333333333</v>
      </c>
      <c r="T51" s="431">
        <v>1.0</v>
      </c>
      <c r="U51" s="424"/>
      <c r="V51" s="424">
        <f>Roles!$D$8</f>
        <v>0.09</v>
      </c>
      <c r="W51" s="431">
        <f t="shared" si="143"/>
        <v>0.09</v>
      </c>
      <c r="X51" s="70">
        <f t="shared" si="144"/>
        <v>0.03333333333</v>
      </c>
      <c r="Y51" s="431">
        <v>1.0</v>
      </c>
      <c r="Z51" s="424"/>
      <c r="AA51" s="424">
        <f>Roles!$D$8</f>
        <v>0.09</v>
      </c>
      <c r="AB51" s="431">
        <f t="shared" si="145"/>
        <v>0.09</v>
      </c>
      <c r="AC51" s="70">
        <f t="shared" si="146"/>
        <v>0.03333333333</v>
      </c>
      <c r="AD51" s="431">
        <v>1.0</v>
      </c>
      <c r="AE51" s="424"/>
      <c r="AF51" s="424">
        <f>Roles!$D$8</f>
        <v>0.09</v>
      </c>
      <c r="AG51" s="431">
        <f t="shared" si="147"/>
        <v>0.09</v>
      </c>
      <c r="AH51" s="70">
        <f t="shared" si="148"/>
        <v>0.03333333333</v>
      </c>
      <c r="AI51" s="431">
        <v>1.0</v>
      </c>
      <c r="AJ51" s="424"/>
      <c r="AK51" s="424">
        <f>Roles!$D$8</f>
        <v>0.09</v>
      </c>
      <c r="AL51" s="431">
        <f t="shared" si="149"/>
        <v>0.09</v>
      </c>
      <c r="AM51" s="70">
        <f t="shared" si="150"/>
        <v>0.03333333333</v>
      </c>
      <c r="AN51" s="431">
        <v>1.0</v>
      </c>
      <c r="AO51" s="424"/>
      <c r="AP51" s="424">
        <f>Roles!$D$8</f>
        <v>0.09</v>
      </c>
      <c r="AQ51" s="431">
        <f t="shared" si="151"/>
        <v>0.09</v>
      </c>
    </row>
    <row r="52" ht="15.75" customHeight="1">
      <c r="A52" s="323">
        <v>3.2</v>
      </c>
      <c r="B52" s="324" t="s">
        <v>308</v>
      </c>
      <c r="C52" s="303">
        <v>46298.0</v>
      </c>
      <c r="D52" s="303">
        <v>46303.0</v>
      </c>
      <c r="E52" s="304">
        <f t="shared" si="54"/>
        <v>6</v>
      </c>
      <c r="F52" s="278">
        <f>SUM(F53:F55)</f>
        <v>51</v>
      </c>
      <c r="G52" s="305">
        <f t="shared" si="3"/>
        <v>0.06447534766</v>
      </c>
      <c r="H52" s="305">
        <f>H55</f>
        <v>0.394437421</v>
      </c>
      <c r="I52" s="306">
        <f>SUM(I53:I55)</f>
        <v>1</v>
      </c>
      <c r="J52" s="306">
        <f>J55</f>
        <v>232.5</v>
      </c>
      <c r="K52" s="247">
        <f t="shared" si="55"/>
        <v>0.6046814044</v>
      </c>
      <c r="L52" s="306">
        <f>SUM(L53:L55)</f>
        <v>0.44</v>
      </c>
      <c r="M52" s="306">
        <f>M55</f>
        <v>41.4</v>
      </c>
      <c r="N52" s="70"/>
      <c r="O52" s="424"/>
      <c r="P52" s="424"/>
      <c r="Q52" s="424"/>
      <c r="R52" s="431"/>
      <c r="S52" s="435"/>
      <c r="T52" s="424"/>
      <c r="U52" s="424"/>
      <c r="V52" s="424"/>
      <c r="W52" s="431"/>
      <c r="X52" s="70"/>
      <c r="Y52" s="424"/>
      <c r="Z52" s="424"/>
      <c r="AA52" s="424"/>
      <c r="AB52" s="431"/>
      <c r="AC52" s="70"/>
      <c r="AD52" s="424"/>
      <c r="AE52" s="424"/>
      <c r="AF52" s="424"/>
      <c r="AG52" s="431"/>
      <c r="AH52" s="70"/>
      <c r="AI52" s="424"/>
      <c r="AJ52" s="424"/>
      <c r="AK52" s="424"/>
      <c r="AL52" s="431"/>
      <c r="AM52" s="70"/>
      <c r="AN52" s="424"/>
      <c r="AO52" s="424"/>
      <c r="AP52" s="424"/>
      <c r="AQ52" s="431"/>
    </row>
    <row r="53" ht="15.75" customHeight="1">
      <c r="A53" s="307" t="s">
        <v>134</v>
      </c>
      <c r="B53" s="325" t="s">
        <v>309</v>
      </c>
      <c r="C53" s="308">
        <v>46298.0</v>
      </c>
      <c r="D53" s="308">
        <v>46298.0</v>
      </c>
      <c r="E53" s="188">
        <f t="shared" si="54"/>
        <v>1</v>
      </c>
      <c r="F53" s="309">
        <v>1.0</v>
      </c>
      <c r="G53" s="62">
        <f t="shared" si="3"/>
        <v>0.001264222503</v>
      </c>
      <c r="H53" s="62">
        <f>G53+H51</f>
        <v>0.3312262958</v>
      </c>
      <c r="I53" s="264">
        <f t="shared" ref="I53:I55" si="152">O53+T53+Y53+AD53+AI53+AN53</f>
        <v>1</v>
      </c>
      <c r="J53" s="189">
        <f>I53+J51</f>
        <v>232.5</v>
      </c>
      <c r="K53" s="49">
        <f t="shared" si="55"/>
        <v>0.6046814044</v>
      </c>
      <c r="L53" s="271">
        <f t="shared" ref="L53:L55" si="153">R53+W53+AB53+AG53+AL53+AQ53</f>
        <v>0.44</v>
      </c>
      <c r="M53" s="189">
        <f>M51+L53</f>
        <v>41.4</v>
      </c>
      <c r="N53" s="70">
        <f t="shared" ref="N53:N55" si="154">O53/$F53</f>
        <v>1</v>
      </c>
      <c r="O53" s="431">
        <v>1.0</v>
      </c>
      <c r="P53" s="424"/>
      <c r="Q53" s="424">
        <f>Roles!$D$5</f>
        <v>0.44</v>
      </c>
      <c r="R53" s="431">
        <f t="shared" ref="R53:R55" si="155">Q53*O53</f>
        <v>0.44</v>
      </c>
      <c r="S53" s="70"/>
      <c r="T53" s="424"/>
      <c r="U53" s="424"/>
      <c r="V53" s="424">
        <f>Roles!$D$8</f>
        <v>0.09</v>
      </c>
      <c r="W53" s="431">
        <f t="shared" ref="W53:W55" si="156">V53*T53</f>
        <v>0</v>
      </c>
      <c r="X53" s="70">
        <f t="shared" ref="X53:X55" si="157">Y53/$F53</f>
        <v>0</v>
      </c>
      <c r="Y53" s="424"/>
      <c r="Z53" s="424"/>
      <c r="AA53" s="424">
        <f>Roles!$D$8</f>
        <v>0.09</v>
      </c>
      <c r="AB53" s="431"/>
      <c r="AC53" s="70">
        <f t="shared" ref="AC53:AC55" si="158">AD53/$F53</f>
        <v>0</v>
      </c>
      <c r="AD53" s="424"/>
      <c r="AE53" s="424"/>
      <c r="AF53" s="424">
        <f>Roles!$D$8</f>
        <v>0.09</v>
      </c>
      <c r="AG53" s="431">
        <f t="shared" ref="AG53:AG55" si="159">AF53*AD53</f>
        <v>0</v>
      </c>
      <c r="AH53" s="70">
        <f t="shared" ref="AH53:AH55" si="160">AI53/$F53</f>
        <v>0</v>
      </c>
      <c r="AI53" s="424"/>
      <c r="AJ53" s="424"/>
      <c r="AK53" s="424">
        <f>Roles!$D$8</f>
        <v>0.09</v>
      </c>
      <c r="AL53" s="431">
        <f t="shared" ref="AL53:AL55" si="161">AK53*AI53</f>
        <v>0</v>
      </c>
      <c r="AM53" s="70">
        <f t="shared" ref="AM53:AM55" si="162">AN53/$F53</f>
        <v>0</v>
      </c>
      <c r="AN53" s="424"/>
      <c r="AO53" s="424"/>
      <c r="AP53" s="424">
        <f>Roles!$D$8</f>
        <v>0.09</v>
      </c>
      <c r="AQ53" s="431">
        <f t="shared" ref="AQ53:AQ55" si="163">AP53*AN53</f>
        <v>0</v>
      </c>
    </row>
    <row r="54" ht="15.75" customHeight="1">
      <c r="A54" s="307" t="s">
        <v>136</v>
      </c>
      <c r="B54" s="129" t="s">
        <v>310</v>
      </c>
      <c r="C54" s="308">
        <v>46298.0</v>
      </c>
      <c r="D54" s="308">
        <v>46300.0</v>
      </c>
      <c r="E54" s="188">
        <f t="shared" si="54"/>
        <v>3</v>
      </c>
      <c r="F54" s="61">
        <v>25.0</v>
      </c>
      <c r="G54" s="62">
        <f t="shared" si="3"/>
        <v>0.03160556258</v>
      </c>
      <c r="H54" s="62">
        <f t="shared" ref="H54:H55" si="164">H53+G54</f>
        <v>0.3628318584</v>
      </c>
      <c r="I54" s="264">
        <f t="shared" si="152"/>
        <v>0</v>
      </c>
      <c r="J54" s="189">
        <f t="shared" ref="J54:J55" si="165">J53+I54</f>
        <v>232.5</v>
      </c>
      <c r="K54" s="49">
        <f t="shared" si="55"/>
        <v>0.6046814044</v>
      </c>
      <c r="L54" s="271">
        <f t="shared" si="153"/>
        <v>0</v>
      </c>
      <c r="M54" s="189">
        <f t="shared" ref="M54:M55" si="166">M53+L54</f>
        <v>41.4</v>
      </c>
      <c r="N54" s="70">
        <f t="shared" si="154"/>
        <v>0</v>
      </c>
      <c r="O54" s="424"/>
      <c r="P54" s="424"/>
      <c r="Q54" s="424">
        <f>Roles!$D$5</f>
        <v>0.44</v>
      </c>
      <c r="R54" s="431">
        <f t="shared" si="155"/>
        <v>0</v>
      </c>
      <c r="S54" s="70">
        <f t="shared" ref="S54:S55" si="167">T54/$F54</f>
        <v>0</v>
      </c>
      <c r="T54" s="424"/>
      <c r="U54" s="424"/>
      <c r="V54" s="424">
        <f>Roles!$D$8</f>
        <v>0.09</v>
      </c>
      <c r="W54" s="431">
        <f t="shared" si="156"/>
        <v>0</v>
      </c>
      <c r="X54" s="70">
        <f t="shared" si="157"/>
        <v>0</v>
      </c>
      <c r="Y54" s="424"/>
      <c r="Z54" s="424"/>
      <c r="AA54" s="424">
        <f>Roles!$D$8</f>
        <v>0.09</v>
      </c>
      <c r="AB54" s="431">
        <f t="shared" ref="AB54:AB55" si="168">AA54*Y54</f>
        <v>0</v>
      </c>
      <c r="AC54" s="70">
        <f t="shared" si="158"/>
        <v>0</v>
      </c>
      <c r="AD54" s="424"/>
      <c r="AE54" s="424"/>
      <c r="AF54" s="424">
        <f>Roles!$D$8</f>
        <v>0.09</v>
      </c>
      <c r="AG54" s="431">
        <f t="shared" si="159"/>
        <v>0</v>
      </c>
      <c r="AH54" s="70">
        <f t="shared" si="160"/>
        <v>0</v>
      </c>
      <c r="AI54" s="424"/>
      <c r="AJ54" s="424"/>
      <c r="AK54" s="424">
        <f>Roles!$D$8</f>
        <v>0.09</v>
      </c>
      <c r="AL54" s="431">
        <f t="shared" si="161"/>
        <v>0</v>
      </c>
      <c r="AM54" s="70">
        <f t="shared" si="162"/>
        <v>0</v>
      </c>
      <c r="AN54" s="424"/>
      <c r="AO54" s="424"/>
      <c r="AP54" s="424">
        <f>Roles!$D$8</f>
        <v>0.09</v>
      </c>
      <c r="AQ54" s="431">
        <f t="shared" si="163"/>
        <v>0</v>
      </c>
    </row>
    <row r="55" ht="15.75" customHeight="1">
      <c r="A55" s="307" t="s">
        <v>311</v>
      </c>
      <c r="B55" s="129" t="s">
        <v>312</v>
      </c>
      <c r="C55" s="308">
        <v>46301.0</v>
      </c>
      <c r="D55" s="308">
        <v>46303.0</v>
      </c>
      <c r="E55" s="188">
        <f t="shared" si="54"/>
        <v>3</v>
      </c>
      <c r="F55" s="61">
        <v>25.0</v>
      </c>
      <c r="G55" s="62">
        <f t="shared" si="3"/>
        <v>0.03160556258</v>
      </c>
      <c r="H55" s="62">
        <f t="shared" si="164"/>
        <v>0.394437421</v>
      </c>
      <c r="I55" s="264">
        <f t="shared" si="152"/>
        <v>0</v>
      </c>
      <c r="J55" s="189">
        <f t="shared" si="165"/>
        <v>232.5</v>
      </c>
      <c r="K55" s="49">
        <f t="shared" si="55"/>
        <v>0.6046814044</v>
      </c>
      <c r="L55" s="271">
        <f t="shared" si="153"/>
        <v>0</v>
      </c>
      <c r="M55" s="189">
        <f t="shared" si="166"/>
        <v>41.4</v>
      </c>
      <c r="N55" s="70">
        <f t="shared" si="154"/>
        <v>0</v>
      </c>
      <c r="O55" s="424"/>
      <c r="P55" s="424"/>
      <c r="Q55" s="424">
        <f>Roles!$D$5</f>
        <v>0.44</v>
      </c>
      <c r="R55" s="431">
        <f t="shared" si="155"/>
        <v>0</v>
      </c>
      <c r="S55" s="70">
        <f t="shared" si="167"/>
        <v>0</v>
      </c>
      <c r="T55" s="424"/>
      <c r="U55" s="424"/>
      <c r="V55" s="424">
        <f>Roles!$D$8</f>
        <v>0.09</v>
      </c>
      <c r="W55" s="431">
        <f t="shared" si="156"/>
        <v>0</v>
      </c>
      <c r="X55" s="70">
        <f t="shared" si="157"/>
        <v>0</v>
      </c>
      <c r="Y55" s="424"/>
      <c r="Z55" s="424"/>
      <c r="AA55" s="424">
        <f>Roles!$D$8</f>
        <v>0.09</v>
      </c>
      <c r="AB55" s="431">
        <f t="shared" si="168"/>
        <v>0</v>
      </c>
      <c r="AC55" s="70">
        <f t="shared" si="158"/>
        <v>0</v>
      </c>
      <c r="AD55" s="424"/>
      <c r="AE55" s="424"/>
      <c r="AF55" s="424">
        <f>Roles!$D$8</f>
        <v>0.09</v>
      </c>
      <c r="AG55" s="431">
        <f t="shared" si="159"/>
        <v>0</v>
      </c>
      <c r="AH55" s="70">
        <f t="shared" si="160"/>
        <v>0</v>
      </c>
      <c r="AI55" s="424"/>
      <c r="AJ55" s="424"/>
      <c r="AK55" s="424">
        <f>Roles!$D$8</f>
        <v>0.09</v>
      </c>
      <c r="AL55" s="431">
        <f t="shared" si="161"/>
        <v>0</v>
      </c>
      <c r="AM55" s="70">
        <f t="shared" si="162"/>
        <v>0</v>
      </c>
      <c r="AN55" s="424"/>
      <c r="AO55" s="424"/>
      <c r="AP55" s="424">
        <f>Roles!$D$8</f>
        <v>0.09</v>
      </c>
      <c r="AQ55" s="431">
        <f t="shared" si="163"/>
        <v>0</v>
      </c>
    </row>
    <row r="56" ht="15.75" customHeight="1">
      <c r="A56" s="323">
        <v>3.3</v>
      </c>
      <c r="B56" s="302" t="s">
        <v>313</v>
      </c>
      <c r="C56" s="303">
        <v>46304.0</v>
      </c>
      <c r="D56" s="303">
        <v>46307.0</v>
      </c>
      <c r="E56" s="304">
        <f t="shared" si="54"/>
        <v>4</v>
      </c>
      <c r="F56" s="278">
        <f>SUM(F57:F59)</f>
        <v>26</v>
      </c>
      <c r="G56" s="305">
        <f t="shared" si="3"/>
        <v>0.03286978508</v>
      </c>
      <c r="H56" s="305">
        <f>H59</f>
        <v>0.4273072061</v>
      </c>
      <c r="I56" s="306">
        <f>SUM(I57:I59)</f>
        <v>1</v>
      </c>
      <c r="J56" s="306">
        <f>J59</f>
        <v>233.5</v>
      </c>
      <c r="K56" s="247">
        <f t="shared" si="55"/>
        <v>0.6072821847</v>
      </c>
      <c r="L56" s="306">
        <f>SUM(L57:L59)</f>
        <v>0.44</v>
      </c>
      <c r="M56" s="306">
        <f>M59</f>
        <v>41.84</v>
      </c>
      <c r="N56" s="70"/>
      <c r="O56" s="424"/>
      <c r="P56" s="424"/>
      <c r="Q56" s="424"/>
      <c r="R56" s="431"/>
      <c r="S56" s="435"/>
      <c r="T56" s="424"/>
      <c r="U56" s="424"/>
      <c r="V56" s="424"/>
      <c r="W56" s="431"/>
      <c r="X56" s="70"/>
      <c r="Y56" s="424"/>
      <c r="Z56" s="424"/>
      <c r="AA56" s="424"/>
      <c r="AB56" s="431"/>
      <c r="AC56" s="70"/>
      <c r="AD56" s="424"/>
      <c r="AE56" s="424"/>
      <c r="AF56" s="424"/>
      <c r="AG56" s="431"/>
      <c r="AH56" s="70"/>
      <c r="AI56" s="424"/>
      <c r="AJ56" s="424"/>
      <c r="AK56" s="424"/>
      <c r="AL56" s="431"/>
      <c r="AM56" s="70"/>
      <c r="AN56" s="424"/>
      <c r="AO56" s="424"/>
      <c r="AP56" s="424"/>
      <c r="AQ56" s="431"/>
    </row>
    <row r="57" ht="15.75" customHeight="1">
      <c r="A57" s="57" t="s">
        <v>140</v>
      </c>
      <c r="B57" s="118" t="s">
        <v>314</v>
      </c>
      <c r="C57" s="308">
        <v>46304.0</v>
      </c>
      <c r="D57" s="308">
        <v>46305.0</v>
      </c>
      <c r="E57" s="188">
        <f t="shared" si="54"/>
        <v>2</v>
      </c>
      <c r="F57" s="61">
        <v>10.0</v>
      </c>
      <c r="G57" s="62">
        <f t="shared" si="3"/>
        <v>0.01264222503</v>
      </c>
      <c r="H57" s="62">
        <f>H55+G57</f>
        <v>0.407079646</v>
      </c>
      <c r="I57" s="264">
        <f t="shared" ref="I57:I59" si="169">O57+T57+Y57+AD57+AI57+AN57</f>
        <v>0</v>
      </c>
      <c r="J57" s="189">
        <f>J55+I57</f>
        <v>232.5</v>
      </c>
      <c r="K57" s="49">
        <f t="shared" si="55"/>
        <v>0.6046814044</v>
      </c>
      <c r="L57" s="271">
        <f t="shared" ref="L57:L59" si="170">R57+W57+AB57+AG57+AL57+AQ57</f>
        <v>0</v>
      </c>
      <c r="M57" s="189">
        <f>M55+L57</f>
        <v>41.4</v>
      </c>
      <c r="N57" s="70">
        <f t="shared" ref="N57:N59" si="171">O57/$F57</f>
        <v>0</v>
      </c>
      <c r="O57" s="424"/>
      <c r="P57" s="424"/>
      <c r="Q57" s="424">
        <f>Roles!$D$5</f>
        <v>0.44</v>
      </c>
      <c r="R57" s="431">
        <f t="shared" ref="R57:R59" si="172">Q57*O57</f>
        <v>0</v>
      </c>
      <c r="S57" s="70">
        <f>T57/$F57</f>
        <v>0</v>
      </c>
      <c r="T57" s="424"/>
      <c r="U57" s="424"/>
      <c r="V57" s="424">
        <f>Roles!$D$8</f>
        <v>0.09</v>
      </c>
      <c r="W57" s="431">
        <f t="shared" ref="W57:W59" si="173">V57*T57</f>
        <v>0</v>
      </c>
      <c r="X57" s="70">
        <f t="shared" ref="X57:X59" si="174">Y57/$F57</f>
        <v>0</v>
      </c>
      <c r="Y57" s="424"/>
      <c r="Z57" s="424"/>
      <c r="AA57" s="424">
        <f>Roles!$D$8</f>
        <v>0.09</v>
      </c>
      <c r="AB57" s="431">
        <f>AA57*Y57</f>
        <v>0</v>
      </c>
      <c r="AC57" s="70">
        <f t="shared" ref="AC57:AC59" si="175">AD57/$F57</f>
        <v>0</v>
      </c>
      <c r="AD57" s="424"/>
      <c r="AE57" s="424"/>
      <c r="AF57" s="424">
        <f>Roles!$D$8</f>
        <v>0.09</v>
      </c>
      <c r="AG57" s="431">
        <f t="shared" ref="AG57:AG59" si="176">AF57*AD57</f>
        <v>0</v>
      </c>
      <c r="AH57" s="70">
        <f t="shared" ref="AH57:AH59" si="177">AI57/$F57</f>
        <v>0</v>
      </c>
      <c r="AI57" s="424"/>
      <c r="AJ57" s="424"/>
      <c r="AK57" s="424">
        <f>Roles!$D$8</f>
        <v>0.09</v>
      </c>
      <c r="AL57" s="431">
        <f t="shared" ref="AL57:AL59" si="178">AK57*AI57</f>
        <v>0</v>
      </c>
      <c r="AM57" s="70">
        <f t="shared" ref="AM57:AM59" si="179">AN57/$F57</f>
        <v>0</v>
      </c>
      <c r="AN57" s="424"/>
      <c r="AO57" s="424"/>
      <c r="AP57" s="424">
        <f>Roles!$D$8</f>
        <v>0.09</v>
      </c>
      <c r="AQ57" s="431">
        <f t="shared" ref="AQ57:AQ59" si="180">AP57*AN57</f>
        <v>0</v>
      </c>
    </row>
    <row r="58" ht="15.75" customHeight="1">
      <c r="A58" s="307" t="s">
        <v>142</v>
      </c>
      <c r="B58" s="311" t="s">
        <v>315</v>
      </c>
      <c r="C58" s="308">
        <v>46305.0</v>
      </c>
      <c r="D58" s="308">
        <v>46305.0</v>
      </c>
      <c r="E58" s="312">
        <v>1.0</v>
      </c>
      <c r="F58" s="309">
        <v>1.0</v>
      </c>
      <c r="G58" s="263">
        <f t="shared" si="3"/>
        <v>0.001264222503</v>
      </c>
      <c r="H58" s="263">
        <f t="shared" ref="H58:H59" si="181">H57+G58</f>
        <v>0.4083438685</v>
      </c>
      <c r="I58" s="264">
        <f t="shared" si="169"/>
        <v>1</v>
      </c>
      <c r="J58" s="287">
        <f t="shared" ref="J58:J59" si="182">J57+I58</f>
        <v>233.5</v>
      </c>
      <c r="K58" s="326">
        <f t="shared" si="55"/>
        <v>0.6072821847</v>
      </c>
      <c r="L58" s="271">
        <f t="shared" si="170"/>
        <v>0.44</v>
      </c>
      <c r="M58" s="287">
        <f t="shared" ref="M58:M59" si="183">M57+L58</f>
        <v>41.84</v>
      </c>
      <c r="N58" s="70">
        <f t="shared" si="171"/>
        <v>1</v>
      </c>
      <c r="O58" s="431">
        <v>1.0</v>
      </c>
      <c r="P58" s="424"/>
      <c r="Q58" s="424">
        <f>Roles!$D$5</f>
        <v>0.44</v>
      </c>
      <c r="R58" s="431">
        <f t="shared" si="172"/>
        <v>0.44</v>
      </c>
      <c r="S58" s="70"/>
      <c r="T58" s="424"/>
      <c r="U58" s="424"/>
      <c r="V58" s="424">
        <f>Roles!$D$8</f>
        <v>0.09</v>
      </c>
      <c r="W58" s="431">
        <f t="shared" si="173"/>
        <v>0</v>
      </c>
      <c r="X58" s="70">
        <f t="shared" si="174"/>
        <v>0</v>
      </c>
      <c r="Y58" s="424"/>
      <c r="Z58" s="424"/>
      <c r="AA58" s="424">
        <f>Roles!$D$8</f>
        <v>0.09</v>
      </c>
      <c r="AB58" s="431"/>
      <c r="AC58" s="70">
        <f t="shared" si="175"/>
        <v>0</v>
      </c>
      <c r="AD58" s="424"/>
      <c r="AE58" s="424"/>
      <c r="AF58" s="424">
        <f>Roles!$D$8</f>
        <v>0.09</v>
      </c>
      <c r="AG58" s="431">
        <f t="shared" si="176"/>
        <v>0</v>
      </c>
      <c r="AH58" s="70">
        <f t="shared" si="177"/>
        <v>0</v>
      </c>
      <c r="AI58" s="424"/>
      <c r="AJ58" s="424"/>
      <c r="AK58" s="424">
        <f>Roles!$D$8</f>
        <v>0.09</v>
      </c>
      <c r="AL58" s="431">
        <f t="shared" si="178"/>
        <v>0</v>
      </c>
      <c r="AM58" s="70">
        <f t="shared" si="179"/>
        <v>0</v>
      </c>
      <c r="AN58" s="424"/>
      <c r="AO58" s="424"/>
      <c r="AP58" s="424">
        <f>Roles!$D$8</f>
        <v>0.09</v>
      </c>
      <c r="AQ58" s="431">
        <f t="shared" si="180"/>
        <v>0</v>
      </c>
    </row>
    <row r="59" ht="15.75" customHeight="1">
      <c r="A59" s="307" t="s">
        <v>144</v>
      </c>
      <c r="B59" s="58" t="s">
        <v>316</v>
      </c>
      <c r="C59" s="308">
        <v>46306.0</v>
      </c>
      <c r="D59" s="308">
        <v>46307.0</v>
      </c>
      <c r="E59" s="188">
        <f t="shared" ref="E59:E66" si="184">D59-C59+1</f>
        <v>2</v>
      </c>
      <c r="F59" s="61">
        <v>15.0</v>
      </c>
      <c r="G59" s="62">
        <f t="shared" si="3"/>
        <v>0.01896333755</v>
      </c>
      <c r="H59" s="62">
        <f t="shared" si="181"/>
        <v>0.4273072061</v>
      </c>
      <c r="I59" s="264">
        <f t="shared" si="169"/>
        <v>0</v>
      </c>
      <c r="J59" s="189">
        <f t="shared" si="182"/>
        <v>233.5</v>
      </c>
      <c r="K59" s="49">
        <f t="shared" si="55"/>
        <v>0.6072821847</v>
      </c>
      <c r="L59" s="271">
        <f t="shared" si="170"/>
        <v>0</v>
      </c>
      <c r="M59" s="189">
        <f t="shared" si="183"/>
        <v>41.84</v>
      </c>
      <c r="N59" s="70">
        <f t="shared" si="171"/>
        <v>0</v>
      </c>
      <c r="O59" s="424"/>
      <c r="P59" s="424"/>
      <c r="Q59" s="424">
        <f>Roles!$D$5</f>
        <v>0.44</v>
      </c>
      <c r="R59" s="431">
        <f t="shared" si="172"/>
        <v>0</v>
      </c>
      <c r="S59" s="70">
        <f>T59/$F59</f>
        <v>0</v>
      </c>
      <c r="T59" s="424"/>
      <c r="U59" s="424"/>
      <c r="V59" s="424">
        <f>Roles!$D$8</f>
        <v>0.09</v>
      </c>
      <c r="W59" s="431">
        <f t="shared" si="173"/>
        <v>0</v>
      </c>
      <c r="X59" s="70">
        <f t="shared" si="174"/>
        <v>0</v>
      </c>
      <c r="Y59" s="424"/>
      <c r="Z59" s="424"/>
      <c r="AA59" s="424">
        <f>Roles!$D$8</f>
        <v>0.09</v>
      </c>
      <c r="AB59" s="431">
        <f>AA59*Y59</f>
        <v>0</v>
      </c>
      <c r="AC59" s="70">
        <f t="shared" si="175"/>
        <v>0</v>
      </c>
      <c r="AD59" s="424"/>
      <c r="AE59" s="424"/>
      <c r="AF59" s="424">
        <f>Roles!$D$8</f>
        <v>0.09</v>
      </c>
      <c r="AG59" s="431">
        <f t="shared" si="176"/>
        <v>0</v>
      </c>
      <c r="AH59" s="70">
        <f t="shared" si="177"/>
        <v>0</v>
      </c>
      <c r="AI59" s="424"/>
      <c r="AJ59" s="424"/>
      <c r="AK59" s="424">
        <f>Roles!$D$8</f>
        <v>0.09</v>
      </c>
      <c r="AL59" s="431">
        <f t="shared" si="178"/>
        <v>0</v>
      </c>
      <c r="AM59" s="70">
        <f t="shared" si="179"/>
        <v>0</v>
      </c>
      <c r="AN59" s="424"/>
      <c r="AO59" s="424"/>
      <c r="AP59" s="424">
        <f>Roles!$D$8</f>
        <v>0.09</v>
      </c>
      <c r="AQ59" s="431">
        <f t="shared" si="180"/>
        <v>0</v>
      </c>
    </row>
    <row r="60" ht="15.75" customHeight="1">
      <c r="A60" s="323">
        <v>3.4</v>
      </c>
      <c r="B60" s="302" t="s">
        <v>317</v>
      </c>
      <c r="C60" s="303">
        <v>46308.0</v>
      </c>
      <c r="D60" s="303">
        <v>46310.0</v>
      </c>
      <c r="E60" s="304">
        <f t="shared" si="184"/>
        <v>3</v>
      </c>
      <c r="F60" s="278">
        <f>SUM(F61:F62)</f>
        <v>20</v>
      </c>
      <c r="G60" s="305">
        <f t="shared" si="3"/>
        <v>0.02528445006</v>
      </c>
      <c r="H60" s="305">
        <f>H62</f>
        <v>0.4525916561</v>
      </c>
      <c r="I60" s="306">
        <f>SUM(I61:I62)</f>
        <v>24</v>
      </c>
      <c r="J60" s="306">
        <f>J62</f>
        <v>257.5</v>
      </c>
      <c r="K60" s="247">
        <f t="shared" si="55"/>
        <v>0.6697009103</v>
      </c>
      <c r="L60" s="306">
        <f>SUM(L61:L62)</f>
        <v>3.56</v>
      </c>
      <c r="M60" s="306">
        <f>M62</f>
        <v>45.4</v>
      </c>
      <c r="N60" s="70"/>
      <c r="O60" s="424"/>
      <c r="P60" s="424"/>
      <c r="Q60" s="424"/>
      <c r="R60" s="431"/>
      <c r="S60" s="435"/>
      <c r="T60" s="424"/>
      <c r="U60" s="424"/>
      <c r="V60" s="424"/>
      <c r="W60" s="431"/>
      <c r="X60" s="70"/>
      <c r="Y60" s="424"/>
      <c r="Z60" s="424"/>
      <c r="AA60" s="424"/>
      <c r="AB60" s="431"/>
      <c r="AC60" s="70"/>
      <c r="AD60" s="424"/>
      <c r="AE60" s="424"/>
      <c r="AF60" s="424"/>
      <c r="AG60" s="431"/>
      <c r="AH60" s="70"/>
      <c r="AI60" s="424"/>
      <c r="AJ60" s="424"/>
      <c r="AK60" s="424"/>
      <c r="AL60" s="431"/>
      <c r="AM60" s="70"/>
      <c r="AN60" s="424"/>
      <c r="AO60" s="424"/>
      <c r="AP60" s="424"/>
      <c r="AQ60" s="431"/>
    </row>
    <row r="61" ht="15.75" customHeight="1">
      <c r="A61" s="57" t="s">
        <v>318</v>
      </c>
      <c r="B61" s="58" t="s">
        <v>319</v>
      </c>
      <c r="C61" s="308">
        <v>46308.0</v>
      </c>
      <c r="D61" s="308">
        <v>46309.0</v>
      </c>
      <c r="E61" s="188">
        <f t="shared" si="184"/>
        <v>2</v>
      </c>
      <c r="F61" s="61">
        <v>10.0</v>
      </c>
      <c r="G61" s="62">
        <f t="shared" si="3"/>
        <v>0.01264222503</v>
      </c>
      <c r="H61" s="62">
        <f>H59+G61</f>
        <v>0.4399494311</v>
      </c>
      <c r="I61" s="264">
        <f t="shared" ref="I61:I62" si="185">O61+T61+Y61+AD61+AI61+AN61</f>
        <v>0</v>
      </c>
      <c r="J61" s="189">
        <f>J59+I61</f>
        <v>233.5</v>
      </c>
      <c r="K61" s="49">
        <f t="shared" si="55"/>
        <v>0.6072821847</v>
      </c>
      <c r="L61" s="271">
        <f t="shared" ref="L61:L62" si="186">R61+W61+AB61+AG61+AL61+AQ61</f>
        <v>0</v>
      </c>
      <c r="M61" s="189">
        <f>M59+L61</f>
        <v>41.84</v>
      </c>
      <c r="N61" s="70">
        <f t="shared" ref="N61:N62" si="187">O61/$F61</f>
        <v>0</v>
      </c>
      <c r="O61" s="424"/>
      <c r="P61" s="424"/>
      <c r="Q61" s="424">
        <f>Roles!$D$5</f>
        <v>0.44</v>
      </c>
      <c r="R61" s="431">
        <f t="shared" ref="R61:R62" si="188">Q61*O61</f>
        <v>0</v>
      </c>
      <c r="S61" s="70">
        <f t="shared" ref="S61:S62" si="189">T61/$F61</f>
        <v>0</v>
      </c>
      <c r="T61" s="424"/>
      <c r="U61" s="424"/>
      <c r="V61" s="424">
        <f>Roles!$D$8</f>
        <v>0.09</v>
      </c>
      <c r="W61" s="431">
        <f t="shared" ref="W61:W62" si="190">V61*T61</f>
        <v>0</v>
      </c>
      <c r="X61" s="70">
        <f t="shared" ref="X61:X62" si="191">Y61/$F61</f>
        <v>0</v>
      </c>
      <c r="Y61" s="424"/>
      <c r="Z61" s="424"/>
      <c r="AA61" s="424">
        <f>Roles!$D$8</f>
        <v>0.09</v>
      </c>
      <c r="AB61" s="431">
        <f t="shared" ref="AB61:AB62" si="192">AA61*Y61</f>
        <v>0</v>
      </c>
      <c r="AC61" s="70">
        <f t="shared" ref="AC61:AC62" si="193">AD61/$F61</f>
        <v>0</v>
      </c>
      <c r="AD61" s="424"/>
      <c r="AE61" s="424"/>
      <c r="AF61" s="424">
        <f>Roles!$D$8</f>
        <v>0.09</v>
      </c>
      <c r="AG61" s="431">
        <f t="shared" ref="AG61:AG62" si="194">AF61*AD61</f>
        <v>0</v>
      </c>
      <c r="AH61" s="70">
        <f t="shared" ref="AH61:AH62" si="195">AI61/$F61</f>
        <v>0</v>
      </c>
      <c r="AI61" s="424"/>
      <c r="AJ61" s="424"/>
      <c r="AK61" s="424">
        <f>Roles!$D$8</f>
        <v>0.09</v>
      </c>
      <c r="AL61" s="431">
        <f t="shared" ref="AL61:AL62" si="196">AK61*AI61</f>
        <v>0</v>
      </c>
      <c r="AM61" s="70">
        <f t="shared" ref="AM61:AM62" si="197">AN61/$F61</f>
        <v>0</v>
      </c>
      <c r="AN61" s="424"/>
      <c r="AO61" s="424"/>
      <c r="AP61" s="424">
        <f>Roles!$D$8</f>
        <v>0.09</v>
      </c>
      <c r="AQ61" s="431">
        <f t="shared" ref="AQ61:AQ62" si="198">AP61*AN61</f>
        <v>0</v>
      </c>
    </row>
    <row r="62" ht="15.75" customHeight="1">
      <c r="A62" s="57" t="s">
        <v>320</v>
      </c>
      <c r="B62" s="58" t="s">
        <v>321</v>
      </c>
      <c r="C62" s="308">
        <v>46309.0</v>
      </c>
      <c r="D62" s="308">
        <v>46310.0</v>
      </c>
      <c r="E62" s="188">
        <f t="shared" si="184"/>
        <v>2</v>
      </c>
      <c r="F62" s="61">
        <v>10.0</v>
      </c>
      <c r="G62" s="62">
        <f t="shared" si="3"/>
        <v>0.01264222503</v>
      </c>
      <c r="H62" s="62">
        <f t="shared" ref="H62:H63" si="199">H61+G62</f>
        <v>0.4525916561</v>
      </c>
      <c r="I62" s="264">
        <f t="shared" si="185"/>
        <v>24</v>
      </c>
      <c r="J62" s="189">
        <f t="shared" ref="J62:J63" si="200">J61+I62</f>
        <v>257.5</v>
      </c>
      <c r="K62" s="49">
        <f t="shared" si="55"/>
        <v>0.6697009103</v>
      </c>
      <c r="L62" s="271">
        <f t="shared" si="186"/>
        <v>3.56</v>
      </c>
      <c r="M62" s="189">
        <f t="shared" ref="M62:M63" si="201">M61+L62</f>
        <v>45.4</v>
      </c>
      <c r="N62" s="70">
        <f t="shared" si="187"/>
        <v>0.4</v>
      </c>
      <c r="O62" s="431">
        <v>4.0</v>
      </c>
      <c r="P62" s="424"/>
      <c r="Q62" s="424">
        <f>Roles!$D$5</f>
        <v>0.44</v>
      </c>
      <c r="R62" s="431">
        <f t="shared" si="188"/>
        <v>1.76</v>
      </c>
      <c r="S62" s="70">
        <f t="shared" si="189"/>
        <v>0.4</v>
      </c>
      <c r="T62" s="431">
        <v>4.0</v>
      </c>
      <c r="U62" s="424"/>
      <c r="V62" s="424">
        <f>Roles!$D$8</f>
        <v>0.09</v>
      </c>
      <c r="W62" s="431">
        <f t="shared" si="190"/>
        <v>0.36</v>
      </c>
      <c r="X62" s="70">
        <f t="shared" si="191"/>
        <v>0.4</v>
      </c>
      <c r="Y62" s="431">
        <v>4.0</v>
      </c>
      <c r="Z62" s="424"/>
      <c r="AA62" s="424">
        <f>Roles!$D$8</f>
        <v>0.09</v>
      </c>
      <c r="AB62" s="431">
        <f t="shared" si="192"/>
        <v>0.36</v>
      </c>
      <c r="AC62" s="70">
        <f t="shared" si="193"/>
        <v>0.4</v>
      </c>
      <c r="AD62" s="431">
        <v>4.0</v>
      </c>
      <c r="AE62" s="424"/>
      <c r="AF62" s="424">
        <f>Roles!$D$8</f>
        <v>0.09</v>
      </c>
      <c r="AG62" s="431">
        <f t="shared" si="194"/>
        <v>0.36</v>
      </c>
      <c r="AH62" s="70">
        <f t="shared" si="195"/>
        <v>0.4</v>
      </c>
      <c r="AI62" s="431">
        <v>4.0</v>
      </c>
      <c r="AJ62" s="424"/>
      <c r="AK62" s="424">
        <f>Roles!$D$8</f>
        <v>0.09</v>
      </c>
      <c r="AL62" s="431">
        <f t="shared" si="196"/>
        <v>0.36</v>
      </c>
      <c r="AM62" s="70">
        <f t="shared" si="197"/>
        <v>0.4</v>
      </c>
      <c r="AN62" s="431">
        <v>4.0</v>
      </c>
      <c r="AO62" s="424"/>
      <c r="AP62" s="424">
        <f>Roles!$D$8</f>
        <v>0.09</v>
      </c>
      <c r="AQ62" s="431">
        <f t="shared" si="198"/>
        <v>0.36</v>
      </c>
    </row>
    <row r="63" ht="15.75" customHeight="1">
      <c r="A63" s="44" t="s">
        <v>150</v>
      </c>
      <c r="B63" s="45" t="s">
        <v>322</v>
      </c>
      <c r="C63" s="215">
        <v>46310.0</v>
      </c>
      <c r="D63" s="215">
        <v>46310.0</v>
      </c>
      <c r="E63" s="47">
        <f t="shared" si="184"/>
        <v>1</v>
      </c>
      <c r="F63" s="48">
        <v>0.0</v>
      </c>
      <c r="G63" s="49">
        <f t="shared" si="3"/>
        <v>0</v>
      </c>
      <c r="H63" s="49">
        <f t="shared" si="199"/>
        <v>0.4525916561</v>
      </c>
      <c r="I63" s="53">
        <f>F63</f>
        <v>0</v>
      </c>
      <c r="J63" s="53">
        <f t="shared" si="200"/>
        <v>257.5</v>
      </c>
      <c r="K63" s="49">
        <f t="shared" si="55"/>
        <v>0.6697009103</v>
      </c>
      <c r="L63" s="53">
        <v>0.0</v>
      </c>
      <c r="M63" s="53">
        <f t="shared" si="201"/>
        <v>45.4</v>
      </c>
      <c r="N63" s="70"/>
      <c r="O63" s="424"/>
      <c r="P63" s="424"/>
      <c r="Q63" s="424"/>
      <c r="R63" s="431"/>
      <c r="S63" s="435"/>
      <c r="T63" s="424"/>
      <c r="U63" s="424"/>
      <c r="V63" s="424"/>
      <c r="W63" s="431"/>
      <c r="X63" s="70"/>
      <c r="Y63" s="424"/>
      <c r="Z63" s="424"/>
      <c r="AA63" s="424"/>
      <c r="AB63" s="431"/>
      <c r="AC63" s="70"/>
      <c r="AD63" s="424"/>
      <c r="AE63" s="424"/>
      <c r="AF63" s="424"/>
      <c r="AG63" s="431"/>
      <c r="AH63" s="70"/>
      <c r="AI63" s="424"/>
      <c r="AJ63" s="424"/>
      <c r="AK63" s="424"/>
      <c r="AL63" s="431"/>
      <c r="AM63" s="70"/>
      <c r="AN63" s="424"/>
      <c r="AO63" s="424"/>
      <c r="AP63" s="424"/>
      <c r="AQ63" s="431"/>
    </row>
    <row r="64" ht="15.75" customHeight="1">
      <c r="A64" s="320">
        <v>4.0</v>
      </c>
      <c r="B64" s="321" t="s">
        <v>323</v>
      </c>
      <c r="C64" s="295">
        <v>46311.0</v>
      </c>
      <c r="D64" s="295">
        <v>46331.0</v>
      </c>
      <c r="E64" s="296">
        <f t="shared" si="184"/>
        <v>21</v>
      </c>
      <c r="F64" s="297">
        <f>F65+F69+F73+F77</f>
        <v>158</v>
      </c>
      <c r="G64" s="131">
        <f t="shared" si="3"/>
        <v>0.1997471555</v>
      </c>
      <c r="H64" s="131">
        <f>H79</f>
        <v>0.6523388116</v>
      </c>
      <c r="I64" s="298">
        <f>I65+I69+I73+I77</f>
        <v>33</v>
      </c>
      <c r="J64" s="298">
        <f>J79</f>
        <v>290.5</v>
      </c>
      <c r="K64" s="87">
        <f t="shared" si="55"/>
        <v>0.755526658</v>
      </c>
      <c r="L64" s="298">
        <f>L65+L69+L73+L77</f>
        <v>5.77</v>
      </c>
      <c r="M64" s="298">
        <f>M79</f>
        <v>51.17</v>
      </c>
      <c r="N64" s="70"/>
      <c r="O64" s="424"/>
      <c r="P64" s="424"/>
      <c r="Q64" s="424"/>
      <c r="R64" s="431"/>
      <c r="S64" s="435"/>
      <c r="T64" s="424"/>
      <c r="U64" s="424"/>
      <c r="V64" s="424"/>
      <c r="W64" s="431"/>
      <c r="X64" s="70"/>
      <c r="Y64" s="424"/>
      <c r="Z64" s="424"/>
      <c r="AA64" s="424"/>
      <c r="AB64" s="431"/>
      <c r="AC64" s="70"/>
      <c r="AD64" s="424"/>
      <c r="AE64" s="424"/>
      <c r="AF64" s="424"/>
      <c r="AG64" s="431"/>
      <c r="AH64" s="70"/>
      <c r="AI64" s="424"/>
      <c r="AJ64" s="424"/>
      <c r="AK64" s="424"/>
      <c r="AL64" s="431"/>
      <c r="AM64" s="70"/>
      <c r="AN64" s="424"/>
      <c r="AO64" s="424"/>
      <c r="AP64" s="424"/>
      <c r="AQ64" s="431"/>
    </row>
    <row r="65" ht="15.75" customHeight="1">
      <c r="A65" s="323">
        <v>4.1</v>
      </c>
      <c r="B65" s="302" t="s">
        <v>324</v>
      </c>
      <c r="C65" s="303">
        <v>46311.0</v>
      </c>
      <c r="D65" s="303">
        <v>46318.0</v>
      </c>
      <c r="E65" s="304">
        <f t="shared" si="184"/>
        <v>8</v>
      </c>
      <c r="F65" s="278">
        <f>SUM(F66:F68)</f>
        <v>61</v>
      </c>
      <c r="G65" s="305">
        <f t="shared" si="3"/>
        <v>0.07711757269</v>
      </c>
      <c r="H65" s="305">
        <f>H68</f>
        <v>0.5297092288</v>
      </c>
      <c r="I65" s="306">
        <f>SUM(I66:I68)</f>
        <v>1</v>
      </c>
      <c r="J65" s="306">
        <f>J68</f>
        <v>258.5</v>
      </c>
      <c r="K65" s="247">
        <f t="shared" si="55"/>
        <v>0.6723016905</v>
      </c>
      <c r="L65" s="306">
        <f>SUM(L66:L68)</f>
        <v>0.44</v>
      </c>
      <c r="M65" s="306">
        <f>M68</f>
        <v>45.84</v>
      </c>
      <c r="N65" s="70"/>
      <c r="O65" s="424"/>
      <c r="P65" s="424"/>
      <c r="Q65" s="424"/>
      <c r="R65" s="431"/>
      <c r="S65" s="435"/>
      <c r="T65" s="424"/>
      <c r="U65" s="424"/>
      <c r="V65" s="424"/>
      <c r="W65" s="431"/>
      <c r="X65" s="70"/>
      <c r="Y65" s="424"/>
      <c r="Z65" s="424"/>
      <c r="AA65" s="424"/>
      <c r="AB65" s="431"/>
      <c r="AC65" s="70"/>
      <c r="AD65" s="424"/>
      <c r="AE65" s="424"/>
      <c r="AF65" s="424"/>
      <c r="AG65" s="431"/>
      <c r="AH65" s="70"/>
      <c r="AI65" s="424"/>
      <c r="AJ65" s="424"/>
      <c r="AK65" s="424"/>
      <c r="AL65" s="431"/>
      <c r="AM65" s="70"/>
      <c r="AN65" s="424"/>
      <c r="AO65" s="424"/>
      <c r="AP65" s="424"/>
      <c r="AQ65" s="431"/>
    </row>
    <row r="66" ht="15.75" customHeight="1">
      <c r="A66" s="57" t="s">
        <v>196</v>
      </c>
      <c r="B66" s="58" t="s">
        <v>325</v>
      </c>
      <c r="C66" s="308">
        <v>46311.0</v>
      </c>
      <c r="D66" s="308">
        <v>46314.0</v>
      </c>
      <c r="E66" s="188">
        <f t="shared" si="184"/>
        <v>4</v>
      </c>
      <c r="F66" s="61">
        <v>30.0</v>
      </c>
      <c r="G66" s="62">
        <f t="shared" si="3"/>
        <v>0.03792667509</v>
      </c>
      <c r="H66" s="62">
        <f>H62+G66</f>
        <v>0.4905183312</v>
      </c>
      <c r="I66" s="264">
        <f t="shared" ref="I66:I68" si="202">O66+T66+Y66+AD66+AI66+AN66</f>
        <v>0</v>
      </c>
      <c r="J66" s="189">
        <f>J62+I66</f>
        <v>257.5</v>
      </c>
      <c r="K66" s="49">
        <f t="shared" si="55"/>
        <v>0.6697009103</v>
      </c>
      <c r="L66" s="271">
        <f t="shared" ref="L66:L68" si="203">R66+W66+AB66+AG66+AL66+AQ66</f>
        <v>0</v>
      </c>
      <c r="M66" s="189">
        <f>M62+L66</f>
        <v>45.4</v>
      </c>
      <c r="N66" s="70">
        <f t="shared" ref="N66:N68" si="204">O66/$F66</f>
        <v>0</v>
      </c>
      <c r="O66" s="424"/>
      <c r="P66" s="424"/>
      <c r="Q66" s="424">
        <f>Roles!$D$5</f>
        <v>0.44</v>
      </c>
      <c r="R66" s="431">
        <f t="shared" ref="R66:R68" si="205">Q66*O66</f>
        <v>0</v>
      </c>
      <c r="S66" s="70">
        <f>T66/$F66</f>
        <v>0</v>
      </c>
      <c r="T66" s="424"/>
      <c r="U66" s="424"/>
      <c r="V66" s="424">
        <f>Roles!$D$8</f>
        <v>0.09</v>
      </c>
      <c r="W66" s="431">
        <f t="shared" ref="W66:W68" si="206">V66*T66</f>
        <v>0</v>
      </c>
      <c r="X66" s="70">
        <f t="shared" ref="X66:X68" si="207">Y66/$F66</f>
        <v>0</v>
      </c>
      <c r="Y66" s="424"/>
      <c r="Z66" s="424"/>
      <c r="AA66" s="424">
        <f>Roles!$D$8</f>
        <v>0.09</v>
      </c>
      <c r="AB66" s="431">
        <f>AA66*Y66</f>
        <v>0</v>
      </c>
      <c r="AC66" s="70">
        <f t="shared" ref="AC66:AC68" si="208">AD66/$F66</f>
        <v>0</v>
      </c>
      <c r="AD66" s="424"/>
      <c r="AE66" s="424"/>
      <c r="AF66" s="424">
        <f>Roles!$D$8</f>
        <v>0.09</v>
      </c>
      <c r="AG66" s="431">
        <f t="shared" ref="AG66:AG68" si="209">AF66*AD66</f>
        <v>0</v>
      </c>
      <c r="AH66" s="70">
        <f t="shared" ref="AH66:AH68" si="210">AI66/$F66</f>
        <v>0</v>
      </c>
      <c r="AI66" s="424"/>
      <c r="AJ66" s="424"/>
      <c r="AK66" s="424">
        <f>Roles!$D$8</f>
        <v>0.09</v>
      </c>
      <c r="AL66" s="431">
        <f t="shared" ref="AL66:AL68" si="211">AK66*AI66</f>
        <v>0</v>
      </c>
      <c r="AM66" s="70">
        <f t="shared" ref="AM66:AM68" si="212">AN66/$F66</f>
        <v>0</v>
      </c>
      <c r="AN66" s="424"/>
      <c r="AO66" s="424"/>
      <c r="AP66" s="424">
        <f>Roles!$D$8</f>
        <v>0.09</v>
      </c>
      <c r="AQ66" s="431">
        <f t="shared" ref="AQ66:AQ68" si="213">AP66*AN66</f>
        <v>0</v>
      </c>
    </row>
    <row r="67" ht="15.75" customHeight="1">
      <c r="A67" s="307" t="s">
        <v>198</v>
      </c>
      <c r="B67" s="325" t="s">
        <v>326</v>
      </c>
      <c r="C67" s="308">
        <v>46312.0</v>
      </c>
      <c r="D67" s="308">
        <v>46312.0</v>
      </c>
      <c r="E67" s="312">
        <v>1.0</v>
      </c>
      <c r="F67" s="309">
        <v>1.0</v>
      </c>
      <c r="G67" s="62">
        <f t="shared" si="3"/>
        <v>0.001264222503</v>
      </c>
      <c r="H67" s="62">
        <f t="shared" ref="H67:H68" si="214">H66+G67</f>
        <v>0.4917825537</v>
      </c>
      <c r="I67" s="264">
        <f t="shared" si="202"/>
        <v>1</v>
      </c>
      <c r="J67" s="189">
        <f t="shared" ref="J67:J68" si="215">J66+I67</f>
        <v>258.5</v>
      </c>
      <c r="K67" s="49">
        <f t="shared" si="55"/>
        <v>0.6723016905</v>
      </c>
      <c r="L67" s="271">
        <f t="shared" si="203"/>
        <v>0.44</v>
      </c>
      <c r="M67" s="189">
        <f t="shared" ref="M67:M68" si="216">M66+L67</f>
        <v>45.84</v>
      </c>
      <c r="N67" s="70">
        <f t="shared" si="204"/>
        <v>1</v>
      </c>
      <c r="O67" s="431">
        <v>1.0</v>
      </c>
      <c r="P67" s="424"/>
      <c r="Q67" s="424">
        <f>Roles!$D$5</f>
        <v>0.44</v>
      </c>
      <c r="R67" s="431">
        <f t="shared" si="205"/>
        <v>0.44</v>
      </c>
      <c r="S67" s="70"/>
      <c r="T67" s="424"/>
      <c r="U67" s="424"/>
      <c r="V67" s="424">
        <f>Roles!$D$8</f>
        <v>0.09</v>
      </c>
      <c r="W67" s="431">
        <f t="shared" si="206"/>
        <v>0</v>
      </c>
      <c r="X67" s="70">
        <f t="shared" si="207"/>
        <v>0</v>
      </c>
      <c r="Y67" s="424"/>
      <c r="Z67" s="424"/>
      <c r="AA67" s="424">
        <f>Roles!$D$8</f>
        <v>0.09</v>
      </c>
      <c r="AB67" s="431"/>
      <c r="AC67" s="70">
        <f t="shared" si="208"/>
        <v>0</v>
      </c>
      <c r="AD67" s="424"/>
      <c r="AE67" s="424"/>
      <c r="AF67" s="424">
        <f>Roles!$D$8</f>
        <v>0.09</v>
      </c>
      <c r="AG67" s="431">
        <f t="shared" si="209"/>
        <v>0</v>
      </c>
      <c r="AH67" s="70">
        <f t="shared" si="210"/>
        <v>0</v>
      </c>
      <c r="AI67" s="424"/>
      <c r="AJ67" s="424"/>
      <c r="AK67" s="424">
        <f>Roles!$D$8</f>
        <v>0.09</v>
      </c>
      <c r="AL67" s="431">
        <f t="shared" si="211"/>
        <v>0</v>
      </c>
      <c r="AM67" s="70">
        <f t="shared" si="212"/>
        <v>0</v>
      </c>
      <c r="AN67" s="424"/>
      <c r="AO67" s="424"/>
      <c r="AP67" s="424">
        <f>Roles!$D$8</f>
        <v>0.09</v>
      </c>
      <c r="AQ67" s="431">
        <f t="shared" si="213"/>
        <v>0</v>
      </c>
    </row>
    <row r="68" ht="15.75" customHeight="1">
      <c r="A68" s="307" t="s">
        <v>200</v>
      </c>
      <c r="B68" s="129" t="s">
        <v>327</v>
      </c>
      <c r="C68" s="308">
        <v>46315.0</v>
      </c>
      <c r="D68" s="308">
        <v>46318.0</v>
      </c>
      <c r="E68" s="188">
        <f t="shared" ref="E68:E69" si="217">D68-C68+1</f>
        <v>4</v>
      </c>
      <c r="F68" s="61">
        <v>30.0</v>
      </c>
      <c r="G68" s="62">
        <f t="shared" si="3"/>
        <v>0.03792667509</v>
      </c>
      <c r="H68" s="62">
        <f t="shared" si="214"/>
        <v>0.5297092288</v>
      </c>
      <c r="I68" s="264">
        <f t="shared" si="202"/>
        <v>0</v>
      </c>
      <c r="J68" s="189">
        <f t="shared" si="215"/>
        <v>258.5</v>
      </c>
      <c r="K68" s="49">
        <f t="shared" si="55"/>
        <v>0.6723016905</v>
      </c>
      <c r="L68" s="271">
        <f t="shared" si="203"/>
        <v>0</v>
      </c>
      <c r="M68" s="189">
        <f t="shared" si="216"/>
        <v>45.84</v>
      </c>
      <c r="N68" s="70">
        <f t="shared" si="204"/>
        <v>0</v>
      </c>
      <c r="O68" s="424"/>
      <c r="P68" s="424"/>
      <c r="Q68" s="424">
        <f>Roles!$D$5</f>
        <v>0.44</v>
      </c>
      <c r="R68" s="431">
        <f t="shared" si="205"/>
        <v>0</v>
      </c>
      <c r="S68" s="70">
        <f>T68/$F68</f>
        <v>0</v>
      </c>
      <c r="T68" s="424"/>
      <c r="U68" s="424"/>
      <c r="V68" s="424">
        <f>Roles!$D$8</f>
        <v>0.09</v>
      </c>
      <c r="W68" s="431">
        <f t="shared" si="206"/>
        <v>0</v>
      </c>
      <c r="X68" s="70">
        <f t="shared" si="207"/>
        <v>0</v>
      </c>
      <c r="Y68" s="424"/>
      <c r="Z68" s="424"/>
      <c r="AA68" s="424">
        <f>Roles!$D$8</f>
        <v>0.09</v>
      </c>
      <c r="AB68" s="431">
        <f>AA68*Y68</f>
        <v>0</v>
      </c>
      <c r="AC68" s="70">
        <f t="shared" si="208"/>
        <v>0</v>
      </c>
      <c r="AD68" s="424"/>
      <c r="AE68" s="424"/>
      <c r="AF68" s="424">
        <f>Roles!$D$8</f>
        <v>0.09</v>
      </c>
      <c r="AG68" s="431">
        <f t="shared" si="209"/>
        <v>0</v>
      </c>
      <c r="AH68" s="70">
        <f t="shared" si="210"/>
        <v>0</v>
      </c>
      <c r="AI68" s="424"/>
      <c r="AJ68" s="424"/>
      <c r="AK68" s="424">
        <f>Roles!$D$8</f>
        <v>0.09</v>
      </c>
      <c r="AL68" s="431">
        <f t="shared" si="211"/>
        <v>0</v>
      </c>
      <c r="AM68" s="70">
        <f t="shared" si="212"/>
        <v>0</v>
      </c>
      <c r="AN68" s="424"/>
      <c r="AO68" s="424"/>
      <c r="AP68" s="424">
        <f>Roles!$D$8</f>
        <v>0.09</v>
      </c>
      <c r="AQ68" s="431">
        <f t="shared" si="213"/>
        <v>0</v>
      </c>
    </row>
    <row r="69" ht="15.75" customHeight="1">
      <c r="A69" s="323">
        <v>4.2</v>
      </c>
      <c r="B69" s="324" t="s">
        <v>328</v>
      </c>
      <c r="C69" s="303">
        <v>46319.0</v>
      </c>
      <c r="D69" s="303">
        <v>46325.0</v>
      </c>
      <c r="E69" s="304">
        <f t="shared" si="217"/>
        <v>7</v>
      </c>
      <c r="F69" s="278">
        <f>SUM(F70:F72)</f>
        <v>51</v>
      </c>
      <c r="G69" s="305">
        <f t="shared" si="3"/>
        <v>0.06447534766</v>
      </c>
      <c r="H69" s="305">
        <f>H72</f>
        <v>0.5941845765</v>
      </c>
      <c r="I69" s="306">
        <f>SUM(I70:I72)</f>
        <v>1</v>
      </c>
      <c r="J69" s="306">
        <f>J72</f>
        <v>259.5</v>
      </c>
      <c r="K69" s="247">
        <f t="shared" si="55"/>
        <v>0.6749024707</v>
      </c>
      <c r="L69" s="306">
        <f>SUM(L70:L72)</f>
        <v>0.44</v>
      </c>
      <c r="M69" s="306">
        <f>M72</f>
        <v>46.28</v>
      </c>
      <c r="N69" s="70"/>
      <c r="O69" s="424"/>
      <c r="P69" s="424"/>
      <c r="Q69" s="424"/>
      <c r="R69" s="431"/>
      <c r="S69" s="435"/>
      <c r="T69" s="424"/>
      <c r="U69" s="424"/>
      <c r="V69" s="424"/>
      <c r="W69" s="431"/>
      <c r="X69" s="70"/>
      <c r="Y69" s="424"/>
      <c r="Z69" s="424"/>
      <c r="AA69" s="424"/>
      <c r="AB69" s="431"/>
      <c r="AC69" s="70"/>
      <c r="AD69" s="424"/>
      <c r="AE69" s="424"/>
      <c r="AF69" s="424"/>
      <c r="AG69" s="431"/>
      <c r="AH69" s="70"/>
      <c r="AI69" s="424"/>
      <c r="AJ69" s="424"/>
      <c r="AK69" s="424"/>
      <c r="AL69" s="431"/>
      <c r="AM69" s="70"/>
      <c r="AN69" s="424"/>
      <c r="AO69" s="424"/>
      <c r="AP69" s="424"/>
      <c r="AQ69" s="431"/>
    </row>
    <row r="70" ht="15.75" customHeight="1">
      <c r="A70" s="307" t="s">
        <v>329</v>
      </c>
      <c r="B70" s="311" t="s">
        <v>330</v>
      </c>
      <c r="C70" s="308">
        <v>46319.0</v>
      </c>
      <c r="D70" s="308">
        <v>46319.0</v>
      </c>
      <c r="E70" s="312">
        <v>1.0</v>
      </c>
      <c r="F70" s="309">
        <v>1.0</v>
      </c>
      <c r="G70" s="62">
        <f t="shared" si="3"/>
        <v>0.001264222503</v>
      </c>
      <c r="H70" s="62">
        <f>H68+G70</f>
        <v>0.5309734513</v>
      </c>
      <c r="I70" s="264">
        <f t="shared" ref="I70:I72" si="218">O70+T70+Y70+AD70+AI70+AN70</f>
        <v>1</v>
      </c>
      <c r="J70" s="189">
        <f>J68+I70</f>
        <v>259.5</v>
      </c>
      <c r="K70" s="49">
        <f t="shared" si="55"/>
        <v>0.6749024707</v>
      </c>
      <c r="L70" s="271">
        <f t="shared" ref="L70:L72" si="219">R70+W70+AB70+AG70+AL70+AQ70</f>
        <v>0.44</v>
      </c>
      <c r="M70" s="189">
        <f>M68+L70</f>
        <v>46.28</v>
      </c>
      <c r="N70" s="70">
        <f t="shared" ref="N70:N76" si="220">O70/$F70</f>
        <v>1</v>
      </c>
      <c r="O70" s="431">
        <v>1.0</v>
      </c>
      <c r="P70" s="424"/>
      <c r="Q70" s="424">
        <f>Roles!$D$5</f>
        <v>0.44</v>
      </c>
      <c r="R70" s="431">
        <f t="shared" ref="R70:R76" si="221">Q70*O70</f>
        <v>0.44</v>
      </c>
      <c r="S70" s="70"/>
      <c r="T70" s="424"/>
      <c r="U70" s="424"/>
      <c r="V70" s="424">
        <f>Roles!$D$8</f>
        <v>0.09</v>
      </c>
      <c r="W70" s="431">
        <f t="shared" ref="W70:W76" si="222">V70*T70</f>
        <v>0</v>
      </c>
      <c r="X70" s="70">
        <f t="shared" ref="X70:X76" si="223">Y70/$F70</f>
        <v>0</v>
      </c>
      <c r="Y70" s="424"/>
      <c r="Z70" s="424"/>
      <c r="AA70" s="424">
        <f>Roles!$D$8</f>
        <v>0.09</v>
      </c>
      <c r="AB70" s="431"/>
      <c r="AC70" s="70">
        <f t="shared" ref="AC70:AC76" si="224">AD70/$F70</f>
        <v>0</v>
      </c>
      <c r="AD70" s="424"/>
      <c r="AE70" s="424"/>
      <c r="AF70" s="424">
        <f>Roles!$D$8</f>
        <v>0.09</v>
      </c>
      <c r="AG70" s="431">
        <f t="shared" ref="AG70:AG76" si="225">AF70*AD70</f>
        <v>0</v>
      </c>
      <c r="AH70" s="70">
        <f t="shared" ref="AH70:AH76" si="226">AI70/$F70</f>
        <v>0</v>
      </c>
      <c r="AI70" s="424"/>
      <c r="AJ70" s="424"/>
      <c r="AK70" s="424">
        <f>Roles!$D$8</f>
        <v>0.09</v>
      </c>
      <c r="AL70" s="431">
        <f t="shared" ref="AL70:AL76" si="227">AK70*AI70</f>
        <v>0</v>
      </c>
      <c r="AM70" s="70">
        <f t="shared" ref="AM70:AM76" si="228">AN70/$F70</f>
        <v>0</v>
      </c>
      <c r="AN70" s="424"/>
      <c r="AO70" s="424"/>
      <c r="AP70" s="424">
        <f>Roles!$D$8</f>
        <v>0.09</v>
      </c>
      <c r="AQ70" s="431">
        <f t="shared" ref="AQ70:AQ76" si="229">AP70*AN70</f>
        <v>0</v>
      </c>
    </row>
    <row r="71" ht="15.75" customHeight="1">
      <c r="A71" s="307" t="s">
        <v>331</v>
      </c>
      <c r="B71" s="58" t="s">
        <v>332</v>
      </c>
      <c r="C71" s="308">
        <v>46319.0</v>
      </c>
      <c r="D71" s="308">
        <v>46322.0</v>
      </c>
      <c r="E71" s="188">
        <f t="shared" ref="E71:E73" si="230">D71-C71+1</f>
        <v>4</v>
      </c>
      <c r="F71" s="61">
        <v>25.0</v>
      </c>
      <c r="G71" s="62">
        <f t="shared" si="3"/>
        <v>0.03160556258</v>
      </c>
      <c r="H71" s="62">
        <f t="shared" ref="H71:H72" si="231">H70+G71</f>
        <v>0.5625790139</v>
      </c>
      <c r="I71" s="264">
        <f t="shared" si="218"/>
        <v>0</v>
      </c>
      <c r="J71" s="189">
        <f t="shared" ref="J71:J72" si="232">J70+I71</f>
        <v>259.5</v>
      </c>
      <c r="K71" s="49">
        <f t="shared" si="55"/>
        <v>0.6749024707</v>
      </c>
      <c r="L71" s="271">
        <f t="shared" si="219"/>
        <v>0</v>
      </c>
      <c r="M71" s="189">
        <f t="shared" ref="M71:M72" si="233">M70+L71</f>
        <v>46.28</v>
      </c>
      <c r="N71" s="70">
        <f t="shared" si="220"/>
        <v>0</v>
      </c>
      <c r="O71" s="424"/>
      <c r="P71" s="424"/>
      <c r="Q71" s="424">
        <f>Roles!$D$5</f>
        <v>0.44</v>
      </c>
      <c r="R71" s="431">
        <f t="shared" si="221"/>
        <v>0</v>
      </c>
      <c r="S71" s="70">
        <f t="shared" ref="S71:S72" si="234">T71/$F71</f>
        <v>0</v>
      </c>
      <c r="T71" s="424"/>
      <c r="U71" s="424"/>
      <c r="V71" s="424">
        <f>Roles!$D$8</f>
        <v>0.09</v>
      </c>
      <c r="W71" s="431">
        <f t="shared" si="222"/>
        <v>0</v>
      </c>
      <c r="X71" s="70">
        <f t="shared" si="223"/>
        <v>0</v>
      </c>
      <c r="Y71" s="424"/>
      <c r="Z71" s="424"/>
      <c r="AA71" s="424">
        <f>Roles!$D$8</f>
        <v>0.09</v>
      </c>
      <c r="AB71" s="431">
        <f t="shared" ref="AB71:AB72" si="235">AA71*Y71</f>
        <v>0</v>
      </c>
      <c r="AC71" s="70">
        <f t="shared" si="224"/>
        <v>0</v>
      </c>
      <c r="AD71" s="424"/>
      <c r="AE71" s="424"/>
      <c r="AF71" s="424">
        <f>Roles!$D$8</f>
        <v>0.09</v>
      </c>
      <c r="AG71" s="431">
        <f t="shared" si="225"/>
        <v>0</v>
      </c>
      <c r="AH71" s="70">
        <f t="shared" si="226"/>
        <v>0</v>
      </c>
      <c r="AI71" s="424"/>
      <c r="AJ71" s="424"/>
      <c r="AK71" s="424">
        <f>Roles!$D$8</f>
        <v>0.09</v>
      </c>
      <c r="AL71" s="431">
        <f t="shared" si="227"/>
        <v>0</v>
      </c>
      <c r="AM71" s="70">
        <f t="shared" si="228"/>
        <v>0</v>
      </c>
      <c r="AN71" s="424"/>
      <c r="AO71" s="424"/>
      <c r="AP71" s="424">
        <f>Roles!$D$8</f>
        <v>0.09</v>
      </c>
      <c r="AQ71" s="431">
        <f t="shared" si="229"/>
        <v>0</v>
      </c>
    </row>
    <row r="72" ht="15.75" customHeight="1">
      <c r="A72" s="307" t="s">
        <v>333</v>
      </c>
      <c r="B72" s="58" t="s">
        <v>334</v>
      </c>
      <c r="C72" s="308">
        <v>46323.0</v>
      </c>
      <c r="D72" s="308">
        <v>46325.0</v>
      </c>
      <c r="E72" s="188">
        <f t="shared" si="230"/>
        <v>3</v>
      </c>
      <c r="F72" s="61">
        <v>25.0</v>
      </c>
      <c r="G72" s="62">
        <f t="shared" si="3"/>
        <v>0.03160556258</v>
      </c>
      <c r="H72" s="62">
        <f t="shared" si="231"/>
        <v>0.5941845765</v>
      </c>
      <c r="I72" s="264">
        <f t="shared" si="218"/>
        <v>0</v>
      </c>
      <c r="J72" s="189">
        <f t="shared" si="232"/>
        <v>259.5</v>
      </c>
      <c r="K72" s="49">
        <f t="shared" si="55"/>
        <v>0.6749024707</v>
      </c>
      <c r="L72" s="271">
        <f t="shared" si="219"/>
        <v>0</v>
      </c>
      <c r="M72" s="189">
        <f t="shared" si="233"/>
        <v>46.28</v>
      </c>
      <c r="N72" s="70">
        <f t="shared" si="220"/>
        <v>0</v>
      </c>
      <c r="O72" s="431"/>
      <c r="P72" s="424"/>
      <c r="Q72" s="424">
        <f>Roles!$D$5</f>
        <v>0.44</v>
      </c>
      <c r="R72" s="431">
        <f t="shared" si="221"/>
        <v>0</v>
      </c>
      <c r="S72" s="70">
        <f t="shared" si="234"/>
        <v>0</v>
      </c>
      <c r="T72" s="431"/>
      <c r="U72" s="424"/>
      <c r="V72" s="424">
        <f>Roles!$D$8</f>
        <v>0.09</v>
      </c>
      <c r="W72" s="431">
        <f t="shared" si="222"/>
        <v>0</v>
      </c>
      <c r="X72" s="70">
        <f t="shared" si="223"/>
        <v>0</v>
      </c>
      <c r="Y72" s="431"/>
      <c r="Z72" s="424"/>
      <c r="AA72" s="424">
        <f>Roles!$D$8</f>
        <v>0.09</v>
      </c>
      <c r="AB72" s="431">
        <f t="shared" si="235"/>
        <v>0</v>
      </c>
      <c r="AC72" s="70">
        <f t="shared" si="224"/>
        <v>0</v>
      </c>
      <c r="AD72" s="431"/>
      <c r="AE72" s="424"/>
      <c r="AF72" s="424">
        <f>Roles!$D$8</f>
        <v>0.09</v>
      </c>
      <c r="AG72" s="431">
        <f t="shared" si="225"/>
        <v>0</v>
      </c>
      <c r="AH72" s="70">
        <f t="shared" si="226"/>
        <v>0</v>
      </c>
      <c r="AI72" s="431"/>
      <c r="AJ72" s="424"/>
      <c r="AK72" s="424">
        <f>Roles!$D$8</f>
        <v>0.09</v>
      </c>
      <c r="AL72" s="431">
        <f t="shared" si="227"/>
        <v>0</v>
      </c>
      <c r="AM72" s="70">
        <f t="shared" si="228"/>
        <v>0</v>
      </c>
      <c r="AN72" s="431"/>
      <c r="AO72" s="424"/>
      <c r="AP72" s="424">
        <f>Roles!$D$8</f>
        <v>0.09</v>
      </c>
      <c r="AQ72" s="431">
        <f t="shared" si="229"/>
        <v>0</v>
      </c>
    </row>
    <row r="73" ht="15.75" customHeight="1">
      <c r="A73" s="323">
        <v>4.3</v>
      </c>
      <c r="B73" s="302" t="s">
        <v>335</v>
      </c>
      <c r="C73" s="303">
        <v>46326.0</v>
      </c>
      <c r="D73" s="303">
        <v>46329.0</v>
      </c>
      <c r="E73" s="304">
        <f t="shared" si="230"/>
        <v>4</v>
      </c>
      <c r="F73" s="278">
        <f>SUM(F74:F76)</f>
        <v>26</v>
      </c>
      <c r="G73" s="305">
        <f t="shared" si="3"/>
        <v>0.03286978508</v>
      </c>
      <c r="H73" s="305">
        <f>H76</f>
        <v>0.6270543616</v>
      </c>
      <c r="I73" s="306">
        <f>SUM(I74:I76)</f>
        <v>1</v>
      </c>
      <c r="J73" s="306">
        <f>J76</f>
        <v>260.5</v>
      </c>
      <c r="K73" s="247">
        <f t="shared" si="55"/>
        <v>0.677503251</v>
      </c>
      <c r="L73" s="306">
        <f>SUM(L74:L76)</f>
        <v>0.44</v>
      </c>
      <c r="M73" s="306">
        <f>M76</f>
        <v>46.72</v>
      </c>
      <c r="N73" s="70">
        <f t="shared" si="220"/>
        <v>0</v>
      </c>
      <c r="O73" s="424"/>
      <c r="P73" s="424"/>
      <c r="Q73" s="424">
        <f>Roles!$D$5</f>
        <v>0.44</v>
      </c>
      <c r="R73" s="431">
        <f t="shared" si="221"/>
        <v>0</v>
      </c>
      <c r="S73" s="435"/>
      <c r="T73" s="424"/>
      <c r="U73" s="424"/>
      <c r="V73" s="424">
        <f>Roles!$D$8</f>
        <v>0.09</v>
      </c>
      <c r="W73" s="431">
        <f t="shared" si="222"/>
        <v>0</v>
      </c>
      <c r="X73" s="70">
        <f t="shared" si="223"/>
        <v>0</v>
      </c>
      <c r="Y73" s="424"/>
      <c r="Z73" s="424"/>
      <c r="AA73" s="424">
        <f>Roles!$D$8</f>
        <v>0.09</v>
      </c>
      <c r="AB73" s="431"/>
      <c r="AC73" s="70">
        <f t="shared" si="224"/>
        <v>0</v>
      </c>
      <c r="AD73" s="424"/>
      <c r="AE73" s="424"/>
      <c r="AF73" s="424">
        <f>Roles!$D$8</f>
        <v>0.09</v>
      </c>
      <c r="AG73" s="431">
        <f t="shared" si="225"/>
        <v>0</v>
      </c>
      <c r="AH73" s="70">
        <f t="shared" si="226"/>
        <v>0</v>
      </c>
      <c r="AI73" s="424"/>
      <c r="AJ73" s="424"/>
      <c r="AK73" s="424">
        <f>Roles!$D$8</f>
        <v>0.09</v>
      </c>
      <c r="AL73" s="431">
        <f t="shared" si="227"/>
        <v>0</v>
      </c>
      <c r="AM73" s="70">
        <f t="shared" si="228"/>
        <v>0</v>
      </c>
      <c r="AN73" s="424"/>
      <c r="AO73" s="424"/>
      <c r="AP73" s="424">
        <f>Roles!$D$8</f>
        <v>0.09</v>
      </c>
      <c r="AQ73" s="431">
        <f t="shared" si="229"/>
        <v>0</v>
      </c>
    </row>
    <row r="74" ht="15.75" customHeight="1">
      <c r="A74" s="307" t="s">
        <v>336</v>
      </c>
      <c r="B74" s="311" t="s">
        <v>337</v>
      </c>
      <c r="C74" s="308">
        <v>46326.0</v>
      </c>
      <c r="D74" s="308">
        <v>46326.0</v>
      </c>
      <c r="E74" s="312">
        <v>1.0</v>
      </c>
      <c r="F74" s="309">
        <v>1.0</v>
      </c>
      <c r="G74" s="62">
        <f t="shared" si="3"/>
        <v>0.001264222503</v>
      </c>
      <c r="H74" s="62">
        <f>H72+G74</f>
        <v>0.595448799</v>
      </c>
      <c r="I74" s="264">
        <f t="shared" ref="I74:I76" si="236">O74+T74+Y74+AD74+AI74+AN74</f>
        <v>1</v>
      </c>
      <c r="J74" s="189">
        <f>J72+I74</f>
        <v>260.5</v>
      </c>
      <c r="K74" s="49">
        <f t="shared" si="55"/>
        <v>0.677503251</v>
      </c>
      <c r="L74" s="271">
        <f t="shared" ref="L74:L76" si="237">R74+W74+AB74+AG74+AL74+AQ74</f>
        <v>0.44</v>
      </c>
      <c r="M74" s="189">
        <f>M72+L74</f>
        <v>46.72</v>
      </c>
      <c r="N74" s="70">
        <f t="shared" si="220"/>
        <v>1</v>
      </c>
      <c r="O74" s="431">
        <v>1.0</v>
      </c>
      <c r="P74" s="424"/>
      <c r="Q74" s="424">
        <f>Roles!$D$5</f>
        <v>0.44</v>
      </c>
      <c r="R74" s="431">
        <f t="shared" si="221"/>
        <v>0.44</v>
      </c>
      <c r="S74" s="70"/>
      <c r="T74" s="424"/>
      <c r="U74" s="424"/>
      <c r="V74" s="424">
        <f>Roles!$D$8</f>
        <v>0.09</v>
      </c>
      <c r="W74" s="431">
        <f t="shared" si="222"/>
        <v>0</v>
      </c>
      <c r="X74" s="70">
        <f t="shared" si="223"/>
        <v>0</v>
      </c>
      <c r="Y74" s="424"/>
      <c r="Z74" s="424"/>
      <c r="AA74" s="424">
        <f>Roles!$D$8</f>
        <v>0.09</v>
      </c>
      <c r="AB74" s="431"/>
      <c r="AC74" s="70">
        <f t="shared" si="224"/>
        <v>0</v>
      </c>
      <c r="AD74" s="424"/>
      <c r="AE74" s="424"/>
      <c r="AF74" s="424">
        <f>Roles!$D$8</f>
        <v>0.09</v>
      </c>
      <c r="AG74" s="431">
        <f t="shared" si="225"/>
        <v>0</v>
      </c>
      <c r="AH74" s="70">
        <f t="shared" si="226"/>
        <v>0</v>
      </c>
      <c r="AI74" s="424"/>
      <c r="AJ74" s="424"/>
      <c r="AK74" s="424">
        <f>Roles!$D$8</f>
        <v>0.09</v>
      </c>
      <c r="AL74" s="431">
        <f t="shared" si="227"/>
        <v>0</v>
      </c>
      <c r="AM74" s="70">
        <f t="shared" si="228"/>
        <v>0</v>
      </c>
      <c r="AN74" s="424"/>
      <c r="AO74" s="424"/>
      <c r="AP74" s="424">
        <f>Roles!$D$8</f>
        <v>0.09</v>
      </c>
      <c r="AQ74" s="431">
        <f t="shared" si="229"/>
        <v>0</v>
      </c>
    </row>
    <row r="75" ht="15.75" customHeight="1">
      <c r="A75" s="307" t="s">
        <v>338</v>
      </c>
      <c r="B75" s="58" t="s">
        <v>339</v>
      </c>
      <c r="C75" s="308">
        <v>46326.0</v>
      </c>
      <c r="D75" s="308">
        <v>46327.0</v>
      </c>
      <c r="E75" s="188">
        <f t="shared" ref="E75:E83" si="238">D75-C75+1</f>
        <v>2</v>
      </c>
      <c r="F75" s="61">
        <v>15.0</v>
      </c>
      <c r="G75" s="62">
        <f t="shared" si="3"/>
        <v>0.01896333755</v>
      </c>
      <c r="H75" s="62">
        <f t="shared" ref="H75:H76" si="239">H74+G75</f>
        <v>0.6144121365</v>
      </c>
      <c r="I75" s="264">
        <f t="shared" si="236"/>
        <v>0</v>
      </c>
      <c r="J75" s="189">
        <f t="shared" ref="J75:J76" si="240">J74+I75</f>
        <v>260.5</v>
      </c>
      <c r="K75" s="49">
        <f t="shared" si="55"/>
        <v>0.677503251</v>
      </c>
      <c r="L75" s="271">
        <f t="shared" si="237"/>
        <v>0</v>
      </c>
      <c r="M75" s="189">
        <f t="shared" ref="M75:M76" si="241">M74+L75</f>
        <v>46.72</v>
      </c>
      <c r="N75" s="70">
        <f t="shared" si="220"/>
        <v>0</v>
      </c>
      <c r="O75" s="424"/>
      <c r="P75" s="424"/>
      <c r="Q75" s="424">
        <f>Roles!$D$5</f>
        <v>0.44</v>
      </c>
      <c r="R75" s="431">
        <f t="shared" si="221"/>
        <v>0</v>
      </c>
      <c r="S75" s="70">
        <f t="shared" ref="S75:S76" si="242">T75/$F75</f>
        <v>0</v>
      </c>
      <c r="T75" s="424"/>
      <c r="U75" s="424"/>
      <c r="V75" s="424">
        <f>Roles!$D$8</f>
        <v>0.09</v>
      </c>
      <c r="W75" s="431">
        <f t="shared" si="222"/>
        <v>0</v>
      </c>
      <c r="X75" s="70">
        <f t="shared" si="223"/>
        <v>0</v>
      </c>
      <c r="Y75" s="424"/>
      <c r="Z75" s="424"/>
      <c r="AA75" s="424">
        <f>Roles!$D$8</f>
        <v>0.09</v>
      </c>
      <c r="AB75" s="431">
        <f t="shared" ref="AB75:AB76" si="243">AA75*Y75</f>
        <v>0</v>
      </c>
      <c r="AC75" s="70">
        <f t="shared" si="224"/>
        <v>0</v>
      </c>
      <c r="AD75" s="424"/>
      <c r="AE75" s="424"/>
      <c r="AF75" s="424">
        <f>Roles!$D$8</f>
        <v>0.09</v>
      </c>
      <c r="AG75" s="431">
        <f t="shared" si="225"/>
        <v>0</v>
      </c>
      <c r="AH75" s="70">
        <f t="shared" si="226"/>
        <v>0</v>
      </c>
      <c r="AI75" s="424"/>
      <c r="AJ75" s="424"/>
      <c r="AK75" s="424">
        <f>Roles!$D$8</f>
        <v>0.09</v>
      </c>
      <c r="AL75" s="431">
        <f t="shared" si="227"/>
        <v>0</v>
      </c>
      <c r="AM75" s="70">
        <f t="shared" si="228"/>
        <v>0</v>
      </c>
      <c r="AN75" s="424"/>
      <c r="AO75" s="424"/>
      <c r="AP75" s="424">
        <f>Roles!$D$8</f>
        <v>0.09</v>
      </c>
      <c r="AQ75" s="431">
        <f t="shared" si="229"/>
        <v>0</v>
      </c>
    </row>
    <row r="76" ht="15.75" customHeight="1">
      <c r="A76" s="307" t="s">
        <v>340</v>
      </c>
      <c r="B76" s="58" t="s">
        <v>341</v>
      </c>
      <c r="C76" s="308">
        <v>46328.0</v>
      </c>
      <c r="D76" s="308">
        <v>46329.0</v>
      </c>
      <c r="E76" s="188">
        <f t="shared" si="238"/>
        <v>2</v>
      </c>
      <c r="F76" s="61">
        <v>10.0</v>
      </c>
      <c r="G76" s="62">
        <f t="shared" si="3"/>
        <v>0.01264222503</v>
      </c>
      <c r="H76" s="62">
        <f t="shared" si="239"/>
        <v>0.6270543616</v>
      </c>
      <c r="I76" s="264">
        <f t="shared" si="236"/>
        <v>0</v>
      </c>
      <c r="J76" s="189">
        <f t="shared" si="240"/>
        <v>260.5</v>
      </c>
      <c r="K76" s="49">
        <f t="shared" si="55"/>
        <v>0.677503251</v>
      </c>
      <c r="L76" s="271">
        <f t="shared" si="237"/>
        <v>0</v>
      </c>
      <c r="M76" s="189">
        <f t="shared" si="241"/>
        <v>46.72</v>
      </c>
      <c r="N76" s="70">
        <f t="shared" si="220"/>
        <v>0</v>
      </c>
      <c r="O76" s="424"/>
      <c r="P76" s="424"/>
      <c r="Q76" s="424">
        <f>Roles!$D$5</f>
        <v>0.44</v>
      </c>
      <c r="R76" s="431">
        <f t="shared" si="221"/>
        <v>0</v>
      </c>
      <c r="S76" s="70">
        <f t="shared" si="242"/>
        <v>0</v>
      </c>
      <c r="T76" s="424"/>
      <c r="U76" s="424"/>
      <c r="V76" s="424">
        <f>Roles!$D$8</f>
        <v>0.09</v>
      </c>
      <c r="W76" s="431">
        <f t="shared" si="222"/>
        <v>0</v>
      </c>
      <c r="X76" s="70">
        <f t="shared" si="223"/>
        <v>0</v>
      </c>
      <c r="Y76" s="424"/>
      <c r="Z76" s="424"/>
      <c r="AA76" s="424">
        <f>Roles!$D$8</f>
        <v>0.09</v>
      </c>
      <c r="AB76" s="431">
        <f t="shared" si="243"/>
        <v>0</v>
      </c>
      <c r="AC76" s="70">
        <f t="shared" si="224"/>
        <v>0</v>
      </c>
      <c r="AD76" s="424"/>
      <c r="AE76" s="424"/>
      <c r="AF76" s="424">
        <f>Roles!$D$8</f>
        <v>0.09</v>
      </c>
      <c r="AG76" s="431">
        <f t="shared" si="225"/>
        <v>0</v>
      </c>
      <c r="AH76" s="70">
        <f t="shared" si="226"/>
        <v>0</v>
      </c>
      <c r="AI76" s="424"/>
      <c r="AJ76" s="424"/>
      <c r="AK76" s="424">
        <f>Roles!$D$8</f>
        <v>0.09</v>
      </c>
      <c r="AL76" s="431">
        <f t="shared" si="227"/>
        <v>0</v>
      </c>
      <c r="AM76" s="70">
        <f t="shared" si="228"/>
        <v>0</v>
      </c>
      <c r="AN76" s="424"/>
      <c r="AO76" s="424"/>
      <c r="AP76" s="424">
        <f>Roles!$D$8</f>
        <v>0.09</v>
      </c>
      <c r="AQ76" s="431">
        <f t="shared" si="229"/>
        <v>0</v>
      </c>
    </row>
    <row r="77" ht="15.75" customHeight="1">
      <c r="A77" s="323">
        <v>4.4</v>
      </c>
      <c r="B77" s="302" t="s">
        <v>342</v>
      </c>
      <c r="C77" s="303">
        <v>46329.0</v>
      </c>
      <c r="D77" s="303">
        <v>46331.0</v>
      </c>
      <c r="E77" s="304">
        <f t="shared" si="238"/>
        <v>3</v>
      </c>
      <c r="F77" s="278">
        <f>SUM(F78:F79)</f>
        <v>20</v>
      </c>
      <c r="G77" s="305">
        <f t="shared" si="3"/>
        <v>0.02528445006</v>
      </c>
      <c r="H77" s="305">
        <f>H79</f>
        <v>0.6523388116</v>
      </c>
      <c r="I77" s="306">
        <f>SUM(I78:I79)</f>
        <v>30</v>
      </c>
      <c r="J77" s="306">
        <f>J79</f>
        <v>290.5</v>
      </c>
      <c r="K77" s="247">
        <f t="shared" si="55"/>
        <v>0.755526658</v>
      </c>
      <c r="L77" s="306">
        <f>SUM(L78:L79)</f>
        <v>4.45</v>
      </c>
      <c r="M77" s="306">
        <f>M79</f>
        <v>51.17</v>
      </c>
      <c r="N77" s="70"/>
      <c r="O77" s="424"/>
      <c r="P77" s="424"/>
      <c r="Q77" s="424"/>
      <c r="R77" s="431"/>
      <c r="S77" s="435"/>
      <c r="T77" s="424"/>
      <c r="U77" s="424"/>
      <c r="V77" s="424"/>
      <c r="W77" s="431"/>
      <c r="X77" s="70"/>
      <c r="Y77" s="424"/>
      <c r="Z77" s="424"/>
      <c r="AA77" s="424"/>
      <c r="AB77" s="431"/>
      <c r="AC77" s="70"/>
      <c r="AD77" s="424"/>
      <c r="AE77" s="424"/>
      <c r="AF77" s="424"/>
      <c r="AG77" s="431"/>
      <c r="AH77" s="70"/>
      <c r="AI77" s="424"/>
      <c r="AJ77" s="424"/>
      <c r="AK77" s="424"/>
      <c r="AL77" s="431"/>
      <c r="AM77" s="70"/>
      <c r="AN77" s="424"/>
      <c r="AO77" s="424"/>
      <c r="AP77" s="424"/>
      <c r="AQ77" s="431"/>
    </row>
    <row r="78" ht="15.75" customHeight="1">
      <c r="A78" s="57" t="s">
        <v>343</v>
      </c>
      <c r="B78" s="58" t="s">
        <v>344</v>
      </c>
      <c r="C78" s="308">
        <v>46329.0</v>
      </c>
      <c r="D78" s="308">
        <v>46330.0</v>
      </c>
      <c r="E78" s="188">
        <f t="shared" si="238"/>
        <v>2</v>
      </c>
      <c r="F78" s="61">
        <v>10.0</v>
      </c>
      <c r="G78" s="62">
        <f t="shared" si="3"/>
        <v>0.01264222503</v>
      </c>
      <c r="H78" s="62">
        <f>H76+G78</f>
        <v>0.6396965866</v>
      </c>
      <c r="I78" s="264">
        <f t="shared" ref="I78:I79" si="244">O78+T78+Y78+AD78+AI78+AN78</f>
        <v>30</v>
      </c>
      <c r="J78" s="189">
        <f>J76+I78</f>
        <v>290.5</v>
      </c>
      <c r="K78" s="49">
        <f t="shared" si="55"/>
        <v>0.755526658</v>
      </c>
      <c r="L78" s="271">
        <f t="shared" ref="L78:L79" si="245">R78+W78+AB78+AG78+AL78+AQ78</f>
        <v>4.45</v>
      </c>
      <c r="M78" s="189">
        <f>M76+L78</f>
        <v>51.17</v>
      </c>
      <c r="N78" s="70">
        <f t="shared" ref="N78:N79" si="246">O78/$F78</f>
        <v>0.5</v>
      </c>
      <c r="O78" s="431">
        <v>5.0</v>
      </c>
      <c r="P78" s="424"/>
      <c r="Q78" s="424">
        <f>Roles!$D$5</f>
        <v>0.44</v>
      </c>
      <c r="R78" s="431">
        <f t="shared" ref="R78:R79" si="247">Q78*O78</f>
        <v>2.2</v>
      </c>
      <c r="S78" s="70">
        <f t="shared" ref="S78:S79" si="248">T78/$F78</f>
        <v>0.5</v>
      </c>
      <c r="T78" s="431">
        <v>5.0</v>
      </c>
      <c r="U78" s="424"/>
      <c r="V78" s="424">
        <f>Roles!$D$8</f>
        <v>0.09</v>
      </c>
      <c r="W78" s="431">
        <f t="shared" ref="W78:W79" si="249">V78*T78</f>
        <v>0.45</v>
      </c>
      <c r="X78" s="70">
        <f t="shared" ref="X78:X79" si="250">Y78/$F78</f>
        <v>0.5</v>
      </c>
      <c r="Y78" s="431">
        <v>5.0</v>
      </c>
      <c r="Z78" s="424"/>
      <c r="AA78" s="424">
        <f>Roles!$D$8</f>
        <v>0.09</v>
      </c>
      <c r="AB78" s="431">
        <f t="shared" ref="AB78:AB79" si="251">AA78*Y78</f>
        <v>0.45</v>
      </c>
      <c r="AC78" s="70">
        <f t="shared" ref="AC78:AC79" si="252">AD78/$F78</f>
        <v>0.5</v>
      </c>
      <c r="AD78" s="431">
        <v>5.0</v>
      </c>
      <c r="AE78" s="424"/>
      <c r="AF78" s="424">
        <f>Roles!$D$8</f>
        <v>0.09</v>
      </c>
      <c r="AG78" s="431">
        <f t="shared" ref="AG78:AG79" si="253">AF78*AD78</f>
        <v>0.45</v>
      </c>
      <c r="AH78" s="70">
        <f t="shared" ref="AH78:AH79" si="254">AI78/$F78</f>
        <v>0.5</v>
      </c>
      <c r="AI78" s="431">
        <v>5.0</v>
      </c>
      <c r="AJ78" s="424"/>
      <c r="AK78" s="424">
        <f>Roles!$D$8</f>
        <v>0.09</v>
      </c>
      <c r="AL78" s="431">
        <f t="shared" ref="AL78:AL79" si="255">AK78*AI78</f>
        <v>0.45</v>
      </c>
      <c r="AM78" s="70">
        <f t="shared" ref="AM78:AM79" si="256">AN78/$F78</f>
        <v>0.5</v>
      </c>
      <c r="AN78" s="431">
        <v>5.0</v>
      </c>
      <c r="AO78" s="424"/>
      <c r="AP78" s="424">
        <f>Roles!$D$8</f>
        <v>0.09</v>
      </c>
      <c r="AQ78" s="431">
        <f t="shared" ref="AQ78:AQ79" si="257">AP78*AN78</f>
        <v>0.45</v>
      </c>
    </row>
    <row r="79" ht="15.75" customHeight="1">
      <c r="A79" s="57" t="s">
        <v>345</v>
      </c>
      <c r="B79" s="58" t="s">
        <v>346</v>
      </c>
      <c r="C79" s="308">
        <v>46331.0</v>
      </c>
      <c r="D79" s="308">
        <v>46331.0</v>
      </c>
      <c r="E79" s="188">
        <f t="shared" si="238"/>
        <v>1</v>
      </c>
      <c r="F79" s="61">
        <v>10.0</v>
      </c>
      <c r="G79" s="62">
        <f t="shared" si="3"/>
        <v>0.01264222503</v>
      </c>
      <c r="H79" s="62">
        <f t="shared" ref="H79:H80" si="258">H78+G79</f>
        <v>0.6523388116</v>
      </c>
      <c r="I79" s="264">
        <f t="shared" si="244"/>
        <v>0</v>
      </c>
      <c r="J79" s="189">
        <f t="shared" ref="J79:J80" si="259">J78+I79</f>
        <v>290.5</v>
      </c>
      <c r="K79" s="49">
        <f t="shared" si="55"/>
        <v>0.755526658</v>
      </c>
      <c r="L79" s="271">
        <f t="shared" si="245"/>
        <v>0</v>
      </c>
      <c r="M79" s="189">
        <f t="shared" ref="M79:M80" si="260">M78+L79</f>
        <v>51.17</v>
      </c>
      <c r="N79" s="70">
        <f t="shared" si="246"/>
        <v>0</v>
      </c>
      <c r="O79" s="424"/>
      <c r="P79" s="424"/>
      <c r="Q79" s="424">
        <f>Roles!$D$5</f>
        <v>0.44</v>
      </c>
      <c r="R79" s="431">
        <f t="shared" si="247"/>
        <v>0</v>
      </c>
      <c r="S79" s="70">
        <f t="shared" si="248"/>
        <v>0</v>
      </c>
      <c r="T79" s="424"/>
      <c r="U79" s="424"/>
      <c r="V79" s="424">
        <f>Roles!$D$8</f>
        <v>0.09</v>
      </c>
      <c r="W79" s="431">
        <f t="shared" si="249"/>
        <v>0</v>
      </c>
      <c r="X79" s="70">
        <f t="shared" si="250"/>
        <v>0</v>
      </c>
      <c r="Y79" s="424"/>
      <c r="Z79" s="424"/>
      <c r="AA79" s="424">
        <f>Roles!$D$8</f>
        <v>0.09</v>
      </c>
      <c r="AB79" s="431">
        <f t="shared" si="251"/>
        <v>0</v>
      </c>
      <c r="AC79" s="70">
        <f t="shared" si="252"/>
        <v>0</v>
      </c>
      <c r="AD79" s="424"/>
      <c r="AE79" s="424"/>
      <c r="AF79" s="424">
        <f>Roles!$D$8</f>
        <v>0.09</v>
      </c>
      <c r="AG79" s="431">
        <f t="shared" si="253"/>
        <v>0</v>
      </c>
      <c r="AH79" s="70">
        <f t="shared" si="254"/>
        <v>0</v>
      </c>
      <c r="AI79" s="424"/>
      <c r="AJ79" s="424"/>
      <c r="AK79" s="424">
        <f>Roles!$D$8</f>
        <v>0.09</v>
      </c>
      <c r="AL79" s="431">
        <f t="shared" si="255"/>
        <v>0</v>
      </c>
      <c r="AM79" s="70">
        <f t="shared" si="256"/>
        <v>0</v>
      </c>
      <c r="AN79" s="424"/>
      <c r="AO79" s="424"/>
      <c r="AP79" s="424">
        <f>Roles!$D$8</f>
        <v>0.09</v>
      </c>
      <c r="AQ79" s="431">
        <f t="shared" si="257"/>
        <v>0</v>
      </c>
    </row>
    <row r="80" ht="15.75" customHeight="1">
      <c r="A80" s="44" t="s">
        <v>170</v>
      </c>
      <c r="B80" s="45" t="s">
        <v>347</v>
      </c>
      <c r="C80" s="215">
        <v>46331.0</v>
      </c>
      <c r="D80" s="215">
        <v>46331.0</v>
      </c>
      <c r="E80" s="47">
        <f t="shared" si="238"/>
        <v>1</v>
      </c>
      <c r="F80" s="48">
        <v>0.0</v>
      </c>
      <c r="G80" s="49">
        <f t="shared" si="3"/>
        <v>0</v>
      </c>
      <c r="H80" s="49">
        <f t="shared" si="258"/>
        <v>0.6523388116</v>
      </c>
      <c r="I80" s="53">
        <f>F80</f>
        <v>0</v>
      </c>
      <c r="J80" s="53">
        <f t="shared" si="259"/>
        <v>290.5</v>
      </c>
      <c r="K80" s="49">
        <f t="shared" si="55"/>
        <v>0.755526658</v>
      </c>
      <c r="L80" s="53">
        <v>0.0</v>
      </c>
      <c r="M80" s="53">
        <f t="shared" si="260"/>
        <v>51.17</v>
      </c>
      <c r="N80" s="70"/>
      <c r="O80" s="424"/>
      <c r="P80" s="424"/>
      <c r="Q80" s="424"/>
      <c r="R80" s="431"/>
      <c r="S80" s="435"/>
      <c r="T80" s="424"/>
      <c r="U80" s="424"/>
      <c r="V80" s="424"/>
      <c r="W80" s="431"/>
      <c r="X80" s="70"/>
      <c r="Y80" s="424"/>
      <c r="Z80" s="424"/>
      <c r="AA80" s="424"/>
      <c r="AB80" s="431"/>
      <c r="AC80" s="70"/>
      <c r="AD80" s="424"/>
      <c r="AE80" s="424"/>
      <c r="AF80" s="424"/>
      <c r="AG80" s="431"/>
      <c r="AH80" s="70"/>
      <c r="AI80" s="424"/>
      <c r="AJ80" s="424"/>
      <c r="AK80" s="424"/>
      <c r="AL80" s="431"/>
      <c r="AM80" s="70"/>
      <c r="AN80" s="424"/>
      <c r="AO80" s="424"/>
      <c r="AP80" s="424"/>
      <c r="AQ80" s="431"/>
    </row>
    <row r="81" ht="15.75" customHeight="1">
      <c r="A81" s="320">
        <v>5.0</v>
      </c>
      <c r="B81" s="321" t="s">
        <v>348</v>
      </c>
      <c r="C81" s="295">
        <v>46332.0</v>
      </c>
      <c r="D81" s="295">
        <v>46352.0</v>
      </c>
      <c r="E81" s="296">
        <f t="shared" si="238"/>
        <v>21</v>
      </c>
      <c r="F81" s="297">
        <f>F82+F86+F90+F94</f>
        <v>183</v>
      </c>
      <c r="G81" s="131">
        <f t="shared" si="3"/>
        <v>0.2313527181</v>
      </c>
      <c r="H81" s="131">
        <f>H96</f>
        <v>0.8836915297</v>
      </c>
      <c r="I81" s="298">
        <f>I82+I86+I90+I94</f>
        <v>45</v>
      </c>
      <c r="J81" s="298">
        <f>J96</f>
        <v>335.5</v>
      </c>
      <c r="K81" s="87">
        <f t="shared" si="55"/>
        <v>0.8725617685</v>
      </c>
      <c r="L81" s="298">
        <f>L82+L86+L90+L94</f>
        <v>7.55</v>
      </c>
      <c r="M81" s="298">
        <f>M96</f>
        <v>58.72</v>
      </c>
      <c r="N81" s="70"/>
      <c r="O81" s="424"/>
      <c r="P81" s="424"/>
      <c r="Q81" s="424"/>
      <c r="R81" s="431"/>
      <c r="S81" s="435"/>
      <c r="T81" s="424"/>
      <c r="U81" s="424"/>
      <c r="V81" s="424"/>
      <c r="W81" s="431"/>
      <c r="X81" s="70"/>
      <c r="Y81" s="424"/>
      <c r="Z81" s="424"/>
      <c r="AA81" s="424"/>
      <c r="AB81" s="431"/>
      <c r="AC81" s="70"/>
      <c r="AD81" s="424"/>
      <c r="AE81" s="424"/>
      <c r="AF81" s="424"/>
      <c r="AG81" s="431"/>
      <c r="AH81" s="70"/>
      <c r="AI81" s="424"/>
      <c r="AJ81" s="424"/>
      <c r="AK81" s="424"/>
      <c r="AL81" s="431"/>
      <c r="AM81" s="70"/>
      <c r="AN81" s="424"/>
      <c r="AO81" s="424"/>
      <c r="AP81" s="424"/>
      <c r="AQ81" s="431"/>
    </row>
    <row r="82" ht="15.75" customHeight="1">
      <c r="A82" s="323">
        <v>5.1</v>
      </c>
      <c r="B82" s="302" t="s">
        <v>349</v>
      </c>
      <c r="C82" s="303">
        <v>46332.0</v>
      </c>
      <c r="D82" s="303">
        <v>46339.0</v>
      </c>
      <c r="E82" s="304">
        <f t="shared" si="238"/>
        <v>8</v>
      </c>
      <c r="F82" s="278">
        <f>SUM(F83:F85)</f>
        <v>71</v>
      </c>
      <c r="G82" s="305">
        <f t="shared" si="3"/>
        <v>0.08975979772</v>
      </c>
      <c r="H82" s="305">
        <f>H85</f>
        <v>0.7420986094</v>
      </c>
      <c r="I82" s="306">
        <f>SUM(I83:I85)</f>
        <v>1</v>
      </c>
      <c r="J82" s="306">
        <f>J85</f>
        <v>291.5</v>
      </c>
      <c r="K82" s="247">
        <f t="shared" si="55"/>
        <v>0.7581274382</v>
      </c>
      <c r="L82" s="306">
        <f>SUM(L83:L85)</f>
        <v>0.44</v>
      </c>
      <c r="M82" s="306">
        <f>M85</f>
        <v>51.61</v>
      </c>
      <c r="N82" s="70"/>
      <c r="O82" s="424"/>
      <c r="P82" s="424"/>
      <c r="Q82" s="424"/>
      <c r="R82" s="431"/>
      <c r="S82" s="435"/>
      <c r="T82" s="424"/>
      <c r="U82" s="424"/>
      <c r="V82" s="424"/>
      <c r="W82" s="431"/>
      <c r="X82" s="70"/>
      <c r="Y82" s="424"/>
      <c r="Z82" s="424"/>
      <c r="AA82" s="424"/>
      <c r="AB82" s="431"/>
      <c r="AC82" s="70"/>
      <c r="AD82" s="424"/>
      <c r="AE82" s="424"/>
      <c r="AF82" s="424"/>
      <c r="AG82" s="431"/>
      <c r="AH82" s="70"/>
      <c r="AI82" s="424"/>
      <c r="AJ82" s="424"/>
      <c r="AK82" s="424"/>
      <c r="AL82" s="431"/>
      <c r="AM82" s="70"/>
      <c r="AN82" s="424"/>
      <c r="AO82" s="424"/>
      <c r="AP82" s="424"/>
      <c r="AQ82" s="431"/>
    </row>
    <row r="83" ht="15.75" customHeight="1">
      <c r="A83" s="57" t="s">
        <v>212</v>
      </c>
      <c r="B83" s="58" t="s">
        <v>350</v>
      </c>
      <c r="C83" s="308">
        <v>46332.0</v>
      </c>
      <c r="D83" s="308">
        <v>46335.0</v>
      </c>
      <c r="E83" s="188">
        <f t="shared" si="238"/>
        <v>4</v>
      </c>
      <c r="F83" s="61">
        <v>35.0</v>
      </c>
      <c r="G83" s="62">
        <f t="shared" si="3"/>
        <v>0.04424778761</v>
      </c>
      <c r="H83" s="62">
        <f>H79+G83</f>
        <v>0.6965865992</v>
      </c>
      <c r="I83" s="264">
        <f t="shared" ref="I83:I85" si="261">O83+T83+Y83+AD83+AI83+AN83</f>
        <v>0</v>
      </c>
      <c r="J83" s="189">
        <f>J80+I83</f>
        <v>290.5</v>
      </c>
      <c r="K83" s="49">
        <f t="shared" si="55"/>
        <v>0.755526658</v>
      </c>
      <c r="L83" s="271">
        <f t="shared" ref="L83:L85" si="262">R83+W83+AB83+AG83+AL83+AQ83</f>
        <v>0</v>
      </c>
      <c r="M83" s="189">
        <f>M79+L83</f>
        <v>51.17</v>
      </c>
      <c r="N83" s="70">
        <f t="shared" ref="N83:N85" si="263">O83/$F83</f>
        <v>0</v>
      </c>
      <c r="O83" s="424"/>
      <c r="P83" s="424"/>
      <c r="Q83" s="424">
        <f>Roles!$D$5</f>
        <v>0.44</v>
      </c>
      <c r="R83" s="431">
        <f t="shared" ref="R83:R85" si="264">Q83*O83</f>
        <v>0</v>
      </c>
      <c r="S83" s="70">
        <f>T83/$F83</f>
        <v>0</v>
      </c>
      <c r="T83" s="424"/>
      <c r="U83" s="424"/>
      <c r="V83" s="424">
        <f>Roles!$D$8</f>
        <v>0.09</v>
      </c>
      <c r="W83" s="431">
        <f t="shared" ref="W83:W85" si="265">V83*T83</f>
        <v>0</v>
      </c>
      <c r="X83" s="70">
        <f t="shared" ref="X83:X85" si="266">Y83/$F83</f>
        <v>0</v>
      </c>
      <c r="Y83" s="424"/>
      <c r="Z83" s="424"/>
      <c r="AA83" s="424">
        <f>Roles!$D$8</f>
        <v>0.09</v>
      </c>
      <c r="AB83" s="431">
        <f>AA83*Y83</f>
        <v>0</v>
      </c>
      <c r="AC83" s="70">
        <f t="shared" ref="AC83:AC85" si="267">AD83/$F83</f>
        <v>0</v>
      </c>
      <c r="AD83" s="424"/>
      <c r="AE83" s="424"/>
      <c r="AF83" s="424">
        <f>Roles!$D$8</f>
        <v>0.09</v>
      </c>
      <c r="AG83" s="431">
        <f t="shared" ref="AG83:AG85" si="268">AF83*AD83</f>
        <v>0</v>
      </c>
      <c r="AH83" s="70">
        <f t="shared" ref="AH83:AH85" si="269">AI83/$F83</f>
        <v>0</v>
      </c>
      <c r="AI83" s="424"/>
      <c r="AJ83" s="424"/>
      <c r="AK83" s="424">
        <f>Roles!$D$8</f>
        <v>0.09</v>
      </c>
      <c r="AL83" s="431">
        <f t="shared" ref="AL83:AL85" si="270">AK83*AI83</f>
        <v>0</v>
      </c>
      <c r="AM83" s="70">
        <f t="shared" ref="AM83:AM85" si="271">AN83/$F83</f>
        <v>0</v>
      </c>
      <c r="AN83" s="424"/>
      <c r="AO83" s="424"/>
      <c r="AP83" s="424">
        <f>Roles!$D$8</f>
        <v>0.09</v>
      </c>
      <c r="AQ83" s="431">
        <f t="shared" ref="AQ83:AQ85" si="272">AP83*AN83</f>
        <v>0</v>
      </c>
    </row>
    <row r="84" ht="15.75" customHeight="1">
      <c r="A84" s="307" t="s">
        <v>214</v>
      </c>
      <c r="B84" s="311" t="s">
        <v>351</v>
      </c>
      <c r="C84" s="308">
        <v>46333.0</v>
      </c>
      <c r="D84" s="308">
        <v>46333.0</v>
      </c>
      <c r="E84" s="312">
        <v>1.0</v>
      </c>
      <c r="F84" s="309">
        <v>1.0</v>
      </c>
      <c r="G84" s="263">
        <f t="shared" si="3"/>
        <v>0.001264222503</v>
      </c>
      <c r="H84" s="263">
        <f t="shared" ref="H84:H85" si="273">H83+G84</f>
        <v>0.6978508217</v>
      </c>
      <c r="I84" s="264">
        <f t="shared" si="261"/>
        <v>1</v>
      </c>
      <c r="J84" s="287">
        <f t="shared" ref="J84:J85" si="274">J83+I84</f>
        <v>291.5</v>
      </c>
      <c r="K84" s="326">
        <f t="shared" si="55"/>
        <v>0.7581274382</v>
      </c>
      <c r="L84" s="271">
        <f t="shared" si="262"/>
        <v>0.44</v>
      </c>
      <c r="M84" s="287">
        <f t="shared" ref="M84:M85" si="275">M83+L84</f>
        <v>51.61</v>
      </c>
      <c r="N84" s="70">
        <f t="shared" si="263"/>
        <v>1</v>
      </c>
      <c r="O84" s="431">
        <v>1.0</v>
      </c>
      <c r="P84" s="424"/>
      <c r="Q84" s="424">
        <f>Roles!$D$5</f>
        <v>0.44</v>
      </c>
      <c r="R84" s="431">
        <f t="shared" si="264"/>
        <v>0.44</v>
      </c>
      <c r="S84" s="70"/>
      <c r="T84" s="424"/>
      <c r="U84" s="424"/>
      <c r="V84" s="424">
        <f>Roles!$D$8</f>
        <v>0.09</v>
      </c>
      <c r="W84" s="431">
        <f t="shared" si="265"/>
        <v>0</v>
      </c>
      <c r="X84" s="70">
        <f t="shared" si="266"/>
        <v>0</v>
      </c>
      <c r="Y84" s="424"/>
      <c r="Z84" s="424"/>
      <c r="AA84" s="424">
        <f>Roles!$D$8</f>
        <v>0.09</v>
      </c>
      <c r="AB84" s="431"/>
      <c r="AC84" s="70">
        <f t="shared" si="267"/>
        <v>0</v>
      </c>
      <c r="AD84" s="424"/>
      <c r="AE84" s="424"/>
      <c r="AF84" s="424">
        <f>Roles!$D$8</f>
        <v>0.09</v>
      </c>
      <c r="AG84" s="431">
        <f t="shared" si="268"/>
        <v>0</v>
      </c>
      <c r="AH84" s="70">
        <f t="shared" si="269"/>
        <v>0</v>
      </c>
      <c r="AI84" s="424"/>
      <c r="AJ84" s="424"/>
      <c r="AK84" s="424">
        <f>Roles!$D$8</f>
        <v>0.09</v>
      </c>
      <c r="AL84" s="431">
        <f t="shared" si="270"/>
        <v>0</v>
      </c>
      <c r="AM84" s="70">
        <f t="shared" si="271"/>
        <v>0</v>
      </c>
      <c r="AN84" s="424"/>
      <c r="AO84" s="424"/>
      <c r="AP84" s="424">
        <f>Roles!$D$8</f>
        <v>0.09</v>
      </c>
      <c r="AQ84" s="431">
        <f t="shared" si="272"/>
        <v>0</v>
      </c>
    </row>
    <row r="85" ht="15.75" customHeight="1">
      <c r="A85" s="307" t="s">
        <v>216</v>
      </c>
      <c r="B85" s="58" t="s">
        <v>352</v>
      </c>
      <c r="C85" s="308">
        <v>46336.0</v>
      </c>
      <c r="D85" s="308">
        <v>46339.0</v>
      </c>
      <c r="E85" s="188">
        <f t="shared" ref="E85:E86" si="276">D85-C85+1</f>
        <v>4</v>
      </c>
      <c r="F85" s="61">
        <v>35.0</v>
      </c>
      <c r="G85" s="263">
        <f t="shared" si="3"/>
        <v>0.04424778761</v>
      </c>
      <c r="H85" s="263">
        <f t="shared" si="273"/>
        <v>0.7420986094</v>
      </c>
      <c r="I85" s="264">
        <f t="shared" si="261"/>
        <v>0</v>
      </c>
      <c r="J85" s="287">
        <f t="shared" si="274"/>
        <v>291.5</v>
      </c>
      <c r="K85" s="326">
        <f t="shared" si="55"/>
        <v>0.7581274382</v>
      </c>
      <c r="L85" s="271">
        <f t="shared" si="262"/>
        <v>0</v>
      </c>
      <c r="M85" s="287">
        <f t="shared" si="275"/>
        <v>51.61</v>
      </c>
      <c r="N85" s="70">
        <f t="shared" si="263"/>
        <v>0</v>
      </c>
      <c r="O85" s="424"/>
      <c r="P85" s="424"/>
      <c r="Q85" s="424">
        <f>Roles!$D$5</f>
        <v>0.44</v>
      </c>
      <c r="R85" s="431">
        <f t="shared" si="264"/>
        <v>0</v>
      </c>
      <c r="S85" s="70">
        <f>T85/$F85</f>
        <v>0</v>
      </c>
      <c r="T85" s="424"/>
      <c r="U85" s="424"/>
      <c r="V85" s="424">
        <f>Roles!$D$8</f>
        <v>0.09</v>
      </c>
      <c r="W85" s="431">
        <f t="shared" si="265"/>
        <v>0</v>
      </c>
      <c r="X85" s="70">
        <f t="shared" si="266"/>
        <v>0</v>
      </c>
      <c r="Y85" s="424"/>
      <c r="Z85" s="424"/>
      <c r="AA85" s="424">
        <f>Roles!$D$8</f>
        <v>0.09</v>
      </c>
      <c r="AB85" s="431">
        <f>AA85*Y85</f>
        <v>0</v>
      </c>
      <c r="AC85" s="70">
        <f t="shared" si="267"/>
        <v>0</v>
      </c>
      <c r="AD85" s="424"/>
      <c r="AE85" s="424"/>
      <c r="AF85" s="424">
        <f>Roles!$D$8</f>
        <v>0.09</v>
      </c>
      <c r="AG85" s="431">
        <f t="shared" si="268"/>
        <v>0</v>
      </c>
      <c r="AH85" s="70">
        <f t="shared" si="269"/>
        <v>0</v>
      </c>
      <c r="AI85" s="424"/>
      <c r="AJ85" s="424"/>
      <c r="AK85" s="424">
        <f>Roles!$D$8</f>
        <v>0.09</v>
      </c>
      <c r="AL85" s="431">
        <f t="shared" si="270"/>
        <v>0</v>
      </c>
      <c r="AM85" s="70">
        <f t="shared" si="271"/>
        <v>0</v>
      </c>
      <c r="AN85" s="424"/>
      <c r="AO85" s="424"/>
      <c r="AP85" s="424">
        <f>Roles!$D$8</f>
        <v>0.09</v>
      </c>
      <c r="AQ85" s="431">
        <f t="shared" si="272"/>
        <v>0</v>
      </c>
    </row>
    <row r="86" ht="15.75" customHeight="1">
      <c r="A86" s="323">
        <v>5.2</v>
      </c>
      <c r="B86" s="302" t="s">
        <v>353</v>
      </c>
      <c r="C86" s="303">
        <v>46340.0</v>
      </c>
      <c r="D86" s="303">
        <v>46346.0</v>
      </c>
      <c r="E86" s="304">
        <f t="shared" si="276"/>
        <v>7</v>
      </c>
      <c r="F86" s="278">
        <f>SUM(F87:F89)</f>
        <v>61</v>
      </c>
      <c r="G86" s="305">
        <f t="shared" si="3"/>
        <v>0.07711757269</v>
      </c>
      <c r="H86" s="305">
        <f>H89</f>
        <v>0.819216182</v>
      </c>
      <c r="I86" s="306">
        <f>SUM(I87:I89)</f>
        <v>1</v>
      </c>
      <c r="J86" s="306">
        <f>J89</f>
        <v>292.5</v>
      </c>
      <c r="K86" s="247">
        <f t="shared" si="55"/>
        <v>0.7607282185</v>
      </c>
      <c r="L86" s="306">
        <f>SUM(L87:L89)</f>
        <v>0.44</v>
      </c>
      <c r="M86" s="306">
        <f>M89</f>
        <v>52.05</v>
      </c>
      <c r="N86" s="70"/>
      <c r="O86" s="424"/>
      <c r="P86" s="424"/>
      <c r="Q86" s="424"/>
      <c r="R86" s="431"/>
      <c r="S86" s="435"/>
      <c r="T86" s="424"/>
      <c r="U86" s="424"/>
      <c r="V86" s="424"/>
      <c r="W86" s="431"/>
      <c r="X86" s="70"/>
      <c r="Y86" s="424"/>
      <c r="Z86" s="424"/>
      <c r="AA86" s="424"/>
      <c r="AB86" s="431"/>
      <c r="AC86" s="70"/>
      <c r="AD86" s="424"/>
      <c r="AE86" s="424"/>
      <c r="AF86" s="424"/>
      <c r="AG86" s="431"/>
      <c r="AH86" s="70"/>
      <c r="AI86" s="424"/>
      <c r="AJ86" s="424"/>
      <c r="AK86" s="424"/>
      <c r="AL86" s="431"/>
      <c r="AM86" s="70"/>
      <c r="AN86" s="424"/>
      <c r="AO86" s="424"/>
      <c r="AP86" s="424"/>
      <c r="AQ86" s="431"/>
    </row>
    <row r="87" ht="15.75" customHeight="1">
      <c r="A87" s="307" t="s">
        <v>354</v>
      </c>
      <c r="B87" s="311" t="s">
        <v>355</v>
      </c>
      <c r="C87" s="308">
        <v>46340.0</v>
      </c>
      <c r="D87" s="308">
        <v>46340.0</v>
      </c>
      <c r="E87" s="312">
        <v>1.0</v>
      </c>
      <c r="F87" s="309">
        <v>1.0</v>
      </c>
      <c r="G87" s="62">
        <f t="shared" si="3"/>
        <v>0.001264222503</v>
      </c>
      <c r="H87" s="62">
        <f>H85+G87</f>
        <v>0.7433628319</v>
      </c>
      <c r="I87" s="264">
        <f t="shared" ref="I87:I89" si="277">O87+T87+Y87+AD87+AI87+AN87</f>
        <v>1</v>
      </c>
      <c r="J87" s="189">
        <f>J85+I87</f>
        <v>292.5</v>
      </c>
      <c r="K87" s="49">
        <f t="shared" si="55"/>
        <v>0.7607282185</v>
      </c>
      <c r="L87" s="271">
        <f t="shared" ref="L87:L89" si="278">R87+W87+AB87+AG87+AL87+AQ87</f>
        <v>0.44</v>
      </c>
      <c r="M87" s="189">
        <f>M85+L87</f>
        <v>52.05</v>
      </c>
      <c r="N87" s="70">
        <f t="shared" ref="N87:N89" si="279">O87/$F87</f>
        <v>1</v>
      </c>
      <c r="O87" s="431">
        <v>1.0</v>
      </c>
      <c r="P87" s="424"/>
      <c r="Q87" s="424">
        <f>Roles!$D$5</f>
        <v>0.44</v>
      </c>
      <c r="R87" s="431">
        <f t="shared" ref="R87:R89" si="280">Q87*O87</f>
        <v>0.44</v>
      </c>
      <c r="S87" s="70">
        <f t="shared" ref="S87:S89" si="281">T87/$F87</f>
        <v>0</v>
      </c>
      <c r="T87" s="431"/>
      <c r="U87" s="424"/>
      <c r="V87" s="424">
        <f>Roles!$D$8</f>
        <v>0.09</v>
      </c>
      <c r="W87" s="431">
        <f t="shared" ref="W87:W89" si="282">V87*T87</f>
        <v>0</v>
      </c>
      <c r="X87" s="70">
        <f t="shared" ref="X87:X89" si="283">Y87/$F87</f>
        <v>0</v>
      </c>
      <c r="Y87" s="431"/>
      <c r="Z87" s="424"/>
      <c r="AA87" s="424">
        <f>Roles!$D$8</f>
        <v>0.09</v>
      </c>
      <c r="AB87" s="431"/>
      <c r="AC87" s="70">
        <f t="shared" ref="AC87:AC89" si="284">AD87/$F87</f>
        <v>0</v>
      </c>
      <c r="AD87" s="431"/>
      <c r="AE87" s="424"/>
      <c r="AF87" s="424">
        <f>Roles!$D$8</f>
        <v>0.09</v>
      </c>
      <c r="AG87" s="431">
        <f t="shared" ref="AG87:AG89" si="285">AF87*AD87</f>
        <v>0</v>
      </c>
      <c r="AH87" s="70">
        <f t="shared" ref="AH87:AH89" si="286">AI87/$F87</f>
        <v>0</v>
      </c>
      <c r="AI87" s="431"/>
      <c r="AJ87" s="424"/>
      <c r="AK87" s="424">
        <f>Roles!$D$8</f>
        <v>0.09</v>
      </c>
      <c r="AL87" s="431">
        <f t="shared" ref="AL87:AL89" si="287">AK87*AI87</f>
        <v>0</v>
      </c>
      <c r="AM87" s="70">
        <f t="shared" ref="AM87:AM89" si="288">AN87/$F87</f>
        <v>0</v>
      </c>
      <c r="AN87" s="431"/>
      <c r="AO87" s="424"/>
      <c r="AP87" s="424">
        <f>Roles!$D$8</f>
        <v>0.09</v>
      </c>
      <c r="AQ87" s="431">
        <f t="shared" ref="AQ87:AQ89" si="289">AP87*AN87</f>
        <v>0</v>
      </c>
    </row>
    <row r="88" ht="15.75" customHeight="1">
      <c r="A88" s="307" t="s">
        <v>356</v>
      </c>
      <c r="B88" s="58" t="s">
        <v>357</v>
      </c>
      <c r="C88" s="308">
        <v>46340.0</v>
      </c>
      <c r="D88" s="308">
        <v>46343.0</v>
      </c>
      <c r="E88" s="188">
        <f t="shared" ref="E88:E90" si="290">D88-C88+1</f>
        <v>4</v>
      </c>
      <c r="F88" s="61">
        <v>30.0</v>
      </c>
      <c r="G88" s="263">
        <f t="shared" si="3"/>
        <v>0.03792667509</v>
      </c>
      <c r="H88" s="263">
        <f t="shared" ref="H88:H89" si="291">H87+G88</f>
        <v>0.781289507</v>
      </c>
      <c r="I88" s="264">
        <f t="shared" si="277"/>
        <v>0</v>
      </c>
      <c r="J88" s="287">
        <f t="shared" ref="J88:J89" si="292">J87+I88</f>
        <v>292.5</v>
      </c>
      <c r="K88" s="326">
        <f t="shared" si="55"/>
        <v>0.7607282185</v>
      </c>
      <c r="L88" s="271">
        <f t="shared" si="278"/>
        <v>0</v>
      </c>
      <c r="M88" s="287">
        <f t="shared" ref="M88:M89" si="293">M87+L88</f>
        <v>52.05</v>
      </c>
      <c r="N88" s="70">
        <f t="shared" si="279"/>
        <v>0</v>
      </c>
      <c r="O88" s="424"/>
      <c r="P88" s="424"/>
      <c r="Q88" s="424">
        <f>Roles!$D$5</f>
        <v>0.44</v>
      </c>
      <c r="R88" s="431">
        <f t="shared" si="280"/>
        <v>0</v>
      </c>
      <c r="S88" s="70">
        <f t="shared" si="281"/>
        <v>0</v>
      </c>
      <c r="T88" s="424"/>
      <c r="U88" s="424"/>
      <c r="V88" s="424">
        <f>Roles!$D$8</f>
        <v>0.09</v>
      </c>
      <c r="W88" s="431">
        <f t="shared" si="282"/>
        <v>0</v>
      </c>
      <c r="X88" s="70">
        <f t="shared" si="283"/>
        <v>0</v>
      </c>
      <c r="Y88" s="424"/>
      <c r="Z88" s="424"/>
      <c r="AA88" s="424">
        <f>Roles!$D$8</f>
        <v>0.09</v>
      </c>
      <c r="AB88" s="431">
        <f t="shared" ref="AB88:AB89" si="294">AA88*Y88</f>
        <v>0</v>
      </c>
      <c r="AC88" s="70">
        <f t="shared" si="284"/>
        <v>0</v>
      </c>
      <c r="AD88" s="424"/>
      <c r="AE88" s="424"/>
      <c r="AF88" s="424">
        <f>Roles!$D$8</f>
        <v>0.09</v>
      </c>
      <c r="AG88" s="431">
        <f t="shared" si="285"/>
        <v>0</v>
      </c>
      <c r="AH88" s="70">
        <f t="shared" si="286"/>
        <v>0</v>
      </c>
      <c r="AI88" s="424"/>
      <c r="AJ88" s="424"/>
      <c r="AK88" s="424">
        <f>Roles!$D$8</f>
        <v>0.09</v>
      </c>
      <c r="AL88" s="431">
        <f t="shared" si="287"/>
        <v>0</v>
      </c>
      <c r="AM88" s="70">
        <f t="shared" si="288"/>
        <v>0</v>
      </c>
      <c r="AN88" s="424"/>
      <c r="AO88" s="424"/>
      <c r="AP88" s="424">
        <f>Roles!$D$8</f>
        <v>0.09</v>
      </c>
      <c r="AQ88" s="431">
        <f t="shared" si="289"/>
        <v>0</v>
      </c>
    </row>
    <row r="89" ht="15.75" customHeight="1">
      <c r="A89" s="307" t="s">
        <v>358</v>
      </c>
      <c r="B89" s="58" t="s">
        <v>359</v>
      </c>
      <c r="C89" s="308">
        <v>46344.0</v>
      </c>
      <c r="D89" s="308">
        <v>46346.0</v>
      </c>
      <c r="E89" s="188">
        <f t="shared" si="290"/>
        <v>3</v>
      </c>
      <c r="F89" s="61">
        <v>30.0</v>
      </c>
      <c r="G89" s="263">
        <f t="shared" si="3"/>
        <v>0.03792667509</v>
      </c>
      <c r="H89" s="263">
        <f t="shared" si="291"/>
        <v>0.819216182</v>
      </c>
      <c r="I89" s="264">
        <f t="shared" si="277"/>
        <v>0</v>
      </c>
      <c r="J89" s="287">
        <f t="shared" si="292"/>
        <v>292.5</v>
      </c>
      <c r="K89" s="326">
        <f t="shared" si="55"/>
        <v>0.7607282185</v>
      </c>
      <c r="L89" s="271">
        <f t="shared" si="278"/>
        <v>0</v>
      </c>
      <c r="M89" s="287">
        <f t="shared" si="293"/>
        <v>52.05</v>
      </c>
      <c r="N89" s="70">
        <f t="shared" si="279"/>
        <v>0</v>
      </c>
      <c r="O89" s="424"/>
      <c r="P89" s="424"/>
      <c r="Q89" s="424">
        <f>Roles!$D$5</f>
        <v>0.44</v>
      </c>
      <c r="R89" s="431">
        <f t="shared" si="280"/>
        <v>0</v>
      </c>
      <c r="S89" s="70">
        <f t="shared" si="281"/>
        <v>0</v>
      </c>
      <c r="T89" s="424"/>
      <c r="U89" s="424"/>
      <c r="V89" s="424">
        <f>Roles!$D$8</f>
        <v>0.09</v>
      </c>
      <c r="W89" s="431">
        <f t="shared" si="282"/>
        <v>0</v>
      </c>
      <c r="X89" s="70">
        <f t="shared" si="283"/>
        <v>0</v>
      </c>
      <c r="Y89" s="424"/>
      <c r="Z89" s="424"/>
      <c r="AA89" s="424">
        <f>Roles!$D$8</f>
        <v>0.09</v>
      </c>
      <c r="AB89" s="431">
        <f t="shared" si="294"/>
        <v>0</v>
      </c>
      <c r="AC89" s="70">
        <f t="shared" si="284"/>
        <v>0</v>
      </c>
      <c r="AD89" s="424"/>
      <c r="AE89" s="424"/>
      <c r="AF89" s="424">
        <f>Roles!$D$8</f>
        <v>0.09</v>
      </c>
      <c r="AG89" s="431">
        <f t="shared" si="285"/>
        <v>0</v>
      </c>
      <c r="AH89" s="70">
        <f t="shared" si="286"/>
        <v>0</v>
      </c>
      <c r="AI89" s="424"/>
      <c r="AJ89" s="424"/>
      <c r="AK89" s="424">
        <f>Roles!$D$8</f>
        <v>0.09</v>
      </c>
      <c r="AL89" s="431">
        <f t="shared" si="287"/>
        <v>0</v>
      </c>
      <c r="AM89" s="70">
        <f t="shared" si="288"/>
        <v>0</v>
      </c>
      <c r="AN89" s="424"/>
      <c r="AO89" s="424"/>
      <c r="AP89" s="424">
        <f>Roles!$D$8</f>
        <v>0.09</v>
      </c>
      <c r="AQ89" s="431">
        <f t="shared" si="289"/>
        <v>0</v>
      </c>
    </row>
    <row r="90" ht="15.75" customHeight="1">
      <c r="A90" s="323">
        <v>5.3</v>
      </c>
      <c r="B90" s="302" t="s">
        <v>360</v>
      </c>
      <c r="C90" s="303">
        <v>46347.0</v>
      </c>
      <c r="D90" s="303">
        <v>46349.0</v>
      </c>
      <c r="E90" s="304">
        <f t="shared" si="290"/>
        <v>3</v>
      </c>
      <c r="F90" s="278">
        <f>SUM(F91:F93)</f>
        <v>31</v>
      </c>
      <c r="G90" s="314">
        <f t="shared" si="3"/>
        <v>0.0391908976</v>
      </c>
      <c r="H90" s="305">
        <f>H93</f>
        <v>0.8584070796</v>
      </c>
      <c r="I90" s="306">
        <f>SUM(I91:I93)</f>
        <v>1</v>
      </c>
      <c r="J90" s="306">
        <f>J93</f>
        <v>293.5</v>
      </c>
      <c r="K90" s="247">
        <f t="shared" si="55"/>
        <v>0.7633289987</v>
      </c>
      <c r="L90" s="306">
        <f>SUM(L91:L93)</f>
        <v>0.44</v>
      </c>
      <c r="M90" s="306">
        <f>M93</f>
        <v>52.49</v>
      </c>
      <c r="N90" s="70"/>
      <c r="O90" s="424"/>
      <c r="P90" s="424"/>
      <c r="Q90" s="424"/>
      <c r="R90" s="431"/>
      <c r="S90" s="435"/>
      <c r="T90" s="424"/>
      <c r="U90" s="424"/>
      <c r="V90" s="424"/>
      <c r="W90" s="431"/>
      <c r="X90" s="70"/>
      <c r="Y90" s="424"/>
      <c r="Z90" s="424"/>
      <c r="AA90" s="424"/>
      <c r="AB90" s="431"/>
      <c r="AC90" s="70"/>
      <c r="AD90" s="424"/>
      <c r="AE90" s="424"/>
      <c r="AF90" s="424"/>
      <c r="AG90" s="431"/>
      <c r="AH90" s="70"/>
      <c r="AI90" s="424"/>
      <c r="AJ90" s="424"/>
      <c r="AK90" s="424"/>
      <c r="AL90" s="431"/>
      <c r="AM90" s="70"/>
      <c r="AN90" s="424"/>
      <c r="AO90" s="424"/>
      <c r="AP90" s="424"/>
      <c r="AQ90" s="431"/>
    </row>
    <row r="91" ht="15.75" customHeight="1">
      <c r="A91" s="307" t="s">
        <v>361</v>
      </c>
      <c r="B91" s="311" t="s">
        <v>362</v>
      </c>
      <c r="C91" s="308">
        <v>46347.0</v>
      </c>
      <c r="D91" s="308">
        <v>46347.0</v>
      </c>
      <c r="E91" s="312">
        <v>1.0</v>
      </c>
      <c r="F91" s="309">
        <v>1.0</v>
      </c>
      <c r="G91" s="62">
        <f t="shared" si="3"/>
        <v>0.001264222503</v>
      </c>
      <c r="H91" s="62">
        <f>H89+G91</f>
        <v>0.8204804046</v>
      </c>
      <c r="I91" s="264">
        <f t="shared" ref="I91:I93" si="295">O91+T91+Y91+AD91+AI91+AN91</f>
        <v>1</v>
      </c>
      <c r="J91" s="189">
        <f>J89+I91</f>
        <v>293.5</v>
      </c>
      <c r="K91" s="49">
        <f t="shared" si="55"/>
        <v>0.7633289987</v>
      </c>
      <c r="L91" s="271">
        <f t="shared" ref="L91:L93" si="296">R91+W91+AB91+AG91+AL91+AQ91</f>
        <v>0.44</v>
      </c>
      <c r="M91" s="189">
        <f>M89+L91</f>
        <v>52.49</v>
      </c>
      <c r="N91" s="70">
        <f t="shared" ref="N91:N93" si="297">O91/$F91</f>
        <v>1</v>
      </c>
      <c r="O91" s="431">
        <v>1.0</v>
      </c>
      <c r="P91" s="424"/>
      <c r="Q91" s="424">
        <f>Roles!$D$5</f>
        <v>0.44</v>
      </c>
      <c r="R91" s="431">
        <f t="shared" ref="R91:R93" si="298">Q91*O91</f>
        <v>0.44</v>
      </c>
      <c r="S91" s="70"/>
      <c r="T91" s="424"/>
      <c r="U91" s="424"/>
      <c r="V91" s="424">
        <f>Roles!$D$8</f>
        <v>0.09</v>
      </c>
      <c r="W91" s="431">
        <f t="shared" ref="W91:W93" si="299">V91*T91</f>
        <v>0</v>
      </c>
      <c r="X91" s="70">
        <f t="shared" ref="X91:X93" si="300">Y91/$F91</f>
        <v>0</v>
      </c>
      <c r="Y91" s="424"/>
      <c r="Z91" s="424"/>
      <c r="AA91" s="424">
        <f>Roles!$D$8</f>
        <v>0.09</v>
      </c>
      <c r="AB91" s="431"/>
      <c r="AC91" s="70">
        <f t="shared" ref="AC91:AC93" si="301">AD91/$F91</f>
        <v>0</v>
      </c>
      <c r="AD91" s="424"/>
      <c r="AE91" s="424"/>
      <c r="AF91" s="424">
        <f>Roles!$D$8</f>
        <v>0.09</v>
      </c>
      <c r="AG91" s="431">
        <f t="shared" ref="AG91:AG93" si="302">AF91*AD91</f>
        <v>0</v>
      </c>
      <c r="AH91" s="70">
        <f t="shared" ref="AH91:AH93" si="303">AI91/$F91</f>
        <v>0</v>
      </c>
      <c r="AI91" s="424"/>
      <c r="AJ91" s="424"/>
      <c r="AK91" s="424">
        <f>Roles!$D$8</f>
        <v>0.09</v>
      </c>
      <c r="AL91" s="431">
        <f t="shared" ref="AL91:AL93" si="304">AK91*AI91</f>
        <v>0</v>
      </c>
      <c r="AM91" s="70">
        <f t="shared" ref="AM91:AM93" si="305">AN91/$F91</f>
        <v>0</v>
      </c>
      <c r="AN91" s="424"/>
      <c r="AO91" s="424"/>
      <c r="AP91" s="424">
        <f>Roles!$D$8</f>
        <v>0.09</v>
      </c>
      <c r="AQ91" s="431">
        <f t="shared" ref="AQ91:AQ93" si="306">AP91*AN91</f>
        <v>0</v>
      </c>
    </row>
    <row r="92" ht="15.75" customHeight="1">
      <c r="A92" s="307" t="s">
        <v>363</v>
      </c>
      <c r="B92" s="58" t="s">
        <v>364</v>
      </c>
      <c r="C92" s="308">
        <v>46347.0</v>
      </c>
      <c r="D92" s="308">
        <v>46348.0</v>
      </c>
      <c r="E92" s="188">
        <f t="shared" ref="E92:E99" si="307">D92-C92+1</f>
        <v>2</v>
      </c>
      <c r="F92" s="61">
        <v>20.0</v>
      </c>
      <c r="G92" s="263">
        <f t="shared" si="3"/>
        <v>0.02528445006</v>
      </c>
      <c r="H92" s="263">
        <f t="shared" ref="H92:H93" si="308">H91+G92</f>
        <v>0.8457648546</v>
      </c>
      <c r="I92" s="264">
        <f t="shared" si="295"/>
        <v>0</v>
      </c>
      <c r="J92" s="287">
        <f t="shared" ref="J92:J93" si="309">J91+I92</f>
        <v>293.5</v>
      </c>
      <c r="K92" s="326">
        <f t="shared" si="55"/>
        <v>0.7633289987</v>
      </c>
      <c r="L92" s="271">
        <f t="shared" si="296"/>
        <v>0</v>
      </c>
      <c r="M92" s="287">
        <f t="shared" ref="M92:M93" si="310">M91+L92</f>
        <v>52.49</v>
      </c>
      <c r="N92" s="70">
        <f t="shared" si="297"/>
        <v>0</v>
      </c>
      <c r="O92" s="424"/>
      <c r="P92" s="424"/>
      <c r="Q92" s="424">
        <f>Roles!$D$5</f>
        <v>0.44</v>
      </c>
      <c r="R92" s="431">
        <f t="shared" si="298"/>
        <v>0</v>
      </c>
      <c r="S92" s="70">
        <f t="shared" ref="S92:S93" si="311">T92/$F92</f>
        <v>0</v>
      </c>
      <c r="T92" s="424"/>
      <c r="U92" s="424"/>
      <c r="V92" s="424">
        <f>Roles!$D$8</f>
        <v>0.09</v>
      </c>
      <c r="W92" s="431">
        <f t="shared" si="299"/>
        <v>0</v>
      </c>
      <c r="X92" s="70">
        <f t="shared" si="300"/>
        <v>0</v>
      </c>
      <c r="Y92" s="424"/>
      <c r="Z92" s="424"/>
      <c r="AA92" s="424">
        <f>Roles!$D$8</f>
        <v>0.09</v>
      </c>
      <c r="AB92" s="431">
        <f t="shared" ref="AB92:AB93" si="312">AA92*Y92</f>
        <v>0</v>
      </c>
      <c r="AC92" s="70">
        <f t="shared" si="301"/>
        <v>0</v>
      </c>
      <c r="AD92" s="424"/>
      <c r="AE92" s="424"/>
      <c r="AF92" s="424">
        <f>Roles!$D$8</f>
        <v>0.09</v>
      </c>
      <c r="AG92" s="431">
        <f t="shared" si="302"/>
        <v>0</v>
      </c>
      <c r="AH92" s="70">
        <f t="shared" si="303"/>
        <v>0</v>
      </c>
      <c r="AI92" s="424"/>
      <c r="AJ92" s="424"/>
      <c r="AK92" s="424">
        <f>Roles!$D$8</f>
        <v>0.09</v>
      </c>
      <c r="AL92" s="431">
        <f t="shared" si="304"/>
        <v>0</v>
      </c>
      <c r="AM92" s="70">
        <f t="shared" si="305"/>
        <v>0</v>
      </c>
      <c r="AN92" s="424"/>
      <c r="AO92" s="424"/>
      <c r="AP92" s="424">
        <f>Roles!$D$8</f>
        <v>0.09</v>
      </c>
      <c r="AQ92" s="431">
        <f t="shared" si="306"/>
        <v>0</v>
      </c>
    </row>
    <row r="93" ht="15.75" customHeight="1">
      <c r="A93" s="307" t="s">
        <v>365</v>
      </c>
      <c r="B93" s="58" t="s">
        <v>366</v>
      </c>
      <c r="C93" s="308">
        <v>46349.0</v>
      </c>
      <c r="D93" s="308">
        <v>46349.0</v>
      </c>
      <c r="E93" s="188">
        <f t="shared" si="307"/>
        <v>1</v>
      </c>
      <c r="F93" s="61">
        <v>10.0</v>
      </c>
      <c r="G93" s="263">
        <f t="shared" si="3"/>
        <v>0.01264222503</v>
      </c>
      <c r="H93" s="263">
        <f t="shared" si="308"/>
        <v>0.8584070796</v>
      </c>
      <c r="I93" s="264">
        <f t="shared" si="295"/>
        <v>0</v>
      </c>
      <c r="J93" s="287">
        <f t="shared" si="309"/>
        <v>293.5</v>
      </c>
      <c r="K93" s="326">
        <f t="shared" si="55"/>
        <v>0.7633289987</v>
      </c>
      <c r="L93" s="271">
        <f t="shared" si="296"/>
        <v>0</v>
      </c>
      <c r="M93" s="287">
        <f t="shared" si="310"/>
        <v>52.49</v>
      </c>
      <c r="N93" s="70">
        <f t="shared" si="297"/>
        <v>0</v>
      </c>
      <c r="O93" s="424"/>
      <c r="P93" s="424"/>
      <c r="Q93" s="424">
        <f>Roles!$D$5</f>
        <v>0.44</v>
      </c>
      <c r="R93" s="431">
        <f t="shared" si="298"/>
        <v>0</v>
      </c>
      <c r="S93" s="70">
        <f t="shared" si="311"/>
        <v>0</v>
      </c>
      <c r="T93" s="424"/>
      <c r="U93" s="424"/>
      <c r="V93" s="424">
        <f>Roles!$D$8</f>
        <v>0.09</v>
      </c>
      <c r="W93" s="431">
        <f t="shared" si="299"/>
        <v>0</v>
      </c>
      <c r="X93" s="70">
        <f t="shared" si="300"/>
        <v>0</v>
      </c>
      <c r="Y93" s="424"/>
      <c r="Z93" s="424"/>
      <c r="AA93" s="424">
        <f>Roles!$D$8</f>
        <v>0.09</v>
      </c>
      <c r="AB93" s="431">
        <f t="shared" si="312"/>
        <v>0</v>
      </c>
      <c r="AC93" s="70">
        <f t="shared" si="301"/>
        <v>0</v>
      </c>
      <c r="AD93" s="424"/>
      <c r="AE93" s="424"/>
      <c r="AF93" s="424">
        <f>Roles!$D$8</f>
        <v>0.09</v>
      </c>
      <c r="AG93" s="431">
        <f t="shared" si="302"/>
        <v>0</v>
      </c>
      <c r="AH93" s="70">
        <f t="shared" si="303"/>
        <v>0</v>
      </c>
      <c r="AI93" s="424"/>
      <c r="AJ93" s="424"/>
      <c r="AK93" s="424">
        <f>Roles!$D$8</f>
        <v>0.09</v>
      </c>
      <c r="AL93" s="431">
        <f t="shared" si="304"/>
        <v>0</v>
      </c>
      <c r="AM93" s="70">
        <f t="shared" si="305"/>
        <v>0</v>
      </c>
      <c r="AN93" s="424"/>
      <c r="AO93" s="424"/>
      <c r="AP93" s="424">
        <f>Roles!$D$8</f>
        <v>0.09</v>
      </c>
      <c r="AQ93" s="431">
        <f t="shared" si="306"/>
        <v>0</v>
      </c>
    </row>
    <row r="94" ht="15.75" customHeight="1">
      <c r="A94" s="323">
        <v>5.4</v>
      </c>
      <c r="B94" s="302" t="s">
        <v>367</v>
      </c>
      <c r="C94" s="303">
        <v>46350.0</v>
      </c>
      <c r="D94" s="303">
        <v>46352.0</v>
      </c>
      <c r="E94" s="304">
        <f t="shared" si="307"/>
        <v>3</v>
      </c>
      <c r="F94" s="278">
        <f>SUM(F95:F96)</f>
        <v>20</v>
      </c>
      <c r="G94" s="314">
        <f t="shared" si="3"/>
        <v>0.02528445006</v>
      </c>
      <c r="H94" s="305">
        <f>H96</f>
        <v>0.8836915297</v>
      </c>
      <c r="I94" s="306">
        <f>SUM(I95:I96)</f>
        <v>42</v>
      </c>
      <c r="J94" s="306">
        <f>J96</f>
        <v>335.5</v>
      </c>
      <c r="K94" s="247">
        <f t="shared" si="55"/>
        <v>0.8725617685</v>
      </c>
      <c r="L94" s="306">
        <f>SUM(L95:L96)</f>
        <v>6.23</v>
      </c>
      <c r="M94" s="306">
        <f>M96</f>
        <v>58.72</v>
      </c>
      <c r="N94" s="70"/>
      <c r="O94" s="424"/>
      <c r="P94" s="424"/>
      <c r="Q94" s="424"/>
      <c r="R94" s="431"/>
      <c r="S94" s="435"/>
      <c r="T94" s="424"/>
      <c r="U94" s="424"/>
      <c r="V94" s="424"/>
      <c r="W94" s="431"/>
      <c r="X94" s="70"/>
      <c r="Y94" s="424"/>
      <c r="Z94" s="424"/>
      <c r="AA94" s="424"/>
      <c r="AB94" s="431"/>
      <c r="AC94" s="70"/>
      <c r="AD94" s="424"/>
      <c r="AE94" s="424"/>
      <c r="AF94" s="424"/>
      <c r="AG94" s="431"/>
      <c r="AH94" s="70"/>
      <c r="AI94" s="424"/>
      <c r="AJ94" s="424"/>
      <c r="AK94" s="424"/>
      <c r="AL94" s="431"/>
      <c r="AM94" s="70"/>
      <c r="AN94" s="424"/>
      <c r="AO94" s="424"/>
      <c r="AP94" s="424"/>
      <c r="AQ94" s="431"/>
    </row>
    <row r="95" ht="15.75" customHeight="1">
      <c r="A95" s="57" t="s">
        <v>368</v>
      </c>
      <c r="B95" s="58" t="s">
        <v>369</v>
      </c>
      <c r="C95" s="308">
        <v>46350.0</v>
      </c>
      <c r="D95" s="308">
        <v>46351.0</v>
      </c>
      <c r="E95" s="188">
        <f t="shared" si="307"/>
        <v>2</v>
      </c>
      <c r="F95" s="61">
        <v>10.0</v>
      </c>
      <c r="G95" s="62">
        <f t="shared" si="3"/>
        <v>0.01264222503</v>
      </c>
      <c r="H95" s="62">
        <f>H93+G95</f>
        <v>0.8710493047</v>
      </c>
      <c r="I95" s="264">
        <f t="shared" ref="I95:I96" si="313">O95+T95+Y95+AD95+AI95+AN95</f>
        <v>0</v>
      </c>
      <c r="J95" s="189">
        <f>J93+I95</f>
        <v>293.5</v>
      </c>
      <c r="K95" s="49">
        <f t="shared" si="55"/>
        <v>0.7633289987</v>
      </c>
      <c r="L95" s="271">
        <f t="shared" ref="L95:L96" si="314">R95+W95+AB95+AG95+AL95+AQ95</f>
        <v>0</v>
      </c>
      <c r="M95" s="189">
        <f>M93+L95</f>
        <v>52.49</v>
      </c>
      <c r="N95" s="70">
        <f t="shared" ref="N95:N96" si="315">O95/$F95</f>
        <v>0</v>
      </c>
      <c r="O95" s="424"/>
      <c r="P95" s="424"/>
      <c r="Q95" s="424">
        <f>Roles!$D$5</f>
        <v>0.44</v>
      </c>
      <c r="R95" s="431">
        <f t="shared" ref="R95:R96" si="316">Q95*O95</f>
        <v>0</v>
      </c>
      <c r="S95" s="70">
        <f t="shared" ref="S95:S96" si="317">T95/$F95</f>
        <v>0</v>
      </c>
      <c r="T95" s="424"/>
      <c r="U95" s="424"/>
      <c r="V95" s="424">
        <f>Roles!$D$8</f>
        <v>0.09</v>
      </c>
      <c r="W95" s="431">
        <f t="shared" ref="W95:W96" si="318">V95*T95</f>
        <v>0</v>
      </c>
      <c r="X95" s="70">
        <f t="shared" ref="X95:X96" si="319">Y95/$F95</f>
        <v>0</v>
      </c>
      <c r="Y95" s="424"/>
      <c r="Z95" s="424"/>
      <c r="AA95" s="424">
        <f>Roles!$D$8</f>
        <v>0.09</v>
      </c>
      <c r="AB95" s="431">
        <f t="shared" ref="AB95:AB96" si="320">AA95*Y95</f>
        <v>0</v>
      </c>
      <c r="AC95" s="70">
        <f t="shared" ref="AC95:AC96" si="321">AD95/$F95</f>
        <v>0</v>
      </c>
      <c r="AD95" s="424"/>
      <c r="AE95" s="424"/>
      <c r="AF95" s="424">
        <f>Roles!$D$8</f>
        <v>0.09</v>
      </c>
      <c r="AG95" s="431">
        <f t="shared" ref="AG95:AG96" si="322">AF95*AD95</f>
        <v>0</v>
      </c>
      <c r="AH95" s="70">
        <f t="shared" ref="AH95:AH96" si="323">AI95/$F95</f>
        <v>0</v>
      </c>
      <c r="AI95" s="424"/>
      <c r="AJ95" s="424"/>
      <c r="AK95" s="424">
        <f>Roles!$D$8</f>
        <v>0.09</v>
      </c>
      <c r="AL95" s="431">
        <f t="shared" ref="AL95:AL96" si="324">AK95*AI95</f>
        <v>0</v>
      </c>
      <c r="AM95" s="70">
        <f t="shared" ref="AM95:AM96" si="325">AN95/$F95</f>
        <v>0</v>
      </c>
      <c r="AN95" s="424"/>
      <c r="AO95" s="424"/>
      <c r="AP95" s="424">
        <f>Roles!$D$8</f>
        <v>0.09</v>
      </c>
      <c r="AQ95" s="431">
        <f t="shared" ref="AQ95:AQ96" si="326">AP95*AN95</f>
        <v>0</v>
      </c>
    </row>
    <row r="96" ht="15.75" customHeight="1">
      <c r="A96" s="57" t="s">
        <v>370</v>
      </c>
      <c r="B96" s="58" t="s">
        <v>371</v>
      </c>
      <c r="C96" s="308">
        <v>46352.0</v>
      </c>
      <c r="D96" s="308">
        <v>46352.0</v>
      </c>
      <c r="E96" s="188">
        <f t="shared" si="307"/>
        <v>1</v>
      </c>
      <c r="F96" s="61">
        <v>10.0</v>
      </c>
      <c r="G96" s="327">
        <f t="shared" si="3"/>
        <v>0.01264222503</v>
      </c>
      <c r="H96" s="327">
        <f t="shared" ref="H96:H97" si="327">H95+G96</f>
        <v>0.8836915297</v>
      </c>
      <c r="I96" s="264">
        <f t="shared" si="313"/>
        <v>42</v>
      </c>
      <c r="J96" s="328">
        <f t="shared" ref="J96:J97" si="328">J95+I96</f>
        <v>335.5</v>
      </c>
      <c r="K96" s="329">
        <f t="shared" si="55"/>
        <v>0.8725617685</v>
      </c>
      <c r="L96" s="271">
        <f t="shared" si="314"/>
        <v>6.23</v>
      </c>
      <c r="M96" s="328">
        <f t="shared" ref="M96:M97" si="329">M95+L96</f>
        <v>58.72</v>
      </c>
      <c r="N96" s="70">
        <f t="shared" si="315"/>
        <v>0.7</v>
      </c>
      <c r="O96" s="431">
        <v>7.0</v>
      </c>
      <c r="P96" s="424"/>
      <c r="Q96" s="424">
        <f>Roles!$D$5</f>
        <v>0.44</v>
      </c>
      <c r="R96" s="431">
        <f t="shared" si="316"/>
        <v>3.08</v>
      </c>
      <c r="S96" s="70">
        <f t="shared" si="317"/>
        <v>0.7</v>
      </c>
      <c r="T96" s="431">
        <v>7.0</v>
      </c>
      <c r="U96" s="424"/>
      <c r="V96" s="424">
        <f>Roles!$D$8</f>
        <v>0.09</v>
      </c>
      <c r="W96" s="431">
        <f t="shared" si="318"/>
        <v>0.63</v>
      </c>
      <c r="X96" s="70">
        <f t="shared" si="319"/>
        <v>0.7</v>
      </c>
      <c r="Y96" s="431">
        <v>7.0</v>
      </c>
      <c r="Z96" s="424"/>
      <c r="AA96" s="424">
        <f>Roles!$D$8</f>
        <v>0.09</v>
      </c>
      <c r="AB96" s="431">
        <f t="shared" si="320"/>
        <v>0.63</v>
      </c>
      <c r="AC96" s="70">
        <f t="shared" si="321"/>
        <v>0.7</v>
      </c>
      <c r="AD96" s="431">
        <v>7.0</v>
      </c>
      <c r="AE96" s="424"/>
      <c r="AF96" s="424">
        <f>Roles!$D$8</f>
        <v>0.09</v>
      </c>
      <c r="AG96" s="431">
        <f t="shared" si="322"/>
        <v>0.63</v>
      </c>
      <c r="AH96" s="70">
        <f t="shared" si="323"/>
        <v>0.7</v>
      </c>
      <c r="AI96" s="431">
        <v>7.0</v>
      </c>
      <c r="AJ96" s="424"/>
      <c r="AK96" s="424">
        <f>Roles!$D$8</f>
        <v>0.09</v>
      </c>
      <c r="AL96" s="431">
        <f t="shared" si="324"/>
        <v>0.63</v>
      </c>
      <c r="AM96" s="70">
        <f t="shared" si="325"/>
        <v>0.7</v>
      </c>
      <c r="AN96" s="431">
        <v>7.0</v>
      </c>
      <c r="AO96" s="424"/>
      <c r="AP96" s="424">
        <f>Roles!$D$8</f>
        <v>0.09</v>
      </c>
      <c r="AQ96" s="431">
        <f t="shared" si="326"/>
        <v>0.63</v>
      </c>
    </row>
    <row r="97" ht="15.75" customHeight="1">
      <c r="A97" s="44" t="s">
        <v>190</v>
      </c>
      <c r="B97" s="45" t="s">
        <v>244</v>
      </c>
      <c r="C97" s="215">
        <v>46352.0</v>
      </c>
      <c r="D97" s="215">
        <v>46352.0</v>
      </c>
      <c r="E97" s="47">
        <f t="shared" si="307"/>
        <v>1</v>
      </c>
      <c r="F97" s="48">
        <v>0.0</v>
      </c>
      <c r="G97" s="289">
        <f t="shared" si="3"/>
        <v>0</v>
      </c>
      <c r="H97" s="49">
        <f t="shared" si="327"/>
        <v>0.8836915297</v>
      </c>
      <c r="I97" s="53">
        <f>F97</f>
        <v>0</v>
      </c>
      <c r="J97" s="53">
        <f t="shared" si="328"/>
        <v>335.5</v>
      </c>
      <c r="K97" s="49">
        <f t="shared" si="55"/>
        <v>0.8725617685</v>
      </c>
      <c r="L97" s="53">
        <v>0.0</v>
      </c>
      <c r="M97" s="53">
        <f t="shared" si="329"/>
        <v>58.72</v>
      </c>
      <c r="N97" s="70"/>
      <c r="O97" s="424"/>
      <c r="P97" s="424"/>
      <c r="Q97" s="424"/>
      <c r="R97" s="431"/>
      <c r="S97" s="435"/>
      <c r="T97" s="424"/>
      <c r="U97" s="424"/>
      <c r="V97" s="424"/>
      <c r="W97" s="431"/>
      <c r="X97" s="70"/>
      <c r="Y97" s="424"/>
      <c r="Z97" s="424"/>
      <c r="AA97" s="424"/>
      <c r="AB97" s="431"/>
      <c r="AC97" s="70"/>
      <c r="AD97" s="424"/>
      <c r="AE97" s="424"/>
      <c r="AF97" s="424"/>
      <c r="AG97" s="431"/>
      <c r="AH97" s="70"/>
      <c r="AI97" s="424"/>
      <c r="AJ97" s="424"/>
      <c r="AK97" s="424"/>
      <c r="AL97" s="431"/>
      <c r="AM97" s="70"/>
      <c r="AN97" s="424"/>
      <c r="AO97" s="424"/>
      <c r="AP97" s="424"/>
      <c r="AQ97" s="431"/>
    </row>
    <row r="98" ht="15.75" customHeight="1">
      <c r="A98" s="320">
        <v>6.0</v>
      </c>
      <c r="B98" s="321" t="s">
        <v>372</v>
      </c>
      <c r="C98" s="295">
        <v>46353.0</v>
      </c>
      <c r="D98" s="295">
        <v>46367.0</v>
      </c>
      <c r="E98" s="296">
        <f t="shared" si="307"/>
        <v>15</v>
      </c>
      <c r="F98" s="297">
        <f>F99+F103+F107+F110</f>
        <v>92</v>
      </c>
      <c r="G98" s="330">
        <f t="shared" si="3"/>
        <v>0.1163084703</v>
      </c>
      <c r="H98" s="131">
        <f>H112</f>
        <v>1</v>
      </c>
      <c r="I98" s="298">
        <f>I99+I103+I107+I110</f>
        <v>49</v>
      </c>
      <c r="J98" s="298">
        <f>J112</f>
        <v>384.5</v>
      </c>
      <c r="K98" s="87">
        <f t="shared" si="55"/>
        <v>1</v>
      </c>
      <c r="L98" s="298">
        <f>L99+L103+L107+L110</f>
        <v>7.56</v>
      </c>
      <c r="M98" s="298">
        <f>M112</f>
        <v>66.28</v>
      </c>
      <c r="N98" s="70"/>
      <c r="O98" s="424"/>
      <c r="P98" s="424"/>
      <c r="Q98" s="424"/>
      <c r="R98" s="431"/>
      <c r="S98" s="435"/>
      <c r="T98" s="424"/>
      <c r="U98" s="424"/>
      <c r="V98" s="424"/>
      <c r="W98" s="431"/>
      <c r="X98" s="70"/>
      <c r="Y98" s="424"/>
      <c r="Z98" s="424"/>
      <c r="AA98" s="424"/>
      <c r="AB98" s="431"/>
      <c r="AC98" s="70"/>
      <c r="AD98" s="424"/>
      <c r="AE98" s="424"/>
      <c r="AF98" s="424"/>
      <c r="AG98" s="431"/>
      <c r="AH98" s="70"/>
      <c r="AI98" s="424"/>
      <c r="AJ98" s="424"/>
      <c r="AK98" s="424"/>
      <c r="AL98" s="431"/>
      <c r="AM98" s="70"/>
      <c r="AN98" s="424"/>
      <c r="AO98" s="424"/>
      <c r="AP98" s="424"/>
      <c r="AQ98" s="431"/>
    </row>
    <row r="99" ht="15.75" customHeight="1">
      <c r="A99" s="323">
        <v>6.1</v>
      </c>
      <c r="B99" s="302" t="s">
        <v>373</v>
      </c>
      <c r="C99" s="303">
        <v>46353.0</v>
      </c>
      <c r="D99" s="303">
        <v>46358.0</v>
      </c>
      <c r="E99" s="304">
        <f t="shared" si="307"/>
        <v>6</v>
      </c>
      <c r="F99" s="278">
        <f>SUM(F100:F102)</f>
        <v>31</v>
      </c>
      <c r="G99" s="305">
        <f t="shared" si="3"/>
        <v>0.0391908976</v>
      </c>
      <c r="H99" s="305">
        <f>H102</f>
        <v>0.9228824273</v>
      </c>
      <c r="I99" s="306">
        <f>SUM(I100:I102)</f>
        <v>1</v>
      </c>
      <c r="J99" s="306">
        <f>J102</f>
        <v>336.5</v>
      </c>
      <c r="K99" s="247">
        <f t="shared" si="55"/>
        <v>0.8751625488</v>
      </c>
      <c r="L99" s="306">
        <f>SUM(L100:L102)</f>
        <v>0.44</v>
      </c>
      <c r="M99" s="306">
        <f>M102</f>
        <v>59.16</v>
      </c>
      <c r="N99" s="70"/>
      <c r="O99" s="424"/>
      <c r="P99" s="424"/>
      <c r="Q99" s="424"/>
      <c r="R99" s="431"/>
      <c r="S99" s="435"/>
      <c r="T99" s="424"/>
      <c r="U99" s="424"/>
      <c r="V99" s="424"/>
      <c r="W99" s="431"/>
      <c r="X99" s="70"/>
      <c r="Y99" s="424"/>
      <c r="Z99" s="424"/>
      <c r="AA99" s="424"/>
      <c r="AB99" s="431"/>
      <c r="AC99" s="70"/>
      <c r="AD99" s="424"/>
      <c r="AE99" s="424"/>
      <c r="AF99" s="424"/>
      <c r="AG99" s="431"/>
      <c r="AH99" s="70"/>
      <c r="AI99" s="424"/>
      <c r="AJ99" s="424"/>
      <c r="AK99" s="424"/>
      <c r="AL99" s="431"/>
      <c r="AM99" s="70"/>
      <c r="AN99" s="424"/>
      <c r="AO99" s="424"/>
      <c r="AP99" s="424"/>
      <c r="AQ99" s="431"/>
    </row>
    <row r="100" ht="15.75" customHeight="1">
      <c r="A100" s="307" t="s">
        <v>374</v>
      </c>
      <c r="B100" s="311" t="s">
        <v>375</v>
      </c>
      <c r="C100" s="308">
        <v>46354.0</v>
      </c>
      <c r="D100" s="308">
        <v>46354.0</v>
      </c>
      <c r="E100" s="312">
        <v>1.0</v>
      </c>
      <c r="F100" s="309">
        <v>1.0</v>
      </c>
      <c r="G100" s="62">
        <f t="shared" si="3"/>
        <v>0.001264222503</v>
      </c>
      <c r="H100" s="62">
        <f>H96+G100</f>
        <v>0.8849557522</v>
      </c>
      <c r="I100" s="264">
        <f t="shared" ref="I100:I102" si="330">O100+T100+Y100+AD100+AI100+AN100</f>
        <v>1</v>
      </c>
      <c r="J100" s="189">
        <f>J97+I100</f>
        <v>336.5</v>
      </c>
      <c r="K100" s="49">
        <f t="shared" si="55"/>
        <v>0.8751625488</v>
      </c>
      <c r="L100" s="271">
        <f t="shared" ref="L100:L102" si="331">R100+W100+AB100+AG100+AL100+AQ100</f>
        <v>0.44</v>
      </c>
      <c r="M100" s="189">
        <f>M96+L100</f>
        <v>59.16</v>
      </c>
      <c r="N100" s="70">
        <f t="shared" ref="N100:N102" si="332">O100/$F100</f>
        <v>1</v>
      </c>
      <c r="O100" s="431">
        <v>1.0</v>
      </c>
      <c r="P100" s="424"/>
      <c r="Q100" s="424">
        <f>Roles!$D$5</f>
        <v>0.44</v>
      </c>
      <c r="R100" s="431">
        <f t="shared" ref="R100:R102" si="333">Q100*O100</f>
        <v>0.44</v>
      </c>
      <c r="S100" s="70">
        <f t="shared" ref="S100:S102" si="334">T100/$F100</f>
        <v>0</v>
      </c>
      <c r="T100" s="431"/>
      <c r="U100" s="424"/>
      <c r="V100" s="424">
        <f>Roles!$D$8</f>
        <v>0.09</v>
      </c>
      <c r="W100" s="431">
        <f t="shared" ref="W100:W102" si="335">V100*T100</f>
        <v>0</v>
      </c>
      <c r="X100" s="70">
        <f t="shared" ref="X100:X102" si="336">Y100/$F100</f>
        <v>0</v>
      </c>
      <c r="Y100" s="431"/>
      <c r="Z100" s="424"/>
      <c r="AA100" s="424">
        <f>Roles!$D$8</f>
        <v>0.09</v>
      </c>
      <c r="AB100" s="431"/>
      <c r="AC100" s="70">
        <f t="shared" ref="AC100:AC102" si="337">AD100/$F100</f>
        <v>0</v>
      </c>
      <c r="AD100" s="431"/>
      <c r="AE100" s="424"/>
      <c r="AF100" s="424">
        <f>Roles!$D$8</f>
        <v>0.09</v>
      </c>
      <c r="AG100" s="431">
        <f t="shared" ref="AG100:AG102" si="338">AF100*AD100</f>
        <v>0</v>
      </c>
      <c r="AH100" s="70">
        <f t="shared" ref="AH100:AH102" si="339">AI100/$F100</f>
        <v>0</v>
      </c>
      <c r="AI100" s="431"/>
      <c r="AJ100" s="424"/>
      <c r="AK100" s="424">
        <f>Roles!$D$8</f>
        <v>0.09</v>
      </c>
      <c r="AL100" s="431">
        <f t="shared" ref="AL100:AL102" si="340">AK100*AI100</f>
        <v>0</v>
      </c>
      <c r="AM100" s="70">
        <f t="shared" ref="AM100:AM102" si="341">AN100/$F100</f>
        <v>0</v>
      </c>
      <c r="AN100" s="431"/>
      <c r="AO100" s="424"/>
      <c r="AP100" s="424">
        <f>Roles!$D$8</f>
        <v>0.09</v>
      </c>
      <c r="AQ100" s="431">
        <f t="shared" ref="AQ100:AQ102" si="342">AP100*AN100</f>
        <v>0</v>
      </c>
    </row>
    <row r="101" ht="15.75" customHeight="1">
      <c r="A101" s="307" t="s">
        <v>376</v>
      </c>
      <c r="B101" s="58" t="s">
        <v>377</v>
      </c>
      <c r="C101" s="308">
        <v>46353.0</v>
      </c>
      <c r="D101" s="308">
        <v>46355.0</v>
      </c>
      <c r="E101" s="188">
        <f t="shared" ref="E101:E104" si="343">D101-C101+1</f>
        <v>3</v>
      </c>
      <c r="F101" s="61">
        <v>15.0</v>
      </c>
      <c r="G101" s="327">
        <f t="shared" si="3"/>
        <v>0.01896333755</v>
      </c>
      <c r="H101" s="327">
        <f t="shared" ref="H101:H102" si="344">H100+G101</f>
        <v>0.9039190898</v>
      </c>
      <c r="I101" s="264">
        <f t="shared" si="330"/>
        <v>0</v>
      </c>
      <c r="J101" s="328">
        <f t="shared" ref="J101:J102" si="345">J100+I101</f>
        <v>336.5</v>
      </c>
      <c r="K101" s="329">
        <f t="shared" si="55"/>
        <v>0.8751625488</v>
      </c>
      <c r="L101" s="271">
        <f t="shared" si="331"/>
        <v>0</v>
      </c>
      <c r="M101" s="328">
        <f t="shared" ref="M101:M102" si="346">M100+L101</f>
        <v>59.16</v>
      </c>
      <c r="N101" s="70">
        <f t="shared" si="332"/>
        <v>0</v>
      </c>
      <c r="O101" s="431"/>
      <c r="P101" s="424"/>
      <c r="Q101" s="424">
        <f>Roles!$D$5</f>
        <v>0.44</v>
      </c>
      <c r="R101" s="431">
        <f t="shared" si="333"/>
        <v>0</v>
      </c>
      <c r="S101" s="70">
        <f t="shared" si="334"/>
        <v>0</v>
      </c>
      <c r="T101" s="431"/>
      <c r="U101" s="424"/>
      <c r="V101" s="424">
        <f>Roles!$D$8</f>
        <v>0.09</v>
      </c>
      <c r="W101" s="431">
        <f t="shared" si="335"/>
        <v>0</v>
      </c>
      <c r="X101" s="70">
        <f t="shared" si="336"/>
        <v>0</v>
      </c>
      <c r="Y101" s="431"/>
      <c r="Z101" s="424"/>
      <c r="AA101" s="424">
        <f>Roles!$D$8</f>
        <v>0.09</v>
      </c>
      <c r="AB101" s="431">
        <f t="shared" ref="AB101:AB102" si="347">AA101*Y101</f>
        <v>0</v>
      </c>
      <c r="AC101" s="70">
        <f t="shared" si="337"/>
        <v>0</v>
      </c>
      <c r="AD101" s="431"/>
      <c r="AE101" s="424"/>
      <c r="AF101" s="424">
        <f>Roles!$D$8</f>
        <v>0.09</v>
      </c>
      <c r="AG101" s="431">
        <f t="shared" si="338"/>
        <v>0</v>
      </c>
      <c r="AH101" s="70">
        <f t="shared" si="339"/>
        <v>0</v>
      </c>
      <c r="AI101" s="431"/>
      <c r="AJ101" s="424"/>
      <c r="AK101" s="424">
        <f>Roles!$D$8</f>
        <v>0.09</v>
      </c>
      <c r="AL101" s="431">
        <f t="shared" si="340"/>
        <v>0</v>
      </c>
      <c r="AM101" s="70">
        <f t="shared" si="341"/>
        <v>0</v>
      </c>
      <c r="AN101" s="431"/>
      <c r="AO101" s="424"/>
      <c r="AP101" s="424">
        <f>Roles!$D$8</f>
        <v>0.09</v>
      </c>
      <c r="AQ101" s="431">
        <f t="shared" si="342"/>
        <v>0</v>
      </c>
    </row>
    <row r="102" ht="15.75" customHeight="1">
      <c r="A102" s="307" t="s">
        <v>378</v>
      </c>
      <c r="B102" s="58" t="s">
        <v>379</v>
      </c>
      <c r="C102" s="308">
        <v>46356.0</v>
      </c>
      <c r="D102" s="308">
        <v>46358.0</v>
      </c>
      <c r="E102" s="188">
        <f t="shared" si="343"/>
        <v>3</v>
      </c>
      <c r="F102" s="61">
        <v>15.0</v>
      </c>
      <c r="G102" s="327">
        <f t="shared" si="3"/>
        <v>0.01896333755</v>
      </c>
      <c r="H102" s="327">
        <f t="shared" si="344"/>
        <v>0.9228824273</v>
      </c>
      <c r="I102" s="264">
        <f t="shared" si="330"/>
        <v>0</v>
      </c>
      <c r="J102" s="328">
        <f t="shared" si="345"/>
        <v>336.5</v>
      </c>
      <c r="K102" s="329">
        <f t="shared" si="55"/>
        <v>0.8751625488</v>
      </c>
      <c r="L102" s="271">
        <f t="shared" si="331"/>
        <v>0</v>
      </c>
      <c r="M102" s="328">
        <f t="shared" si="346"/>
        <v>59.16</v>
      </c>
      <c r="N102" s="70">
        <f t="shared" si="332"/>
        <v>0</v>
      </c>
      <c r="O102" s="424"/>
      <c r="P102" s="424"/>
      <c r="Q102" s="424">
        <f>Roles!$D$5</f>
        <v>0.44</v>
      </c>
      <c r="R102" s="431">
        <f t="shared" si="333"/>
        <v>0</v>
      </c>
      <c r="S102" s="70">
        <f t="shared" si="334"/>
        <v>0</v>
      </c>
      <c r="T102" s="424"/>
      <c r="U102" s="424"/>
      <c r="V102" s="424">
        <f>Roles!$D$8</f>
        <v>0.09</v>
      </c>
      <c r="W102" s="431">
        <f t="shared" si="335"/>
        <v>0</v>
      </c>
      <c r="X102" s="70">
        <f t="shared" si="336"/>
        <v>0</v>
      </c>
      <c r="Y102" s="424"/>
      <c r="Z102" s="424"/>
      <c r="AA102" s="424">
        <f>Roles!$D$8</f>
        <v>0.09</v>
      </c>
      <c r="AB102" s="431">
        <f t="shared" si="347"/>
        <v>0</v>
      </c>
      <c r="AC102" s="70">
        <f t="shared" si="337"/>
        <v>0</v>
      </c>
      <c r="AD102" s="424"/>
      <c r="AE102" s="424"/>
      <c r="AF102" s="424">
        <f>Roles!$D$8</f>
        <v>0.09</v>
      </c>
      <c r="AG102" s="431">
        <f t="shared" si="338"/>
        <v>0</v>
      </c>
      <c r="AH102" s="70">
        <f t="shared" si="339"/>
        <v>0</v>
      </c>
      <c r="AI102" s="424"/>
      <c r="AJ102" s="424"/>
      <c r="AK102" s="424">
        <f>Roles!$D$8</f>
        <v>0.09</v>
      </c>
      <c r="AL102" s="431">
        <f t="shared" si="340"/>
        <v>0</v>
      </c>
      <c r="AM102" s="70">
        <f t="shared" si="341"/>
        <v>0</v>
      </c>
      <c r="AN102" s="424"/>
      <c r="AO102" s="424"/>
      <c r="AP102" s="424">
        <f>Roles!$D$8</f>
        <v>0.09</v>
      </c>
      <c r="AQ102" s="431">
        <f t="shared" si="342"/>
        <v>0</v>
      </c>
    </row>
    <row r="103" ht="15.75" customHeight="1">
      <c r="A103" s="323">
        <v>6.2</v>
      </c>
      <c r="B103" s="324" t="s">
        <v>380</v>
      </c>
      <c r="C103" s="303">
        <v>46359.0</v>
      </c>
      <c r="D103" s="303">
        <v>46362.0</v>
      </c>
      <c r="E103" s="304">
        <f t="shared" si="343"/>
        <v>4</v>
      </c>
      <c r="F103" s="278">
        <f>SUM(F104:F106)</f>
        <v>26</v>
      </c>
      <c r="G103" s="305">
        <f t="shared" si="3"/>
        <v>0.03286978508</v>
      </c>
      <c r="H103" s="305">
        <f>H106</f>
        <v>0.9557522124</v>
      </c>
      <c r="I103" s="306">
        <f>SUM(I104:I106)</f>
        <v>0</v>
      </c>
      <c r="J103" s="306">
        <f>J106</f>
        <v>336.5</v>
      </c>
      <c r="K103" s="247">
        <f t="shared" si="55"/>
        <v>0.8751625488</v>
      </c>
      <c r="L103" s="306">
        <f>SUM(L104:L106)</f>
        <v>0</v>
      </c>
      <c r="M103" s="306">
        <f>M106</f>
        <v>59.16</v>
      </c>
      <c r="N103" s="70"/>
      <c r="O103" s="437"/>
      <c r="P103" s="437"/>
      <c r="Q103" s="424"/>
      <c r="R103" s="431"/>
      <c r="S103" s="435"/>
      <c r="T103" s="437"/>
      <c r="U103" s="437"/>
      <c r="V103" s="424"/>
      <c r="W103" s="431"/>
      <c r="X103" s="70"/>
      <c r="Y103" s="437"/>
      <c r="Z103" s="437"/>
      <c r="AA103" s="424"/>
      <c r="AB103" s="431"/>
      <c r="AC103" s="70"/>
      <c r="AD103" s="437"/>
      <c r="AE103" s="437"/>
      <c r="AF103" s="424"/>
      <c r="AG103" s="431"/>
      <c r="AH103" s="70"/>
      <c r="AI103" s="437"/>
      <c r="AJ103" s="437"/>
      <c r="AK103" s="424"/>
      <c r="AL103" s="431"/>
      <c r="AM103" s="70"/>
      <c r="AN103" s="437"/>
      <c r="AO103" s="437"/>
      <c r="AP103" s="424"/>
      <c r="AQ103" s="431"/>
    </row>
    <row r="104" ht="15.75" customHeight="1">
      <c r="A104" s="57" t="s">
        <v>381</v>
      </c>
      <c r="B104" s="58" t="s">
        <v>382</v>
      </c>
      <c r="C104" s="308">
        <v>46359.0</v>
      </c>
      <c r="D104" s="308">
        <v>46360.0</v>
      </c>
      <c r="E104" s="188">
        <f t="shared" si="343"/>
        <v>2</v>
      </c>
      <c r="F104" s="61">
        <v>15.0</v>
      </c>
      <c r="G104" s="62">
        <f t="shared" si="3"/>
        <v>0.01896333755</v>
      </c>
      <c r="H104" s="62">
        <f>H102+G104</f>
        <v>0.9418457649</v>
      </c>
      <c r="I104" s="264">
        <f t="shared" ref="I104:I106" si="348">O104+T104+Y104+AD104+AI104+AN104</f>
        <v>0</v>
      </c>
      <c r="J104" s="189">
        <f>J102+I104</f>
        <v>336.5</v>
      </c>
      <c r="K104" s="49">
        <f t="shared" si="55"/>
        <v>0.8751625488</v>
      </c>
      <c r="L104" s="271">
        <f t="shared" ref="L104:L106" si="349">R104+W104+AB104+AG104+AL104+AQ104</f>
        <v>0</v>
      </c>
      <c r="M104" s="189">
        <f>M102+L104</f>
        <v>59.16</v>
      </c>
      <c r="N104" s="70">
        <f t="shared" ref="N104:N106" si="350">O104/$F104</f>
        <v>0</v>
      </c>
      <c r="O104" s="437"/>
      <c r="P104" s="437"/>
      <c r="Q104" s="424">
        <f>Roles!$D$5</f>
        <v>0.44</v>
      </c>
      <c r="R104" s="431">
        <f t="shared" ref="R104:R106" si="351">Q104*O104</f>
        <v>0</v>
      </c>
      <c r="S104" s="70">
        <f>T104/$F104</f>
        <v>0</v>
      </c>
      <c r="T104" s="437"/>
      <c r="U104" s="437"/>
      <c r="V104" s="424">
        <f>Roles!$D$8</f>
        <v>0.09</v>
      </c>
      <c r="W104" s="431">
        <f t="shared" ref="W104:W106" si="352">V104*T104</f>
        <v>0</v>
      </c>
      <c r="X104" s="70">
        <f t="shared" ref="X104:X106" si="353">Y104/$F104</f>
        <v>0</v>
      </c>
      <c r="Y104" s="437"/>
      <c r="Z104" s="437"/>
      <c r="AA104" s="424">
        <f>Roles!$D$8</f>
        <v>0.09</v>
      </c>
      <c r="AB104" s="431">
        <f>AA104*Y104</f>
        <v>0</v>
      </c>
      <c r="AC104" s="70">
        <f t="shared" ref="AC104:AC106" si="354">AD104/$F104</f>
        <v>0</v>
      </c>
      <c r="AD104" s="437"/>
      <c r="AE104" s="437"/>
      <c r="AF104" s="424">
        <f>Roles!$D$8</f>
        <v>0.09</v>
      </c>
      <c r="AG104" s="431">
        <f t="shared" ref="AG104:AG106" si="355">AF104*AD104</f>
        <v>0</v>
      </c>
      <c r="AH104" s="70">
        <f t="shared" ref="AH104:AH106" si="356">AI104/$F104</f>
        <v>0</v>
      </c>
      <c r="AI104" s="437"/>
      <c r="AJ104" s="437"/>
      <c r="AK104" s="424">
        <f>Roles!$D$8</f>
        <v>0.09</v>
      </c>
      <c r="AL104" s="431">
        <f t="shared" ref="AL104:AL106" si="357">AK104*AI104</f>
        <v>0</v>
      </c>
      <c r="AM104" s="70">
        <f t="shared" ref="AM104:AM106" si="358">AN104/$F104</f>
        <v>0</v>
      </c>
      <c r="AN104" s="437"/>
      <c r="AO104" s="437"/>
      <c r="AP104" s="424">
        <f>Roles!$D$8</f>
        <v>0.09</v>
      </c>
      <c r="AQ104" s="431">
        <f t="shared" ref="AQ104:AQ106" si="359">AP104*AN104</f>
        <v>0</v>
      </c>
    </row>
    <row r="105" ht="15.75" customHeight="1">
      <c r="A105" s="307" t="s">
        <v>383</v>
      </c>
      <c r="B105" s="311" t="s">
        <v>384</v>
      </c>
      <c r="C105" s="308">
        <v>46361.0</v>
      </c>
      <c r="D105" s="308">
        <v>46361.0</v>
      </c>
      <c r="E105" s="312">
        <v>1.0</v>
      </c>
      <c r="F105" s="309">
        <v>1.0</v>
      </c>
      <c r="G105" s="327">
        <f t="shared" si="3"/>
        <v>0.001264222503</v>
      </c>
      <c r="H105" s="327">
        <f t="shared" ref="H105:H106" si="360">H104+G105</f>
        <v>0.9431099874</v>
      </c>
      <c r="I105" s="264">
        <f t="shared" si="348"/>
        <v>0</v>
      </c>
      <c r="J105" s="328">
        <f t="shared" ref="J105:J106" si="361">J104+I105</f>
        <v>336.5</v>
      </c>
      <c r="K105" s="329">
        <f t="shared" si="55"/>
        <v>0.8751625488</v>
      </c>
      <c r="L105" s="271">
        <f t="shared" si="349"/>
        <v>0</v>
      </c>
      <c r="M105" s="328">
        <f t="shared" ref="M105:M106" si="362">M104+L105</f>
        <v>59.16</v>
      </c>
      <c r="N105" s="70">
        <f t="shared" si="350"/>
        <v>0</v>
      </c>
      <c r="O105" s="437"/>
      <c r="P105" s="437"/>
      <c r="Q105" s="424">
        <f>Roles!$D$5</f>
        <v>0.44</v>
      </c>
      <c r="R105" s="431">
        <f t="shared" si="351"/>
        <v>0</v>
      </c>
      <c r="S105" s="70"/>
      <c r="T105" s="437"/>
      <c r="U105" s="437"/>
      <c r="V105" s="424">
        <f>Roles!$D$8</f>
        <v>0.09</v>
      </c>
      <c r="W105" s="431">
        <f t="shared" si="352"/>
        <v>0</v>
      </c>
      <c r="X105" s="70">
        <f t="shared" si="353"/>
        <v>0</v>
      </c>
      <c r="Y105" s="437"/>
      <c r="Z105" s="437"/>
      <c r="AA105" s="424">
        <f>Roles!$D$8</f>
        <v>0.09</v>
      </c>
      <c r="AB105" s="431"/>
      <c r="AC105" s="70">
        <f t="shared" si="354"/>
        <v>0</v>
      </c>
      <c r="AD105" s="437"/>
      <c r="AE105" s="437"/>
      <c r="AF105" s="424">
        <f>Roles!$D$8</f>
        <v>0.09</v>
      </c>
      <c r="AG105" s="431">
        <f t="shared" si="355"/>
        <v>0</v>
      </c>
      <c r="AH105" s="70">
        <f t="shared" si="356"/>
        <v>0</v>
      </c>
      <c r="AI105" s="437"/>
      <c r="AJ105" s="437"/>
      <c r="AK105" s="424">
        <f>Roles!$D$8</f>
        <v>0.09</v>
      </c>
      <c r="AL105" s="431">
        <f t="shared" si="357"/>
        <v>0</v>
      </c>
      <c r="AM105" s="70">
        <f t="shared" si="358"/>
        <v>0</v>
      </c>
      <c r="AN105" s="437"/>
      <c r="AO105" s="437"/>
      <c r="AP105" s="424">
        <f>Roles!$D$8</f>
        <v>0.09</v>
      </c>
      <c r="AQ105" s="431">
        <f t="shared" si="359"/>
        <v>0</v>
      </c>
    </row>
    <row r="106" ht="15.75" customHeight="1">
      <c r="A106" s="307" t="s">
        <v>385</v>
      </c>
      <c r="B106" s="58" t="s">
        <v>386</v>
      </c>
      <c r="C106" s="308">
        <v>46361.0</v>
      </c>
      <c r="D106" s="308">
        <v>46362.0</v>
      </c>
      <c r="E106" s="188">
        <f t="shared" ref="E106:E113" si="363">D106-C106+1</f>
        <v>2</v>
      </c>
      <c r="F106" s="61">
        <v>10.0</v>
      </c>
      <c r="G106" s="327">
        <f t="shared" si="3"/>
        <v>0.01264222503</v>
      </c>
      <c r="H106" s="327">
        <f t="shared" si="360"/>
        <v>0.9557522124</v>
      </c>
      <c r="I106" s="264">
        <f t="shared" si="348"/>
        <v>0</v>
      </c>
      <c r="J106" s="328">
        <f t="shared" si="361"/>
        <v>336.5</v>
      </c>
      <c r="K106" s="329">
        <f t="shared" si="55"/>
        <v>0.8751625488</v>
      </c>
      <c r="L106" s="271">
        <f t="shared" si="349"/>
        <v>0</v>
      </c>
      <c r="M106" s="328">
        <f t="shared" si="362"/>
        <v>59.16</v>
      </c>
      <c r="N106" s="70">
        <f t="shared" si="350"/>
        <v>0</v>
      </c>
      <c r="O106" s="437"/>
      <c r="P106" s="437"/>
      <c r="Q106" s="424">
        <f>Roles!$D$5</f>
        <v>0.44</v>
      </c>
      <c r="R106" s="431">
        <f t="shared" si="351"/>
        <v>0</v>
      </c>
      <c r="S106" s="70">
        <f>T106/$F106</f>
        <v>0</v>
      </c>
      <c r="T106" s="437"/>
      <c r="U106" s="437"/>
      <c r="V106" s="424">
        <f>Roles!$D$8</f>
        <v>0.09</v>
      </c>
      <c r="W106" s="431">
        <f t="shared" si="352"/>
        <v>0</v>
      </c>
      <c r="X106" s="70">
        <f t="shared" si="353"/>
        <v>0</v>
      </c>
      <c r="Y106" s="437"/>
      <c r="Z106" s="437"/>
      <c r="AA106" s="424">
        <f>Roles!$D$8</f>
        <v>0.09</v>
      </c>
      <c r="AB106" s="431">
        <f>AA106*Y106</f>
        <v>0</v>
      </c>
      <c r="AC106" s="70">
        <f t="shared" si="354"/>
        <v>0</v>
      </c>
      <c r="AD106" s="437"/>
      <c r="AE106" s="437"/>
      <c r="AF106" s="424">
        <f>Roles!$D$8</f>
        <v>0.09</v>
      </c>
      <c r="AG106" s="431">
        <f t="shared" si="355"/>
        <v>0</v>
      </c>
      <c r="AH106" s="70">
        <f t="shared" si="356"/>
        <v>0</v>
      </c>
      <c r="AI106" s="437"/>
      <c r="AJ106" s="437"/>
      <c r="AK106" s="424">
        <f>Roles!$D$8</f>
        <v>0.09</v>
      </c>
      <c r="AL106" s="431">
        <f t="shared" si="357"/>
        <v>0</v>
      </c>
      <c r="AM106" s="70">
        <f t="shared" si="358"/>
        <v>0</v>
      </c>
      <c r="AN106" s="437"/>
      <c r="AO106" s="437"/>
      <c r="AP106" s="424">
        <f>Roles!$D$8</f>
        <v>0.09</v>
      </c>
      <c r="AQ106" s="431">
        <f t="shared" si="359"/>
        <v>0</v>
      </c>
    </row>
    <row r="107" ht="15.75" customHeight="1">
      <c r="A107" s="323">
        <v>6.3</v>
      </c>
      <c r="B107" s="302" t="s">
        <v>387</v>
      </c>
      <c r="C107" s="303">
        <v>46363.0</v>
      </c>
      <c r="D107" s="303">
        <v>46365.0</v>
      </c>
      <c r="E107" s="304">
        <f t="shared" si="363"/>
        <v>3</v>
      </c>
      <c r="F107" s="278">
        <f>SUM(F108:F109)</f>
        <v>20</v>
      </c>
      <c r="G107" s="305">
        <f t="shared" si="3"/>
        <v>0.02528445006</v>
      </c>
      <c r="H107" s="305">
        <f>H109</f>
        <v>0.9810366625</v>
      </c>
      <c r="I107" s="306">
        <f>SUM(I108:I109)</f>
        <v>0</v>
      </c>
      <c r="J107" s="306">
        <f>J109</f>
        <v>336.5</v>
      </c>
      <c r="K107" s="247">
        <f t="shared" si="55"/>
        <v>0.8751625488</v>
      </c>
      <c r="L107" s="306">
        <f>SUM(L108:L109)</f>
        <v>0</v>
      </c>
      <c r="M107" s="306">
        <f>M109</f>
        <v>59.16</v>
      </c>
      <c r="N107" s="70"/>
      <c r="O107" s="437"/>
      <c r="P107" s="437"/>
      <c r="Q107" s="424"/>
      <c r="R107" s="431"/>
      <c r="S107" s="435"/>
      <c r="T107" s="437"/>
      <c r="U107" s="437"/>
      <c r="V107" s="424"/>
      <c r="W107" s="431"/>
      <c r="X107" s="70"/>
      <c r="Y107" s="437"/>
      <c r="Z107" s="437"/>
      <c r="AA107" s="424"/>
      <c r="AB107" s="431"/>
      <c r="AC107" s="70"/>
      <c r="AD107" s="437"/>
      <c r="AE107" s="437"/>
      <c r="AF107" s="424"/>
      <c r="AG107" s="431"/>
      <c r="AH107" s="70"/>
      <c r="AI107" s="437"/>
      <c r="AJ107" s="437"/>
      <c r="AK107" s="424"/>
      <c r="AL107" s="431"/>
      <c r="AM107" s="70"/>
      <c r="AN107" s="437"/>
      <c r="AO107" s="437"/>
      <c r="AP107" s="424"/>
      <c r="AQ107" s="431"/>
    </row>
    <row r="108" ht="15.75" customHeight="1">
      <c r="A108" s="57" t="s">
        <v>388</v>
      </c>
      <c r="B108" s="58" t="s">
        <v>389</v>
      </c>
      <c r="C108" s="308">
        <v>46363.0</v>
      </c>
      <c r="D108" s="308">
        <v>46364.0</v>
      </c>
      <c r="E108" s="188">
        <f t="shared" si="363"/>
        <v>2</v>
      </c>
      <c r="F108" s="61">
        <v>10.0</v>
      </c>
      <c r="G108" s="62">
        <f t="shared" si="3"/>
        <v>0.01264222503</v>
      </c>
      <c r="H108" s="62">
        <f>H106+G108</f>
        <v>0.9683944374</v>
      </c>
      <c r="I108" s="264">
        <f t="shared" ref="I108:I109" si="364">O108+T108+Y108+AD108+AI108+AN108</f>
        <v>0</v>
      </c>
      <c r="J108" s="189">
        <f>J106+I108</f>
        <v>336.5</v>
      </c>
      <c r="K108" s="49">
        <f t="shared" si="55"/>
        <v>0.8751625488</v>
      </c>
      <c r="L108" s="271">
        <f t="shared" ref="L108:L109" si="365">R108+W108+AB108+AG108+AL108+AQ108</f>
        <v>0</v>
      </c>
      <c r="M108" s="189">
        <f>M106+L108</f>
        <v>59.16</v>
      </c>
      <c r="N108" s="70">
        <f t="shared" ref="N108:N109" si="366">O108/$F108</f>
        <v>0</v>
      </c>
      <c r="O108" s="437"/>
      <c r="P108" s="437"/>
      <c r="Q108" s="424">
        <f>Roles!$D$5</f>
        <v>0.44</v>
      </c>
      <c r="R108" s="431">
        <f t="shared" ref="R108:R109" si="367">Q108*O108</f>
        <v>0</v>
      </c>
      <c r="S108" s="70">
        <f t="shared" ref="S108:S109" si="368">T108/$F108</f>
        <v>0</v>
      </c>
      <c r="T108" s="437"/>
      <c r="U108" s="437"/>
      <c r="V108" s="424">
        <f>Roles!$D$8</f>
        <v>0.09</v>
      </c>
      <c r="W108" s="431">
        <f t="shared" ref="W108:W109" si="369">V108*T108</f>
        <v>0</v>
      </c>
      <c r="X108" s="70">
        <f t="shared" ref="X108:X109" si="370">Y108/$F108</f>
        <v>0</v>
      </c>
      <c r="Y108" s="437"/>
      <c r="Z108" s="437"/>
      <c r="AA108" s="424">
        <f>Roles!$D$8</f>
        <v>0.09</v>
      </c>
      <c r="AB108" s="431">
        <f t="shared" ref="AB108:AB109" si="371">AA108*Y108</f>
        <v>0</v>
      </c>
      <c r="AC108" s="70">
        <f t="shared" ref="AC108:AC109" si="372">AD108/$F108</f>
        <v>0</v>
      </c>
      <c r="AD108" s="437"/>
      <c r="AE108" s="437"/>
      <c r="AF108" s="424">
        <f>Roles!$D$8</f>
        <v>0.09</v>
      </c>
      <c r="AG108" s="431">
        <f t="shared" ref="AG108:AG109" si="373">AF108*AD108</f>
        <v>0</v>
      </c>
      <c r="AH108" s="70">
        <f t="shared" ref="AH108:AH109" si="374">AI108/$F108</f>
        <v>0</v>
      </c>
      <c r="AI108" s="437"/>
      <c r="AJ108" s="437"/>
      <c r="AK108" s="424">
        <f>Roles!$D$8</f>
        <v>0.09</v>
      </c>
      <c r="AL108" s="431">
        <f t="shared" ref="AL108:AL109" si="375">AK108*AI108</f>
        <v>0</v>
      </c>
      <c r="AM108" s="70">
        <f t="shared" ref="AM108:AM109" si="376">AN108/$F108</f>
        <v>0</v>
      </c>
      <c r="AN108" s="437"/>
      <c r="AO108" s="437"/>
      <c r="AP108" s="424">
        <f>Roles!$D$8</f>
        <v>0.09</v>
      </c>
      <c r="AQ108" s="431">
        <f t="shared" ref="AQ108:AQ109" si="377">AP108*AN108</f>
        <v>0</v>
      </c>
    </row>
    <row r="109" ht="15.75" customHeight="1">
      <c r="A109" s="57" t="s">
        <v>390</v>
      </c>
      <c r="B109" s="58" t="s">
        <v>391</v>
      </c>
      <c r="C109" s="308">
        <v>46365.0</v>
      </c>
      <c r="D109" s="308">
        <v>46365.0</v>
      </c>
      <c r="E109" s="188">
        <f t="shared" si="363"/>
        <v>1</v>
      </c>
      <c r="F109" s="61">
        <v>10.0</v>
      </c>
      <c r="G109" s="327">
        <f t="shared" si="3"/>
        <v>0.01264222503</v>
      </c>
      <c r="H109" s="327">
        <f>H108+G109</f>
        <v>0.9810366625</v>
      </c>
      <c r="I109" s="264">
        <f t="shared" si="364"/>
        <v>0</v>
      </c>
      <c r="J109" s="328">
        <f>J108+I109</f>
        <v>336.5</v>
      </c>
      <c r="K109" s="329">
        <f t="shared" si="55"/>
        <v>0.8751625488</v>
      </c>
      <c r="L109" s="271">
        <f t="shared" si="365"/>
        <v>0</v>
      </c>
      <c r="M109" s="328">
        <f>M108+L109</f>
        <v>59.16</v>
      </c>
      <c r="N109" s="70">
        <f t="shared" si="366"/>
        <v>0</v>
      </c>
      <c r="O109" s="437"/>
      <c r="P109" s="437"/>
      <c r="Q109" s="424">
        <f>Roles!$D$5</f>
        <v>0.44</v>
      </c>
      <c r="R109" s="431">
        <f t="shared" si="367"/>
        <v>0</v>
      </c>
      <c r="S109" s="70">
        <f t="shared" si="368"/>
        <v>0</v>
      </c>
      <c r="T109" s="437"/>
      <c r="U109" s="437"/>
      <c r="V109" s="424">
        <f>Roles!$D$8</f>
        <v>0.09</v>
      </c>
      <c r="W109" s="431">
        <f t="shared" si="369"/>
        <v>0</v>
      </c>
      <c r="X109" s="70">
        <f t="shared" si="370"/>
        <v>0</v>
      </c>
      <c r="Y109" s="437"/>
      <c r="Z109" s="437"/>
      <c r="AA109" s="424">
        <f>Roles!$D$8</f>
        <v>0.09</v>
      </c>
      <c r="AB109" s="431">
        <f t="shared" si="371"/>
        <v>0</v>
      </c>
      <c r="AC109" s="70">
        <f t="shared" si="372"/>
        <v>0</v>
      </c>
      <c r="AD109" s="437"/>
      <c r="AE109" s="437"/>
      <c r="AF109" s="424">
        <f>Roles!$D$8</f>
        <v>0.09</v>
      </c>
      <c r="AG109" s="431">
        <f t="shared" si="373"/>
        <v>0</v>
      </c>
      <c r="AH109" s="70">
        <f t="shared" si="374"/>
        <v>0</v>
      </c>
      <c r="AI109" s="437"/>
      <c r="AJ109" s="437"/>
      <c r="AK109" s="424">
        <f>Roles!$D$8</f>
        <v>0.09</v>
      </c>
      <c r="AL109" s="431">
        <f t="shared" si="375"/>
        <v>0</v>
      </c>
      <c r="AM109" s="70">
        <f t="shared" si="376"/>
        <v>0</v>
      </c>
      <c r="AN109" s="437"/>
      <c r="AO109" s="437"/>
      <c r="AP109" s="424">
        <f>Roles!$D$8</f>
        <v>0.09</v>
      </c>
      <c r="AQ109" s="431">
        <f t="shared" si="377"/>
        <v>0</v>
      </c>
    </row>
    <row r="110" ht="15.75" customHeight="1">
      <c r="A110" s="323">
        <v>6.4</v>
      </c>
      <c r="B110" s="302" t="s">
        <v>392</v>
      </c>
      <c r="C110" s="303">
        <v>46365.0</v>
      </c>
      <c r="D110" s="303">
        <v>46367.0</v>
      </c>
      <c r="E110" s="304">
        <f t="shared" si="363"/>
        <v>3</v>
      </c>
      <c r="F110" s="278">
        <f>SUM(F111:F112)</f>
        <v>15</v>
      </c>
      <c r="G110" s="314">
        <f t="shared" si="3"/>
        <v>0.01896333755</v>
      </c>
      <c r="H110" s="305">
        <f>H112</f>
        <v>1</v>
      </c>
      <c r="I110" s="306">
        <f>SUM(I111:I112)</f>
        <v>48</v>
      </c>
      <c r="J110" s="306">
        <f>J112</f>
        <v>384.5</v>
      </c>
      <c r="K110" s="247">
        <f t="shared" si="55"/>
        <v>1</v>
      </c>
      <c r="L110" s="306">
        <f>SUM(L111:L112)</f>
        <v>7.12</v>
      </c>
      <c r="M110" s="306">
        <f>M112</f>
        <v>66.28</v>
      </c>
      <c r="N110" s="70"/>
      <c r="O110" s="437"/>
      <c r="P110" s="437"/>
      <c r="Q110" s="424"/>
      <c r="R110" s="431"/>
      <c r="S110" s="435"/>
      <c r="T110" s="437"/>
      <c r="U110" s="437"/>
      <c r="V110" s="424"/>
      <c r="W110" s="431"/>
      <c r="X110" s="70"/>
      <c r="Y110" s="437"/>
      <c r="Z110" s="437"/>
      <c r="AA110" s="424"/>
      <c r="AB110" s="431"/>
      <c r="AC110" s="70"/>
      <c r="AD110" s="437"/>
      <c r="AE110" s="437"/>
      <c r="AF110" s="424"/>
      <c r="AG110" s="431"/>
      <c r="AH110" s="70"/>
      <c r="AI110" s="437"/>
      <c r="AJ110" s="437"/>
      <c r="AK110" s="424"/>
      <c r="AL110" s="431"/>
      <c r="AM110" s="70"/>
      <c r="AN110" s="437"/>
      <c r="AO110" s="437"/>
      <c r="AP110" s="424"/>
      <c r="AQ110" s="431"/>
    </row>
    <row r="111" ht="15.75" customHeight="1">
      <c r="A111" s="57" t="s">
        <v>393</v>
      </c>
      <c r="B111" s="58" t="s">
        <v>394</v>
      </c>
      <c r="C111" s="308">
        <v>46365.0</v>
      </c>
      <c r="D111" s="308">
        <v>46366.0</v>
      </c>
      <c r="E111" s="188">
        <f t="shared" si="363"/>
        <v>2</v>
      </c>
      <c r="F111" s="61">
        <v>10.0</v>
      </c>
      <c r="G111" s="62">
        <f t="shared" si="3"/>
        <v>0.01264222503</v>
      </c>
      <c r="H111" s="62">
        <f>H109+G111</f>
        <v>0.9936788875</v>
      </c>
      <c r="I111" s="264">
        <f t="shared" ref="I111:I112" si="378">O111+T111+Y111+AD111+AI111+AN111</f>
        <v>30</v>
      </c>
      <c r="J111" s="189">
        <f>J109+I111</f>
        <v>366.5</v>
      </c>
      <c r="K111" s="49">
        <f t="shared" si="55"/>
        <v>0.9531859558</v>
      </c>
      <c r="L111" s="271">
        <f t="shared" ref="L111:L112" si="379">R111+W111+AB111+AG111+AL111+AQ111</f>
        <v>4.45</v>
      </c>
      <c r="M111" s="189">
        <f>M109+L111</f>
        <v>63.61</v>
      </c>
      <c r="N111" s="70">
        <f t="shared" ref="N111:N112" si="380">O111/$F111</f>
        <v>0.5</v>
      </c>
      <c r="O111" s="438">
        <v>5.0</v>
      </c>
      <c r="P111" s="437"/>
      <c r="Q111" s="424">
        <f>Roles!$D$5</f>
        <v>0.44</v>
      </c>
      <c r="R111" s="431">
        <f t="shared" ref="R111:R112" si="381">Q111*O111</f>
        <v>2.2</v>
      </c>
      <c r="S111" s="70">
        <f t="shared" ref="S111:S112" si="382">T111/$F111</f>
        <v>0.5</v>
      </c>
      <c r="T111" s="438">
        <v>5.0</v>
      </c>
      <c r="U111" s="437"/>
      <c r="V111" s="424">
        <f>Roles!$D$8</f>
        <v>0.09</v>
      </c>
      <c r="W111" s="431">
        <f t="shared" ref="W111:W112" si="383">V111*T111</f>
        <v>0.45</v>
      </c>
      <c r="X111" s="70">
        <f t="shared" ref="X111:X112" si="384">Y111/$F111</f>
        <v>0.5</v>
      </c>
      <c r="Y111" s="438">
        <v>5.0</v>
      </c>
      <c r="Z111" s="437"/>
      <c r="AA111" s="424">
        <f>Roles!$D$8</f>
        <v>0.09</v>
      </c>
      <c r="AB111" s="431">
        <f t="shared" ref="AB111:AB112" si="385">AA111*Y111</f>
        <v>0.45</v>
      </c>
      <c r="AC111" s="70">
        <f t="shared" ref="AC111:AC112" si="386">AD111/$F111</f>
        <v>0.5</v>
      </c>
      <c r="AD111" s="438">
        <v>5.0</v>
      </c>
      <c r="AE111" s="437"/>
      <c r="AF111" s="424">
        <f>Roles!$D$8</f>
        <v>0.09</v>
      </c>
      <c r="AG111" s="431">
        <f t="shared" ref="AG111:AG112" si="387">AF111*AD111</f>
        <v>0.45</v>
      </c>
      <c r="AH111" s="70">
        <f t="shared" ref="AH111:AH112" si="388">AI111/$F111</f>
        <v>0.5</v>
      </c>
      <c r="AI111" s="438">
        <v>5.0</v>
      </c>
      <c r="AJ111" s="437"/>
      <c r="AK111" s="424">
        <f>Roles!$D$8</f>
        <v>0.09</v>
      </c>
      <c r="AL111" s="431">
        <f t="shared" ref="AL111:AL112" si="389">AK111*AI111</f>
        <v>0.45</v>
      </c>
      <c r="AM111" s="70">
        <f t="shared" ref="AM111:AM112" si="390">AN111/$F111</f>
        <v>0.5</v>
      </c>
      <c r="AN111" s="438">
        <v>5.0</v>
      </c>
      <c r="AO111" s="437"/>
      <c r="AP111" s="424">
        <f>Roles!$D$8</f>
        <v>0.09</v>
      </c>
      <c r="AQ111" s="431">
        <f t="shared" ref="AQ111:AQ112" si="391">AP111*AN111</f>
        <v>0.45</v>
      </c>
    </row>
    <row r="112" ht="15.75" customHeight="1">
      <c r="A112" s="57" t="s">
        <v>395</v>
      </c>
      <c r="B112" s="58" t="s">
        <v>396</v>
      </c>
      <c r="C112" s="308">
        <v>46367.0</v>
      </c>
      <c r="D112" s="308">
        <v>46367.0</v>
      </c>
      <c r="E112" s="188">
        <f t="shared" si="363"/>
        <v>1</v>
      </c>
      <c r="F112" s="61">
        <v>5.0</v>
      </c>
      <c r="G112" s="62">
        <f t="shared" si="3"/>
        <v>0.006321112516</v>
      </c>
      <c r="H112" s="62">
        <f t="shared" ref="H112:H113" si="392">H111+G112</f>
        <v>1</v>
      </c>
      <c r="I112" s="264">
        <f t="shared" si="378"/>
        <v>18</v>
      </c>
      <c r="J112" s="189">
        <f t="shared" ref="J112:J113" si="393">J111+I112</f>
        <v>384.5</v>
      </c>
      <c r="K112" s="49">
        <f t="shared" si="55"/>
        <v>1</v>
      </c>
      <c r="L112" s="271">
        <f t="shared" si="379"/>
        <v>2.67</v>
      </c>
      <c r="M112" s="189">
        <f t="shared" ref="M112:M113" si="394">M111+L112</f>
        <v>66.28</v>
      </c>
      <c r="N112" s="70">
        <f t="shared" si="380"/>
        <v>0.6</v>
      </c>
      <c r="O112" s="438">
        <v>3.0</v>
      </c>
      <c r="P112" s="437"/>
      <c r="Q112" s="424">
        <f>Roles!$D$5</f>
        <v>0.44</v>
      </c>
      <c r="R112" s="431">
        <f t="shared" si="381"/>
        <v>1.32</v>
      </c>
      <c r="S112" s="70">
        <f t="shared" si="382"/>
        <v>0.6</v>
      </c>
      <c r="T112" s="438">
        <v>3.0</v>
      </c>
      <c r="U112" s="437"/>
      <c r="V112" s="424">
        <f>Roles!$D$8</f>
        <v>0.09</v>
      </c>
      <c r="W112" s="431">
        <f t="shared" si="383"/>
        <v>0.27</v>
      </c>
      <c r="X112" s="70">
        <f t="shared" si="384"/>
        <v>0.6</v>
      </c>
      <c r="Y112" s="438">
        <v>3.0</v>
      </c>
      <c r="Z112" s="437"/>
      <c r="AA112" s="424">
        <f>Roles!$D$8</f>
        <v>0.09</v>
      </c>
      <c r="AB112" s="431">
        <f t="shared" si="385"/>
        <v>0.27</v>
      </c>
      <c r="AC112" s="70">
        <f t="shared" si="386"/>
        <v>0.6</v>
      </c>
      <c r="AD112" s="438">
        <v>3.0</v>
      </c>
      <c r="AE112" s="437"/>
      <c r="AF112" s="424">
        <f>Roles!$D$8</f>
        <v>0.09</v>
      </c>
      <c r="AG112" s="431">
        <f t="shared" si="387"/>
        <v>0.27</v>
      </c>
      <c r="AH112" s="70">
        <f t="shared" si="388"/>
        <v>0.6</v>
      </c>
      <c r="AI112" s="438">
        <v>3.0</v>
      </c>
      <c r="AJ112" s="437"/>
      <c r="AK112" s="424">
        <f>Roles!$D$8</f>
        <v>0.09</v>
      </c>
      <c r="AL112" s="431">
        <f t="shared" si="389"/>
        <v>0.27</v>
      </c>
      <c r="AM112" s="70">
        <f t="shared" si="390"/>
        <v>0.6</v>
      </c>
      <c r="AN112" s="438">
        <v>3.0</v>
      </c>
      <c r="AO112" s="437"/>
      <c r="AP112" s="424">
        <f>Roles!$D$8</f>
        <v>0.09</v>
      </c>
      <c r="AQ112" s="431">
        <f t="shared" si="391"/>
        <v>0.27</v>
      </c>
    </row>
    <row r="113" ht="15.75" customHeight="1">
      <c r="A113" s="44" t="s">
        <v>220</v>
      </c>
      <c r="B113" s="45" t="s">
        <v>245</v>
      </c>
      <c r="C113" s="215">
        <v>46367.0</v>
      </c>
      <c r="D113" s="215">
        <v>46367.0</v>
      </c>
      <c r="E113" s="47">
        <f t="shared" si="363"/>
        <v>1</v>
      </c>
      <c r="F113" s="48">
        <v>0.0</v>
      </c>
      <c r="G113" s="49">
        <f t="shared" si="3"/>
        <v>0</v>
      </c>
      <c r="H113" s="49">
        <f t="shared" si="392"/>
        <v>1</v>
      </c>
      <c r="I113" s="53">
        <f>F113</f>
        <v>0</v>
      </c>
      <c r="J113" s="53">
        <f t="shared" si="393"/>
        <v>384.5</v>
      </c>
      <c r="K113" s="49">
        <f t="shared" si="55"/>
        <v>1</v>
      </c>
      <c r="L113" s="53">
        <v>0.0</v>
      </c>
      <c r="M113" s="53">
        <f t="shared" si="394"/>
        <v>66.28</v>
      </c>
      <c r="N113" s="435"/>
      <c r="O113" s="437"/>
      <c r="P113" s="437"/>
      <c r="Q113" s="424"/>
      <c r="R113" s="424"/>
      <c r="S113" s="435"/>
      <c r="T113" s="437"/>
      <c r="U113" s="437"/>
      <c r="V113" s="424"/>
      <c r="W113" s="424"/>
      <c r="X113" s="435"/>
      <c r="Y113" s="437"/>
      <c r="Z113" s="437"/>
      <c r="AA113" s="424"/>
      <c r="AB113" s="424"/>
      <c r="AC113" s="435"/>
      <c r="AD113" s="437"/>
      <c r="AE113" s="437"/>
      <c r="AF113" s="424"/>
      <c r="AG113" s="424"/>
      <c r="AH113" s="435"/>
      <c r="AI113" s="437"/>
      <c r="AJ113" s="437"/>
      <c r="AK113" s="424"/>
      <c r="AL113" s="424"/>
      <c r="AM113" s="435"/>
      <c r="AN113" s="437"/>
      <c r="AO113" s="437"/>
      <c r="AP113" s="424"/>
      <c r="AQ113" s="424"/>
    </row>
    <row r="114" ht="15.75" customHeight="1">
      <c r="A114" s="133"/>
      <c r="B114" s="58" t="s">
        <v>397</v>
      </c>
      <c r="C114" s="133"/>
      <c r="D114" s="133"/>
      <c r="E114" s="133"/>
      <c r="F114" s="331">
        <f>F5+F23+F48+F64+F81+F98</f>
        <v>791</v>
      </c>
      <c r="G114" s="133"/>
      <c r="H114" s="133"/>
      <c r="I114" s="94">
        <f>I5+I23+I48+I64+I81+I98</f>
        <v>384.5</v>
      </c>
      <c r="J114" s="133"/>
      <c r="K114" s="133"/>
      <c r="L114" s="115">
        <f>L5+L23+L48+L64+L81+L98</f>
        <v>66.28</v>
      </c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</row>
    <row r="115" ht="15.75" customHeight="1">
      <c r="A115" s="133"/>
      <c r="B115" s="133"/>
      <c r="C115" s="133"/>
      <c r="D115" s="133"/>
      <c r="E115" s="133"/>
      <c r="F115" s="133"/>
      <c r="G115" s="136"/>
      <c r="H115" s="133"/>
      <c r="I115" s="133"/>
      <c r="J115" s="136"/>
      <c r="K115" s="136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</row>
    <row r="116" ht="15.75" customHeight="1">
      <c r="A116" s="133"/>
      <c r="B116" s="133"/>
      <c r="C116" s="133"/>
      <c r="D116" s="133"/>
      <c r="E116" s="133"/>
      <c r="F116" s="133"/>
      <c r="G116" s="136"/>
      <c r="H116" s="133"/>
      <c r="I116" s="133"/>
      <c r="J116" s="136"/>
      <c r="K116" s="136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</row>
    <row r="117" ht="15.75" customHeight="1">
      <c r="A117" s="133"/>
      <c r="B117" s="133"/>
      <c r="C117" s="133"/>
      <c r="D117" s="133"/>
      <c r="E117" s="133"/>
      <c r="F117" s="133"/>
      <c r="G117" s="136"/>
      <c r="H117" s="133"/>
      <c r="I117" s="133"/>
      <c r="J117" s="136"/>
      <c r="K117" s="136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</row>
    <row r="118" ht="15.75" customHeight="1">
      <c r="A118" s="133"/>
      <c r="B118" s="133"/>
      <c r="C118" s="133"/>
      <c r="D118" s="133"/>
      <c r="E118" s="133"/>
      <c r="F118" s="133"/>
      <c r="G118" s="136"/>
      <c r="H118" s="133"/>
      <c r="I118" s="133"/>
      <c r="J118" s="136"/>
      <c r="K118" s="136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</row>
    <row r="119" ht="15.75" customHeight="1">
      <c r="A119" s="133"/>
      <c r="B119" s="133"/>
      <c r="C119" s="133"/>
      <c r="D119" s="133"/>
      <c r="E119" s="133"/>
      <c r="F119" s="133"/>
      <c r="G119" s="136"/>
      <c r="H119" s="133"/>
      <c r="I119" s="133"/>
      <c r="J119" s="136"/>
      <c r="K119" s="136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</row>
    <row r="120" ht="15.75" customHeight="1">
      <c r="A120" s="133"/>
      <c r="B120" s="133"/>
      <c r="C120" s="133"/>
      <c r="D120" s="133"/>
      <c r="E120" s="133"/>
      <c r="F120" s="133"/>
      <c r="G120" s="136"/>
      <c r="H120" s="133"/>
      <c r="I120" s="133"/>
      <c r="J120" s="136"/>
      <c r="K120" s="136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</row>
    <row r="121" ht="15.75" customHeight="1">
      <c r="A121" s="133"/>
      <c r="B121" s="133"/>
      <c r="C121" s="133"/>
      <c r="D121" s="133"/>
      <c r="E121" s="133"/>
      <c r="F121" s="133"/>
      <c r="G121" s="136"/>
      <c r="H121" s="133"/>
      <c r="I121" s="133"/>
      <c r="J121" s="136"/>
      <c r="K121" s="136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</row>
    <row r="122" ht="15.75" customHeight="1">
      <c r="A122" s="133"/>
      <c r="B122" s="133"/>
      <c r="C122" s="133"/>
      <c r="D122" s="133"/>
      <c r="E122" s="133"/>
      <c r="F122" s="133"/>
      <c r="G122" s="136"/>
      <c r="H122" s="133"/>
      <c r="I122" s="133"/>
      <c r="J122" s="136"/>
      <c r="K122" s="136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</row>
    <row r="123" ht="15.75" customHeight="1">
      <c r="A123" s="133"/>
      <c r="B123" s="133"/>
      <c r="C123" s="133"/>
      <c r="D123" s="133"/>
      <c r="E123" s="133"/>
      <c r="F123" s="133"/>
      <c r="G123" s="136"/>
      <c r="H123" s="133"/>
      <c r="I123" s="133"/>
      <c r="J123" s="136"/>
      <c r="K123" s="136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</row>
    <row r="124" ht="15.75" customHeight="1">
      <c r="A124" s="133"/>
      <c r="B124" s="133"/>
      <c r="C124" s="133"/>
      <c r="D124" s="133"/>
      <c r="E124" s="133"/>
      <c r="F124" s="133"/>
      <c r="G124" s="136"/>
      <c r="H124" s="133"/>
      <c r="I124" s="133"/>
      <c r="J124" s="136"/>
      <c r="K124" s="136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</row>
    <row r="125" ht="15.75" customHeight="1">
      <c r="A125" s="133"/>
      <c r="B125" s="133"/>
      <c r="C125" s="133"/>
      <c r="D125" s="133"/>
      <c r="E125" s="133"/>
      <c r="F125" s="133"/>
      <c r="G125" s="136"/>
      <c r="H125" s="133"/>
      <c r="I125" s="133"/>
      <c r="J125" s="136"/>
      <c r="K125" s="136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</row>
    <row r="126" ht="15.75" customHeight="1">
      <c r="A126" s="133"/>
      <c r="B126" s="133"/>
      <c r="C126" s="133"/>
      <c r="D126" s="133"/>
      <c r="E126" s="133"/>
      <c r="F126" s="133"/>
      <c r="G126" s="136"/>
      <c r="H126" s="133"/>
      <c r="I126" s="133"/>
      <c r="J126" s="136"/>
      <c r="K126" s="136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</row>
    <row r="127" ht="15.75" customHeight="1">
      <c r="A127" s="133"/>
      <c r="B127" s="133"/>
      <c r="C127" s="133"/>
      <c r="D127" s="133"/>
      <c r="E127" s="133"/>
      <c r="F127" s="133"/>
      <c r="G127" s="136"/>
      <c r="H127" s="133"/>
      <c r="I127" s="133"/>
      <c r="J127" s="136"/>
      <c r="K127" s="136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</row>
    <row r="128" ht="15.75" customHeight="1">
      <c r="A128" s="133"/>
      <c r="B128" s="133"/>
      <c r="C128" s="133"/>
      <c r="D128" s="133"/>
      <c r="E128" s="133"/>
      <c r="F128" s="133"/>
      <c r="G128" s="136"/>
      <c r="H128" s="133"/>
      <c r="I128" s="133"/>
      <c r="J128" s="136"/>
      <c r="K128" s="136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</row>
    <row r="129" ht="15.75" customHeight="1">
      <c r="A129" s="133"/>
      <c r="B129" s="133"/>
      <c r="C129" s="133"/>
      <c r="D129" s="133"/>
      <c r="E129" s="133"/>
      <c r="F129" s="133"/>
      <c r="G129" s="136"/>
      <c r="H129" s="133"/>
      <c r="I129" s="133"/>
      <c r="J129" s="136"/>
      <c r="K129" s="136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</row>
    <row r="130" ht="15.75" customHeight="1">
      <c r="A130" s="133"/>
      <c r="B130" s="133"/>
      <c r="C130" s="133"/>
      <c r="D130" s="133"/>
      <c r="E130" s="133"/>
      <c r="F130" s="133"/>
      <c r="G130" s="136"/>
      <c r="H130" s="133"/>
      <c r="I130" s="133"/>
      <c r="J130" s="136"/>
      <c r="K130" s="136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</row>
    <row r="131" ht="15.75" customHeight="1">
      <c r="A131" s="133"/>
      <c r="B131" s="133"/>
      <c r="C131" s="133"/>
      <c r="D131" s="133"/>
      <c r="E131" s="133"/>
      <c r="F131" s="133"/>
      <c r="G131" s="136"/>
      <c r="H131" s="133"/>
      <c r="I131" s="133"/>
      <c r="J131" s="136"/>
      <c r="K131" s="136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</row>
    <row r="132" ht="15.75" customHeight="1">
      <c r="A132" s="133"/>
      <c r="B132" s="133"/>
      <c r="C132" s="133"/>
      <c r="D132" s="133"/>
      <c r="E132" s="133"/>
      <c r="F132" s="133"/>
      <c r="G132" s="136"/>
      <c r="H132" s="133"/>
      <c r="I132" s="133"/>
      <c r="J132" s="136"/>
      <c r="K132" s="136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</row>
    <row r="133" ht="15.75" customHeight="1">
      <c r="A133" s="133"/>
      <c r="B133" s="133"/>
      <c r="C133" s="133"/>
      <c r="D133" s="133"/>
      <c r="E133" s="133"/>
      <c r="F133" s="133"/>
      <c r="G133" s="136"/>
      <c r="H133" s="133"/>
      <c r="I133" s="133"/>
      <c r="J133" s="136"/>
      <c r="K133" s="136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</row>
    <row r="134" ht="15.75" customHeight="1">
      <c r="A134" s="133"/>
      <c r="B134" s="133"/>
      <c r="C134" s="133"/>
      <c r="D134" s="133"/>
      <c r="E134" s="133"/>
      <c r="F134" s="133"/>
      <c r="G134" s="136"/>
      <c r="H134" s="133"/>
      <c r="I134" s="133"/>
      <c r="J134" s="136"/>
      <c r="K134" s="136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</row>
    <row r="135" ht="15.75" customHeight="1">
      <c r="A135" s="133"/>
      <c r="B135" s="133"/>
      <c r="C135" s="133"/>
      <c r="D135" s="133"/>
      <c r="E135" s="133"/>
      <c r="F135" s="133"/>
      <c r="G135" s="136"/>
      <c r="H135" s="133"/>
      <c r="I135" s="133"/>
      <c r="J135" s="136"/>
      <c r="K135" s="136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</row>
    <row r="136" ht="15.75" customHeight="1">
      <c r="A136" s="133"/>
      <c r="B136" s="133"/>
      <c r="C136" s="133"/>
      <c r="D136" s="133"/>
      <c r="E136" s="133"/>
      <c r="F136" s="133"/>
      <c r="G136" s="136"/>
      <c r="H136" s="133"/>
      <c r="I136" s="133"/>
      <c r="J136" s="136"/>
      <c r="K136" s="136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</row>
    <row r="137" ht="15.75" customHeight="1">
      <c r="A137" s="133"/>
      <c r="B137" s="133"/>
      <c r="C137" s="133"/>
      <c r="D137" s="133"/>
      <c r="E137" s="133"/>
      <c r="F137" s="133"/>
      <c r="G137" s="136"/>
      <c r="H137" s="133"/>
      <c r="I137" s="133"/>
      <c r="J137" s="136"/>
      <c r="K137" s="136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</row>
    <row r="138" ht="15.75" customHeight="1">
      <c r="A138" s="133"/>
      <c r="B138" s="133"/>
      <c r="C138" s="133"/>
      <c r="D138" s="133"/>
      <c r="E138" s="133"/>
      <c r="F138" s="133"/>
      <c r="G138" s="136"/>
      <c r="H138" s="133"/>
      <c r="I138" s="133"/>
      <c r="J138" s="136"/>
      <c r="K138" s="136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</row>
    <row r="139" ht="15.75" customHeight="1">
      <c r="A139" s="133"/>
      <c r="B139" s="133"/>
      <c r="C139" s="133"/>
      <c r="D139" s="133"/>
      <c r="E139" s="133"/>
      <c r="F139" s="133"/>
      <c r="G139" s="136"/>
      <c r="H139" s="133"/>
      <c r="I139" s="133"/>
      <c r="J139" s="136"/>
      <c r="K139" s="136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</row>
    <row r="140" ht="15.75" customHeight="1">
      <c r="A140" s="133"/>
      <c r="B140" s="133"/>
      <c r="C140" s="133"/>
      <c r="D140" s="133"/>
      <c r="E140" s="133"/>
      <c r="F140" s="133"/>
      <c r="G140" s="136"/>
      <c r="H140" s="133"/>
      <c r="I140" s="133"/>
      <c r="J140" s="136"/>
      <c r="K140" s="136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</row>
    <row r="141" ht="15.75" customHeight="1">
      <c r="A141" s="133"/>
      <c r="B141" s="133"/>
      <c r="C141" s="133"/>
      <c r="D141" s="133"/>
      <c r="E141" s="133"/>
      <c r="F141" s="133"/>
      <c r="G141" s="136"/>
      <c r="H141" s="133"/>
      <c r="I141" s="133"/>
      <c r="J141" s="136"/>
      <c r="K141" s="136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</row>
    <row r="142" ht="15.75" customHeight="1">
      <c r="A142" s="133"/>
      <c r="B142" s="133"/>
      <c r="C142" s="133"/>
      <c r="D142" s="133"/>
      <c r="E142" s="133"/>
      <c r="F142" s="133"/>
      <c r="G142" s="136"/>
      <c r="H142" s="133"/>
      <c r="I142" s="133"/>
      <c r="J142" s="136"/>
      <c r="K142" s="136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</row>
    <row r="143" ht="15.75" customHeight="1">
      <c r="A143" s="133"/>
      <c r="B143" s="133"/>
      <c r="C143" s="133"/>
      <c r="D143" s="133"/>
      <c r="E143" s="133"/>
      <c r="F143" s="133"/>
      <c r="G143" s="136"/>
      <c r="H143" s="133"/>
      <c r="I143" s="133"/>
      <c r="J143" s="136"/>
      <c r="K143" s="136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</row>
    <row r="144" ht="15.75" customHeight="1">
      <c r="A144" s="133"/>
      <c r="B144" s="133"/>
      <c r="C144" s="133"/>
      <c r="D144" s="133"/>
      <c r="E144" s="133"/>
      <c r="F144" s="133"/>
      <c r="G144" s="136"/>
      <c r="H144" s="133"/>
      <c r="I144" s="133"/>
      <c r="J144" s="136"/>
      <c r="K144" s="136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</row>
    <row r="145" ht="15.75" customHeight="1">
      <c r="A145" s="133"/>
      <c r="B145" s="133"/>
      <c r="C145" s="133"/>
      <c r="D145" s="133"/>
      <c r="E145" s="133"/>
      <c r="F145" s="133"/>
      <c r="G145" s="136"/>
      <c r="H145" s="133"/>
      <c r="I145" s="133"/>
      <c r="J145" s="136"/>
      <c r="K145" s="136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</row>
    <row r="146" ht="15.75" customHeight="1">
      <c r="A146" s="133"/>
      <c r="B146" s="133"/>
      <c r="C146" s="133"/>
      <c r="D146" s="133"/>
      <c r="E146" s="133"/>
      <c r="F146" s="133"/>
      <c r="G146" s="136"/>
      <c r="H146" s="133"/>
      <c r="I146" s="133"/>
      <c r="J146" s="136"/>
      <c r="K146" s="136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</row>
    <row r="147" ht="15.75" customHeight="1">
      <c r="A147" s="133"/>
      <c r="B147" s="133"/>
      <c r="C147" s="133"/>
      <c r="D147" s="133"/>
      <c r="E147" s="133"/>
      <c r="F147" s="133"/>
      <c r="G147" s="136"/>
      <c r="H147" s="133"/>
      <c r="I147" s="133"/>
      <c r="J147" s="136"/>
      <c r="K147" s="136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</row>
    <row r="148" ht="15.75" customHeight="1">
      <c r="A148" s="133"/>
      <c r="B148" s="133"/>
      <c r="C148" s="133"/>
      <c r="D148" s="133"/>
      <c r="E148" s="133"/>
      <c r="F148" s="133"/>
      <c r="G148" s="136"/>
      <c r="H148" s="133"/>
      <c r="I148" s="133"/>
      <c r="J148" s="136"/>
      <c r="K148" s="136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</row>
    <row r="149" ht="15.75" customHeight="1">
      <c r="A149" s="133"/>
      <c r="B149" s="133"/>
      <c r="C149" s="133"/>
      <c r="D149" s="133"/>
      <c r="E149" s="133"/>
      <c r="F149" s="133"/>
      <c r="G149" s="136"/>
      <c r="H149" s="133"/>
      <c r="I149" s="133"/>
      <c r="J149" s="136"/>
      <c r="K149" s="136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</row>
    <row r="150" ht="15.75" customHeight="1">
      <c r="A150" s="133"/>
      <c r="B150" s="133"/>
      <c r="C150" s="133"/>
      <c r="D150" s="133"/>
      <c r="E150" s="133"/>
      <c r="F150" s="133"/>
      <c r="G150" s="136"/>
      <c r="H150" s="133"/>
      <c r="I150" s="133"/>
      <c r="J150" s="136"/>
      <c r="K150" s="136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</row>
    <row r="151" ht="15.75" customHeight="1">
      <c r="A151" s="133"/>
      <c r="B151" s="133"/>
      <c r="C151" s="133"/>
      <c r="D151" s="133"/>
      <c r="E151" s="133"/>
      <c r="F151" s="133"/>
      <c r="G151" s="136"/>
      <c r="H151" s="133"/>
      <c r="I151" s="133"/>
      <c r="J151" s="136"/>
      <c r="K151" s="136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</row>
    <row r="152" ht="15.75" customHeight="1">
      <c r="A152" s="133"/>
      <c r="B152" s="133"/>
      <c r="C152" s="133"/>
      <c r="D152" s="133"/>
      <c r="E152" s="133"/>
      <c r="F152" s="133"/>
      <c r="G152" s="136"/>
      <c r="H152" s="133"/>
      <c r="I152" s="133"/>
      <c r="J152" s="136"/>
      <c r="K152" s="136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</row>
    <row r="153" ht="15.75" customHeight="1">
      <c r="A153" s="133"/>
      <c r="B153" s="133"/>
      <c r="C153" s="133"/>
      <c r="D153" s="133"/>
      <c r="E153" s="133"/>
      <c r="F153" s="133"/>
      <c r="G153" s="136"/>
      <c r="H153" s="133"/>
      <c r="I153" s="133"/>
      <c r="J153" s="136"/>
      <c r="K153" s="136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</row>
    <row r="154" ht="15.75" customHeight="1">
      <c r="A154" s="133"/>
      <c r="B154" s="133"/>
      <c r="C154" s="133"/>
      <c r="D154" s="133"/>
      <c r="E154" s="133"/>
      <c r="F154" s="133"/>
      <c r="G154" s="136"/>
      <c r="H154" s="133"/>
      <c r="I154" s="133"/>
      <c r="J154" s="136"/>
      <c r="K154" s="136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</row>
    <row r="155" ht="15.75" customHeight="1">
      <c r="A155" s="133"/>
      <c r="B155" s="133"/>
      <c r="C155" s="133"/>
      <c r="D155" s="133"/>
      <c r="E155" s="133"/>
      <c r="F155" s="133"/>
      <c r="G155" s="136"/>
      <c r="H155" s="133"/>
      <c r="I155" s="133"/>
      <c r="J155" s="136"/>
      <c r="K155" s="136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</row>
    <row r="156" ht="15.75" customHeight="1">
      <c r="A156" s="133"/>
      <c r="B156" s="133"/>
      <c r="C156" s="133"/>
      <c r="D156" s="133"/>
      <c r="E156" s="133"/>
      <c r="F156" s="133"/>
      <c r="G156" s="136"/>
      <c r="H156" s="133"/>
      <c r="I156" s="133"/>
      <c r="J156" s="136"/>
      <c r="K156" s="136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</row>
    <row r="157" ht="15.75" customHeight="1">
      <c r="A157" s="133"/>
      <c r="B157" s="133"/>
      <c r="C157" s="133"/>
      <c r="D157" s="133"/>
      <c r="E157" s="133"/>
      <c r="F157" s="133"/>
      <c r="G157" s="136"/>
      <c r="H157" s="133"/>
      <c r="I157" s="133"/>
      <c r="J157" s="136"/>
      <c r="K157" s="136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</row>
    <row r="158" ht="15.75" customHeight="1">
      <c r="A158" s="133"/>
      <c r="B158" s="133"/>
      <c r="C158" s="133"/>
      <c r="D158" s="133"/>
      <c r="E158" s="133"/>
      <c r="F158" s="133"/>
      <c r="G158" s="136"/>
      <c r="H158" s="133"/>
      <c r="I158" s="133"/>
      <c r="J158" s="136"/>
      <c r="K158" s="136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</row>
    <row r="159" ht="15.75" customHeight="1">
      <c r="A159" s="133"/>
      <c r="B159" s="133"/>
      <c r="C159" s="133"/>
      <c r="D159" s="133"/>
      <c r="E159" s="133"/>
      <c r="F159" s="133"/>
      <c r="G159" s="136"/>
      <c r="H159" s="133"/>
      <c r="I159" s="133"/>
      <c r="J159" s="136"/>
      <c r="K159" s="136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</row>
    <row r="160" ht="15.75" customHeight="1">
      <c r="A160" s="133"/>
      <c r="B160" s="133"/>
      <c r="C160" s="133"/>
      <c r="D160" s="133"/>
      <c r="E160" s="133"/>
      <c r="F160" s="133"/>
      <c r="G160" s="136"/>
      <c r="H160" s="133"/>
      <c r="I160" s="133"/>
      <c r="J160" s="136"/>
      <c r="K160" s="136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</row>
    <row r="161" ht="15.75" customHeight="1">
      <c r="A161" s="133"/>
      <c r="B161" s="133"/>
      <c r="C161" s="133"/>
      <c r="D161" s="133"/>
      <c r="E161" s="133"/>
      <c r="F161" s="133"/>
      <c r="G161" s="136"/>
      <c r="H161" s="133"/>
      <c r="I161" s="133"/>
      <c r="J161" s="136"/>
      <c r="K161" s="136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</row>
    <row r="162" ht="15.75" customHeight="1">
      <c r="A162" s="133"/>
      <c r="B162" s="133"/>
      <c r="C162" s="133"/>
      <c r="D162" s="133"/>
      <c r="E162" s="133"/>
      <c r="F162" s="133"/>
      <c r="G162" s="136"/>
      <c r="H162" s="133"/>
      <c r="I162" s="133"/>
      <c r="J162" s="136"/>
      <c r="K162" s="136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</row>
    <row r="163" ht="15.75" customHeight="1">
      <c r="A163" s="133"/>
      <c r="B163" s="133"/>
      <c r="C163" s="133"/>
      <c r="D163" s="133"/>
      <c r="E163" s="133"/>
      <c r="F163" s="133"/>
      <c r="G163" s="136"/>
      <c r="H163" s="133"/>
      <c r="I163" s="133"/>
      <c r="J163" s="136"/>
      <c r="K163" s="136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</row>
    <row r="164" ht="15.75" customHeight="1">
      <c r="A164" s="133"/>
      <c r="B164" s="133"/>
      <c r="C164" s="133"/>
      <c r="D164" s="133"/>
      <c r="E164" s="133"/>
      <c r="F164" s="133"/>
      <c r="G164" s="136"/>
      <c r="H164" s="133"/>
      <c r="I164" s="133"/>
      <c r="J164" s="136"/>
      <c r="K164" s="136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</row>
    <row r="165" ht="15.75" customHeight="1">
      <c r="A165" s="133"/>
      <c r="B165" s="133"/>
      <c r="C165" s="133"/>
      <c r="D165" s="133"/>
      <c r="E165" s="133"/>
      <c r="F165" s="133"/>
      <c r="G165" s="136"/>
      <c r="H165" s="133"/>
      <c r="I165" s="133"/>
      <c r="J165" s="136"/>
      <c r="K165" s="136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</row>
    <row r="166" ht="15.75" customHeight="1">
      <c r="A166" s="133"/>
      <c r="B166" s="133"/>
      <c r="C166" s="133"/>
      <c r="D166" s="133"/>
      <c r="E166" s="133"/>
      <c r="F166" s="133"/>
      <c r="G166" s="136"/>
      <c r="H166" s="133"/>
      <c r="I166" s="133"/>
      <c r="J166" s="136"/>
      <c r="K166" s="136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</row>
    <row r="167" ht="15.75" customHeight="1">
      <c r="A167" s="133"/>
      <c r="B167" s="133"/>
      <c r="C167" s="133"/>
      <c r="D167" s="133"/>
      <c r="E167" s="133"/>
      <c r="F167" s="133"/>
      <c r="G167" s="136"/>
      <c r="H167" s="133"/>
      <c r="I167" s="133"/>
      <c r="J167" s="136"/>
      <c r="K167" s="136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</row>
    <row r="168" ht="15.75" customHeight="1">
      <c r="A168" s="133"/>
      <c r="B168" s="133"/>
      <c r="C168" s="133"/>
      <c r="D168" s="133"/>
      <c r="E168" s="133"/>
      <c r="F168" s="133"/>
      <c r="G168" s="136"/>
      <c r="H168" s="133"/>
      <c r="I168" s="133"/>
      <c r="J168" s="136"/>
      <c r="K168" s="136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</row>
    <row r="169" ht="15.75" customHeight="1">
      <c r="A169" s="133"/>
      <c r="B169" s="133"/>
      <c r="C169" s="133"/>
      <c r="D169" s="133"/>
      <c r="E169" s="133"/>
      <c r="F169" s="133"/>
      <c r="G169" s="136"/>
      <c r="H169" s="133"/>
      <c r="I169" s="133"/>
      <c r="J169" s="136"/>
      <c r="K169" s="136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</row>
    <row r="170" ht="15.75" customHeight="1">
      <c r="A170" s="133"/>
      <c r="B170" s="133"/>
      <c r="C170" s="133"/>
      <c r="D170" s="133"/>
      <c r="E170" s="133"/>
      <c r="F170" s="133"/>
      <c r="G170" s="136"/>
      <c r="H170" s="133"/>
      <c r="I170" s="133"/>
      <c r="J170" s="136"/>
      <c r="K170" s="136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</row>
    <row r="171" ht="15.75" customHeight="1">
      <c r="A171" s="133"/>
      <c r="B171" s="133"/>
      <c r="C171" s="133"/>
      <c r="D171" s="133"/>
      <c r="E171" s="133"/>
      <c r="F171" s="133"/>
      <c r="G171" s="136"/>
      <c r="H171" s="133"/>
      <c r="I171" s="133"/>
      <c r="J171" s="136"/>
      <c r="K171" s="136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</row>
    <row r="172" ht="15.75" customHeight="1">
      <c r="A172" s="133"/>
      <c r="B172" s="133"/>
      <c r="C172" s="133"/>
      <c r="D172" s="133"/>
      <c r="E172" s="133"/>
      <c r="F172" s="133"/>
      <c r="G172" s="136"/>
      <c r="H172" s="133"/>
      <c r="I172" s="133"/>
      <c r="J172" s="136"/>
      <c r="K172" s="136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</row>
    <row r="173" ht="15.75" customHeight="1">
      <c r="A173" s="133"/>
      <c r="B173" s="133"/>
      <c r="C173" s="133"/>
      <c r="D173" s="133"/>
      <c r="E173" s="133"/>
      <c r="F173" s="133"/>
      <c r="G173" s="136"/>
      <c r="H173" s="133"/>
      <c r="I173" s="133"/>
      <c r="J173" s="136"/>
      <c r="K173" s="136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</row>
    <row r="174" ht="15.75" customHeight="1">
      <c r="A174" s="133"/>
      <c r="B174" s="133"/>
      <c r="C174" s="133"/>
      <c r="D174" s="133"/>
      <c r="E174" s="133"/>
      <c r="F174" s="133"/>
      <c r="G174" s="136"/>
      <c r="H174" s="133"/>
      <c r="I174" s="133"/>
      <c r="J174" s="136"/>
      <c r="K174" s="136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</row>
    <row r="175" ht="15.75" customHeight="1">
      <c r="A175" s="133"/>
      <c r="B175" s="133"/>
      <c r="C175" s="133"/>
      <c r="D175" s="133"/>
      <c r="E175" s="133"/>
      <c r="F175" s="133"/>
      <c r="G175" s="136"/>
      <c r="H175" s="133"/>
      <c r="I175" s="133"/>
      <c r="J175" s="136"/>
      <c r="K175" s="136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</row>
    <row r="176" ht="15.75" customHeight="1">
      <c r="A176" s="133"/>
      <c r="B176" s="133"/>
      <c r="C176" s="133"/>
      <c r="D176" s="133"/>
      <c r="E176" s="133"/>
      <c r="F176" s="133"/>
      <c r="G176" s="136"/>
      <c r="H176" s="133"/>
      <c r="I176" s="133"/>
      <c r="J176" s="136"/>
      <c r="K176" s="136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</row>
    <row r="177" ht="15.75" customHeight="1">
      <c r="A177" s="133"/>
      <c r="B177" s="133"/>
      <c r="C177" s="133"/>
      <c r="D177" s="133"/>
      <c r="E177" s="133"/>
      <c r="F177" s="133"/>
      <c r="G177" s="136"/>
      <c r="H177" s="133"/>
      <c r="I177" s="133"/>
      <c r="J177" s="136"/>
      <c r="K177" s="136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</row>
    <row r="178" ht="15.75" customHeight="1">
      <c r="A178" s="133"/>
      <c r="B178" s="133"/>
      <c r="C178" s="133"/>
      <c r="D178" s="133"/>
      <c r="E178" s="133"/>
      <c r="F178" s="133"/>
      <c r="G178" s="136"/>
      <c r="H178" s="133"/>
      <c r="I178" s="133"/>
      <c r="J178" s="136"/>
      <c r="K178" s="136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</row>
    <row r="179" ht="15.75" customHeight="1">
      <c r="A179" s="133"/>
      <c r="B179" s="133"/>
      <c r="C179" s="133"/>
      <c r="D179" s="133"/>
      <c r="E179" s="133"/>
      <c r="F179" s="133"/>
      <c r="G179" s="136"/>
      <c r="H179" s="133"/>
      <c r="I179" s="133"/>
      <c r="J179" s="136"/>
      <c r="K179" s="136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</row>
    <row r="180" ht="15.75" customHeight="1">
      <c r="A180" s="133"/>
      <c r="B180" s="133"/>
      <c r="C180" s="133"/>
      <c r="D180" s="133"/>
      <c r="E180" s="133"/>
      <c r="F180" s="133"/>
      <c r="G180" s="136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</row>
    <row r="181" ht="15.75" customHeight="1">
      <c r="A181" s="133"/>
      <c r="B181" s="133"/>
      <c r="C181" s="133"/>
      <c r="D181" s="133"/>
      <c r="E181" s="133"/>
      <c r="F181" s="133"/>
      <c r="G181" s="136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</row>
    <row r="182" ht="15.75" customHeight="1">
      <c r="A182" s="133"/>
      <c r="B182" s="133"/>
      <c r="C182" s="133"/>
      <c r="D182" s="133"/>
      <c r="E182" s="133"/>
      <c r="F182" s="133"/>
      <c r="G182" s="136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</row>
    <row r="183" ht="15.75" customHeight="1">
      <c r="A183" s="133"/>
      <c r="B183" s="133"/>
      <c r="C183" s="133"/>
      <c r="D183" s="133"/>
      <c r="E183" s="133"/>
      <c r="F183" s="133"/>
      <c r="G183" s="136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</row>
    <row r="184" ht="15.75" customHeight="1">
      <c r="A184" s="133"/>
      <c r="B184" s="133"/>
      <c r="C184" s="133"/>
      <c r="D184" s="133"/>
      <c r="E184" s="133"/>
      <c r="F184" s="133"/>
      <c r="G184" s="136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</row>
    <row r="185" ht="15.75" customHeight="1">
      <c r="A185" s="133"/>
      <c r="B185" s="133"/>
      <c r="C185" s="133"/>
      <c r="D185" s="133"/>
      <c r="E185" s="133"/>
      <c r="F185" s="133"/>
      <c r="G185" s="136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</row>
    <row r="186" ht="15.75" customHeight="1">
      <c r="A186" s="133"/>
      <c r="B186" s="133"/>
      <c r="C186" s="133"/>
      <c r="D186" s="133"/>
      <c r="E186" s="133"/>
      <c r="F186" s="133"/>
      <c r="G186" s="136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</row>
    <row r="187" ht="15.75" customHeight="1">
      <c r="A187" s="133"/>
      <c r="B187" s="133"/>
      <c r="C187" s="133"/>
      <c r="D187" s="133"/>
      <c r="E187" s="133"/>
      <c r="F187" s="133"/>
      <c r="G187" s="136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</row>
    <row r="188" ht="15.75" customHeight="1">
      <c r="A188" s="133"/>
      <c r="B188" s="133"/>
      <c r="C188" s="133"/>
      <c r="D188" s="133"/>
      <c r="E188" s="133"/>
      <c r="F188" s="133"/>
      <c r="G188" s="136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</row>
    <row r="189" ht="15.75" customHeight="1">
      <c r="A189" s="133"/>
      <c r="B189" s="133"/>
      <c r="C189" s="133"/>
      <c r="D189" s="133"/>
      <c r="E189" s="133"/>
      <c r="F189" s="133"/>
      <c r="G189" s="136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</row>
    <row r="190" ht="15.75" customHeight="1">
      <c r="A190" s="133"/>
      <c r="B190" s="133"/>
      <c r="C190" s="133"/>
      <c r="D190" s="133"/>
      <c r="E190" s="133"/>
      <c r="F190" s="133"/>
      <c r="G190" s="136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</row>
    <row r="191" ht="15.75" customHeight="1">
      <c r="A191" s="133"/>
      <c r="B191" s="133"/>
      <c r="C191" s="133"/>
      <c r="D191" s="133"/>
      <c r="E191" s="133"/>
      <c r="F191" s="133"/>
      <c r="G191" s="136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</row>
    <row r="192" ht="15.75" customHeight="1">
      <c r="A192" s="133"/>
      <c r="B192" s="133"/>
      <c r="C192" s="133"/>
      <c r="D192" s="133"/>
      <c r="E192" s="133"/>
      <c r="F192" s="133"/>
      <c r="G192" s="136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</row>
    <row r="193" ht="15.75" customHeight="1">
      <c r="A193" s="133"/>
      <c r="B193" s="133"/>
      <c r="C193" s="133"/>
      <c r="D193" s="133"/>
      <c r="E193" s="133"/>
      <c r="F193" s="133"/>
      <c r="G193" s="136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</row>
    <row r="194" ht="15.75" customHeight="1">
      <c r="A194" s="133"/>
      <c r="B194" s="133"/>
      <c r="C194" s="133"/>
      <c r="D194" s="133"/>
      <c r="E194" s="133"/>
      <c r="F194" s="133"/>
      <c r="G194" s="136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</row>
    <row r="195" ht="15.75" customHeight="1">
      <c r="A195" s="133"/>
      <c r="B195" s="133"/>
      <c r="C195" s="133"/>
      <c r="D195" s="133"/>
      <c r="E195" s="133"/>
      <c r="F195" s="133"/>
      <c r="G195" s="136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</row>
    <row r="196" ht="15.75" customHeight="1">
      <c r="A196" s="133"/>
      <c r="B196" s="133"/>
      <c r="C196" s="133"/>
      <c r="D196" s="133"/>
      <c r="E196" s="133"/>
      <c r="F196" s="133"/>
      <c r="G196" s="136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</row>
    <row r="197" ht="15.75" customHeight="1">
      <c r="A197" s="133"/>
      <c r="B197" s="133"/>
      <c r="C197" s="133"/>
      <c r="D197" s="133"/>
      <c r="E197" s="133"/>
      <c r="F197" s="133"/>
      <c r="G197" s="136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</row>
    <row r="198" ht="15.75" customHeight="1">
      <c r="A198" s="133"/>
      <c r="B198" s="133"/>
      <c r="C198" s="133"/>
      <c r="D198" s="133"/>
      <c r="E198" s="133"/>
      <c r="F198" s="133"/>
      <c r="G198" s="136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</row>
    <row r="199" ht="15.75" customHeight="1">
      <c r="A199" s="133"/>
      <c r="B199" s="133"/>
      <c r="C199" s="133"/>
      <c r="D199" s="133"/>
      <c r="E199" s="133"/>
      <c r="F199" s="133"/>
      <c r="G199" s="136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</row>
    <row r="200" ht="15.75" customHeight="1">
      <c r="A200" s="133"/>
      <c r="B200" s="133"/>
      <c r="C200" s="133"/>
      <c r="D200" s="133"/>
      <c r="E200" s="133"/>
      <c r="F200" s="133"/>
      <c r="G200" s="136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</row>
    <row r="201" ht="15.75" customHeight="1">
      <c r="A201" s="133"/>
      <c r="B201" s="133"/>
      <c r="C201" s="133"/>
      <c r="D201" s="133"/>
      <c r="E201" s="133"/>
      <c r="F201" s="133"/>
      <c r="G201" s="136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</row>
    <row r="202" ht="15.75" customHeight="1">
      <c r="A202" s="133"/>
      <c r="B202" s="133"/>
      <c r="C202" s="133"/>
      <c r="D202" s="133"/>
      <c r="E202" s="133"/>
      <c r="F202" s="133"/>
      <c r="G202" s="136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</row>
    <row r="203" ht="15.75" customHeight="1">
      <c r="A203" s="133"/>
      <c r="B203" s="133"/>
      <c r="C203" s="133"/>
      <c r="D203" s="133"/>
      <c r="E203" s="133"/>
      <c r="F203" s="133"/>
      <c r="G203" s="136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</row>
    <row r="204" ht="15.75" customHeight="1">
      <c r="A204" s="133"/>
      <c r="B204" s="133"/>
      <c r="C204" s="133"/>
      <c r="D204" s="133"/>
      <c r="E204" s="133"/>
      <c r="F204" s="133"/>
      <c r="G204" s="136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</row>
    <row r="205" ht="15.75" customHeight="1">
      <c r="A205" s="133"/>
      <c r="B205" s="133"/>
      <c r="C205" s="133"/>
      <c r="D205" s="133"/>
      <c r="E205" s="133"/>
      <c r="F205" s="133"/>
      <c r="G205" s="136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</row>
    <row r="206" ht="15.75" customHeight="1">
      <c r="A206" s="133"/>
      <c r="B206" s="133"/>
      <c r="C206" s="133"/>
      <c r="D206" s="133"/>
      <c r="E206" s="133"/>
      <c r="F206" s="133"/>
      <c r="G206" s="136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</row>
    <row r="207" ht="15.75" customHeight="1">
      <c r="A207" s="133"/>
      <c r="B207" s="133"/>
      <c r="C207" s="133"/>
      <c r="D207" s="133"/>
      <c r="E207" s="133"/>
      <c r="F207" s="133"/>
      <c r="G207" s="136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</row>
    <row r="208" ht="15.75" customHeight="1">
      <c r="A208" s="133"/>
      <c r="B208" s="133"/>
      <c r="C208" s="133"/>
      <c r="D208" s="133"/>
      <c r="E208" s="133"/>
      <c r="F208" s="133"/>
      <c r="G208" s="136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</row>
    <row r="209" ht="15.75" customHeight="1">
      <c r="A209" s="133"/>
      <c r="B209" s="133"/>
      <c r="C209" s="133"/>
      <c r="D209" s="133"/>
      <c r="E209" s="133"/>
      <c r="F209" s="133"/>
      <c r="G209" s="136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</row>
    <row r="210" ht="15.75" customHeight="1">
      <c r="A210" s="133"/>
      <c r="B210" s="133"/>
      <c r="C210" s="133"/>
      <c r="D210" s="133"/>
      <c r="E210" s="133"/>
      <c r="F210" s="133"/>
      <c r="G210" s="136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</row>
    <row r="211" ht="15.75" customHeight="1">
      <c r="A211" s="133"/>
      <c r="B211" s="133"/>
      <c r="C211" s="133"/>
      <c r="D211" s="133"/>
      <c r="E211" s="133"/>
      <c r="F211" s="133"/>
      <c r="G211" s="136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</row>
    <row r="212" ht="15.75" customHeight="1">
      <c r="A212" s="133"/>
      <c r="B212" s="133"/>
      <c r="C212" s="133"/>
      <c r="D212" s="133"/>
      <c r="E212" s="133"/>
      <c r="F212" s="133"/>
      <c r="G212" s="136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</row>
    <row r="213" ht="15.75" customHeight="1">
      <c r="A213" s="133"/>
      <c r="B213" s="133"/>
      <c r="C213" s="133"/>
      <c r="D213" s="133"/>
      <c r="E213" s="133"/>
      <c r="F213" s="133"/>
      <c r="G213" s="136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</row>
    <row r="214" ht="15.75" customHeight="1">
      <c r="A214" s="133"/>
      <c r="B214" s="133"/>
      <c r="C214" s="133"/>
      <c r="D214" s="133"/>
      <c r="E214" s="133"/>
      <c r="F214" s="133"/>
      <c r="G214" s="136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</row>
    <row r="215" ht="15.75" customHeight="1">
      <c r="A215" s="133"/>
      <c r="B215" s="133"/>
      <c r="C215" s="133"/>
      <c r="D215" s="133"/>
      <c r="E215" s="133"/>
      <c r="F215" s="133"/>
      <c r="G215" s="136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</row>
    <row r="216" ht="15.75" customHeight="1">
      <c r="A216" s="133"/>
      <c r="B216" s="133"/>
      <c r="C216" s="133"/>
      <c r="D216" s="133"/>
      <c r="E216" s="133"/>
      <c r="F216" s="133"/>
      <c r="G216" s="136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</row>
    <row r="217" ht="15.75" customHeight="1">
      <c r="A217" s="133"/>
      <c r="B217" s="133"/>
      <c r="C217" s="133"/>
      <c r="D217" s="133"/>
      <c r="E217" s="133"/>
      <c r="F217" s="133"/>
      <c r="G217" s="136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</row>
    <row r="218" ht="15.75" customHeight="1">
      <c r="A218" s="133"/>
      <c r="B218" s="133"/>
      <c r="C218" s="133"/>
      <c r="D218" s="133"/>
      <c r="E218" s="133"/>
      <c r="F218" s="133"/>
      <c r="G218" s="136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</row>
    <row r="219" ht="15.75" customHeight="1">
      <c r="A219" s="133"/>
      <c r="B219" s="133"/>
      <c r="C219" s="133"/>
      <c r="D219" s="133"/>
      <c r="E219" s="133"/>
      <c r="F219" s="133"/>
      <c r="G219" s="136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</row>
    <row r="220" ht="15.75" customHeight="1">
      <c r="A220" s="133"/>
      <c r="B220" s="133"/>
      <c r="C220" s="133"/>
      <c r="D220" s="133"/>
      <c r="E220" s="133"/>
      <c r="F220" s="133"/>
      <c r="G220" s="136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</row>
    <row r="221" ht="15.75" customHeight="1">
      <c r="A221" s="133"/>
      <c r="B221" s="133"/>
      <c r="C221" s="133"/>
      <c r="D221" s="133"/>
      <c r="E221" s="133"/>
      <c r="F221" s="133"/>
      <c r="G221" s="136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</row>
    <row r="222" ht="15.75" customHeight="1">
      <c r="A222" s="133"/>
      <c r="B222" s="133"/>
      <c r="C222" s="133"/>
      <c r="D222" s="133"/>
      <c r="E222" s="133"/>
      <c r="F222" s="133"/>
      <c r="G222" s="136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</row>
    <row r="223" ht="15.75" customHeight="1">
      <c r="A223" s="133"/>
      <c r="B223" s="133"/>
      <c r="C223" s="133"/>
      <c r="D223" s="133"/>
      <c r="E223" s="133"/>
      <c r="F223" s="133"/>
      <c r="G223" s="136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</row>
    <row r="224" ht="15.75" customHeight="1">
      <c r="A224" s="133"/>
      <c r="B224" s="133"/>
      <c r="C224" s="133"/>
      <c r="D224" s="133"/>
      <c r="E224" s="133"/>
      <c r="F224" s="133"/>
      <c r="G224" s="136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</row>
    <row r="225" ht="15.75" customHeight="1">
      <c r="A225" s="133"/>
      <c r="B225" s="133"/>
      <c r="C225" s="133"/>
      <c r="D225" s="133"/>
      <c r="E225" s="133"/>
      <c r="F225" s="133"/>
      <c r="G225" s="136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</row>
    <row r="226" ht="15.75" customHeight="1">
      <c r="A226" s="133"/>
      <c r="B226" s="133"/>
      <c r="C226" s="133"/>
      <c r="D226" s="133"/>
      <c r="E226" s="133"/>
      <c r="F226" s="133"/>
      <c r="G226" s="136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</row>
    <row r="227" ht="15.75" customHeight="1">
      <c r="A227" s="133"/>
      <c r="B227" s="133"/>
      <c r="C227" s="133"/>
      <c r="D227" s="133"/>
      <c r="E227" s="133"/>
      <c r="F227" s="133"/>
      <c r="G227" s="136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</row>
    <row r="228" ht="15.75" customHeight="1">
      <c r="A228" s="133"/>
      <c r="B228" s="133"/>
      <c r="C228" s="133"/>
      <c r="D228" s="133"/>
      <c r="E228" s="133"/>
      <c r="F228" s="133"/>
      <c r="G228" s="136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</row>
    <row r="229" ht="15.75" customHeight="1">
      <c r="A229" s="133"/>
      <c r="B229" s="133"/>
      <c r="C229" s="133"/>
      <c r="D229" s="133"/>
      <c r="E229" s="133"/>
      <c r="F229" s="133"/>
      <c r="G229" s="136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</row>
    <row r="230" ht="15.75" customHeight="1">
      <c r="A230" s="133"/>
      <c r="B230" s="133"/>
      <c r="C230" s="133"/>
      <c r="D230" s="133"/>
      <c r="E230" s="133"/>
      <c r="F230" s="133"/>
      <c r="G230" s="136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</row>
    <row r="231" ht="15.75" customHeight="1">
      <c r="A231" s="133"/>
      <c r="B231" s="133"/>
      <c r="C231" s="133"/>
      <c r="D231" s="133"/>
      <c r="E231" s="133"/>
      <c r="F231" s="133"/>
      <c r="G231" s="136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</row>
    <row r="232" ht="15.75" customHeight="1">
      <c r="A232" s="133"/>
      <c r="B232" s="133"/>
      <c r="C232" s="133"/>
      <c r="D232" s="133"/>
      <c r="E232" s="133"/>
      <c r="F232" s="133"/>
      <c r="G232" s="136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</row>
    <row r="233" ht="15.75" customHeight="1">
      <c r="A233" s="133"/>
      <c r="B233" s="133"/>
      <c r="C233" s="133"/>
      <c r="D233" s="133"/>
      <c r="E233" s="133"/>
      <c r="F233" s="133"/>
      <c r="G233" s="136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</row>
    <row r="234" ht="15.75" customHeight="1">
      <c r="A234" s="133"/>
      <c r="B234" s="133"/>
      <c r="C234" s="133"/>
      <c r="D234" s="133"/>
      <c r="E234" s="133"/>
      <c r="F234" s="133"/>
      <c r="G234" s="136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</row>
    <row r="235" ht="15.75" customHeight="1">
      <c r="A235" s="133"/>
      <c r="B235" s="133"/>
      <c r="C235" s="133"/>
      <c r="D235" s="133"/>
      <c r="E235" s="133"/>
      <c r="F235" s="133"/>
      <c r="G235" s="136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</row>
    <row r="236" ht="15.75" customHeight="1">
      <c r="A236" s="133"/>
      <c r="B236" s="133"/>
      <c r="C236" s="133"/>
      <c r="D236" s="133"/>
      <c r="E236" s="133"/>
      <c r="F236" s="133"/>
      <c r="G236" s="136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</row>
    <row r="237" ht="15.75" customHeight="1">
      <c r="A237" s="133"/>
      <c r="B237" s="133"/>
      <c r="C237" s="133"/>
      <c r="D237" s="133"/>
      <c r="E237" s="133"/>
      <c r="F237" s="133"/>
      <c r="G237" s="136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</row>
    <row r="238" ht="15.75" customHeight="1">
      <c r="A238" s="133"/>
      <c r="B238" s="133"/>
      <c r="C238" s="133"/>
      <c r="D238" s="133"/>
      <c r="E238" s="133"/>
      <c r="F238" s="133"/>
      <c r="G238" s="136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</row>
    <row r="239" ht="15.75" customHeight="1">
      <c r="A239" s="133"/>
      <c r="B239" s="133"/>
      <c r="C239" s="133"/>
      <c r="D239" s="133"/>
      <c r="E239" s="133"/>
      <c r="F239" s="133"/>
      <c r="G239" s="136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</row>
    <row r="240" ht="15.75" customHeight="1">
      <c r="A240" s="133"/>
      <c r="B240" s="133"/>
      <c r="C240" s="133"/>
      <c r="D240" s="133"/>
      <c r="E240" s="133"/>
      <c r="F240" s="133"/>
      <c r="G240" s="136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</row>
    <row r="241" ht="15.75" customHeight="1">
      <c r="A241" s="133"/>
      <c r="B241" s="133"/>
      <c r="C241" s="133"/>
      <c r="D241" s="133"/>
      <c r="E241" s="133"/>
      <c r="F241" s="133"/>
      <c r="G241" s="136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</row>
    <row r="242" ht="15.75" customHeight="1">
      <c r="A242" s="133"/>
      <c r="B242" s="133"/>
      <c r="C242" s="133"/>
      <c r="D242" s="133"/>
      <c r="E242" s="133"/>
      <c r="F242" s="133"/>
      <c r="G242" s="136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</row>
    <row r="243" ht="15.75" customHeight="1">
      <c r="A243" s="133"/>
      <c r="B243" s="133"/>
      <c r="C243" s="133"/>
      <c r="D243" s="133"/>
      <c r="E243" s="133"/>
      <c r="F243" s="133"/>
      <c r="G243" s="136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</row>
    <row r="244" ht="15.75" customHeight="1">
      <c r="A244" s="133"/>
      <c r="B244" s="133"/>
      <c r="C244" s="133"/>
      <c r="D244" s="133"/>
      <c r="E244" s="133"/>
      <c r="F244" s="133"/>
      <c r="G244" s="136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</row>
    <row r="245" ht="15.75" customHeight="1">
      <c r="A245" s="133"/>
      <c r="B245" s="133"/>
      <c r="C245" s="133"/>
      <c r="D245" s="133"/>
      <c r="E245" s="133"/>
      <c r="F245" s="133"/>
      <c r="G245" s="136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</row>
    <row r="246" ht="15.75" customHeight="1">
      <c r="A246" s="133"/>
      <c r="B246" s="133"/>
      <c r="C246" s="133"/>
      <c r="D246" s="133"/>
      <c r="E246" s="133"/>
      <c r="F246" s="133"/>
      <c r="G246" s="136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</row>
    <row r="247" ht="15.75" customHeight="1">
      <c r="A247" s="133"/>
      <c r="B247" s="133"/>
      <c r="C247" s="133"/>
      <c r="D247" s="133"/>
      <c r="E247" s="133"/>
      <c r="F247" s="133"/>
      <c r="G247" s="136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</row>
    <row r="248" ht="15.75" customHeight="1">
      <c r="A248" s="133"/>
      <c r="B248" s="133"/>
      <c r="C248" s="133"/>
      <c r="D248" s="133"/>
      <c r="E248" s="133"/>
      <c r="F248" s="133"/>
      <c r="G248" s="136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</row>
    <row r="249" ht="15.75" customHeight="1">
      <c r="A249" s="133"/>
      <c r="B249" s="133"/>
      <c r="C249" s="133"/>
      <c r="D249" s="133"/>
      <c r="E249" s="133"/>
      <c r="F249" s="133"/>
      <c r="G249" s="136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</row>
    <row r="250" ht="15.75" customHeight="1">
      <c r="A250" s="133"/>
      <c r="B250" s="133"/>
      <c r="C250" s="133"/>
      <c r="D250" s="133"/>
      <c r="E250" s="133"/>
      <c r="F250" s="133"/>
      <c r="G250" s="136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</row>
    <row r="251" ht="15.75" customHeight="1">
      <c r="A251" s="133"/>
      <c r="B251" s="133"/>
      <c r="C251" s="133"/>
      <c r="D251" s="133"/>
      <c r="E251" s="133"/>
      <c r="F251" s="133"/>
      <c r="G251" s="136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</row>
    <row r="252" ht="15.75" customHeight="1">
      <c r="A252" s="133"/>
      <c r="B252" s="133"/>
      <c r="C252" s="133"/>
      <c r="D252" s="133"/>
      <c r="E252" s="133"/>
      <c r="F252" s="133"/>
      <c r="G252" s="136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</row>
    <row r="253" ht="15.75" customHeight="1">
      <c r="A253" s="133"/>
      <c r="B253" s="133"/>
      <c r="C253" s="133"/>
      <c r="D253" s="133"/>
      <c r="E253" s="133"/>
      <c r="F253" s="133"/>
      <c r="G253" s="136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</row>
    <row r="254" ht="15.75" customHeight="1">
      <c r="A254" s="133"/>
      <c r="B254" s="133"/>
      <c r="C254" s="133"/>
      <c r="D254" s="133"/>
      <c r="E254" s="133"/>
      <c r="F254" s="133"/>
      <c r="G254" s="136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</row>
    <row r="255" ht="15.75" customHeight="1">
      <c r="A255" s="133"/>
      <c r="B255" s="133"/>
      <c r="C255" s="133"/>
      <c r="D255" s="133"/>
      <c r="E255" s="133"/>
      <c r="F255" s="133"/>
      <c r="G255" s="136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</row>
    <row r="256" ht="15.75" customHeight="1">
      <c r="A256" s="133"/>
      <c r="B256" s="133"/>
      <c r="C256" s="133"/>
      <c r="D256" s="133"/>
      <c r="E256" s="133"/>
      <c r="F256" s="133"/>
      <c r="G256" s="136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</row>
    <row r="257" ht="15.75" customHeight="1">
      <c r="A257" s="133"/>
      <c r="B257" s="133"/>
      <c r="C257" s="133"/>
      <c r="D257" s="133"/>
      <c r="E257" s="133"/>
      <c r="F257" s="133"/>
      <c r="G257" s="136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</row>
    <row r="258" ht="15.75" customHeight="1">
      <c r="A258" s="133"/>
      <c r="B258" s="133"/>
      <c r="C258" s="133"/>
      <c r="D258" s="133"/>
      <c r="E258" s="133"/>
      <c r="F258" s="133"/>
      <c r="G258" s="136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</row>
    <row r="259" ht="15.75" customHeight="1">
      <c r="A259" s="133"/>
      <c r="B259" s="133"/>
      <c r="C259" s="133"/>
      <c r="D259" s="133"/>
      <c r="E259" s="133"/>
      <c r="F259" s="133"/>
      <c r="G259" s="136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</row>
    <row r="260" ht="15.75" customHeight="1">
      <c r="A260" s="133"/>
      <c r="B260" s="133"/>
      <c r="C260" s="133"/>
      <c r="D260" s="133"/>
      <c r="E260" s="133"/>
      <c r="F260" s="133"/>
      <c r="G260" s="136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</row>
    <row r="261" ht="15.75" customHeight="1">
      <c r="A261" s="133"/>
      <c r="B261" s="133"/>
      <c r="C261" s="133"/>
      <c r="D261" s="133"/>
      <c r="E261" s="133"/>
      <c r="F261" s="133"/>
      <c r="G261" s="136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</row>
    <row r="262" ht="15.75" customHeight="1">
      <c r="A262" s="133"/>
      <c r="B262" s="133"/>
      <c r="C262" s="133"/>
      <c r="D262" s="133"/>
      <c r="E262" s="133"/>
      <c r="F262" s="133"/>
      <c r="G262" s="136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</row>
    <row r="263" ht="15.75" customHeight="1">
      <c r="A263" s="133"/>
      <c r="B263" s="133"/>
      <c r="C263" s="133"/>
      <c r="D263" s="133"/>
      <c r="E263" s="133"/>
      <c r="F263" s="133"/>
      <c r="G263" s="136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</row>
    <row r="264" ht="15.75" customHeight="1">
      <c r="A264" s="133"/>
      <c r="B264" s="133"/>
      <c r="C264" s="133"/>
      <c r="D264" s="133"/>
      <c r="E264" s="133"/>
      <c r="F264" s="133"/>
      <c r="G264" s="136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</row>
    <row r="265" ht="15.75" customHeight="1">
      <c r="A265" s="133"/>
      <c r="B265" s="133"/>
      <c r="C265" s="133"/>
      <c r="D265" s="133"/>
      <c r="E265" s="133"/>
      <c r="F265" s="133"/>
      <c r="G265" s="136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</row>
    <row r="266" ht="15.75" customHeight="1">
      <c r="A266" s="133"/>
      <c r="B266" s="133"/>
      <c r="C266" s="133"/>
      <c r="D266" s="133"/>
      <c r="E266" s="133"/>
      <c r="F266" s="133"/>
      <c r="G266" s="136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</row>
    <row r="267" ht="15.75" customHeight="1">
      <c r="A267" s="133"/>
      <c r="B267" s="133"/>
      <c r="C267" s="133"/>
      <c r="D267" s="133"/>
      <c r="E267" s="133"/>
      <c r="F267" s="133"/>
      <c r="G267" s="136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</row>
    <row r="268" ht="15.75" customHeight="1">
      <c r="A268" s="133"/>
      <c r="B268" s="133"/>
      <c r="C268" s="133"/>
      <c r="D268" s="133"/>
      <c r="E268" s="133"/>
      <c r="F268" s="133"/>
      <c r="G268" s="136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</row>
    <row r="269" ht="15.75" customHeight="1">
      <c r="A269" s="133"/>
      <c r="B269" s="133"/>
      <c r="C269" s="133"/>
      <c r="D269" s="133"/>
      <c r="E269" s="133"/>
      <c r="F269" s="133"/>
      <c r="G269" s="136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</row>
    <row r="270" ht="15.75" customHeight="1">
      <c r="A270" s="133"/>
      <c r="B270" s="133"/>
      <c r="C270" s="133"/>
      <c r="D270" s="133"/>
      <c r="E270" s="133"/>
      <c r="F270" s="133"/>
      <c r="G270" s="136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</row>
    <row r="271" ht="15.75" customHeight="1">
      <c r="A271" s="133"/>
      <c r="B271" s="133"/>
      <c r="C271" s="133"/>
      <c r="D271" s="133"/>
      <c r="E271" s="133"/>
      <c r="F271" s="133"/>
      <c r="G271" s="136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</row>
    <row r="272" ht="15.75" customHeight="1">
      <c r="A272" s="133"/>
      <c r="B272" s="133"/>
      <c r="C272" s="133"/>
      <c r="D272" s="133"/>
      <c r="E272" s="133"/>
      <c r="F272" s="133"/>
      <c r="G272" s="136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</row>
    <row r="273" ht="15.75" customHeight="1">
      <c r="A273" s="133"/>
      <c r="B273" s="133"/>
      <c r="C273" s="133"/>
      <c r="D273" s="133"/>
      <c r="E273" s="133"/>
      <c r="F273" s="133"/>
      <c r="G273" s="136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</row>
    <row r="274" ht="15.75" customHeight="1">
      <c r="A274" s="133"/>
      <c r="B274" s="133"/>
      <c r="C274" s="133"/>
      <c r="D274" s="133"/>
      <c r="E274" s="133"/>
      <c r="F274" s="133"/>
      <c r="G274" s="136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</row>
    <row r="275" ht="15.75" customHeight="1">
      <c r="A275" s="133"/>
      <c r="B275" s="133"/>
      <c r="C275" s="133"/>
      <c r="D275" s="133"/>
      <c r="E275" s="133"/>
      <c r="F275" s="133"/>
      <c r="G275" s="136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</row>
    <row r="276" ht="15.75" customHeight="1">
      <c r="A276" s="133"/>
      <c r="B276" s="133"/>
      <c r="C276" s="133"/>
      <c r="D276" s="133"/>
      <c r="E276" s="133"/>
      <c r="F276" s="133"/>
      <c r="G276" s="136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</row>
    <row r="277" ht="15.75" customHeight="1">
      <c r="A277" s="133"/>
      <c r="B277" s="133"/>
      <c r="C277" s="133"/>
      <c r="D277" s="133"/>
      <c r="E277" s="133"/>
      <c r="F277" s="133"/>
      <c r="G277" s="136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</row>
    <row r="278" ht="15.75" customHeight="1">
      <c r="A278" s="133"/>
      <c r="B278" s="133"/>
      <c r="C278" s="133"/>
      <c r="D278" s="133"/>
      <c r="E278" s="133"/>
      <c r="F278" s="133"/>
      <c r="G278" s="136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</row>
    <row r="279" ht="15.75" customHeight="1">
      <c r="A279" s="133"/>
      <c r="B279" s="133"/>
      <c r="C279" s="133"/>
      <c r="D279" s="133"/>
      <c r="E279" s="133"/>
      <c r="F279" s="133"/>
      <c r="G279" s="136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</row>
    <row r="280" ht="15.75" customHeight="1">
      <c r="A280" s="133"/>
      <c r="B280" s="133"/>
      <c r="C280" s="133"/>
      <c r="D280" s="133"/>
      <c r="E280" s="133"/>
      <c r="F280" s="133"/>
      <c r="G280" s="136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</row>
    <row r="281" ht="15.75" customHeight="1">
      <c r="A281" s="133"/>
      <c r="B281" s="133"/>
      <c r="C281" s="133"/>
      <c r="D281" s="133"/>
      <c r="E281" s="133"/>
      <c r="F281" s="133"/>
      <c r="G281" s="136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</row>
    <row r="282" ht="15.75" customHeight="1">
      <c r="A282" s="133"/>
      <c r="B282" s="133"/>
      <c r="C282" s="133"/>
      <c r="D282" s="133"/>
      <c r="E282" s="133"/>
      <c r="F282" s="133"/>
      <c r="G282" s="136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</row>
    <row r="283" ht="15.75" customHeight="1">
      <c r="A283" s="133"/>
      <c r="B283" s="133"/>
      <c r="C283" s="133"/>
      <c r="D283" s="133"/>
      <c r="E283" s="133"/>
      <c r="F283" s="133"/>
      <c r="G283" s="136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</row>
    <row r="284" ht="15.75" customHeight="1">
      <c r="A284" s="133"/>
      <c r="B284" s="133"/>
      <c r="C284" s="133"/>
      <c r="D284" s="133"/>
      <c r="E284" s="133"/>
      <c r="F284" s="133"/>
      <c r="G284" s="136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</row>
    <row r="285" ht="15.75" customHeight="1">
      <c r="A285" s="133"/>
      <c r="B285" s="133"/>
      <c r="C285" s="133"/>
      <c r="D285" s="133"/>
      <c r="E285" s="133"/>
      <c r="F285" s="133"/>
      <c r="G285" s="136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</row>
    <row r="286" ht="15.75" customHeight="1">
      <c r="A286" s="133"/>
      <c r="B286" s="133"/>
      <c r="C286" s="133"/>
      <c r="D286" s="133"/>
      <c r="E286" s="133"/>
      <c r="F286" s="133"/>
      <c r="G286" s="136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</row>
    <row r="287" ht="15.75" customHeight="1">
      <c r="A287" s="133"/>
      <c r="B287" s="133"/>
      <c r="C287" s="133"/>
      <c r="D287" s="133"/>
      <c r="E287" s="133"/>
      <c r="F287" s="133"/>
      <c r="G287" s="136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</row>
  </sheetData>
  <mergeCells count="16">
    <mergeCell ref="AC1:AG2"/>
    <mergeCell ref="AH1:AL2"/>
    <mergeCell ref="AM1:AQ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N1:R2"/>
    <mergeCell ref="S1:W2"/>
    <mergeCell ref="X1:AB2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1.14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5" width="8.0"/>
    <col customWidth="1" min="16" max="16" width="8.71"/>
    <col customWidth="1" min="17" max="17" width="3.14"/>
    <col customWidth="1" min="18" max="18" width="9.57"/>
    <col customWidth="1" min="19" max="19" width="7.57"/>
    <col customWidth="1" min="20" max="20" width="9.14"/>
    <col customWidth="1" min="21" max="21" width="8.71"/>
    <col customWidth="1" min="22" max="22" width="3.14"/>
    <col customWidth="1" min="23" max="23" width="9.57"/>
    <col customWidth="1" min="24" max="24" width="7.57"/>
    <col customWidth="1" min="25" max="25" width="9.57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7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8.43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7.71"/>
    <col customWidth="1" min="41" max="41" width="8.71"/>
    <col customWidth="1" min="42" max="42" width="3.14"/>
    <col customWidth="1" min="43" max="43" width="9.57"/>
    <col customWidth="1" min="44" max="44" width="7.57"/>
    <col customWidth="1" min="45" max="45" width="7.71"/>
    <col customWidth="1" min="46" max="46" width="8.71"/>
    <col customWidth="1" min="47" max="47" width="3.14"/>
    <col customWidth="1" min="48" max="48" width="9.57"/>
    <col customWidth="1" min="49" max="49" width="7.57"/>
    <col customWidth="1" min="50" max="50" width="7.86"/>
    <col customWidth="1" min="51" max="51" width="8.71"/>
    <col customWidth="1" min="52" max="52" width="3.14"/>
    <col customWidth="1" min="53" max="53" width="9.57"/>
    <col customWidth="1" min="54" max="54" width="7.57"/>
    <col customWidth="1" min="55" max="55" width="7.43"/>
    <col customWidth="1" min="56" max="56" width="8.71"/>
    <col customWidth="1" min="57" max="57" width="3.14"/>
    <col customWidth="1" min="58" max="58" width="9.57"/>
    <col customWidth="1" min="59" max="59" width="7.57"/>
    <col customWidth="1" min="60" max="60" width="8.14"/>
    <col customWidth="1" min="61" max="61" width="8.71"/>
    <col customWidth="1" min="62" max="62" width="3.14"/>
    <col customWidth="1" min="63" max="63" width="9.57"/>
    <col customWidth="1" min="64" max="64" width="7.57"/>
    <col customWidth="1" min="65" max="65" width="7.71"/>
    <col customWidth="1" min="66" max="66" width="8.71"/>
    <col customWidth="1" min="67" max="67" width="3.14"/>
    <col customWidth="1" min="68" max="68" width="9.57"/>
    <col customWidth="1" min="69" max="69" width="7.57"/>
    <col customWidth="1" min="70" max="70" width="8.43"/>
    <col customWidth="1" min="71" max="71" width="8.71"/>
    <col customWidth="1" min="72" max="72" width="3.14"/>
    <col customWidth="1" min="73" max="73" width="9.57"/>
    <col customWidth="1" min="74" max="74" width="7.57"/>
    <col customWidth="1" min="75" max="75" width="8.14"/>
    <col customWidth="1" min="76" max="76" width="8.71"/>
    <col customWidth="1" min="77" max="77" width="3.14"/>
    <col customWidth="1" min="78" max="78" width="9.57"/>
    <col customWidth="1" min="79" max="79" width="7.57"/>
    <col customWidth="1" min="80" max="80" width="8.0"/>
    <col customWidth="1" min="81" max="81" width="8.71"/>
    <col customWidth="1" min="82" max="82" width="3.14"/>
    <col customWidth="1" min="83" max="83" width="9.57"/>
    <col customWidth="1" min="84" max="84" width="7.57"/>
    <col customWidth="1" min="85" max="85" width="8.0"/>
    <col customWidth="1" min="86" max="86" width="8.71"/>
    <col customWidth="1" min="87" max="87" width="3.14"/>
    <col customWidth="1" min="88" max="88" width="9.57"/>
    <col customWidth="1" min="89" max="89" width="7.57"/>
    <col customWidth="1" min="90" max="90" width="8.29"/>
    <col customWidth="1" min="91" max="91" width="8.71"/>
    <col customWidth="1" min="92" max="92" width="3.14"/>
    <col customWidth="1" min="93" max="93" width="9.57"/>
    <col customWidth="1" min="94" max="94" width="7.57"/>
    <col customWidth="1" min="95" max="95" width="7.71"/>
    <col customWidth="1" min="96" max="96" width="8.71"/>
    <col customWidth="1" min="97" max="97" width="3.14"/>
    <col customWidth="1" min="98" max="98" width="9.57"/>
    <col customWidth="1" min="99" max="99" width="7.57"/>
    <col customWidth="1" min="100" max="100" width="9.71"/>
    <col customWidth="1" min="101" max="101" width="8.71"/>
    <col customWidth="1" min="102" max="102" width="3.14"/>
    <col customWidth="1" min="103" max="103" width="9.57"/>
    <col customWidth="1" min="104" max="104" width="7.57"/>
    <col customWidth="1" min="105" max="105" width="9.29"/>
    <col customWidth="1" min="106" max="106" width="8.71"/>
    <col customWidth="1" min="107" max="107" width="3.14"/>
    <col customWidth="1" min="108" max="108" width="9.57"/>
    <col customWidth="1" min="109" max="109" width="7.57"/>
  </cols>
  <sheetData>
    <row r="1" outlineLevel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11"/>
      <c r="N1" s="205"/>
      <c r="O1" s="439" t="s">
        <v>411</v>
      </c>
      <c r="P1" s="421"/>
      <c r="Q1" s="421"/>
      <c r="R1" s="421"/>
      <c r="S1" s="3"/>
      <c r="T1" s="439" t="s">
        <v>412</v>
      </c>
      <c r="U1" s="421"/>
      <c r="V1" s="421"/>
      <c r="W1" s="421"/>
      <c r="X1" s="3"/>
      <c r="Y1" s="439" t="s">
        <v>413</v>
      </c>
      <c r="Z1" s="421"/>
      <c r="AA1" s="421"/>
      <c r="AB1" s="421"/>
      <c r="AC1" s="3"/>
      <c r="AD1" s="439" t="s">
        <v>414</v>
      </c>
      <c r="AE1" s="421"/>
      <c r="AF1" s="421"/>
      <c r="AG1" s="421"/>
      <c r="AH1" s="3"/>
      <c r="AI1" s="439" t="s">
        <v>415</v>
      </c>
      <c r="AJ1" s="421"/>
      <c r="AK1" s="421"/>
      <c r="AL1" s="421"/>
      <c r="AM1" s="3"/>
      <c r="AN1" s="439" t="s">
        <v>416</v>
      </c>
      <c r="AO1" s="421"/>
      <c r="AP1" s="421"/>
      <c r="AQ1" s="421"/>
      <c r="AR1" s="3"/>
      <c r="AS1" s="439" t="s">
        <v>417</v>
      </c>
      <c r="AT1" s="421"/>
      <c r="AU1" s="421"/>
      <c r="AV1" s="421"/>
      <c r="AW1" s="3"/>
      <c r="AX1" s="439" t="s">
        <v>418</v>
      </c>
      <c r="AY1" s="421"/>
      <c r="AZ1" s="421"/>
      <c r="BA1" s="421"/>
      <c r="BB1" s="3"/>
      <c r="BC1" s="439" t="s">
        <v>419</v>
      </c>
      <c r="BD1" s="421"/>
      <c r="BE1" s="421"/>
      <c r="BF1" s="421"/>
      <c r="BG1" s="3"/>
      <c r="BH1" s="439" t="s">
        <v>420</v>
      </c>
      <c r="BI1" s="421"/>
      <c r="BJ1" s="421"/>
      <c r="BK1" s="421"/>
      <c r="BL1" s="3"/>
      <c r="BM1" s="439" t="s">
        <v>421</v>
      </c>
      <c r="BN1" s="421"/>
      <c r="BO1" s="421"/>
      <c r="BP1" s="421"/>
      <c r="BQ1" s="3"/>
      <c r="BR1" s="439" t="s">
        <v>422</v>
      </c>
      <c r="BS1" s="421"/>
      <c r="BT1" s="421"/>
      <c r="BU1" s="421"/>
      <c r="BV1" s="3"/>
      <c r="BW1" s="439" t="s">
        <v>423</v>
      </c>
      <c r="BX1" s="421"/>
      <c r="BY1" s="421"/>
      <c r="BZ1" s="421"/>
      <c r="CA1" s="3"/>
      <c r="CB1" s="439" t="s">
        <v>424</v>
      </c>
      <c r="CC1" s="421"/>
      <c r="CD1" s="421"/>
      <c r="CE1" s="421"/>
      <c r="CF1" s="3"/>
      <c r="CG1" s="439" t="s">
        <v>425</v>
      </c>
      <c r="CH1" s="421"/>
      <c r="CI1" s="421"/>
      <c r="CJ1" s="421"/>
      <c r="CK1" s="3"/>
      <c r="CL1" s="439" t="s">
        <v>426</v>
      </c>
      <c r="CM1" s="421"/>
      <c r="CN1" s="421"/>
      <c r="CO1" s="421"/>
      <c r="CP1" s="3"/>
      <c r="CQ1" s="439" t="s">
        <v>427</v>
      </c>
      <c r="CR1" s="421"/>
      <c r="CS1" s="421"/>
      <c r="CT1" s="421"/>
      <c r="CU1" s="3"/>
      <c r="CV1" s="439" t="s">
        <v>428</v>
      </c>
      <c r="CW1" s="421"/>
      <c r="CX1" s="421"/>
      <c r="CY1" s="421"/>
      <c r="CZ1" s="3"/>
      <c r="DA1" s="439" t="s">
        <v>429</v>
      </c>
      <c r="DB1" s="421"/>
      <c r="DC1" s="421"/>
      <c r="DD1" s="421"/>
      <c r="DE1" s="3"/>
    </row>
    <row r="2" outlineLevel="1">
      <c r="A2" s="13"/>
      <c r="B2" s="13"/>
      <c r="C2" s="14"/>
      <c r="D2" s="15"/>
      <c r="E2" s="1" t="s">
        <v>11</v>
      </c>
      <c r="F2" s="1" t="s">
        <v>12</v>
      </c>
      <c r="G2" s="16" t="s">
        <v>13</v>
      </c>
      <c r="H2" s="16" t="s">
        <v>14</v>
      </c>
      <c r="I2" s="4" t="s">
        <v>15</v>
      </c>
      <c r="J2" s="5"/>
      <c r="K2" s="11"/>
      <c r="L2" s="4" t="s">
        <v>16</v>
      </c>
      <c r="M2" s="11"/>
      <c r="N2" s="204"/>
      <c r="O2" s="14"/>
      <c r="P2" s="200"/>
      <c r="Q2" s="200"/>
      <c r="R2" s="200"/>
      <c r="S2" s="15"/>
      <c r="T2" s="14"/>
      <c r="U2" s="200"/>
      <c r="V2" s="200"/>
      <c r="W2" s="200"/>
      <c r="X2" s="15"/>
      <c r="Y2" s="14"/>
      <c r="Z2" s="200"/>
      <c r="AA2" s="200"/>
      <c r="AB2" s="200"/>
      <c r="AC2" s="15"/>
      <c r="AD2" s="14"/>
      <c r="AE2" s="200"/>
      <c r="AF2" s="200"/>
      <c r="AG2" s="200"/>
      <c r="AH2" s="15"/>
      <c r="AI2" s="14"/>
      <c r="AJ2" s="200"/>
      <c r="AK2" s="200"/>
      <c r="AL2" s="200"/>
      <c r="AM2" s="15"/>
      <c r="AN2" s="14"/>
      <c r="AO2" s="200"/>
      <c r="AP2" s="200"/>
      <c r="AQ2" s="200"/>
      <c r="AR2" s="15"/>
      <c r="AS2" s="14"/>
      <c r="AT2" s="200"/>
      <c r="AU2" s="200"/>
      <c r="AV2" s="200"/>
      <c r="AW2" s="15"/>
      <c r="AX2" s="14"/>
      <c r="AY2" s="200"/>
      <c r="AZ2" s="200"/>
      <c r="BA2" s="200"/>
      <c r="BB2" s="15"/>
      <c r="BC2" s="14"/>
      <c r="BD2" s="200"/>
      <c r="BE2" s="200"/>
      <c r="BF2" s="200"/>
      <c r="BG2" s="15"/>
      <c r="BH2" s="14"/>
      <c r="BI2" s="200"/>
      <c r="BJ2" s="200"/>
      <c r="BK2" s="200"/>
      <c r="BL2" s="15"/>
      <c r="BM2" s="14"/>
      <c r="BN2" s="200"/>
      <c r="BO2" s="200"/>
      <c r="BP2" s="200"/>
      <c r="BQ2" s="15"/>
      <c r="BR2" s="14"/>
      <c r="BS2" s="200"/>
      <c r="BT2" s="200"/>
      <c r="BU2" s="200"/>
      <c r="BV2" s="15"/>
      <c r="BW2" s="14"/>
      <c r="BX2" s="200"/>
      <c r="BY2" s="200"/>
      <c r="BZ2" s="200"/>
      <c r="CA2" s="15"/>
      <c r="CB2" s="14"/>
      <c r="CC2" s="200"/>
      <c r="CD2" s="200"/>
      <c r="CE2" s="200"/>
      <c r="CF2" s="15"/>
      <c r="CG2" s="14"/>
      <c r="CH2" s="200"/>
      <c r="CI2" s="200"/>
      <c r="CJ2" s="200"/>
      <c r="CK2" s="15"/>
      <c r="CL2" s="14"/>
      <c r="CM2" s="200"/>
      <c r="CN2" s="200"/>
      <c r="CO2" s="200"/>
      <c r="CP2" s="15"/>
      <c r="CQ2" s="14"/>
      <c r="CR2" s="200"/>
      <c r="CS2" s="200"/>
      <c r="CT2" s="200"/>
      <c r="CU2" s="15"/>
      <c r="CV2" s="14"/>
      <c r="CW2" s="200"/>
      <c r="CX2" s="200"/>
      <c r="CY2" s="200"/>
      <c r="CZ2" s="15"/>
      <c r="DA2" s="14"/>
      <c r="DB2" s="200"/>
      <c r="DC2" s="200"/>
      <c r="DD2" s="200"/>
      <c r="DE2" s="15"/>
    </row>
    <row r="3" outlineLevel="1">
      <c r="A3" s="24"/>
      <c r="B3" s="24"/>
      <c r="C3" s="25" t="s">
        <v>21</v>
      </c>
      <c r="D3" s="25" t="s">
        <v>22</v>
      </c>
      <c r="E3" s="24"/>
      <c r="F3" s="24"/>
      <c r="G3" s="24"/>
      <c r="H3" s="24"/>
      <c r="I3" s="25" t="s">
        <v>23</v>
      </c>
      <c r="J3" s="25" t="s">
        <v>24</v>
      </c>
      <c r="K3" s="25" t="s">
        <v>25</v>
      </c>
      <c r="L3" s="25" t="s">
        <v>26</v>
      </c>
      <c r="M3" s="25" t="s">
        <v>24</v>
      </c>
      <c r="N3" s="205" t="s">
        <v>25</v>
      </c>
      <c r="O3" s="440" t="s">
        <v>27</v>
      </c>
      <c r="P3" s="440" t="s">
        <v>28</v>
      </c>
      <c r="Q3" s="440" t="s">
        <v>29</v>
      </c>
      <c r="R3" s="440" t="s">
        <v>30</v>
      </c>
      <c r="S3" s="440" t="s">
        <v>16</v>
      </c>
      <c r="T3" s="440" t="s">
        <v>27</v>
      </c>
      <c r="U3" s="440" t="s">
        <v>28</v>
      </c>
      <c r="V3" s="440" t="s">
        <v>29</v>
      </c>
      <c r="W3" s="440" t="s">
        <v>30</v>
      </c>
      <c r="X3" s="440" t="s">
        <v>16</v>
      </c>
      <c r="Y3" s="440" t="s">
        <v>27</v>
      </c>
      <c r="Z3" s="440" t="s">
        <v>28</v>
      </c>
      <c r="AA3" s="440" t="s">
        <v>29</v>
      </c>
      <c r="AB3" s="440" t="s">
        <v>30</v>
      </c>
      <c r="AC3" s="440" t="s">
        <v>16</v>
      </c>
      <c r="AD3" s="440" t="s">
        <v>27</v>
      </c>
      <c r="AE3" s="440" t="s">
        <v>28</v>
      </c>
      <c r="AF3" s="440" t="s">
        <v>29</v>
      </c>
      <c r="AG3" s="440" t="s">
        <v>30</v>
      </c>
      <c r="AH3" s="440" t="s">
        <v>16</v>
      </c>
      <c r="AI3" s="440" t="s">
        <v>27</v>
      </c>
      <c r="AJ3" s="440" t="s">
        <v>28</v>
      </c>
      <c r="AK3" s="440" t="s">
        <v>29</v>
      </c>
      <c r="AL3" s="440" t="s">
        <v>30</v>
      </c>
      <c r="AM3" s="440" t="s">
        <v>16</v>
      </c>
      <c r="AN3" s="440" t="s">
        <v>27</v>
      </c>
      <c r="AO3" s="440" t="s">
        <v>28</v>
      </c>
      <c r="AP3" s="440" t="s">
        <v>29</v>
      </c>
      <c r="AQ3" s="440" t="s">
        <v>30</v>
      </c>
      <c r="AR3" s="440" t="s">
        <v>16</v>
      </c>
      <c r="AS3" s="440" t="s">
        <v>27</v>
      </c>
      <c r="AT3" s="440" t="s">
        <v>28</v>
      </c>
      <c r="AU3" s="440" t="s">
        <v>29</v>
      </c>
      <c r="AV3" s="440" t="s">
        <v>30</v>
      </c>
      <c r="AW3" s="440" t="s">
        <v>16</v>
      </c>
      <c r="AX3" s="440" t="s">
        <v>27</v>
      </c>
      <c r="AY3" s="440" t="s">
        <v>28</v>
      </c>
      <c r="AZ3" s="440" t="s">
        <v>29</v>
      </c>
      <c r="BA3" s="440" t="s">
        <v>30</v>
      </c>
      <c r="BB3" s="440" t="s">
        <v>16</v>
      </c>
      <c r="BC3" s="440" t="s">
        <v>27</v>
      </c>
      <c r="BD3" s="440" t="s">
        <v>28</v>
      </c>
      <c r="BE3" s="440" t="s">
        <v>29</v>
      </c>
      <c r="BF3" s="440" t="s">
        <v>30</v>
      </c>
      <c r="BG3" s="440" t="s">
        <v>16</v>
      </c>
      <c r="BH3" s="440" t="s">
        <v>27</v>
      </c>
      <c r="BI3" s="440" t="s">
        <v>28</v>
      </c>
      <c r="BJ3" s="440" t="s">
        <v>29</v>
      </c>
      <c r="BK3" s="440" t="s">
        <v>30</v>
      </c>
      <c r="BL3" s="440" t="s">
        <v>16</v>
      </c>
      <c r="BM3" s="440" t="s">
        <v>27</v>
      </c>
      <c r="BN3" s="440" t="s">
        <v>28</v>
      </c>
      <c r="BO3" s="440" t="s">
        <v>29</v>
      </c>
      <c r="BP3" s="440" t="s">
        <v>30</v>
      </c>
      <c r="BQ3" s="440" t="s">
        <v>16</v>
      </c>
      <c r="BR3" s="440" t="s">
        <v>27</v>
      </c>
      <c r="BS3" s="440" t="s">
        <v>28</v>
      </c>
      <c r="BT3" s="440" t="s">
        <v>29</v>
      </c>
      <c r="BU3" s="440" t="s">
        <v>30</v>
      </c>
      <c r="BV3" s="440" t="s">
        <v>16</v>
      </c>
      <c r="BW3" s="440" t="s">
        <v>27</v>
      </c>
      <c r="BX3" s="440" t="s">
        <v>28</v>
      </c>
      <c r="BY3" s="440" t="s">
        <v>29</v>
      </c>
      <c r="BZ3" s="440" t="s">
        <v>30</v>
      </c>
      <c r="CA3" s="440" t="s">
        <v>16</v>
      </c>
      <c r="CB3" s="440" t="s">
        <v>27</v>
      </c>
      <c r="CC3" s="440" t="s">
        <v>28</v>
      </c>
      <c r="CD3" s="440" t="s">
        <v>29</v>
      </c>
      <c r="CE3" s="440" t="s">
        <v>30</v>
      </c>
      <c r="CF3" s="440" t="s">
        <v>16</v>
      </c>
      <c r="CG3" s="440" t="s">
        <v>27</v>
      </c>
      <c r="CH3" s="440" t="s">
        <v>28</v>
      </c>
      <c r="CI3" s="440" t="s">
        <v>29</v>
      </c>
      <c r="CJ3" s="440" t="s">
        <v>30</v>
      </c>
      <c r="CK3" s="440" t="s">
        <v>16</v>
      </c>
      <c r="CL3" s="440" t="s">
        <v>27</v>
      </c>
      <c r="CM3" s="440" t="s">
        <v>28</v>
      </c>
      <c r="CN3" s="440" t="s">
        <v>29</v>
      </c>
      <c r="CO3" s="440" t="s">
        <v>30</v>
      </c>
      <c r="CP3" s="440" t="s">
        <v>16</v>
      </c>
      <c r="CQ3" s="440" t="s">
        <v>27</v>
      </c>
      <c r="CR3" s="440" t="s">
        <v>28</v>
      </c>
      <c r="CS3" s="440" t="s">
        <v>29</v>
      </c>
      <c r="CT3" s="440" t="s">
        <v>30</v>
      </c>
      <c r="CU3" s="440" t="s">
        <v>16</v>
      </c>
      <c r="CV3" s="440" t="s">
        <v>27</v>
      </c>
      <c r="CW3" s="440" t="s">
        <v>28</v>
      </c>
      <c r="CX3" s="440" t="s">
        <v>29</v>
      </c>
      <c r="CY3" s="440" t="s">
        <v>30</v>
      </c>
      <c r="CZ3" s="440" t="s">
        <v>16</v>
      </c>
      <c r="DA3" s="440" t="s">
        <v>27</v>
      </c>
      <c r="DB3" s="440" t="s">
        <v>28</v>
      </c>
      <c r="DC3" s="440" t="s">
        <v>29</v>
      </c>
      <c r="DD3" s="440" t="s">
        <v>30</v>
      </c>
      <c r="DE3" s="440" t="s">
        <v>16</v>
      </c>
    </row>
    <row r="4">
      <c r="A4" s="441" t="s">
        <v>257</v>
      </c>
      <c r="B4" s="442" t="s">
        <v>258</v>
      </c>
      <c r="C4" s="443">
        <v>46268.0</v>
      </c>
      <c r="D4" s="443">
        <v>46268.0</v>
      </c>
      <c r="E4" s="444">
        <v>1.0</v>
      </c>
      <c r="F4" s="445">
        <v>0.0</v>
      </c>
      <c r="G4" s="446">
        <v>0.0</v>
      </c>
      <c r="H4" s="446">
        <v>0.0</v>
      </c>
      <c r="I4" s="54">
        <v>0.0</v>
      </c>
      <c r="J4" s="54">
        <v>0.0</v>
      </c>
      <c r="K4" s="326">
        <f t="shared" ref="K4:K27" si="1">J4/$I$114</f>
        <v>0</v>
      </c>
      <c r="L4" s="54">
        <v>0.0</v>
      </c>
      <c r="M4" s="54">
        <v>0.0</v>
      </c>
      <c r="N4" s="49"/>
      <c r="O4" s="72"/>
      <c r="P4" s="447"/>
      <c r="Q4" s="448"/>
      <c r="R4" s="448"/>
      <c r="S4" s="448"/>
      <c r="T4" s="448"/>
      <c r="U4" s="448"/>
      <c r="V4" s="448"/>
      <c r="W4" s="448"/>
      <c r="X4" s="448"/>
      <c r="Y4" s="448"/>
      <c r="Z4" s="448"/>
      <c r="AA4" s="448"/>
      <c r="AB4" s="448"/>
      <c r="AC4" s="448"/>
      <c r="AD4" s="448"/>
      <c r="AE4" s="448"/>
      <c r="AF4" s="448"/>
      <c r="AG4" s="448"/>
      <c r="AH4" s="448"/>
      <c r="AI4" s="72"/>
      <c r="AJ4" s="448"/>
      <c r="AK4" s="448"/>
      <c r="AL4" s="448"/>
      <c r="AM4" s="448"/>
      <c r="AN4" s="448"/>
      <c r="AO4" s="448"/>
      <c r="AP4" s="448"/>
      <c r="AQ4" s="448"/>
      <c r="AR4" s="448"/>
      <c r="AS4" s="72"/>
      <c r="AT4" s="448"/>
      <c r="AU4" s="448"/>
      <c r="AV4" s="448"/>
      <c r="AW4" s="448"/>
      <c r="AX4" s="448"/>
      <c r="AY4" s="448"/>
      <c r="AZ4" s="448"/>
      <c r="BA4" s="448"/>
      <c r="BB4" s="448"/>
      <c r="BC4" s="448"/>
      <c r="BD4" s="448"/>
      <c r="BE4" s="448"/>
      <c r="BF4" s="448"/>
      <c r="BG4" s="448"/>
      <c r="BH4" s="448"/>
      <c r="BI4" s="448"/>
      <c r="BJ4" s="448"/>
      <c r="BK4" s="448"/>
      <c r="BL4" s="448"/>
      <c r="BM4" s="72"/>
      <c r="BN4" s="448"/>
      <c r="BO4" s="448"/>
      <c r="BP4" s="448"/>
      <c r="BQ4" s="448"/>
      <c r="BR4" s="448"/>
      <c r="BS4" s="448"/>
      <c r="BT4" s="448"/>
      <c r="BU4" s="448"/>
      <c r="BV4" s="448"/>
      <c r="BW4" s="448"/>
      <c r="BX4" s="448"/>
      <c r="BY4" s="448"/>
      <c r="BZ4" s="448"/>
      <c r="CA4" s="448"/>
      <c r="CB4" s="72"/>
      <c r="CC4" s="448"/>
      <c r="CD4" s="448"/>
      <c r="CE4" s="448"/>
      <c r="CF4" s="448"/>
      <c r="CG4" s="72"/>
      <c r="CH4" s="448"/>
      <c r="CI4" s="448"/>
      <c r="CJ4" s="448"/>
      <c r="CK4" s="448"/>
      <c r="CL4" s="448"/>
      <c r="CM4" s="448"/>
      <c r="CN4" s="448"/>
      <c r="CO4" s="448"/>
      <c r="CP4" s="448"/>
      <c r="CQ4" s="448"/>
      <c r="CR4" s="448"/>
      <c r="CS4" s="448"/>
      <c r="CT4" s="448"/>
      <c r="CU4" s="448"/>
      <c r="CV4" s="448"/>
      <c r="CW4" s="448"/>
      <c r="CX4" s="448"/>
      <c r="CY4" s="448"/>
      <c r="CZ4" s="448"/>
      <c r="DA4" s="448"/>
      <c r="DB4" s="448"/>
      <c r="DC4" s="448"/>
      <c r="DD4" s="448"/>
      <c r="DE4" s="448"/>
    </row>
    <row r="5">
      <c r="A5" s="449" t="s">
        <v>31</v>
      </c>
      <c r="B5" s="450" t="s">
        <v>259</v>
      </c>
      <c r="C5" s="451">
        <v>46268.0</v>
      </c>
      <c r="D5" s="451">
        <v>46268.0</v>
      </c>
      <c r="E5" s="452">
        <f t="shared" ref="E5:E27" si="2">D5-C5+1</f>
        <v>1</v>
      </c>
      <c r="F5" s="453">
        <f>F6+F8+F19</f>
        <v>34</v>
      </c>
      <c r="G5" s="454">
        <f t="shared" ref="G5:G113" si="3">F5/$F$114</f>
        <v>0.04298356511</v>
      </c>
      <c r="H5" s="455">
        <f>H21</f>
        <v>0.04298356511</v>
      </c>
      <c r="I5" s="456">
        <f>I6+I8+I19</f>
        <v>27</v>
      </c>
      <c r="J5" s="456">
        <f>J21</f>
        <v>27</v>
      </c>
      <c r="K5" s="454">
        <f t="shared" si="1"/>
        <v>0.075</v>
      </c>
      <c r="L5" s="456">
        <f>L6+L8+L19</f>
        <v>11.88</v>
      </c>
      <c r="M5" s="456">
        <f>M21</f>
        <v>11.88</v>
      </c>
      <c r="N5" s="87" t="str">
        <f>M5/#REF!</f>
        <v>#REF!</v>
      </c>
      <c r="O5" s="72"/>
      <c r="P5" s="457"/>
      <c r="Q5" s="458"/>
      <c r="R5" s="459"/>
      <c r="S5" s="460"/>
      <c r="T5" s="461"/>
      <c r="U5" s="461"/>
      <c r="V5" s="461"/>
      <c r="W5" s="459"/>
      <c r="X5" s="458"/>
      <c r="Y5" s="461"/>
      <c r="Z5" s="461"/>
      <c r="AA5" s="461"/>
      <c r="AB5" s="459"/>
      <c r="AC5" s="458"/>
      <c r="AD5" s="459"/>
      <c r="AE5" s="461"/>
      <c r="AF5" s="461"/>
      <c r="AG5" s="459"/>
      <c r="AH5" s="462"/>
      <c r="AI5" s="72"/>
      <c r="AJ5" s="461"/>
      <c r="AK5" s="461"/>
      <c r="AL5" s="459"/>
      <c r="AM5" s="460"/>
      <c r="AN5" s="461"/>
      <c r="AO5" s="461"/>
      <c r="AP5" s="461"/>
      <c r="AQ5" s="459"/>
      <c r="AR5" s="458"/>
      <c r="AS5" s="72"/>
      <c r="AT5" s="461"/>
      <c r="AU5" s="461"/>
      <c r="AV5" s="459"/>
      <c r="AW5" s="460"/>
      <c r="AX5" s="461"/>
      <c r="AY5" s="461"/>
      <c r="AZ5" s="461"/>
      <c r="BA5" s="459"/>
      <c r="BB5" s="458"/>
      <c r="BC5" s="461"/>
      <c r="BD5" s="461"/>
      <c r="BE5" s="461"/>
      <c r="BF5" s="459"/>
      <c r="BG5" s="458"/>
      <c r="BH5" s="459"/>
      <c r="BI5" s="461"/>
      <c r="BJ5" s="461"/>
      <c r="BK5" s="459"/>
      <c r="BL5" s="462"/>
      <c r="BM5" s="72"/>
      <c r="BN5" s="461"/>
      <c r="BO5" s="461"/>
      <c r="BP5" s="459"/>
      <c r="BQ5" s="460"/>
      <c r="BR5" s="461"/>
      <c r="BS5" s="461"/>
      <c r="BT5" s="461"/>
      <c r="BU5" s="459"/>
      <c r="BV5" s="458"/>
      <c r="BW5" s="461"/>
      <c r="BX5" s="461"/>
      <c r="BY5" s="461"/>
      <c r="BZ5" s="459"/>
      <c r="CA5" s="458"/>
      <c r="CB5" s="72"/>
      <c r="CC5" s="461"/>
      <c r="CD5" s="461"/>
      <c r="CE5" s="459"/>
      <c r="CF5" s="460"/>
      <c r="CG5" s="72"/>
      <c r="CH5" s="461"/>
      <c r="CI5" s="461"/>
      <c r="CJ5" s="459"/>
      <c r="CK5" s="460"/>
      <c r="CL5" s="461"/>
      <c r="CM5" s="461"/>
      <c r="CN5" s="461"/>
      <c r="CO5" s="459"/>
      <c r="CP5" s="458"/>
      <c r="CQ5" s="461"/>
      <c r="CR5" s="461"/>
      <c r="CS5" s="461"/>
      <c r="CT5" s="459"/>
      <c r="CU5" s="458"/>
      <c r="CV5" s="459"/>
      <c r="CW5" s="461"/>
      <c r="CX5" s="461"/>
      <c r="CY5" s="459"/>
      <c r="CZ5" s="462"/>
      <c r="DA5" s="459"/>
      <c r="DB5" s="461"/>
      <c r="DC5" s="461"/>
      <c r="DD5" s="459"/>
      <c r="DE5" s="462"/>
    </row>
    <row r="6">
      <c r="A6" s="463" t="s">
        <v>33</v>
      </c>
      <c r="B6" s="464" t="s">
        <v>34</v>
      </c>
      <c r="C6" s="465">
        <v>46268.0</v>
      </c>
      <c r="D6" s="465">
        <v>46269.0</v>
      </c>
      <c r="E6" s="466">
        <f t="shared" si="2"/>
        <v>2</v>
      </c>
      <c r="F6" s="467">
        <f>SUM(F7)</f>
        <v>1</v>
      </c>
      <c r="G6" s="245">
        <f t="shared" si="3"/>
        <v>0.001264222503</v>
      </c>
      <c r="H6" s="468">
        <f>H7</f>
        <v>0.001264222503</v>
      </c>
      <c r="I6" s="469">
        <f>SUM(I7)</f>
        <v>0</v>
      </c>
      <c r="J6" s="469">
        <f>J7</f>
        <v>0</v>
      </c>
      <c r="K6" s="245">
        <f t="shared" si="1"/>
        <v>0</v>
      </c>
      <c r="L6" s="469">
        <f>L7</f>
        <v>0</v>
      </c>
      <c r="M6" s="469">
        <f t="shared" ref="M6:M7" si="4">L6</f>
        <v>0</v>
      </c>
      <c r="N6" s="247" t="str">
        <f>SUM(N7)</f>
        <v>#REF!</v>
      </c>
      <c r="O6" s="72"/>
      <c r="P6" s="457"/>
      <c r="Q6" s="458"/>
      <c r="R6" s="459"/>
      <c r="S6" s="460"/>
      <c r="T6" s="461"/>
      <c r="U6" s="461"/>
      <c r="V6" s="461"/>
      <c r="W6" s="459"/>
      <c r="X6" s="458"/>
      <c r="Y6" s="72"/>
      <c r="Z6" s="461"/>
      <c r="AA6" s="461"/>
      <c r="AB6" s="459"/>
      <c r="AC6" s="458"/>
      <c r="AD6" s="459"/>
      <c r="AE6" s="461"/>
      <c r="AF6" s="461"/>
      <c r="AG6" s="459"/>
      <c r="AH6" s="462"/>
      <c r="AI6" s="72"/>
      <c r="AJ6" s="461"/>
      <c r="AK6" s="461"/>
      <c r="AL6" s="459"/>
      <c r="AM6" s="460"/>
      <c r="AN6" s="461"/>
      <c r="AO6" s="461"/>
      <c r="AP6" s="461"/>
      <c r="AQ6" s="459"/>
      <c r="AR6" s="458"/>
      <c r="AS6" s="72"/>
      <c r="AT6" s="461"/>
      <c r="AU6" s="461"/>
      <c r="AV6" s="459"/>
      <c r="AW6" s="460"/>
      <c r="AX6" s="461"/>
      <c r="AY6" s="461"/>
      <c r="AZ6" s="461"/>
      <c r="BA6" s="459"/>
      <c r="BB6" s="458"/>
      <c r="BC6" s="461"/>
      <c r="BD6" s="461"/>
      <c r="BE6" s="461"/>
      <c r="BF6" s="459"/>
      <c r="BG6" s="458"/>
      <c r="BH6" s="459"/>
      <c r="BI6" s="461"/>
      <c r="BJ6" s="461"/>
      <c r="BK6" s="459"/>
      <c r="BL6" s="462"/>
      <c r="BM6" s="72"/>
      <c r="BN6" s="461"/>
      <c r="BO6" s="461"/>
      <c r="BP6" s="459"/>
      <c r="BQ6" s="460"/>
      <c r="BR6" s="461"/>
      <c r="BS6" s="461"/>
      <c r="BT6" s="461"/>
      <c r="BU6" s="459"/>
      <c r="BV6" s="458"/>
      <c r="BW6" s="461"/>
      <c r="BX6" s="461"/>
      <c r="BY6" s="461"/>
      <c r="BZ6" s="459"/>
      <c r="CA6" s="458"/>
      <c r="CB6" s="72"/>
      <c r="CC6" s="461"/>
      <c r="CD6" s="461"/>
      <c r="CE6" s="459"/>
      <c r="CF6" s="460"/>
      <c r="CG6" s="72"/>
      <c r="CH6" s="461"/>
      <c r="CI6" s="461"/>
      <c r="CJ6" s="459"/>
      <c r="CK6" s="460"/>
      <c r="CL6" s="461"/>
      <c r="CM6" s="461"/>
      <c r="CN6" s="461"/>
      <c r="CO6" s="459"/>
      <c r="CP6" s="458"/>
      <c r="CQ6" s="461"/>
      <c r="CR6" s="461"/>
      <c r="CS6" s="461"/>
      <c r="CT6" s="459"/>
      <c r="CU6" s="458"/>
      <c r="CV6" s="459"/>
      <c r="CW6" s="461"/>
      <c r="CX6" s="461"/>
      <c r="CY6" s="459"/>
      <c r="CZ6" s="462"/>
      <c r="DA6" s="459"/>
      <c r="DB6" s="461"/>
      <c r="DC6" s="461"/>
      <c r="DD6" s="459"/>
      <c r="DE6" s="462"/>
    </row>
    <row r="7">
      <c r="A7" s="470" t="s">
        <v>35</v>
      </c>
      <c r="B7" s="471" t="s">
        <v>36</v>
      </c>
      <c r="C7" s="472">
        <v>46268.0</v>
      </c>
      <c r="D7" s="472">
        <v>46269.0</v>
      </c>
      <c r="E7" s="473">
        <f t="shared" si="2"/>
        <v>2</v>
      </c>
      <c r="F7" s="474">
        <v>1.0</v>
      </c>
      <c r="G7" s="263">
        <f t="shared" si="3"/>
        <v>0.001264222503</v>
      </c>
      <c r="H7" s="327">
        <f>G7</f>
        <v>0.001264222503</v>
      </c>
      <c r="I7" s="475">
        <f>P7+U7+Z7+AE7+AJ7+AO7+AT7+AY7+BD7+BI7+BN7+BS7+BX7+CC7+CH7+CM7+CR7+CW7+DB7</f>
        <v>0</v>
      </c>
      <c r="J7" s="475">
        <f>I7</f>
        <v>0</v>
      </c>
      <c r="K7" s="326">
        <f t="shared" si="1"/>
        <v>0</v>
      </c>
      <c r="L7" s="476">
        <f>S7+X7+AC7+AH7+AM7+AR7+AW7+BB7+BG7+BL7+BQ7+BV7+CA7+CF7+CK7+CP7+CU7+CZ7+DE7</f>
        <v>0</v>
      </c>
      <c r="M7" s="476">
        <f t="shared" si="4"/>
        <v>0</v>
      </c>
      <c r="N7" s="62" t="str">
        <f t="shared" ref="N7:N86" si="5">M7/#REF!</f>
        <v>#REF!</v>
      </c>
      <c r="O7" s="72">
        <f>P7/$F7</f>
        <v>0</v>
      </c>
      <c r="P7" s="462"/>
      <c r="Q7" s="448"/>
      <c r="R7" s="448">
        <f>Roles!$D$5</f>
        <v>0.44</v>
      </c>
      <c r="S7" s="462">
        <f t="shared" ref="S7:S21" si="6">R7*P7</f>
        <v>0</v>
      </c>
      <c r="T7" s="72">
        <f t="shared" ref="T7:T21" si="7">U7/$F7</f>
        <v>0</v>
      </c>
      <c r="U7" s="462"/>
      <c r="V7" s="448"/>
      <c r="W7" s="448">
        <f>Roles!$D$7</f>
        <v>0.12</v>
      </c>
      <c r="X7" s="462">
        <f t="shared" ref="X7:X21" si="8">W7*U7</f>
        <v>0</v>
      </c>
      <c r="Y7" s="72">
        <f t="shared" ref="Y7:Y21" si="9">Z7/$F7</f>
        <v>0</v>
      </c>
      <c r="Z7" s="462"/>
      <c r="AA7" s="448"/>
      <c r="AB7" s="448">
        <f>Roles!$D$7</f>
        <v>0.12</v>
      </c>
      <c r="AC7" s="462">
        <f t="shared" ref="AC7:AC21" si="10">AB7*Z7</f>
        <v>0</v>
      </c>
      <c r="AD7" s="72">
        <f t="shared" ref="AD7:AD21" si="11">AE7/$F7</f>
        <v>0</v>
      </c>
      <c r="AE7" s="462"/>
      <c r="AF7" s="448"/>
      <c r="AG7" s="448">
        <f>Roles!$D$7</f>
        <v>0.12</v>
      </c>
      <c r="AH7" s="462">
        <f t="shared" ref="AH7:AH21" si="12">AG7*AE7</f>
        <v>0</v>
      </c>
      <c r="AI7" s="72">
        <f t="shared" ref="AI7:AI21" si="13">AJ7/$F7</f>
        <v>0</v>
      </c>
      <c r="AJ7" s="462"/>
      <c r="AK7" s="448"/>
      <c r="AL7" s="448">
        <f>Roles!$D$7</f>
        <v>0.12</v>
      </c>
      <c r="AM7" s="462">
        <f t="shared" ref="AM7:AM21" si="14">AL7*AJ7</f>
        <v>0</v>
      </c>
      <c r="AN7" s="72">
        <f t="shared" ref="AN7:AN21" si="15">AO7/$F7</f>
        <v>0</v>
      </c>
      <c r="AO7" s="462"/>
      <c r="AP7" s="448"/>
      <c r="AQ7" s="448">
        <f>Roles!$D$7</f>
        <v>0.12</v>
      </c>
      <c r="AR7" s="462">
        <f t="shared" ref="AR7:AR21" si="16">AQ7*AO7</f>
        <v>0</v>
      </c>
      <c r="AS7" s="72">
        <f t="shared" ref="AS7:AS21" si="17">AT7/$F7</f>
        <v>0</v>
      </c>
      <c r="AT7" s="462"/>
      <c r="AU7" s="448"/>
      <c r="AV7" s="448">
        <f>Roles!$D$7</f>
        <v>0.12</v>
      </c>
      <c r="AW7" s="462">
        <f t="shared" ref="AW7:AW21" si="18">AV7*AT7</f>
        <v>0</v>
      </c>
      <c r="AX7" s="72">
        <f t="shared" ref="AX7:AX21" si="19">AY7/$F7</f>
        <v>0</v>
      </c>
      <c r="AY7" s="462"/>
      <c r="AZ7" s="448"/>
      <c r="BA7" s="448">
        <f>Roles!$D$7</f>
        <v>0.12</v>
      </c>
      <c r="BB7" s="462">
        <f t="shared" ref="BB7:BB21" si="20">BA7*AY7</f>
        <v>0</v>
      </c>
      <c r="BC7" s="72">
        <f t="shared" ref="BC7:BC21" si="21">BD7/$F7</f>
        <v>0</v>
      </c>
      <c r="BD7" s="462"/>
      <c r="BE7" s="448"/>
      <c r="BF7" s="448">
        <f>Roles!$D$7</f>
        <v>0.12</v>
      </c>
      <c r="BG7" s="462">
        <f t="shared" ref="BG7:BG21" si="22">BF7*BD7</f>
        <v>0</v>
      </c>
      <c r="BH7" s="72">
        <f t="shared" ref="BH7:BH21" si="23">BI7/$F7</f>
        <v>0</v>
      </c>
      <c r="BI7" s="462"/>
      <c r="BJ7" s="448"/>
      <c r="BK7" s="448">
        <f>Roles!$D$7</f>
        <v>0.12</v>
      </c>
      <c r="BL7" s="462">
        <f t="shared" ref="BL7:BL21" si="24">BK7*BI7</f>
        <v>0</v>
      </c>
      <c r="BM7" s="72">
        <f t="shared" ref="BM7:BM21" si="25">BN7/$F7</f>
        <v>0</v>
      </c>
      <c r="BN7" s="462"/>
      <c r="BO7" s="448"/>
      <c r="BP7" s="448">
        <f>Roles!$D$7</f>
        <v>0.12</v>
      </c>
      <c r="BQ7" s="462">
        <f t="shared" ref="BQ7:BQ21" si="26">BP7*BN7</f>
        <v>0</v>
      </c>
      <c r="BR7" s="72">
        <f t="shared" ref="BR7:BR21" si="27">BS7/$F7</f>
        <v>0</v>
      </c>
      <c r="BS7" s="462"/>
      <c r="BT7" s="448"/>
      <c r="BU7" s="448">
        <f>Roles!$D$7</f>
        <v>0.12</v>
      </c>
      <c r="BV7" s="462">
        <f t="shared" ref="BV7:BV21" si="28">BU7*BS7</f>
        <v>0</v>
      </c>
      <c r="BW7" s="72">
        <f t="shared" ref="BW7:BW21" si="29">BX7/$F7</f>
        <v>0</v>
      </c>
      <c r="BX7" s="462"/>
      <c r="BY7" s="448"/>
      <c r="BZ7" s="448">
        <f>Roles!$D$7</f>
        <v>0.12</v>
      </c>
      <c r="CA7" s="462">
        <f t="shared" ref="CA7:CA21" si="30">BZ7*BX7</f>
        <v>0</v>
      </c>
      <c r="CB7" s="72">
        <f t="shared" ref="CB7:CB21" si="31">CC7/$F7</f>
        <v>0</v>
      </c>
      <c r="CC7" s="462"/>
      <c r="CD7" s="448"/>
      <c r="CE7" s="448">
        <f>Roles!$D$7</f>
        <v>0.12</v>
      </c>
      <c r="CF7" s="462">
        <f t="shared" ref="CF7:CF21" si="32">CE7*CC7</f>
        <v>0</v>
      </c>
      <c r="CG7" s="72">
        <f t="shared" ref="CG7:CG21" si="33">CH7/$F7</f>
        <v>0</v>
      </c>
      <c r="CH7" s="462"/>
      <c r="CI7" s="448"/>
      <c r="CJ7" s="448">
        <f>Roles!$D$7</f>
        <v>0.12</v>
      </c>
      <c r="CK7" s="462">
        <f t="shared" ref="CK7:CK21" si="34">CJ7*CH7</f>
        <v>0</v>
      </c>
      <c r="CL7" s="72">
        <f t="shared" ref="CL7:CL21" si="35">CM7/$F7</f>
        <v>0</v>
      </c>
      <c r="CM7" s="462"/>
      <c r="CN7" s="448"/>
      <c r="CO7" s="448">
        <f>Roles!$D$7</f>
        <v>0.12</v>
      </c>
      <c r="CP7" s="462">
        <f t="shared" ref="CP7:CP21" si="36">CO7*CM7</f>
        <v>0</v>
      </c>
      <c r="CQ7" s="72">
        <f t="shared" ref="CQ7:CQ21" si="37">CR7/$F7</f>
        <v>0</v>
      </c>
      <c r="CR7" s="462"/>
      <c r="CS7" s="448"/>
      <c r="CT7" s="448">
        <f>Roles!$D$7</f>
        <v>0.12</v>
      </c>
      <c r="CU7" s="462">
        <f t="shared" ref="CU7:CU21" si="38">CT7*CR7</f>
        <v>0</v>
      </c>
      <c r="CV7" s="72">
        <f t="shared" ref="CV7:CV21" si="39">CW7/$F7</f>
        <v>0</v>
      </c>
      <c r="CW7" s="462"/>
      <c r="CX7" s="448"/>
      <c r="CY7" s="448">
        <f>Roles!$D$7</f>
        <v>0.12</v>
      </c>
      <c r="CZ7" s="462">
        <f t="shared" ref="CZ7:CZ21" si="40">CY7*CW7</f>
        <v>0</v>
      </c>
      <c r="DA7" s="72">
        <f t="shared" ref="DA7:DA21" si="41">DB7/$F7</f>
        <v>0</v>
      </c>
      <c r="DB7" s="462"/>
      <c r="DC7" s="448"/>
      <c r="DD7" s="448">
        <f>Roles!$D$7</f>
        <v>0.12</v>
      </c>
      <c r="DE7" s="462">
        <f t="shared" ref="DE7:DE21" si="42">DD7*DB7</f>
        <v>0</v>
      </c>
    </row>
    <row r="8">
      <c r="A8" s="463" t="s">
        <v>38</v>
      </c>
      <c r="B8" s="464" t="s">
        <v>39</v>
      </c>
      <c r="C8" s="465">
        <v>46268.0</v>
      </c>
      <c r="D8" s="465">
        <v>46272.0</v>
      </c>
      <c r="E8" s="466">
        <f t="shared" si="2"/>
        <v>5</v>
      </c>
      <c r="F8" s="467">
        <f>SUM(F9:F18)</f>
        <v>24</v>
      </c>
      <c r="G8" s="245">
        <f t="shared" si="3"/>
        <v>0.03034134008</v>
      </c>
      <c r="H8" s="468">
        <f>G9+G10+G11+G12+G13+G14+G15+G17+G18+H9</f>
        <v>0.03160556258</v>
      </c>
      <c r="I8" s="477">
        <f>SUM(I9:I18)</f>
        <v>27</v>
      </c>
      <c r="J8" s="477">
        <f>J18</f>
        <v>27</v>
      </c>
      <c r="K8" s="245">
        <f t="shared" si="1"/>
        <v>0.075</v>
      </c>
      <c r="L8" s="478">
        <f>SUM(L9:L18)</f>
        <v>11.88</v>
      </c>
      <c r="M8" s="478">
        <f>M18</f>
        <v>11.88</v>
      </c>
      <c r="N8" s="247" t="str">
        <f t="shared" si="5"/>
        <v>#REF!</v>
      </c>
      <c r="O8" s="72"/>
      <c r="P8" s="462"/>
      <c r="Q8" s="448"/>
      <c r="R8" s="448"/>
      <c r="S8" s="462">
        <f t="shared" si="6"/>
        <v>0</v>
      </c>
      <c r="T8" s="72">
        <f t="shared" si="7"/>
        <v>0</v>
      </c>
      <c r="U8" s="462"/>
      <c r="V8" s="448"/>
      <c r="W8" s="448"/>
      <c r="X8" s="462">
        <f t="shared" si="8"/>
        <v>0</v>
      </c>
      <c r="Y8" s="72">
        <f t="shared" si="9"/>
        <v>0</v>
      </c>
      <c r="Z8" s="462"/>
      <c r="AA8" s="448"/>
      <c r="AB8" s="448"/>
      <c r="AC8" s="462">
        <f t="shared" si="10"/>
        <v>0</v>
      </c>
      <c r="AD8" s="72">
        <f t="shared" si="11"/>
        <v>0</v>
      </c>
      <c r="AE8" s="462"/>
      <c r="AF8" s="448"/>
      <c r="AG8" s="448"/>
      <c r="AH8" s="462">
        <f t="shared" si="12"/>
        <v>0</v>
      </c>
      <c r="AI8" s="72">
        <f t="shared" si="13"/>
        <v>0</v>
      </c>
      <c r="AJ8" s="462"/>
      <c r="AK8" s="448"/>
      <c r="AL8" s="448"/>
      <c r="AM8" s="462">
        <f t="shared" si="14"/>
        <v>0</v>
      </c>
      <c r="AN8" s="72">
        <f t="shared" si="15"/>
        <v>0</v>
      </c>
      <c r="AO8" s="462"/>
      <c r="AP8" s="448"/>
      <c r="AQ8" s="448"/>
      <c r="AR8" s="462">
        <f t="shared" si="16"/>
        <v>0</v>
      </c>
      <c r="AS8" s="72">
        <f t="shared" si="17"/>
        <v>0</v>
      </c>
      <c r="AT8" s="462"/>
      <c r="AU8" s="448"/>
      <c r="AV8" s="448"/>
      <c r="AW8" s="462">
        <f t="shared" si="18"/>
        <v>0</v>
      </c>
      <c r="AX8" s="72">
        <f t="shared" si="19"/>
        <v>0</v>
      </c>
      <c r="AY8" s="462"/>
      <c r="AZ8" s="448"/>
      <c r="BA8" s="448"/>
      <c r="BB8" s="462">
        <f t="shared" si="20"/>
        <v>0</v>
      </c>
      <c r="BC8" s="72">
        <f t="shared" si="21"/>
        <v>0</v>
      </c>
      <c r="BD8" s="462"/>
      <c r="BE8" s="448"/>
      <c r="BF8" s="448"/>
      <c r="BG8" s="462">
        <f t="shared" si="22"/>
        <v>0</v>
      </c>
      <c r="BH8" s="72">
        <f t="shared" si="23"/>
        <v>0</v>
      </c>
      <c r="BI8" s="462"/>
      <c r="BJ8" s="448"/>
      <c r="BK8" s="448"/>
      <c r="BL8" s="462">
        <f t="shared" si="24"/>
        <v>0</v>
      </c>
      <c r="BM8" s="72">
        <f t="shared" si="25"/>
        <v>0</v>
      </c>
      <c r="BN8" s="462"/>
      <c r="BO8" s="448"/>
      <c r="BP8" s="448"/>
      <c r="BQ8" s="462">
        <f t="shared" si="26"/>
        <v>0</v>
      </c>
      <c r="BR8" s="72">
        <f t="shared" si="27"/>
        <v>0</v>
      </c>
      <c r="BS8" s="462"/>
      <c r="BT8" s="448"/>
      <c r="BU8" s="448"/>
      <c r="BV8" s="462">
        <f t="shared" si="28"/>
        <v>0</v>
      </c>
      <c r="BW8" s="72">
        <f t="shared" si="29"/>
        <v>0</v>
      </c>
      <c r="BX8" s="462"/>
      <c r="BY8" s="448"/>
      <c r="BZ8" s="448"/>
      <c r="CA8" s="462">
        <f t="shared" si="30"/>
        <v>0</v>
      </c>
      <c r="CB8" s="72">
        <f t="shared" si="31"/>
        <v>0</v>
      </c>
      <c r="CC8" s="462"/>
      <c r="CD8" s="448"/>
      <c r="CE8" s="448"/>
      <c r="CF8" s="462">
        <f t="shared" si="32"/>
        <v>0</v>
      </c>
      <c r="CG8" s="72">
        <f t="shared" si="33"/>
        <v>0</v>
      </c>
      <c r="CH8" s="462"/>
      <c r="CI8" s="448"/>
      <c r="CJ8" s="448"/>
      <c r="CK8" s="462">
        <f t="shared" si="34"/>
        <v>0</v>
      </c>
      <c r="CL8" s="72">
        <f t="shared" si="35"/>
        <v>0</v>
      </c>
      <c r="CM8" s="462"/>
      <c r="CN8" s="448"/>
      <c r="CO8" s="448"/>
      <c r="CP8" s="462">
        <f t="shared" si="36"/>
        <v>0</v>
      </c>
      <c r="CQ8" s="72">
        <f t="shared" si="37"/>
        <v>0</v>
      </c>
      <c r="CR8" s="462"/>
      <c r="CS8" s="448"/>
      <c r="CT8" s="448"/>
      <c r="CU8" s="462">
        <f t="shared" si="38"/>
        <v>0</v>
      </c>
      <c r="CV8" s="72">
        <f t="shared" si="39"/>
        <v>0</v>
      </c>
      <c r="CW8" s="462"/>
      <c r="CX8" s="448"/>
      <c r="CY8" s="448"/>
      <c r="CZ8" s="462">
        <f t="shared" si="40"/>
        <v>0</v>
      </c>
      <c r="DA8" s="72">
        <f t="shared" si="41"/>
        <v>0</v>
      </c>
      <c r="DB8" s="462"/>
      <c r="DC8" s="448"/>
      <c r="DD8" s="448"/>
      <c r="DE8" s="462">
        <f t="shared" si="42"/>
        <v>0</v>
      </c>
    </row>
    <row r="9">
      <c r="A9" s="470" t="s">
        <v>40</v>
      </c>
      <c r="B9" s="471" t="s">
        <v>41</v>
      </c>
      <c r="C9" s="472">
        <v>46268.0</v>
      </c>
      <c r="D9" s="472">
        <v>46268.0</v>
      </c>
      <c r="E9" s="473">
        <f t="shared" si="2"/>
        <v>1</v>
      </c>
      <c r="F9" s="474">
        <v>1.0</v>
      </c>
      <c r="G9" s="263">
        <f t="shared" si="3"/>
        <v>0.001264222503</v>
      </c>
      <c r="H9" s="327">
        <f>H7+G9</f>
        <v>0.002528445006</v>
      </c>
      <c r="I9" s="475">
        <f t="shared" ref="I9:I18" si="43">P9+U9+Z9+AE9+AJ9+AO9+AT9+AY9+BD9+BI9+BN9+BS9+BX9+CC9+CH9+CM9+CR9+CW9+DB9</f>
        <v>3</v>
      </c>
      <c r="J9" s="475">
        <f>SUM(I9,J7)</f>
        <v>3</v>
      </c>
      <c r="K9" s="326">
        <f t="shared" si="1"/>
        <v>0.008333333333</v>
      </c>
      <c r="L9" s="476">
        <f t="shared" ref="L9:L18" si="44">S9+X9+AC9+AH9+AM9+AR9+AW9+BB9+BG9+BL9+BQ9+BV9+CA9+CF9+CK9+CP9+CU9+CZ9+DE9</f>
        <v>1.32</v>
      </c>
      <c r="M9" s="476">
        <f>SUM(L9,M7)</f>
        <v>1.32</v>
      </c>
      <c r="N9" s="62" t="str">
        <f t="shared" si="5"/>
        <v>#REF!</v>
      </c>
      <c r="O9" s="72">
        <f t="shared" ref="O9:O18" si="45">P9/$F9</f>
        <v>3</v>
      </c>
      <c r="P9" s="479">
        <v>3.0</v>
      </c>
      <c r="Q9" s="448"/>
      <c r="R9" s="448">
        <f>Roles!$D$5</f>
        <v>0.44</v>
      </c>
      <c r="S9" s="462">
        <f t="shared" si="6"/>
        <v>1.32</v>
      </c>
      <c r="T9" s="72">
        <f t="shared" si="7"/>
        <v>0</v>
      </c>
      <c r="U9" s="462"/>
      <c r="V9" s="448"/>
      <c r="W9" s="448">
        <f>Roles!$D$7</f>
        <v>0.12</v>
      </c>
      <c r="X9" s="462">
        <f t="shared" si="8"/>
        <v>0</v>
      </c>
      <c r="Y9" s="72">
        <f t="shared" si="9"/>
        <v>0</v>
      </c>
      <c r="Z9" s="462"/>
      <c r="AA9" s="448"/>
      <c r="AB9" s="448">
        <f>Roles!$D$7</f>
        <v>0.12</v>
      </c>
      <c r="AC9" s="462">
        <f t="shared" si="10"/>
        <v>0</v>
      </c>
      <c r="AD9" s="72">
        <f t="shared" si="11"/>
        <v>0</v>
      </c>
      <c r="AE9" s="462"/>
      <c r="AF9" s="448"/>
      <c r="AG9" s="448">
        <f>Roles!$D$7</f>
        <v>0.12</v>
      </c>
      <c r="AH9" s="462">
        <f t="shared" si="12"/>
        <v>0</v>
      </c>
      <c r="AI9" s="72">
        <f t="shared" si="13"/>
        <v>0</v>
      </c>
      <c r="AJ9" s="462"/>
      <c r="AK9" s="448"/>
      <c r="AL9" s="448">
        <f>Roles!$D$7</f>
        <v>0.12</v>
      </c>
      <c r="AM9" s="462">
        <f t="shared" si="14"/>
        <v>0</v>
      </c>
      <c r="AN9" s="72">
        <f t="shared" si="15"/>
        <v>0</v>
      </c>
      <c r="AO9" s="462"/>
      <c r="AP9" s="448"/>
      <c r="AQ9" s="448">
        <f>Roles!$D$7</f>
        <v>0.12</v>
      </c>
      <c r="AR9" s="462">
        <f t="shared" si="16"/>
        <v>0</v>
      </c>
      <c r="AS9" s="72">
        <f t="shared" si="17"/>
        <v>0</v>
      </c>
      <c r="AT9" s="462"/>
      <c r="AU9" s="448"/>
      <c r="AV9" s="448">
        <f>Roles!$D$7</f>
        <v>0.12</v>
      </c>
      <c r="AW9" s="462">
        <f t="shared" si="18"/>
        <v>0</v>
      </c>
      <c r="AX9" s="72">
        <f t="shared" si="19"/>
        <v>0</v>
      </c>
      <c r="AY9" s="462"/>
      <c r="AZ9" s="448"/>
      <c r="BA9" s="448">
        <f>Roles!$D$7</f>
        <v>0.12</v>
      </c>
      <c r="BB9" s="462">
        <f t="shared" si="20"/>
        <v>0</v>
      </c>
      <c r="BC9" s="72">
        <f t="shared" si="21"/>
        <v>0</v>
      </c>
      <c r="BD9" s="462"/>
      <c r="BE9" s="448"/>
      <c r="BF9" s="448">
        <f>Roles!$D$7</f>
        <v>0.12</v>
      </c>
      <c r="BG9" s="462">
        <f t="shared" si="22"/>
        <v>0</v>
      </c>
      <c r="BH9" s="72">
        <f t="shared" si="23"/>
        <v>0</v>
      </c>
      <c r="BI9" s="462"/>
      <c r="BJ9" s="448"/>
      <c r="BK9" s="448">
        <f>Roles!$D$7</f>
        <v>0.12</v>
      </c>
      <c r="BL9" s="462">
        <f t="shared" si="24"/>
        <v>0</v>
      </c>
      <c r="BM9" s="72">
        <f t="shared" si="25"/>
        <v>0</v>
      </c>
      <c r="BN9" s="462"/>
      <c r="BO9" s="448"/>
      <c r="BP9" s="448">
        <f>Roles!$D$7</f>
        <v>0.12</v>
      </c>
      <c r="BQ9" s="462">
        <f t="shared" si="26"/>
        <v>0</v>
      </c>
      <c r="BR9" s="72">
        <f t="shared" si="27"/>
        <v>0</v>
      </c>
      <c r="BS9" s="462"/>
      <c r="BT9" s="448"/>
      <c r="BU9" s="448">
        <f>Roles!$D$7</f>
        <v>0.12</v>
      </c>
      <c r="BV9" s="462">
        <f t="shared" si="28"/>
        <v>0</v>
      </c>
      <c r="BW9" s="72">
        <f t="shared" si="29"/>
        <v>0</v>
      </c>
      <c r="BX9" s="462"/>
      <c r="BY9" s="448"/>
      <c r="BZ9" s="448">
        <f>Roles!$D$7</f>
        <v>0.12</v>
      </c>
      <c r="CA9" s="462">
        <f t="shared" si="30"/>
        <v>0</v>
      </c>
      <c r="CB9" s="72">
        <f t="shared" si="31"/>
        <v>0</v>
      </c>
      <c r="CC9" s="462"/>
      <c r="CD9" s="448"/>
      <c r="CE9" s="448">
        <f>Roles!$D$7</f>
        <v>0.12</v>
      </c>
      <c r="CF9" s="462">
        <f t="shared" si="32"/>
        <v>0</v>
      </c>
      <c r="CG9" s="72">
        <f t="shared" si="33"/>
        <v>0</v>
      </c>
      <c r="CH9" s="462"/>
      <c r="CI9" s="448"/>
      <c r="CJ9" s="448">
        <f>Roles!$D$7</f>
        <v>0.12</v>
      </c>
      <c r="CK9" s="462">
        <f t="shared" si="34"/>
        <v>0</v>
      </c>
      <c r="CL9" s="72">
        <f t="shared" si="35"/>
        <v>0</v>
      </c>
      <c r="CM9" s="462"/>
      <c r="CN9" s="448"/>
      <c r="CO9" s="448">
        <f>Roles!$D$7</f>
        <v>0.12</v>
      </c>
      <c r="CP9" s="462">
        <f t="shared" si="36"/>
        <v>0</v>
      </c>
      <c r="CQ9" s="72">
        <f t="shared" si="37"/>
        <v>0</v>
      </c>
      <c r="CR9" s="462"/>
      <c r="CS9" s="448"/>
      <c r="CT9" s="448">
        <f>Roles!$D$7</f>
        <v>0.12</v>
      </c>
      <c r="CU9" s="462">
        <f t="shared" si="38"/>
        <v>0</v>
      </c>
      <c r="CV9" s="72">
        <f t="shared" si="39"/>
        <v>0</v>
      </c>
      <c r="CW9" s="462"/>
      <c r="CX9" s="448"/>
      <c r="CY9" s="448">
        <f>Roles!$D$7</f>
        <v>0.12</v>
      </c>
      <c r="CZ9" s="462">
        <f t="shared" si="40"/>
        <v>0</v>
      </c>
      <c r="DA9" s="72">
        <f t="shared" si="41"/>
        <v>0</v>
      </c>
      <c r="DB9" s="462"/>
      <c r="DC9" s="448"/>
      <c r="DD9" s="448">
        <f>Roles!$D$7</f>
        <v>0.12</v>
      </c>
      <c r="DE9" s="462">
        <f t="shared" si="42"/>
        <v>0</v>
      </c>
    </row>
    <row r="10">
      <c r="A10" s="470" t="s">
        <v>42</v>
      </c>
      <c r="B10" s="471" t="s">
        <v>43</v>
      </c>
      <c r="C10" s="472">
        <v>46268.0</v>
      </c>
      <c r="D10" s="472">
        <v>46269.0</v>
      </c>
      <c r="E10" s="473">
        <f t="shared" si="2"/>
        <v>2</v>
      </c>
      <c r="F10" s="474">
        <v>2.0</v>
      </c>
      <c r="G10" s="263">
        <f t="shared" si="3"/>
        <v>0.002528445006</v>
      </c>
      <c r="H10" s="327">
        <f t="shared" ref="H10:H18" si="46">H9+G10</f>
        <v>0.005056890013</v>
      </c>
      <c r="I10" s="475">
        <f t="shared" si="43"/>
        <v>2</v>
      </c>
      <c r="J10" s="475">
        <f t="shared" ref="J10:J18" si="47">SUM(I10,J9)</f>
        <v>5</v>
      </c>
      <c r="K10" s="326">
        <f t="shared" si="1"/>
        <v>0.01388888889</v>
      </c>
      <c r="L10" s="476">
        <f t="shared" si="44"/>
        <v>0.88</v>
      </c>
      <c r="M10" s="476">
        <f t="shared" ref="M10:M18" si="48">SUM(L10,M9)</f>
        <v>2.2</v>
      </c>
      <c r="N10" s="305" t="str">
        <f t="shared" si="5"/>
        <v>#REF!</v>
      </c>
      <c r="O10" s="72">
        <f t="shared" si="45"/>
        <v>1</v>
      </c>
      <c r="P10" s="479">
        <v>2.0</v>
      </c>
      <c r="Q10" s="448"/>
      <c r="R10" s="448">
        <f>Roles!$D$5</f>
        <v>0.44</v>
      </c>
      <c r="S10" s="462">
        <f t="shared" si="6"/>
        <v>0.88</v>
      </c>
      <c r="T10" s="72">
        <f t="shared" si="7"/>
        <v>0</v>
      </c>
      <c r="U10" s="462"/>
      <c r="V10" s="448"/>
      <c r="W10" s="448">
        <f>Roles!$D$7</f>
        <v>0.12</v>
      </c>
      <c r="X10" s="462">
        <f t="shared" si="8"/>
        <v>0</v>
      </c>
      <c r="Y10" s="72">
        <f t="shared" si="9"/>
        <v>0</v>
      </c>
      <c r="Z10" s="462"/>
      <c r="AA10" s="448"/>
      <c r="AB10" s="448">
        <f>Roles!$D$7</f>
        <v>0.12</v>
      </c>
      <c r="AC10" s="462">
        <f t="shared" si="10"/>
        <v>0</v>
      </c>
      <c r="AD10" s="72">
        <f t="shared" si="11"/>
        <v>0</v>
      </c>
      <c r="AE10" s="462"/>
      <c r="AF10" s="448"/>
      <c r="AG10" s="448">
        <f>Roles!$D$7</f>
        <v>0.12</v>
      </c>
      <c r="AH10" s="462">
        <f t="shared" si="12"/>
        <v>0</v>
      </c>
      <c r="AI10" s="72">
        <f t="shared" si="13"/>
        <v>0</v>
      </c>
      <c r="AJ10" s="462"/>
      <c r="AK10" s="448"/>
      <c r="AL10" s="448">
        <f>Roles!$D$7</f>
        <v>0.12</v>
      </c>
      <c r="AM10" s="462">
        <f t="shared" si="14"/>
        <v>0</v>
      </c>
      <c r="AN10" s="72">
        <f t="shared" si="15"/>
        <v>0</v>
      </c>
      <c r="AO10" s="462"/>
      <c r="AP10" s="448"/>
      <c r="AQ10" s="448">
        <f>Roles!$D$7</f>
        <v>0.12</v>
      </c>
      <c r="AR10" s="462">
        <f t="shared" si="16"/>
        <v>0</v>
      </c>
      <c r="AS10" s="72">
        <f t="shared" si="17"/>
        <v>0</v>
      </c>
      <c r="AT10" s="462"/>
      <c r="AU10" s="448"/>
      <c r="AV10" s="448">
        <f>Roles!$D$7</f>
        <v>0.12</v>
      </c>
      <c r="AW10" s="462">
        <f t="shared" si="18"/>
        <v>0</v>
      </c>
      <c r="AX10" s="72">
        <f t="shared" si="19"/>
        <v>0</v>
      </c>
      <c r="AY10" s="462"/>
      <c r="AZ10" s="448"/>
      <c r="BA10" s="448">
        <f>Roles!$D$7</f>
        <v>0.12</v>
      </c>
      <c r="BB10" s="462">
        <f t="shared" si="20"/>
        <v>0</v>
      </c>
      <c r="BC10" s="72">
        <f t="shared" si="21"/>
        <v>0</v>
      </c>
      <c r="BD10" s="462"/>
      <c r="BE10" s="448"/>
      <c r="BF10" s="448">
        <f>Roles!$D$7</f>
        <v>0.12</v>
      </c>
      <c r="BG10" s="462">
        <f t="shared" si="22"/>
        <v>0</v>
      </c>
      <c r="BH10" s="72">
        <f t="shared" si="23"/>
        <v>0</v>
      </c>
      <c r="BI10" s="462"/>
      <c r="BJ10" s="448"/>
      <c r="BK10" s="448">
        <f>Roles!$D$7</f>
        <v>0.12</v>
      </c>
      <c r="BL10" s="462">
        <f t="shared" si="24"/>
        <v>0</v>
      </c>
      <c r="BM10" s="72">
        <f t="shared" si="25"/>
        <v>0</v>
      </c>
      <c r="BN10" s="462"/>
      <c r="BO10" s="448"/>
      <c r="BP10" s="448">
        <f>Roles!$D$7</f>
        <v>0.12</v>
      </c>
      <c r="BQ10" s="462">
        <f t="shared" si="26"/>
        <v>0</v>
      </c>
      <c r="BR10" s="72">
        <f t="shared" si="27"/>
        <v>0</v>
      </c>
      <c r="BS10" s="462"/>
      <c r="BT10" s="448"/>
      <c r="BU10" s="448">
        <f>Roles!$D$7</f>
        <v>0.12</v>
      </c>
      <c r="BV10" s="462">
        <f t="shared" si="28"/>
        <v>0</v>
      </c>
      <c r="BW10" s="72">
        <f t="shared" si="29"/>
        <v>0</v>
      </c>
      <c r="BX10" s="462"/>
      <c r="BY10" s="448"/>
      <c r="BZ10" s="448">
        <f>Roles!$D$7</f>
        <v>0.12</v>
      </c>
      <c r="CA10" s="462">
        <f t="shared" si="30"/>
        <v>0</v>
      </c>
      <c r="CB10" s="72">
        <f t="shared" si="31"/>
        <v>0</v>
      </c>
      <c r="CC10" s="462"/>
      <c r="CD10" s="448"/>
      <c r="CE10" s="448">
        <f>Roles!$D$7</f>
        <v>0.12</v>
      </c>
      <c r="CF10" s="462">
        <f t="shared" si="32"/>
        <v>0</v>
      </c>
      <c r="CG10" s="72">
        <f t="shared" si="33"/>
        <v>0</v>
      </c>
      <c r="CH10" s="462"/>
      <c r="CI10" s="448"/>
      <c r="CJ10" s="448">
        <f>Roles!$D$7</f>
        <v>0.12</v>
      </c>
      <c r="CK10" s="462">
        <f t="shared" si="34"/>
        <v>0</v>
      </c>
      <c r="CL10" s="72">
        <f t="shared" si="35"/>
        <v>0</v>
      </c>
      <c r="CM10" s="462"/>
      <c r="CN10" s="448"/>
      <c r="CO10" s="448">
        <f>Roles!$D$7</f>
        <v>0.12</v>
      </c>
      <c r="CP10" s="462">
        <f t="shared" si="36"/>
        <v>0</v>
      </c>
      <c r="CQ10" s="72">
        <f t="shared" si="37"/>
        <v>0</v>
      </c>
      <c r="CR10" s="462"/>
      <c r="CS10" s="448"/>
      <c r="CT10" s="448">
        <f>Roles!$D$7</f>
        <v>0.12</v>
      </c>
      <c r="CU10" s="462">
        <f t="shared" si="38"/>
        <v>0</v>
      </c>
      <c r="CV10" s="72">
        <f t="shared" si="39"/>
        <v>0</v>
      </c>
      <c r="CW10" s="462"/>
      <c r="CX10" s="448"/>
      <c r="CY10" s="448">
        <f>Roles!$D$7</f>
        <v>0.12</v>
      </c>
      <c r="CZ10" s="462">
        <f t="shared" si="40"/>
        <v>0</v>
      </c>
      <c r="DA10" s="72">
        <f t="shared" si="41"/>
        <v>0</v>
      </c>
      <c r="DB10" s="462"/>
      <c r="DC10" s="448"/>
      <c r="DD10" s="448">
        <f>Roles!$D$7</f>
        <v>0.12</v>
      </c>
      <c r="DE10" s="462">
        <f t="shared" si="42"/>
        <v>0</v>
      </c>
    </row>
    <row r="11">
      <c r="A11" s="470" t="s">
        <v>44</v>
      </c>
      <c r="B11" s="471" t="s">
        <v>45</v>
      </c>
      <c r="C11" s="472">
        <v>46268.0</v>
      </c>
      <c r="D11" s="472">
        <v>46269.0</v>
      </c>
      <c r="E11" s="473">
        <f t="shared" si="2"/>
        <v>2</v>
      </c>
      <c r="F11" s="474">
        <v>2.0</v>
      </c>
      <c r="G11" s="263">
        <f t="shared" si="3"/>
        <v>0.002528445006</v>
      </c>
      <c r="H11" s="327">
        <f t="shared" si="46"/>
        <v>0.007585335019</v>
      </c>
      <c r="I11" s="475">
        <f t="shared" si="43"/>
        <v>2</v>
      </c>
      <c r="J11" s="475">
        <f t="shared" si="47"/>
        <v>7</v>
      </c>
      <c r="K11" s="326">
        <f t="shared" si="1"/>
        <v>0.01944444444</v>
      </c>
      <c r="L11" s="476">
        <f t="shared" si="44"/>
        <v>0.88</v>
      </c>
      <c r="M11" s="476">
        <f t="shared" si="48"/>
        <v>3.08</v>
      </c>
      <c r="N11" s="62" t="str">
        <f t="shared" si="5"/>
        <v>#REF!</v>
      </c>
      <c r="O11" s="72">
        <f t="shared" si="45"/>
        <v>1</v>
      </c>
      <c r="P11" s="479">
        <v>2.0</v>
      </c>
      <c r="Q11" s="448"/>
      <c r="R11" s="448">
        <f>Roles!$D$5</f>
        <v>0.44</v>
      </c>
      <c r="S11" s="462">
        <f t="shared" si="6"/>
        <v>0.88</v>
      </c>
      <c r="T11" s="72">
        <f t="shared" si="7"/>
        <v>0</v>
      </c>
      <c r="U11" s="462"/>
      <c r="V11" s="448"/>
      <c r="W11" s="448">
        <f>Roles!$D$7</f>
        <v>0.12</v>
      </c>
      <c r="X11" s="462">
        <f t="shared" si="8"/>
        <v>0</v>
      </c>
      <c r="Y11" s="72">
        <f t="shared" si="9"/>
        <v>0</v>
      </c>
      <c r="Z11" s="462"/>
      <c r="AA11" s="448"/>
      <c r="AB11" s="448">
        <f>Roles!$D$7</f>
        <v>0.12</v>
      </c>
      <c r="AC11" s="462">
        <f t="shared" si="10"/>
        <v>0</v>
      </c>
      <c r="AD11" s="72">
        <f t="shared" si="11"/>
        <v>0</v>
      </c>
      <c r="AE11" s="462"/>
      <c r="AF11" s="448"/>
      <c r="AG11" s="448">
        <f>Roles!$D$7</f>
        <v>0.12</v>
      </c>
      <c r="AH11" s="462">
        <f t="shared" si="12"/>
        <v>0</v>
      </c>
      <c r="AI11" s="72">
        <f t="shared" si="13"/>
        <v>0</v>
      </c>
      <c r="AJ11" s="462"/>
      <c r="AK11" s="448"/>
      <c r="AL11" s="448">
        <f>Roles!$D$7</f>
        <v>0.12</v>
      </c>
      <c r="AM11" s="462">
        <f t="shared" si="14"/>
        <v>0</v>
      </c>
      <c r="AN11" s="72">
        <f t="shared" si="15"/>
        <v>0</v>
      </c>
      <c r="AO11" s="462"/>
      <c r="AP11" s="448"/>
      <c r="AQ11" s="448">
        <f>Roles!$D$7</f>
        <v>0.12</v>
      </c>
      <c r="AR11" s="462">
        <f t="shared" si="16"/>
        <v>0</v>
      </c>
      <c r="AS11" s="72">
        <f t="shared" si="17"/>
        <v>0</v>
      </c>
      <c r="AT11" s="462"/>
      <c r="AU11" s="448"/>
      <c r="AV11" s="448">
        <f>Roles!$D$7</f>
        <v>0.12</v>
      </c>
      <c r="AW11" s="462">
        <f t="shared" si="18"/>
        <v>0</v>
      </c>
      <c r="AX11" s="72">
        <f t="shared" si="19"/>
        <v>0</v>
      </c>
      <c r="AY11" s="462"/>
      <c r="AZ11" s="448"/>
      <c r="BA11" s="448">
        <f>Roles!$D$7</f>
        <v>0.12</v>
      </c>
      <c r="BB11" s="462">
        <f t="shared" si="20"/>
        <v>0</v>
      </c>
      <c r="BC11" s="72">
        <f t="shared" si="21"/>
        <v>0</v>
      </c>
      <c r="BD11" s="462"/>
      <c r="BE11" s="448"/>
      <c r="BF11" s="448">
        <f>Roles!$D$7</f>
        <v>0.12</v>
      </c>
      <c r="BG11" s="462">
        <f t="shared" si="22"/>
        <v>0</v>
      </c>
      <c r="BH11" s="72">
        <f t="shared" si="23"/>
        <v>0</v>
      </c>
      <c r="BI11" s="462"/>
      <c r="BJ11" s="448"/>
      <c r="BK11" s="448">
        <f>Roles!$D$7</f>
        <v>0.12</v>
      </c>
      <c r="BL11" s="462">
        <f t="shared" si="24"/>
        <v>0</v>
      </c>
      <c r="BM11" s="72">
        <f t="shared" si="25"/>
        <v>0</v>
      </c>
      <c r="BN11" s="462"/>
      <c r="BO11" s="448"/>
      <c r="BP11" s="448">
        <f>Roles!$D$7</f>
        <v>0.12</v>
      </c>
      <c r="BQ11" s="462">
        <f t="shared" si="26"/>
        <v>0</v>
      </c>
      <c r="BR11" s="72">
        <f t="shared" si="27"/>
        <v>0</v>
      </c>
      <c r="BS11" s="462"/>
      <c r="BT11" s="448"/>
      <c r="BU11" s="448">
        <f>Roles!$D$7</f>
        <v>0.12</v>
      </c>
      <c r="BV11" s="462">
        <f t="shared" si="28"/>
        <v>0</v>
      </c>
      <c r="BW11" s="72">
        <f t="shared" si="29"/>
        <v>0</v>
      </c>
      <c r="BX11" s="462"/>
      <c r="BY11" s="448"/>
      <c r="BZ11" s="448">
        <f>Roles!$D$7</f>
        <v>0.12</v>
      </c>
      <c r="CA11" s="462">
        <f t="shared" si="30"/>
        <v>0</v>
      </c>
      <c r="CB11" s="72">
        <f t="shared" si="31"/>
        <v>0</v>
      </c>
      <c r="CC11" s="462"/>
      <c r="CD11" s="448"/>
      <c r="CE11" s="448">
        <f>Roles!$D$7</f>
        <v>0.12</v>
      </c>
      <c r="CF11" s="462">
        <f t="shared" si="32"/>
        <v>0</v>
      </c>
      <c r="CG11" s="72">
        <f t="shared" si="33"/>
        <v>0</v>
      </c>
      <c r="CH11" s="462"/>
      <c r="CI11" s="448"/>
      <c r="CJ11" s="448">
        <f>Roles!$D$7</f>
        <v>0.12</v>
      </c>
      <c r="CK11" s="462">
        <f t="shared" si="34"/>
        <v>0</v>
      </c>
      <c r="CL11" s="72">
        <f t="shared" si="35"/>
        <v>0</v>
      </c>
      <c r="CM11" s="462"/>
      <c r="CN11" s="448"/>
      <c r="CO11" s="448">
        <f>Roles!$D$7</f>
        <v>0.12</v>
      </c>
      <c r="CP11" s="462">
        <f t="shared" si="36"/>
        <v>0</v>
      </c>
      <c r="CQ11" s="72">
        <f t="shared" si="37"/>
        <v>0</v>
      </c>
      <c r="CR11" s="462"/>
      <c r="CS11" s="448"/>
      <c r="CT11" s="448">
        <f>Roles!$D$7</f>
        <v>0.12</v>
      </c>
      <c r="CU11" s="462">
        <f t="shared" si="38"/>
        <v>0</v>
      </c>
      <c r="CV11" s="72">
        <f t="shared" si="39"/>
        <v>0</v>
      </c>
      <c r="CW11" s="462"/>
      <c r="CX11" s="448"/>
      <c r="CY11" s="448">
        <f>Roles!$D$7</f>
        <v>0.12</v>
      </c>
      <c r="CZ11" s="462">
        <f t="shared" si="40"/>
        <v>0</v>
      </c>
      <c r="DA11" s="72">
        <f t="shared" si="41"/>
        <v>0</v>
      </c>
      <c r="DB11" s="462"/>
      <c r="DC11" s="448"/>
      <c r="DD11" s="448">
        <f>Roles!$D$7</f>
        <v>0.12</v>
      </c>
      <c r="DE11" s="462">
        <f t="shared" si="42"/>
        <v>0</v>
      </c>
    </row>
    <row r="12">
      <c r="A12" s="470" t="s">
        <v>46</v>
      </c>
      <c r="B12" s="471" t="s">
        <v>47</v>
      </c>
      <c r="C12" s="472">
        <v>46268.0</v>
      </c>
      <c r="D12" s="472">
        <v>46268.0</v>
      </c>
      <c r="E12" s="473">
        <f t="shared" si="2"/>
        <v>1</v>
      </c>
      <c r="F12" s="474">
        <v>2.0</v>
      </c>
      <c r="G12" s="263">
        <f t="shared" si="3"/>
        <v>0.002528445006</v>
      </c>
      <c r="H12" s="327">
        <f t="shared" si="46"/>
        <v>0.01011378003</v>
      </c>
      <c r="I12" s="475">
        <f t="shared" si="43"/>
        <v>2</v>
      </c>
      <c r="J12" s="475">
        <f t="shared" si="47"/>
        <v>9</v>
      </c>
      <c r="K12" s="326">
        <f t="shared" si="1"/>
        <v>0.025</v>
      </c>
      <c r="L12" s="476">
        <f t="shared" si="44"/>
        <v>0.88</v>
      </c>
      <c r="M12" s="476">
        <f t="shared" si="48"/>
        <v>3.96</v>
      </c>
      <c r="N12" s="62" t="str">
        <f t="shared" si="5"/>
        <v>#REF!</v>
      </c>
      <c r="O12" s="72">
        <f t="shared" si="45"/>
        <v>1</v>
      </c>
      <c r="P12" s="479">
        <v>2.0</v>
      </c>
      <c r="Q12" s="448"/>
      <c r="R12" s="448">
        <f>Roles!$D$5</f>
        <v>0.44</v>
      </c>
      <c r="S12" s="462">
        <f t="shared" si="6"/>
        <v>0.88</v>
      </c>
      <c r="T12" s="72">
        <f t="shared" si="7"/>
        <v>0</v>
      </c>
      <c r="U12" s="462"/>
      <c r="V12" s="448"/>
      <c r="W12" s="448">
        <f>Roles!$D$7</f>
        <v>0.12</v>
      </c>
      <c r="X12" s="462">
        <f t="shared" si="8"/>
        <v>0</v>
      </c>
      <c r="Y12" s="72">
        <f t="shared" si="9"/>
        <v>0</v>
      </c>
      <c r="Z12" s="462"/>
      <c r="AA12" s="448"/>
      <c r="AB12" s="448">
        <f>Roles!$D$7</f>
        <v>0.12</v>
      </c>
      <c r="AC12" s="462">
        <f t="shared" si="10"/>
        <v>0</v>
      </c>
      <c r="AD12" s="72">
        <f t="shared" si="11"/>
        <v>0</v>
      </c>
      <c r="AE12" s="462"/>
      <c r="AF12" s="448"/>
      <c r="AG12" s="448">
        <f>Roles!$D$7</f>
        <v>0.12</v>
      </c>
      <c r="AH12" s="462">
        <f t="shared" si="12"/>
        <v>0</v>
      </c>
      <c r="AI12" s="72">
        <f t="shared" si="13"/>
        <v>0</v>
      </c>
      <c r="AJ12" s="462"/>
      <c r="AK12" s="448"/>
      <c r="AL12" s="448">
        <f>Roles!$D$7</f>
        <v>0.12</v>
      </c>
      <c r="AM12" s="462">
        <f t="shared" si="14"/>
        <v>0</v>
      </c>
      <c r="AN12" s="72">
        <f t="shared" si="15"/>
        <v>0</v>
      </c>
      <c r="AO12" s="462"/>
      <c r="AP12" s="448"/>
      <c r="AQ12" s="448">
        <f>Roles!$D$7</f>
        <v>0.12</v>
      </c>
      <c r="AR12" s="462">
        <f t="shared" si="16"/>
        <v>0</v>
      </c>
      <c r="AS12" s="72">
        <f t="shared" si="17"/>
        <v>0</v>
      </c>
      <c r="AT12" s="462"/>
      <c r="AU12" s="448"/>
      <c r="AV12" s="448">
        <f>Roles!$D$7</f>
        <v>0.12</v>
      </c>
      <c r="AW12" s="462">
        <f t="shared" si="18"/>
        <v>0</v>
      </c>
      <c r="AX12" s="72">
        <f t="shared" si="19"/>
        <v>0</v>
      </c>
      <c r="AY12" s="462"/>
      <c r="AZ12" s="448"/>
      <c r="BA12" s="448">
        <f>Roles!$D$7</f>
        <v>0.12</v>
      </c>
      <c r="BB12" s="462">
        <f t="shared" si="20"/>
        <v>0</v>
      </c>
      <c r="BC12" s="72">
        <f t="shared" si="21"/>
        <v>0</v>
      </c>
      <c r="BD12" s="462"/>
      <c r="BE12" s="448"/>
      <c r="BF12" s="448">
        <f>Roles!$D$7</f>
        <v>0.12</v>
      </c>
      <c r="BG12" s="462">
        <f t="shared" si="22"/>
        <v>0</v>
      </c>
      <c r="BH12" s="72">
        <f t="shared" si="23"/>
        <v>0</v>
      </c>
      <c r="BI12" s="462"/>
      <c r="BJ12" s="448"/>
      <c r="BK12" s="448">
        <f>Roles!$D$7</f>
        <v>0.12</v>
      </c>
      <c r="BL12" s="462">
        <f t="shared" si="24"/>
        <v>0</v>
      </c>
      <c r="BM12" s="72">
        <f t="shared" si="25"/>
        <v>0</v>
      </c>
      <c r="BN12" s="462"/>
      <c r="BO12" s="448"/>
      <c r="BP12" s="448">
        <f>Roles!$D$7</f>
        <v>0.12</v>
      </c>
      <c r="BQ12" s="462">
        <f t="shared" si="26"/>
        <v>0</v>
      </c>
      <c r="BR12" s="72">
        <f t="shared" si="27"/>
        <v>0</v>
      </c>
      <c r="BS12" s="462"/>
      <c r="BT12" s="448"/>
      <c r="BU12" s="448">
        <f>Roles!$D$7</f>
        <v>0.12</v>
      </c>
      <c r="BV12" s="462">
        <f t="shared" si="28"/>
        <v>0</v>
      </c>
      <c r="BW12" s="72">
        <f t="shared" si="29"/>
        <v>0</v>
      </c>
      <c r="BX12" s="462"/>
      <c r="BY12" s="448"/>
      <c r="BZ12" s="448">
        <f>Roles!$D$7</f>
        <v>0.12</v>
      </c>
      <c r="CA12" s="462">
        <f t="shared" si="30"/>
        <v>0</v>
      </c>
      <c r="CB12" s="72">
        <f t="shared" si="31"/>
        <v>0</v>
      </c>
      <c r="CC12" s="462"/>
      <c r="CD12" s="448"/>
      <c r="CE12" s="448">
        <f>Roles!$D$7</f>
        <v>0.12</v>
      </c>
      <c r="CF12" s="462">
        <f t="shared" si="32"/>
        <v>0</v>
      </c>
      <c r="CG12" s="72">
        <f t="shared" si="33"/>
        <v>0</v>
      </c>
      <c r="CH12" s="462"/>
      <c r="CI12" s="448"/>
      <c r="CJ12" s="448">
        <f>Roles!$D$7</f>
        <v>0.12</v>
      </c>
      <c r="CK12" s="462">
        <f t="shared" si="34"/>
        <v>0</v>
      </c>
      <c r="CL12" s="72">
        <f t="shared" si="35"/>
        <v>0</v>
      </c>
      <c r="CM12" s="462"/>
      <c r="CN12" s="448"/>
      <c r="CO12" s="448">
        <f>Roles!$D$7</f>
        <v>0.12</v>
      </c>
      <c r="CP12" s="462">
        <f t="shared" si="36"/>
        <v>0</v>
      </c>
      <c r="CQ12" s="72">
        <f t="shared" si="37"/>
        <v>0</v>
      </c>
      <c r="CR12" s="462"/>
      <c r="CS12" s="448"/>
      <c r="CT12" s="448">
        <f>Roles!$D$7</f>
        <v>0.12</v>
      </c>
      <c r="CU12" s="462">
        <f t="shared" si="38"/>
        <v>0</v>
      </c>
      <c r="CV12" s="72">
        <f t="shared" si="39"/>
        <v>0</v>
      </c>
      <c r="CW12" s="462"/>
      <c r="CX12" s="448"/>
      <c r="CY12" s="448">
        <f>Roles!$D$7</f>
        <v>0.12</v>
      </c>
      <c r="CZ12" s="462">
        <f t="shared" si="40"/>
        <v>0</v>
      </c>
      <c r="DA12" s="72">
        <f t="shared" si="41"/>
        <v>0</v>
      </c>
      <c r="DB12" s="462"/>
      <c r="DC12" s="448"/>
      <c r="DD12" s="448">
        <f>Roles!$D$7</f>
        <v>0.12</v>
      </c>
      <c r="DE12" s="462">
        <f t="shared" si="42"/>
        <v>0</v>
      </c>
    </row>
    <row r="13">
      <c r="A13" s="470" t="s">
        <v>48</v>
      </c>
      <c r="B13" s="471" t="s">
        <v>49</v>
      </c>
      <c r="C13" s="472">
        <v>46268.0</v>
      </c>
      <c r="D13" s="472">
        <v>46268.0</v>
      </c>
      <c r="E13" s="473">
        <f t="shared" si="2"/>
        <v>1</v>
      </c>
      <c r="F13" s="474">
        <v>1.0</v>
      </c>
      <c r="G13" s="263">
        <f t="shared" si="3"/>
        <v>0.001264222503</v>
      </c>
      <c r="H13" s="327">
        <f t="shared" si="46"/>
        <v>0.01137800253</v>
      </c>
      <c r="I13" s="475">
        <f t="shared" si="43"/>
        <v>1</v>
      </c>
      <c r="J13" s="475">
        <f t="shared" si="47"/>
        <v>10</v>
      </c>
      <c r="K13" s="326">
        <f t="shared" si="1"/>
        <v>0.02777777778</v>
      </c>
      <c r="L13" s="476">
        <f t="shared" si="44"/>
        <v>0.44</v>
      </c>
      <c r="M13" s="476">
        <f t="shared" si="48"/>
        <v>4.4</v>
      </c>
      <c r="N13" s="305" t="str">
        <f t="shared" si="5"/>
        <v>#REF!</v>
      </c>
      <c r="O13" s="72">
        <f t="shared" si="45"/>
        <v>1</v>
      </c>
      <c r="P13" s="479">
        <v>1.0</v>
      </c>
      <c r="Q13" s="448"/>
      <c r="R13" s="448">
        <f>Roles!$D$5</f>
        <v>0.44</v>
      </c>
      <c r="S13" s="462">
        <f t="shared" si="6"/>
        <v>0.44</v>
      </c>
      <c r="T13" s="72">
        <f t="shared" si="7"/>
        <v>0</v>
      </c>
      <c r="U13" s="462"/>
      <c r="V13" s="448"/>
      <c r="W13" s="448">
        <f>Roles!$D$7</f>
        <v>0.12</v>
      </c>
      <c r="X13" s="462">
        <f t="shared" si="8"/>
        <v>0</v>
      </c>
      <c r="Y13" s="72">
        <f t="shared" si="9"/>
        <v>0</v>
      </c>
      <c r="Z13" s="462"/>
      <c r="AA13" s="448"/>
      <c r="AB13" s="448">
        <f>Roles!$D$7</f>
        <v>0.12</v>
      </c>
      <c r="AC13" s="462">
        <f t="shared" si="10"/>
        <v>0</v>
      </c>
      <c r="AD13" s="72">
        <f t="shared" si="11"/>
        <v>0</v>
      </c>
      <c r="AE13" s="462"/>
      <c r="AF13" s="448"/>
      <c r="AG13" s="448">
        <f>Roles!$D$7</f>
        <v>0.12</v>
      </c>
      <c r="AH13" s="462">
        <f t="shared" si="12"/>
        <v>0</v>
      </c>
      <c r="AI13" s="72">
        <f t="shared" si="13"/>
        <v>0</v>
      </c>
      <c r="AJ13" s="462"/>
      <c r="AK13" s="448"/>
      <c r="AL13" s="448">
        <f>Roles!$D$7</f>
        <v>0.12</v>
      </c>
      <c r="AM13" s="462">
        <f t="shared" si="14"/>
        <v>0</v>
      </c>
      <c r="AN13" s="72">
        <f t="shared" si="15"/>
        <v>0</v>
      </c>
      <c r="AO13" s="462"/>
      <c r="AP13" s="448"/>
      <c r="AQ13" s="448">
        <f>Roles!$D$7</f>
        <v>0.12</v>
      </c>
      <c r="AR13" s="462">
        <f t="shared" si="16"/>
        <v>0</v>
      </c>
      <c r="AS13" s="72">
        <f t="shared" si="17"/>
        <v>0</v>
      </c>
      <c r="AT13" s="462"/>
      <c r="AU13" s="448"/>
      <c r="AV13" s="448">
        <f>Roles!$D$7</f>
        <v>0.12</v>
      </c>
      <c r="AW13" s="462">
        <f t="shared" si="18"/>
        <v>0</v>
      </c>
      <c r="AX13" s="72">
        <f t="shared" si="19"/>
        <v>0</v>
      </c>
      <c r="AY13" s="462"/>
      <c r="AZ13" s="448"/>
      <c r="BA13" s="448">
        <f>Roles!$D$7</f>
        <v>0.12</v>
      </c>
      <c r="BB13" s="462">
        <f t="shared" si="20"/>
        <v>0</v>
      </c>
      <c r="BC13" s="72">
        <f t="shared" si="21"/>
        <v>0</v>
      </c>
      <c r="BD13" s="462"/>
      <c r="BE13" s="448"/>
      <c r="BF13" s="448">
        <f>Roles!$D$7</f>
        <v>0.12</v>
      </c>
      <c r="BG13" s="462">
        <f t="shared" si="22"/>
        <v>0</v>
      </c>
      <c r="BH13" s="72">
        <f t="shared" si="23"/>
        <v>0</v>
      </c>
      <c r="BI13" s="462"/>
      <c r="BJ13" s="448"/>
      <c r="BK13" s="448">
        <f>Roles!$D$7</f>
        <v>0.12</v>
      </c>
      <c r="BL13" s="462">
        <f t="shared" si="24"/>
        <v>0</v>
      </c>
      <c r="BM13" s="72">
        <f t="shared" si="25"/>
        <v>0</v>
      </c>
      <c r="BN13" s="462"/>
      <c r="BO13" s="448"/>
      <c r="BP13" s="448">
        <f>Roles!$D$7</f>
        <v>0.12</v>
      </c>
      <c r="BQ13" s="462">
        <f t="shared" si="26"/>
        <v>0</v>
      </c>
      <c r="BR13" s="72">
        <f t="shared" si="27"/>
        <v>0</v>
      </c>
      <c r="BS13" s="462"/>
      <c r="BT13" s="448"/>
      <c r="BU13" s="448">
        <f>Roles!$D$7</f>
        <v>0.12</v>
      </c>
      <c r="BV13" s="462">
        <f t="shared" si="28"/>
        <v>0</v>
      </c>
      <c r="BW13" s="72">
        <f t="shared" si="29"/>
        <v>0</v>
      </c>
      <c r="BX13" s="462"/>
      <c r="BY13" s="448"/>
      <c r="BZ13" s="448">
        <f>Roles!$D$7</f>
        <v>0.12</v>
      </c>
      <c r="CA13" s="462">
        <f t="shared" si="30"/>
        <v>0</v>
      </c>
      <c r="CB13" s="72">
        <f t="shared" si="31"/>
        <v>0</v>
      </c>
      <c r="CC13" s="462"/>
      <c r="CD13" s="448"/>
      <c r="CE13" s="448">
        <f>Roles!$D$7</f>
        <v>0.12</v>
      </c>
      <c r="CF13" s="462">
        <f t="shared" si="32"/>
        <v>0</v>
      </c>
      <c r="CG13" s="72">
        <f t="shared" si="33"/>
        <v>0</v>
      </c>
      <c r="CH13" s="462"/>
      <c r="CI13" s="448"/>
      <c r="CJ13" s="448">
        <f>Roles!$D$7</f>
        <v>0.12</v>
      </c>
      <c r="CK13" s="462">
        <f t="shared" si="34"/>
        <v>0</v>
      </c>
      <c r="CL13" s="72">
        <f t="shared" si="35"/>
        <v>0</v>
      </c>
      <c r="CM13" s="462"/>
      <c r="CN13" s="448"/>
      <c r="CO13" s="448">
        <f>Roles!$D$7</f>
        <v>0.12</v>
      </c>
      <c r="CP13" s="462">
        <f t="shared" si="36"/>
        <v>0</v>
      </c>
      <c r="CQ13" s="72">
        <f t="shared" si="37"/>
        <v>0</v>
      </c>
      <c r="CR13" s="462"/>
      <c r="CS13" s="448"/>
      <c r="CT13" s="448">
        <f>Roles!$D$7</f>
        <v>0.12</v>
      </c>
      <c r="CU13" s="462">
        <f t="shared" si="38"/>
        <v>0</v>
      </c>
      <c r="CV13" s="72">
        <f t="shared" si="39"/>
        <v>0</v>
      </c>
      <c r="CW13" s="462"/>
      <c r="CX13" s="448"/>
      <c r="CY13" s="448">
        <f>Roles!$D$7</f>
        <v>0.12</v>
      </c>
      <c r="CZ13" s="462">
        <f t="shared" si="40"/>
        <v>0</v>
      </c>
      <c r="DA13" s="72">
        <f t="shared" si="41"/>
        <v>0</v>
      </c>
      <c r="DB13" s="462"/>
      <c r="DC13" s="448"/>
      <c r="DD13" s="448">
        <f>Roles!$D$7</f>
        <v>0.12</v>
      </c>
      <c r="DE13" s="462">
        <f t="shared" si="42"/>
        <v>0</v>
      </c>
    </row>
    <row r="14">
      <c r="A14" s="470" t="s">
        <v>50</v>
      </c>
      <c r="B14" s="471" t="s">
        <v>51</v>
      </c>
      <c r="C14" s="472">
        <v>46268.0</v>
      </c>
      <c r="D14" s="472">
        <v>46271.0</v>
      </c>
      <c r="E14" s="473">
        <f t="shared" si="2"/>
        <v>4</v>
      </c>
      <c r="F14" s="474">
        <v>5.0</v>
      </c>
      <c r="G14" s="263">
        <f t="shared" si="3"/>
        <v>0.006321112516</v>
      </c>
      <c r="H14" s="327">
        <f t="shared" si="46"/>
        <v>0.01769911504</v>
      </c>
      <c r="I14" s="475">
        <f t="shared" si="43"/>
        <v>4</v>
      </c>
      <c r="J14" s="475">
        <f t="shared" si="47"/>
        <v>14</v>
      </c>
      <c r="K14" s="326">
        <f t="shared" si="1"/>
        <v>0.03888888889</v>
      </c>
      <c r="L14" s="476">
        <f t="shared" si="44"/>
        <v>1.76</v>
      </c>
      <c r="M14" s="476">
        <f t="shared" si="48"/>
        <v>6.16</v>
      </c>
      <c r="N14" s="62" t="str">
        <f t="shared" si="5"/>
        <v>#REF!</v>
      </c>
      <c r="O14" s="72">
        <f t="shared" si="45"/>
        <v>0.8</v>
      </c>
      <c r="P14" s="479">
        <v>4.0</v>
      </c>
      <c r="Q14" s="448"/>
      <c r="R14" s="448">
        <f>Roles!$D$5</f>
        <v>0.44</v>
      </c>
      <c r="S14" s="462">
        <f t="shared" si="6"/>
        <v>1.76</v>
      </c>
      <c r="T14" s="72">
        <f t="shared" si="7"/>
        <v>0</v>
      </c>
      <c r="U14" s="462"/>
      <c r="V14" s="448"/>
      <c r="W14" s="448">
        <f>Roles!$D$7</f>
        <v>0.12</v>
      </c>
      <c r="X14" s="462">
        <f t="shared" si="8"/>
        <v>0</v>
      </c>
      <c r="Y14" s="72">
        <f t="shared" si="9"/>
        <v>0</v>
      </c>
      <c r="Z14" s="462"/>
      <c r="AA14" s="448"/>
      <c r="AB14" s="448">
        <f>Roles!$D$7</f>
        <v>0.12</v>
      </c>
      <c r="AC14" s="462">
        <f t="shared" si="10"/>
        <v>0</v>
      </c>
      <c r="AD14" s="72">
        <f t="shared" si="11"/>
        <v>0</v>
      </c>
      <c r="AE14" s="462"/>
      <c r="AF14" s="448"/>
      <c r="AG14" s="448">
        <f>Roles!$D$7</f>
        <v>0.12</v>
      </c>
      <c r="AH14" s="462">
        <f t="shared" si="12"/>
        <v>0</v>
      </c>
      <c r="AI14" s="72">
        <f t="shared" si="13"/>
        <v>0</v>
      </c>
      <c r="AJ14" s="462"/>
      <c r="AK14" s="448"/>
      <c r="AL14" s="448">
        <f>Roles!$D$7</f>
        <v>0.12</v>
      </c>
      <c r="AM14" s="462">
        <f t="shared" si="14"/>
        <v>0</v>
      </c>
      <c r="AN14" s="72">
        <f t="shared" si="15"/>
        <v>0</v>
      </c>
      <c r="AO14" s="462"/>
      <c r="AP14" s="448"/>
      <c r="AQ14" s="448">
        <f>Roles!$D$7</f>
        <v>0.12</v>
      </c>
      <c r="AR14" s="462">
        <f t="shared" si="16"/>
        <v>0</v>
      </c>
      <c r="AS14" s="72">
        <f t="shared" si="17"/>
        <v>0</v>
      </c>
      <c r="AT14" s="462"/>
      <c r="AU14" s="448"/>
      <c r="AV14" s="448">
        <f>Roles!$D$7</f>
        <v>0.12</v>
      </c>
      <c r="AW14" s="462">
        <f t="shared" si="18"/>
        <v>0</v>
      </c>
      <c r="AX14" s="72">
        <f t="shared" si="19"/>
        <v>0</v>
      </c>
      <c r="AY14" s="462"/>
      <c r="AZ14" s="448"/>
      <c r="BA14" s="448">
        <f>Roles!$D$7</f>
        <v>0.12</v>
      </c>
      <c r="BB14" s="462">
        <f t="shared" si="20"/>
        <v>0</v>
      </c>
      <c r="BC14" s="72">
        <f t="shared" si="21"/>
        <v>0</v>
      </c>
      <c r="BD14" s="462"/>
      <c r="BE14" s="448"/>
      <c r="BF14" s="448">
        <f>Roles!$D$7</f>
        <v>0.12</v>
      </c>
      <c r="BG14" s="462">
        <f t="shared" si="22"/>
        <v>0</v>
      </c>
      <c r="BH14" s="72">
        <f t="shared" si="23"/>
        <v>0</v>
      </c>
      <c r="BI14" s="462"/>
      <c r="BJ14" s="448"/>
      <c r="BK14" s="448">
        <f>Roles!$D$7</f>
        <v>0.12</v>
      </c>
      <c r="BL14" s="462">
        <f t="shared" si="24"/>
        <v>0</v>
      </c>
      <c r="BM14" s="72">
        <f t="shared" si="25"/>
        <v>0</v>
      </c>
      <c r="BN14" s="462"/>
      <c r="BO14" s="448"/>
      <c r="BP14" s="448">
        <f>Roles!$D$7</f>
        <v>0.12</v>
      </c>
      <c r="BQ14" s="462">
        <f t="shared" si="26"/>
        <v>0</v>
      </c>
      <c r="BR14" s="72">
        <f t="shared" si="27"/>
        <v>0</v>
      </c>
      <c r="BS14" s="462"/>
      <c r="BT14" s="448"/>
      <c r="BU14" s="448">
        <f>Roles!$D$7</f>
        <v>0.12</v>
      </c>
      <c r="BV14" s="462">
        <f t="shared" si="28"/>
        <v>0</v>
      </c>
      <c r="BW14" s="72">
        <f t="shared" si="29"/>
        <v>0</v>
      </c>
      <c r="BX14" s="462"/>
      <c r="BY14" s="448"/>
      <c r="BZ14" s="448">
        <f>Roles!$D$7</f>
        <v>0.12</v>
      </c>
      <c r="CA14" s="462">
        <f t="shared" si="30"/>
        <v>0</v>
      </c>
      <c r="CB14" s="72">
        <f t="shared" si="31"/>
        <v>0</v>
      </c>
      <c r="CC14" s="462"/>
      <c r="CD14" s="448"/>
      <c r="CE14" s="448">
        <f>Roles!$D$7</f>
        <v>0.12</v>
      </c>
      <c r="CF14" s="462">
        <f t="shared" si="32"/>
        <v>0</v>
      </c>
      <c r="CG14" s="72">
        <f t="shared" si="33"/>
        <v>0</v>
      </c>
      <c r="CH14" s="462"/>
      <c r="CI14" s="448"/>
      <c r="CJ14" s="448">
        <f>Roles!$D$7</f>
        <v>0.12</v>
      </c>
      <c r="CK14" s="462">
        <f t="shared" si="34"/>
        <v>0</v>
      </c>
      <c r="CL14" s="72">
        <f t="shared" si="35"/>
        <v>0</v>
      </c>
      <c r="CM14" s="462"/>
      <c r="CN14" s="448"/>
      <c r="CO14" s="448">
        <f>Roles!$D$7</f>
        <v>0.12</v>
      </c>
      <c r="CP14" s="462">
        <f t="shared" si="36"/>
        <v>0</v>
      </c>
      <c r="CQ14" s="72">
        <f t="shared" si="37"/>
        <v>0</v>
      </c>
      <c r="CR14" s="462"/>
      <c r="CS14" s="448"/>
      <c r="CT14" s="448">
        <f>Roles!$D$7</f>
        <v>0.12</v>
      </c>
      <c r="CU14" s="462">
        <f t="shared" si="38"/>
        <v>0</v>
      </c>
      <c r="CV14" s="72">
        <f t="shared" si="39"/>
        <v>0</v>
      </c>
      <c r="CW14" s="462"/>
      <c r="CX14" s="448"/>
      <c r="CY14" s="448">
        <f>Roles!$D$7</f>
        <v>0.12</v>
      </c>
      <c r="CZ14" s="462">
        <f t="shared" si="40"/>
        <v>0</v>
      </c>
      <c r="DA14" s="72">
        <f t="shared" si="41"/>
        <v>0</v>
      </c>
      <c r="DB14" s="462"/>
      <c r="DC14" s="448"/>
      <c r="DD14" s="448">
        <f>Roles!$D$7</f>
        <v>0.12</v>
      </c>
      <c r="DE14" s="462">
        <f t="shared" si="42"/>
        <v>0</v>
      </c>
    </row>
    <row r="15">
      <c r="A15" s="470" t="s">
        <v>52</v>
      </c>
      <c r="B15" s="471" t="s">
        <v>53</v>
      </c>
      <c r="C15" s="472">
        <v>46269.0</v>
      </c>
      <c r="D15" s="472">
        <v>46270.0</v>
      </c>
      <c r="E15" s="473">
        <f t="shared" si="2"/>
        <v>2</v>
      </c>
      <c r="F15" s="474">
        <v>4.0</v>
      </c>
      <c r="G15" s="263">
        <f t="shared" si="3"/>
        <v>0.005056890013</v>
      </c>
      <c r="H15" s="327">
        <f t="shared" si="46"/>
        <v>0.02275600506</v>
      </c>
      <c r="I15" s="475">
        <f t="shared" si="43"/>
        <v>4</v>
      </c>
      <c r="J15" s="475">
        <f t="shared" si="47"/>
        <v>18</v>
      </c>
      <c r="K15" s="326">
        <f t="shared" si="1"/>
        <v>0.05</v>
      </c>
      <c r="L15" s="476">
        <f t="shared" si="44"/>
        <v>1.76</v>
      </c>
      <c r="M15" s="476">
        <f t="shared" si="48"/>
        <v>7.92</v>
      </c>
      <c r="N15" s="62" t="str">
        <f t="shared" si="5"/>
        <v>#REF!</v>
      </c>
      <c r="O15" s="72">
        <f t="shared" si="45"/>
        <v>1</v>
      </c>
      <c r="P15" s="479">
        <v>4.0</v>
      </c>
      <c r="Q15" s="448"/>
      <c r="R15" s="448">
        <f>Roles!$D$5</f>
        <v>0.44</v>
      </c>
      <c r="S15" s="462">
        <f t="shared" si="6"/>
        <v>1.76</v>
      </c>
      <c r="T15" s="72">
        <f t="shared" si="7"/>
        <v>0</v>
      </c>
      <c r="U15" s="462"/>
      <c r="V15" s="448"/>
      <c r="W15" s="448">
        <f>Roles!$D$7</f>
        <v>0.12</v>
      </c>
      <c r="X15" s="462">
        <f t="shared" si="8"/>
        <v>0</v>
      </c>
      <c r="Y15" s="72">
        <f t="shared" si="9"/>
        <v>0</v>
      </c>
      <c r="Z15" s="462"/>
      <c r="AA15" s="448"/>
      <c r="AB15" s="448">
        <f>Roles!$D$7</f>
        <v>0.12</v>
      </c>
      <c r="AC15" s="462">
        <f t="shared" si="10"/>
        <v>0</v>
      </c>
      <c r="AD15" s="72">
        <f t="shared" si="11"/>
        <v>0</v>
      </c>
      <c r="AE15" s="462"/>
      <c r="AF15" s="448"/>
      <c r="AG15" s="448">
        <f>Roles!$D$7</f>
        <v>0.12</v>
      </c>
      <c r="AH15" s="462">
        <f t="shared" si="12"/>
        <v>0</v>
      </c>
      <c r="AI15" s="72">
        <f t="shared" si="13"/>
        <v>0</v>
      </c>
      <c r="AJ15" s="462"/>
      <c r="AK15" s="448"/>
      <c r="AL15" s="448">
        <f>Roles!$D$7</f>
        <v>0.12</v>
      </c>
      <c r="AM15" s="462">
        <f t="shared" si="14"/>
        <v>0</v>
      </c>
      <c r="AN15" s="72">
        <f t="shared" si="15"/>
        <v>0</v>
      </c>
      <c r="AO15" s="462"/>
      <c r="AP15" s="448"/>
      <c r="AQ15" s="448">
        <f>Roles!$D$7</f>
        <v>0.12</v>
      </c>
      <c r="AR15" s="462">
        <f t="shared" si="16"/>
        <v>0</v>
      </c>
      <c r="AS15" s="72">
        <f t="shared" si="17"/>
        <v>0</v>
      </c>
      <c r="AT15" s="462"/>
      <c r="AU15" s="448"/>
      <c r="AV15" s="448">
        <f>Roles!$D$7</f>
        <v>0.12</v>
      </c>
      <c r="AW15" s="462">
        <f t="shared" si="18"/>
        <v>0</v>
      </c>
      <c r="AX15" s="72">
        <f t="shared" si="19"/>
        <v>0</v>
      </c>
      <c r="AY15" s="462"/>
      <c r="AZ15" s="448"/>
      <c r="BA15" s="448">
        <f>Roles!$D$7</f>
        <v>0.12</v>
      </c>
      <c r="BB15" s="462">
        <f t="shared" si="20"/>
        <v>0</v>
      </c>
      <c r="BC15" s="72">
        <f t="shared" si="21"/>
        <v>0</v>
      </c>
      <c r="BD15" s="462"/>
      <c r="BE15" s="448"/>
      <c r="BF15" s="448">
        <f>Roles!$D$7</f>
        <v>0.12</v>
      </c>
      <c r="BG15" s="462">
        <f t="shared" si="22"/>
        <v>0</v>
      </c>
      <c r="BH15" s="72">
        <f t="shared" si="23"/>
        <v>0</v>
      </c>
      <c r="BI15" s="462"/>
      <c r="BJ15" s="448"/>
      <c r="BK15" s="448">
        <f>Roles!$D$7</f>
        <v>0.12</v>
      </c>
      <c r="BL15" s="462">
        <f t="shared" si="24"/>
        <v>0</v>
      </c>
      <c r="BM15" s="72">
        <f t="shared" si="25"/>
        <v>0</v>
      </c>
      <c r="BN15" s="462"/>
      <c r="BO15" s="448"/>
      <c r="BP15" s="448">
        <f>Roles!$D$7</f>
        <v>0.12</v>
      </c>
      <c r="BQ15" s="462">
        <f t="shared" si="26"/>
        <v>0</v>
      </c>
      <c r="BR15" s="72">
        <f t="shared" si="27"/>
        <v>0</v>
      </c>
      <c r="BS15" s="462"/>
      <c r="BT15" s="448"/>
      <c r="BU15" s="448">
        <f>Roles!$D$7</f>
        <v>0.12</v>
      </c>
      <c r="BV15" s="462">
        <f t="shared" si="28"/>
        <v>0</v>
      </c>
      <c r="BW15" s="72">
        <f t="shared" si="29"/>
        <v>0</v>
      </c>
      <c r="BX15" s="462"/>
      <c r="BY15" s="448"/>
      <c r="BZ15" s="448">
        <f>Roles!$D$7</f>
        <v>0.12</v>
      </c>
      <c r="CA15" s="462">
        <f t="shared" si="30"/>
        <v>0</v>
      </c>
      <c r="CB15" s="72">
        <f t="shared" si="31"/>
        <v>0</v>
      </c>
      <c r="CC15" s="462"/>
      <c r="CD15" s="448"/>
      <c r="CE15" s="448">
        <f>Roles!$D$7</f>
        <v>0.12</v>
      </c>
      <c r="CF15" s="462">
        <f t="shared" si="32"/>
        <v>0</v>
      </c>
      <c r="CG15" s="72">
        <f t="shared" si="33"/>
        <v>0</v>
      </c>
      <c r="CH15" s="462"/>
      <c r="CI15" s="448"/>
      <c r="CJ15" s="448">
        <f>Roles!$D$7</f>
        <v>0.12</v>
      </c>
      <c r="CK15" s="462">
        <f t="shared" si="34"/>
        <v>0</v>
      </c>
      <c r="CL15" s="72">
        <f t="shared" si="35"/>
        <v>0</v>
      </c>
      <c r="CM15" s="462"/>
      <c r="CN15" s="448"/>
      <c r="CO15" s="448">
        <f>Roles!$D$7</f>
        <v>0.12</v>
      </c>
      <c r="CP15" s="462">
        <f t="shared" si="36"/>
        <v>0</v>
      </c>
      <c r="CQ15" s="72">
        <f t="shared" si="37"/>
        <v>0</v>
      </c>
      <c r="CR15" s="462"/>
      <c r="CS15" s="448"/>
      <c r="CT15" s="448">
        <f>Roles!$D$7</f>
        <v>0.12</v>
      </c>
      <c r="CU15" s="462">
        <f t="shared" si="38"/>
        <v>0</v>
      </c>
      <c r="CV15" s="72">
        <f t="shared" si="39"/>
        <v>0</v>
      </c>
      <c r="CW15" s="462"/>
      <c r="CX15" s="448"/>
      <c r="CY15" s="448">
        <f>Roles!$D$7</f>
        <v>0.12</v>
      </c>
      <c r="CZ15" s="462">
        <f t="shared" si="40"/>
        <v>0</v>
      </c>
      <c r="DA15" s="72">
        <f t="shared" si="41"/>
        <v>0</v>
      </c>
      <c r="DB15" s="462"/>
      <c r="DC15" s="448"/>
      <c r="DD15" s="448">
        <f>Roles!$D$7</f>
        <v>0.12</v>
      </c>
      <c r="DE15" s="462">
        <f t="shared" si="42"/>
        <v>0</v>
      </c>
    </row>
    <row r="16">
      <c r="A16" s="470" t="s">
        <v>54</v>
      </c>
      <c r="B16" s="471" t="s">
        <v>55</v>
      </c>
      <c r="C16" s="472">
        <v>46268.0</v>
      </c>
      <c r="D16" s="472">
        <v>46268.0</v>
      </c>
      <c r="E16" s="473">
        <f t="shared" si="2"/>
        <v>1</v>
      </c>
      <c r="F16" s="474">
        <v>1.0</v>
      </c>
      <c r="G16" s="263">
        <f t="shared" si="3"/>
        <v>0.001264222503</v>
      </c>
      <c r="H16" s="327">
        <f t="shared" si="46"/>
        <v>0.02402022756</v>
      </c>
      <c r="I16" s="475">
        <f t="shared" si="43"/>
        <v>4</v>
      </c>
      <c r="J16" s="475">
        <f t="shared" si="47"/>
        <v>22</v>
      </c>
      <c r="K16" s="326">
        <f t="shared" si="1"/>
        <v>0.06111111111</v>
      </c>
      <c r="L16" s="476">
        <f t="shared" si="44"/>
        <v>1.76</v>
      </c>
      <c r="M16" s="476">
        <f t="shared" si="48"/>
        <v>9.68</v>
      </c>
      <c r="N16" s="62" t="str">
        <f t="shared" si="5"/>
        <v>#REF!</v>
      </c>
      <c r="O16" s="72">
        <f t="shared" si="45"/>
        <v>4</v>
      </c>
      <c r="P16" s="479">
        <v>4.0</v>
      </c>
      <c r="Q16" s="448"/>
      <c r="R16" s="448">
        <f>Roles!$D$5</f>
        <v>0.44</v>
      </c>
      <c r="S16" s="462">
        <f t="shared" si="6"/>
        <v>1.76</v>
      </c>
      <c r="T16" s="72">
        <f t="shared" si="7"/>
        <v>0</v>
      </c>
      <c r="U16" s="462"/>
      <c r="V16" s="448"/>
      <c r="W16" s="448">
        <f>Roles!$D$7</f>
        <v>0.12</v>
      </c>
      <c r="X16" s="462">
        <f t="shared" si="8"/>
        <v>0</v>
      </c>
      <c r="Y16" s="72">
        <f t="shared" si="9"/>
        <v>0</v>
      </c>
      <c r="Z16" s="462"/>
      <c r="AA16" s="448"/>
      <c r="AB16" s="448">
        <f>Roles!$D$7</f>
        <v>0.12</v>
      </c>
      <c r="AC16" s="462">
        <f t="shared" si="10"/>
        <v>0</v>
      </c>
      <c r="AD16" s="72">
        <f t="shared" si="11"/>
        <v>0</v>
      </c>
      <c r="AE16" s="462"/>
      <c r="AF16" s="448"/>
      <c r="AG16" s="448">
        <f>Roles!$D$7</f>
        <v>0.12</v>
      </c>
      <c r="AH16" s="462">
        <f t="shared" si="12"/>
        <v>0</v>
      </c>
      <c r="AI16" s="72">
        <f t="shared" si="13"/>
        <v>0</v>
      </c>
      <c r="AJ16" s="462"/>
      <c r="AK16" s="448"/>
      <c r="AL16" s="448">
        <f>Roles!$D$7</f>
        <v>0.12</v>
      </c>
      <c r="AM16" s="462">
        <f t="shared" si="14"/>
        <v>0</v>
      </c>
      <c r="AN16" s="72">
        <f t="shared" si="15"/>
        <v>0</v>
      </c>
      <c r="AO16" s="462"/>
      <c r="AP16" s="448"/>
      <c r="AQ16" s="448">
        <f>Roles!$D$7</f>
        <v>0.12</v>
      </c>
      <c r="AR16" s="462">
        <f t="shared" si="16"/>
        <v>0</v>
      </c>
      <c r="AS16" s="72">
        <f t="shared" si="17"/>
        <v>0</v>
      </c>
      <c r="AT16" s="462"/>
      <c r="AU16" s="448"/>
      <c r="AV16" s="448">
        <f>Roles!$D$7</f>
        <v>0.12</v>
      </c>
      <c r="AW16" s="462">
        <f t="shared" si="18"/>
        <v>0</v>
      </c>
      <c r="AX16" s="72">
        <f t="shared" si="19"/>
        <v>0</v>
      </c>
      <c r="AY16" s="462"/>
      <c r="AZ16" s="448"/>
      <c r="BA16" s="448">
        <f>Roles!$D$7</f>
        <v>0.12</v>
      </c>
      <c r="BB16" s="462">
        <f t="shared" si="20"/>
        <v>0</v>
      </c>
      <c r="BC16" s="72">
        <f t="shared" si="21"/>
        <v>0</v>
      </c>
      <c r="BD16" s="462"/>
      <c r="BE16" s="448"/>
      <c r="BF16" s="448">
        <f>Roles!$D$7</f>
        <v>0.12</v>
      </c>
      <c r="BG16" s="462">
        <f t="shared" si="22"/>
        <v>0</v>
      </c>
      <c r="BH16" s="72">
        <f t="shared" si="23"/>
        <v>0</v>
      </c>
      <c r="BI16" s="462"/>
      <c r="BJ16" s="448"/>
      <c r="BK16" s="448">
        <f>Roles!$D$7</f>
        <v>0.12</v>
      </c>
      <c r="BL16" s="462">
        <f t="shared" si="24"/>
        <v>0</v>
      </c>
      <c r="BM16" s="72">
        <f t="shared" si="25"/>
        <v>0</v>
      </c>
      <c r="BN16" s="462"/>
      <c r="BO16" s="448"/>
      <c r="BP16" s="448">
        <f>Roles!$D$7</f>
        <v>0.12</v>
      </c>
      <c r="BQ16" s="462">
        <f t="shared" si="26"/>
        <v>0</v>
      </c>
      <c r="BR16" s="72">
        <f t="shared" si="27"/>
        <v>0</v>
      </c>
      <c r="BS16" s="462"/>
      <c r="BT16" s="448"/>
      <c r="BU16" s="448">
        <f>Roles!$D$7</f>
        <v>0.12</v>
      </c>
      <c r="BV16" s="462">
        <f t="shared" si="28"/>
        <v>0</v>
      </c>
      <c r="BW16" s="72">
        <f t="shared" si="29"/>
        <v>0</v>
      </c>
      <c r="BX16" s="462"/>
      <c r="BY16" s="448"/>
      <c r="BZ16" s="448">
        <f>Roles!$D$7</f>
        <v>0.12</v>
      </c>
      <c r="CA16" s="462">
        <f t="shared" si="30"/>
        <v>0</v>
      </c>
      <c r="CB16" s="72">
        <f t="shared" si="31"/>
        <v>0</v>
      </c>
      <c r="CC16" s="462"/>
      <c r="CD16" s="448"/>
      <c r="CE16" s="448">
        <f>Roles!$D$7</f>
        <v>0.12</v>
      </c>
      <c r="CF16" s="462">
        <f t="shared" si="32"/>
        <v>0</v>
      </c>
      <c r="CG16" s="72">
        <f t="shared" si="33"/>
        <v>0</v>
      </c>
      <c r="CH16" s="462"/>
      <c r="CI16" s="448"/>
      <c r="CJ16" s="448">
        <f>Roles!$D$7</f>
        <v>0.12</v>
      </c>
      <c r="CK16" s="462">
        <f t="shared" si="34"/>
        <v>0</v>
      </c>
      <c r="CL16" s="72">
        <f t="shared" si="35"/>
        <v>0</v>
      </c>
      <c r="CM16" s="462"/>
      <c r="CN16" s="448"/>
      <c r="CO16" s="448">
        <f>Roles!$D$7</f>
        <v>0.12</v>
      </c>
      <c r="CP16" s="462">
        <f t="shared" si="36"/>
        <v>0</v>
      </c>
      <c r="CQ16" s="72">
        <f t="shared" si="37"/>
        <v>0</v>
      </c>
      <c r="CR16" s="462"/>
      <c r="CS16" s="448"/>
      <c r="CT16" s="448">
        <f>Roles!$D$7</f>
        <v>0.12</v>
      </c>
      <c r="CU16" s="462">
        <f t="shared" si="38"/>
        <v>0</v>
      </c>
      <c r="CV16" s="72">
        <f t="shared" si="39"/>
        <v>0</v>
      </c>
      <c r="CW16" s="462"/>
      <c r="CX16" s="448"/>
      <c r="CY16" s="448">
        <f>Roles!$D$7</f>
        <v>0.12</v>
      </c>
      <c r="CZ16" s="462">
        <f t="shared" si="40"/>
        <v>0</v>
      </c>
      <c r="DA16" s="72">
        <f t="shared" si="41"/>
        <v>0</v>
      </c>
      <c r="DB16" s="462"/>
      <c r="DC16" s="448"/>
      <c r="DD16" s="448">
        <f>Roles!$D$7</f>
        <v>0.12</v>
      </c>
      <c r="DE16" s="462">
        <f t="shared" si="42"/>
        <v>0</v>
      </c>
    </row>
    <row r="17">
      <c r="A17" s="470" t="s">
        <v>56</v>
      </c>
      <c r="B17" s="471" t="s">
        <v>57</v>
      </c>
      <c r="C17" s="472">
        <v>46268.0</v>
      </c>
      <c r="D17" s="472">
        <v>46268.0</v>
      </c>
      <c r="E17" s="473">
        <f t="shared" si="2"/>
        <v>1</v>
      </c>
      <c r="F17" s="474">
        <v>1.0</v>
      </c>
      <c r="G17" s="263">
        <f t="shared" si="3"/>
        <v>0.001264222503</v>
      </c>
      <c r="H17" s="327">
        <f t="shared" si="46"/>
        <v>0.02528445006</v>
      </c>
      <c r="I17" s="475">
        <f t="shared" si="43"/>
        <v>3</v>
      </c>
      <c r="J17" s="475">
        <f t="shared" si="47"/>
        <v>25</v>
      </c>
      <c r="K17" s="326">
        <f t="shared" si="1"/>
        <v>0.06944444444</v>
      </c>
      <c r="L17" s="476">
        <f t="shared" si="44"/>
        <v>1.32</v>
      </c>
      <c r="M17" s="476">
        <f t="shared" si="48"/>
        <v>11</v>
      </c>
      <c r="N17" s="121" t="str">
        <f t="shared" si="5"/>
        <v>#REF!</v>
      </c>
      <c r="O17" s="72">
        <f t="shared" si="45"/>
        <v>3</v>
      </c>
      <c r="P17" s="479">
        <v>3.0</v>
      </c>
      <c r="Q17" s="448"/>
      <c r="R17" s="448">
        <f>Roles!$D$5</f>
        <v>0.44</v>
      </c>
      <c r="S17" s="462">
        <f t="shared" si="6"/>
        <v>1.32</v>
      </c>
      <c r="T17" s="72">
        <f t="shared" si="7"/>
        <v>0</v>
      </c>
      <c r="U17" s="462"/>
      <c r="V17" s="448"/>
      <c r="W17" s="448">
        <f>Roles!$D$7</f>
        <v>0.12</v>
      </c>
      <c r="X17" s="462">
        <f t="shared" si="8"/>
        <v>0</v>
      </c>
      <c r="Y17" s="72">
        <f t="shared" si="9"/>
        <v>0</v>
      </c>
      <c r="Z17" s="462"/>
      <c r="AA17" s="448"/>
      <c r="AB17" s="448">
        <f>Roles!$D$7</f>
        <v>0.12</v>
      </c>
      <c r="AC17" s="462">
        <f t="shared" si="10"/>
        <v>0</v>
      </c>
      <c r="AD17" s="72">
        <f t="shared" si="11"/>
        <v>0</v>
      </c>
      <c r="AE17" s="462"/>
      <c r="AF17" s="448"/>
      <c r="AG17" s="448">
        <f>Roles!$D$7</f>
        <v>0.12</v>
      </c>
      <c r="AH17" s="462">
        <f t="shared" si="12"/>
        <v>0</v>
      </c>
      <c r="AI17" s="72">
        <f t="shared" si="13"/>
        <v>0</v>
      </c>
      <c r="AJ17" s="462"/>
      <c r="AK17" s="448"/>
      <c r="AL17" s="448">
        <f>Roles!$D$7</f>
        <v>0.12</v>
      </c>
      <c r="AM17" s="462">
        <f t="shared" si="14"/>
        <v>0</v>
      </c>
      <c r="AN17" s="72">
        <f t="shared" si="15"/>
        <v>0</v>
      </c>
      <c r="AO17" s="462"/>
      <c r="AP17" s="448"/>
      <c r="AQ17" s="448">
        <f>Roles!$D$7</f>
        <v>0.12</v>
      </c>
      <c r="AR17" s="462">
        <f t="shared" si="16"/>
        <v>0</v>
      </c>
      <c r="AS17" s="72">
        <f t="shared" si="17"/>
        <v>0</v>
      </c>
      <c r="AT17" s="462"/>
      <c r="AU17" s="448"/>
      <c r="AV17" s="448">
        <f>Roles!$D$7</f>
        <v>0.12</v>
      </c>
      <c r="AW17" s="462">
        <f t="shared" si="18"/>
        <v>0</v>
      </c>
      <c r="AX17" s="72">
        <f t="shared" si="19"/>
        <v>0</v>
      </c>
      <c r="AY17" s="462"/>
      <c r="AZ17" s="448"/>
      <c r="BA17" s="448">
        <f>Roles!$D$7</f>
        <v>0.12</v>
      </c>
      <c r="BB17" s="462">
        <f t="shared" si="20"/>
        <v>0</v>
      </c>
      <c r="BC17" s="72">
        <f t="shared" si="21"/>
        <v>0</v>
      </c>
      <c r="BD17" s="462"/>
      <c r="BE17" s="448"/>
      <c r="BF17" s="448">
        <f>Roles!$D$7</f>
        <v>0.12</v>
      </c>
      <c r="BG17" s="462">
        <f t="shared" si="22"/>
        <v>0</v>
      </c>
      <c r="BH17" s="72">
        <f t="shared" si="23"/>
        <v>0</v>
      </c>
      <c r="BI17" s="462"/>
      <c r="BJ17" s="448"/>
      <c r="BK17" s="448">
        <f>Roles!$D$7</f>
        <v>0.12</v>
      </c>
      <c r="BL17" s="462">
        <f t="shared" si="24"/>
        <v>0</v>
      </c>
      <c r="BM17" s="72">
        <f t="shared" si="25"/>
        <v>0</v>
      </c>
      <c r="BN17" s="462"/>
      <c r="BO17" s="448"/>
      <c r="BP17" s="448">
        <f>Roles!$D$7</f>
        <v>0.12</v>
      </c>
      <c r="BQ17" s="462">
        <f t="shared" si="26"/>
        <v>0</v>
      </c>
      <c r="BR17" s="72">
        <f t="shared" si="27"/>
        <v>0</v>
      </c>
      <c r="BS17" s="462"/>
      <c r="BT17" s="448"/>
      <c r="BU17" s="448">
        <f>Roles!$D$7</f>
        <v>0.12</v>
      </c>
      <c r="BV17" s="462">
        <f t="shared" si="28"/>
        <v>0</v>
      </c>
      <c r="BW17" s="72">
        <f t="shared" si="29"/>
        <v>0</v>
      </c>
      <c r="BX17" s="462"/>
      <c r="BY17" s="448"/>
      <c r="BZ17" s="448">
        <f>Roles!$D$7</f>
        <v>0.12</v>
      </c>
      <c r="CA17" s="462">
        <f t="shared" si="30"/>
        <v>0</v>
      </c>
      <c r="CB17" s="72">
        <f t="shared" si="31"/>
        <v>0</v>
      </c>
      <c r="CC17" s="462"/>
      <c r="CD17" s="448"/>
      <c r="CE17" s="448">
        <f>Roles!$D$7</f>
        <v>0.12</v>
      </c>
      <c r="CF17" s="462">
        <f t="shared" si="32"/>
        <v>0</v>
      </c>
      <c r="CG17" s="72">
        <f t="shared" si="33"/>
        <v>0</v>
      </c>
      <c r="CH17" s="462"/>
      <c r="CI17" s="448"/>
      <c r="CJ17" s="448">
        <f>Roles!$D$7</f>
        <v>0.12</v>
      </c>
      <c r="CK17" s="462">
        <f t="shared" si="34"/>
        <v>0</v>
      </c>
      <c r="CL17" s="72">
        <f t="shared" si="35"/>
        <v>0</v>
      </c>
      <c r="CM17" s="462"/>
      <c r="CN17" s="448"/>
      <c r="CO17" s="448">
        <f>Roles!$D$7</f>
        <v>0.12</v>
      </c>
      <c r="CP17" s="462">
        <f t="shared" si="36"/>
        <v>0</v>
      </c>
      <c r="CQ17" s="72">
        <f t="shared" si="37"/>
        <v>0</v>
      </c>
      <c r="CR17" s="462"/>
      <c r="CS17" s="448"/>
      <c r="CT17" s="448">
        <f>Roles!$D$7</f>
        <v>0.12</v>
      </c>
      <c r="CU17" s="462">
        <f t="shared" si="38"/>
        <v>0</v>
      </c>
      <c r="CV17" s="72">
        <f t="shared" si="39"/>
        <v>0</v>
      </c>
      <c r="CW17" s="462"/>
      <c r="CX17" s="448"/>
      <c r="CY17" s="448">
        <f>Roles!$D$7</f>
        <v>0.12</v>
      </c>
      <c r="CZ17" s="462">
        <f t="shared" si="40"/>
        <v>0</v>
      </c>
      <c r="DA17" s="72">
        <f t="shared" si="41"/>
        <v>0</v>
      </c>
      <c r="DB17" s="462"/>
      <c r="DC17" s="448"/>
      <c r="DD17" s="448">
        <f>Roles!$D$7</f>
        <v>0.12</v>
      </c>
      <c r="DE17" s="462">
        <f t="shared" si="42"/>
        <v>0</v>
      </c>
    </row>
    <row r="18">
      <c r="A18" s="470" t="s">
        <v>260</v>
      </c>
      <c r="B18" s="480" t="s">
        <v>261</v>
      </c>
      <c r="C18" s="472">
        <v>46268.0</v>
      </c>
      <c r="D18" s="472">
        <v>46272.0</v>
      </c>
      <c r="E18" s="473">
        <f t="shared" si="2"/>
        <v>5</v>
      </c>
      <c r="F18" s="481">
        <v>5.0</v>
      </c>
      <c r="G18" s="263">
        <f t="shared" si="3"/>
        <v>0.006321112516</v>
      </c>
      <c r="H18" s="327">
        <f t="shared" si="46"/>
        <v>0.03160556258</v>
      </c>
      <c r="I18" s="475">
        <f t="shared" si="43"/>
        <v>2</v>
      </c>
      <c r="J18" s="475">
        <f t="shared" si="47"/>
        <v>27</v>
      </c>
      <c r="K18" s="326">
        <f t="shared" si="1"/>
        <v>0.075</v>
      </c>
      <c r="L18" s="476">
        <f t="shared" si="44"/>
        <v>0.88</v>
      </c>
      <c r="M18" s="476">
        <f t="shared" si="48"/>
        <v>11.88</v>
      </c>
      <c r="N18" s="87" t="str">
        <f t="shared" si="5"/>
        <v>#REF!</v>
      </c>
      <c r="O18" s="72">
        <f t="shared" si="45"/>
        <v>0.4</v>
      </c>
      <c r="P18" s="479">
        <v>2.0</v>
      </c>
      <c r="Q18" s="448"/>
      <c r="R18" s="448">
        <f>Roles!$D$5</f>
        <v>0.44</v>
      </c>
      <c r="S18" s="462">
        <f t="shared" si="6"/>
        <v>0.88</v>
      </c>
      <c r="T18" s="72">
        <f t="shared" si="7"/>
        <v>0</v>
      </c>
      <c r="U18" s="462"/>
      <c r="V18" s="448"/>
      <c r="W18" s="448">
        <f>Roles!$D$7</f>
        <v>0.12</v>
      </c>
      <c r="X18" s="462">
        <f t="shared" si="8"/>
        <v>0</v>
      </c>
      <c r="Y18" s="72">
        <f t="shared" si="9"/>
        <v>0</v>
      </c>
      <c r="Z18" s="462"/>
      <c r="AA18" s="448"/>
      <c r="AB18" s="448">
        <f>Roles!$D$7</f>
        <v>0.12</v>
      </c>
      <c r="AC18" s="462">
        <f t="shared" si="10"/>
        <v>0</v>
      </c>
      <c r="AD18" s="72">
        <f t="shared" si="11"/>
        <v>0</v>
      </c>
      <c r="AE18" s="462"/>
      <c r="AF18" s="448"/>
      <c r="AG18" s="448">
        <f>Roles!$D$7</f>
        <v>0.12</v>
      </c>
      <c r="AH18" s="462">
        <f t="shared" si="12"/>
        <v>0</v>
      </c>
      <c r="AI18" s="72">
        <f t="shared" si="13"/>
        <v>0</v>
      </c>
      <c r="AJ18" s="462"/>
      <c r="AK18" s="448"/>
      <c r="AL18" s="448">
        <f>Roles!$D$7</f>
        <v>0.12</v>
      </c>
      <c r="AM18" s="462">
        <f t="shared" si="14"/>
        <v>0</v>
      </c>
      <c r="AN18" s="72">
        <f t="shared" si="15"/>
        <v>0</v>
      </c>
      <c r="AO18" s="462"/>
      <c r="AP18" s="448"/>
      <c r="AQ18" s="448">
        <f>Roles!$D$7</f>
        <v>0.12</v>
      </c>
      <c r="AR18" s="462">
        <f t="shared" si="16"/>
        <v>0</v>
      </c>
      <c r="AS18" s="72">
        <f t="shared" si="17"/>
        <v>0</v>
      </c>
      <c r="AT18" s="462"/>
      <c r="AU18" s="448"/>
      <c r="AV18" s="448">
        <f>Roles!$D$7</f>
        <v>0.12</v>
      </c>
      <c r="AW18" s="462">
        <f t="shared" si="18"/>
        <v>0</v>
      </c>
      <c r="AX18" s="72">
        <f t="shared" si="19"/>
        <v>0</v>
      </c>
      <c r="AY18" s="462"/>
      <c r="AZ18" s="448"/>
      <c r="BA18" s="448">
        <f>Roles!$D$7</f>
        <v>0.12</v>
      </c>
      <c r="BB18" s="462">
        <f t="shared" si="20"/>
        <v>0</v>
      </c>
      <c r="BC18" s="72">
        <f t="shared" si="21"/>
        <v>0</v>
      </c>
      <c r="BD18" s="462"/>
      <c r="BE18" s="448"/>
      <c r="BF18" s="448">
        <f>Roles!$D$7</f>
        <v>0.12</v>
      </c>
      <c r="BG18" s="462">
        <f t="shared" si="22"/>
        <v>0</v>
      </c>
      <c r="BH18" s="72">
        <f t="shared" si="23"/>
        <v>0</v>
      </c>
      <c r="BI18" s="462"/>
      <c r="BJ18" s="448"/>
      <c r="BK18" s="448">
        <f>Roles!$D$7</f>
        <v>0.12</v>
      </c>
      <c r="BL18" s="462">
        <f t="shared" si="24"/>
        <v>0</v>
      </c>
      <c r="BM18" s="72">
        <f t="shared" si="25"/>
        <v>0</v>
      </c>
      <c r="BN18" s="462"/>
      <c r="BO18" s="448"/>
      <c r="BP18" s="448">
        <f>Roles!$D$7</f>
        <v>0.12</v>
      </c>
      <c r="BQ18" s="462">
        <f t="shared" si="26"/>
        <v>0</v>
      </c>
      <c r="BR18" s="72">
        <f t="shared" si="27"/>
        <v>0</v>
      </c>
      <c r="BS18" s="462"/>
      <c r="BT18" s="448"/>
      <c r="BU18" s="448">
        <f>Roles!$D$7</f>
        <v>0.12</v>
      </c>
      <c r="BV18" s="462">
        <f t="shared" si="28"/>
        <v>0</v>
      </c>
      <c r="BW18" s="72">
        <f t="shared" si="29"/>
        <v>0</v>
      </c>
      <c r="BX18" s="462"/>
      <c r="BY18" s="448"/>
      <c r="BZ18" s="448">
        <f>Roles!$D$7</f>
        <v>0.12</v>
      </c>
      <c r="CA18" s="462">
        <f t="shared" si="30"/>
        <v>0</v>
      </c>
      <c r="CB18" s="72">
        <f t="shared" si="31"/>
        <v>0</v>
      </c>
      <c r="CC18" s="462"/>
      <c r="CD18" s="448"/>
      <c r="CE18" s="448">
        <f>Roles!$D$7</f>
        <v>0.12</v>
      </c>
      <c r="CF18" s="462">
        <f t="shared" si="32"/>
        <v>0</v>
      </c>
      <c r="CG18" s="72">
        <f t="shared" si="33"/>
        <v>0</v>
      </c>
      <c r="CH18" s="462"/>
      <c r="CI18" s="448"/>
      <c r="CJ18" s="448">
        <f>Roles!$D$7</f>
        <v>0.12</v>
      </c>
      <c r="CK18" s="462">
        <f t="shared" si="34"/>
        <v>0</v>
      </c>
      <c r="CL18" s="72">
        <f t="shared" si="35"/>
        <v>0</v>
      </c>
      <c r="CM18" s="462"/>
      <c r="CN18" s="448"/>
      <c r="CO18" s="448">
        <f>Roles!$D$7</f>
        <v>0.12</v>
      </c>
      <c r="CP18" s="462">
        <f t="shared" si="36"/>
        <v>0</v>
      </c>
      <c r="CQ18" s="72">
        <f t="shared" si="37"/>
        <v>0</v>
      </c>
      <c r="CR18" s="462"/>
      <c r="CS18" s="448"/>
      <c r="CT18" s="448">
        <f>Roles!$D$7</f>
        <v>0.12</v>
      </c>
      <c r="CU18" s="462">
        <f t="shared" si="38"/>
        <v>0</v>
      </c>
      <c r="CV18" s="72">
        <f t="shared" si="39"/>
        <v>0</v>
      </c>
      <c r="CW18" s="462"/>
      <c r="CX18" s="448"/>
      <c r="CY18" s="448">
        <f>Roles!$D$7</f>
        <v>0.12</v>
      </c>
      <c r="CZ18" s="462">
        <f t="shared" si="40"/>
        <v>0</v>
      </c>
      <c r="DA18" s="72">
        <f t="shared" si="41"/>
        <v>0</v>
      </c>
      <c r="DB18" s="462"/>
      <c r="DC18" s="448"/>
      <c r="DD18" s="448">
        <f>Roles!$D$7</f>
        <v>0.12</v>
      </c>
      <c r="DE18" s="462">
        <f t="shared" si="42"/>
        <v>0</v>
      </c>
    </row>
    <row r="19">
      <c r="A19" s="463" t="s">
        <v>58</v>
      </c>
      <c r="B19" s="464" t="s">
        <v>59</v>
      </c>
      <c r="C19" s="465">
        <v>46268.0</v>
      </c>
      <c r="D19" s="465">
        <v>46274.0</v>
      </c>
      <c r="E19" s="466">
        <f t="shared" si="2"/>
        <v>7</v>
      </c>
      <c r="F19" s="467">
        <f>SUM(F20:F21)</f>
        <v>9</v>
      </c>
      <c r="G19" s="245">
        <f t="shared" si="3"/>
        <v>0.01137800253</v>
      </c>
      <c r="H19" s="468">
        <f>H21</f>
        <v>0.04298356511</v>
      </c>
      <c r="I19" s="477">
        <f>SUM(I20:I21)</f>
        <v>0</v>
      </c>
      <c r="J19" s="469">
        <f>J21</f>
        <v>27</v>
      </c>
      <c r="K19" s="245">
        <f t="shared" si="1"/>
        <v>0.075</v>
      </c>
      <c r="L19" s="246">
        <f>SUM(L20:L21)</f>
        <v>0</v>
      </c>
      <c r="M19" s="478">
        <f>M21</f>
        <v>11.88</v>
      </c>
      <c r="N19" s="305" t="str">
        <f t="shared" si="5"/>
        <v>#REF!</v>
      </c>
      <c r="O19" s="72"/>
      <c r="P19" s="482"/>
      <c r="Q19" s="448"/>
      <c r="R19" s="448"/>
      <c r="S19" s="462">
        <f t="shared" si="6"/>
        <v>0</v>
      </c>
      <c r="T19" s="72">
        <f t="shared" si="7"/>
        <v>0</v>
      </c>
      <c r="U19" s="482"/>
      <c r="V19" s="448"/>
      <c r="W19" s="448"/>
      <c r="X19" s="462">
        <f t="shared" si="8"/>
        <v>0</v>
      </c>
      <c r="Y19" s="72">
        <f t="shared" si="9"/>
        <v>0</v>
      </c>
      <c r="Z19" s="482"/>
      <c r="AA19" s="448"/>
      <c r="AB19" s="448"/>
      <c r="AC19" s="462">
        <f t="shared" si="10"/>
        <v>0</v>
      </c>
      <c r="AD19" s="72">
        <f t="shared" si="11"/>
        <v>0</v>
      </c>
      <c r="AE19" s="482"/>
      <c r="AF19" s="448"/>
      <c r="AG19" s="448"/>
      <c r="AH19" s="462">
        <f t="shared" si="12"/>
        <v>0</v>
      </c>
      <c r="AI19" s="72">
        <f t="shared" si="13"/>
        <v>0</v>
      </c>
      <c r="AJ19" s="482"/>
      <c r="AK19" s="448"/>
      <c r="AL19" s="448"/>
      <c r="AM19" s="462">
        <f t="shared" si="14"/>
        <v>0</v>
      </c>
      <c r="AN19" s="72">
        <f t="shared" si="15"/>
        <v>0</v>
      </c>
      <c r="AO19" s="482"/>
      <c r="AP19" s="448"/>
      <c r="AQ19" s="448"/>
      <c r="AR19" s="462">
        <f t="shared" si="16"/>
        <v>0</v>
      </c>
      <c r="AS19" s="72">
        <f t="shared" si="17"/>
        <v>0</v>
      </c>
      <c r="AT19" s="482"/>
      <c r="AU19" s="448"/>
      <c r="AV19" s="448"/>
      <c r="AW19" s="462">
        <f t="shared" si="18"/>
        <v>0</v>
      </c>
      <c r="AX19" s="72">
        <f t="shared" si="19"/>
        <v>0</v>
      </c>
      <c r="AY19" s="482"/>
      <c r="AZ19" s="448"/>
      <c r="BA19" s="448"/>
      <c r="BB19" s="462">
        <f t="shared" si="20"/>
        <v>0</v>
      </c>
      <c r="BC19" s="72">
        <f t="shared" si="21"/>
        <v>0</v>
      </c>
      <c r="BD19" s="482"/>
      <c r="BE19" s="448"/>
      <c r="BF19" s="448"/>
      <c r="BG19" s="462">
        <f t="shared" si="22"/>
        <v>0</v>
      </c>
      <c r="BH19" s="72">
        <f t="shared" si="23"/>
        <v>0</v>
      </c>
      <c r="BI19" s="482"/>
      <c r="BJ19" s="448"/>
      <c r="BK19" s="448"/>
      <c r="BL19" s="462">
        <f t="shared" si="24"/>
        <v>0</v>
      </c>
      <c r="BM19" s="72">
        <f t="shared" si="25"/>
        <v>0</v>
      </c>
      <c r="BN19" s="482"/>
      <c r="BO19" s="448"/>
      <c r="BP19" s="448"/>
      <c r="BQ19" s="462">
        <f t="shared" si="26"/>
        <v>0</v>
      </c>
      <c r="BR19" s="72">
        <f t="shared" si="27"/>
        <v>0</v>
      </c>
      <c r="BS19" s="482"/>
      <c r="BT19" s="448"/>
      <c r="BU19" s="448"/>
      <c r="BV19" s="462">
        <f t="shared" si="28"/>
        <v>0</v>
      </c>
      <c r="BW19" s="72">
        <f t="shared" si="29"/>
        <v>0</v>
      </c>
      <c r="BX19" s="482"/>
      <c r="BY19" s="448"/>
      <c r="BZ19" s="448"/>
      <c r="CA19" s="462">
        <f t="shared" si="30"/>
        <v>0</v>
      </c>
      <c r="CB19" s="72">
        <f t="shared" si="31"/>
        <v>0</v>
      </c>
      <c r="CC19" s="482"/>
      <c r="CD19" s="448"/>
      <c r="CE19" s="448"/>
      <c r="CF19" s="462">
        <f t="shared" si="32"/>
        <v>0</v>
      </c>
      <c r="CG19" s="72">
        <f t="shared" si="33"/>
        <v>0</v>
      </c>
      <c r="CH19" s="482"/>
      <c r="CI19" s="448"/>
      <c r="CJ19" s="448"/>
      <c r="CK19" s="462">
        <f t="shared" si="34"/>
        <v>0</v>
      </c>
      <c r="CL19" s="72">
        <f t="shared" si="35"/>
        <v>0</v>
      </c>
      <c r="CM19" s="482"/>
      <c r="CN19" s="448"/>
      <c r="CO19" s="448"/>
      <c r="CP19" s="462">
        <f t="shared" si="36"/>
        <v>0</v>
      </c>
      <c r="CQ19" s="72">
        <f t="shared" si="37"/>
        <v>0</v>
      </c>
      <c r="CR19" s="482"/>
      <c r="CS19" s="448"/>
      <c r="CT19" s="448"/>
      <c r="CU19" s="462">
        <f t="shared" si="38"/>
        <v>0</v>
      </c>
      <c r="CV19" s="72">
        <f t="shared" si="39"/>
        <v>0</v>
      </c>
      <c r="CW19" s="482"/>
      <c r="CX19" s="448"/>
      <c r="CY19" s="448"/>
      <c r="CZ19" s="462">
        <f t="shared" si="40"/>
        <v>0</v>
      </c>
      <c r="DA19" s="72">
        <f t="shared" si="41"/>
        <v>0</v>
      </c>
      <c r="DB19" s="482"/>
      <c r="DC19" s="448"/>
      <c r="DD19" s="448"/>
      <c r="DE19" s="462">
        <f t="shared" si="42"/>
        <v>0</v>
      </c>
    </row>
    <row r="20">
      <c r="A20" s="470" t="s">
        <v>60</v>
      </c>
      <c r="B20" s="480" t="s">
        <v>61</v>
      </c>
      <c r="C20" s="472">
        <v>46271.0</v>
      </c>
      <c r="D20" s="472">
        <v>46271.0</v>
      </c>
      <c r="E20" s="473">
        <f t="shared" si="2"/>
        <v>1</v>
      </c>
      <c r="F20" s="474">
        <v>1.0</v>
      </c>
      <c r="G20" s="263">
        <f t="shared" si="3"/>
        <v>0.001264222503</v>
      </c>
      <c r="H20" s="327">
        <f>H18+G20</f>
        <v>0.03286978508</v>
      </c>
      <c r="I20" s="475">
        <f t="shared" ref="I20:I21" si="49">P20+U20+Z20+AE20+AJ20+AO20+AT20+AY20+BD20+BI20+BN20+BS20+BX20+CC20+CH20+CM20+CR20+CW20+DB20</f>
        <v>0</v>
      </c>
      <c r="J20" s="328">
        <f>SUM(I20,J18)</f>
        <v>27</v>
      </c>
      <c r="K20" s="326">
        <f t="shared" si="1"/>
        <v>0.075</v>
      </c>
      <c r="L20" s="476">
        <f t="shared" ref="L20:L21" si="50">S20+X20+AC20+AH20+AM20+AR20+AW20+BB20+BG20+BL20+BQ20+BV20+CA20+CF20+CK20+CP20+CU20+CZ20+DE20</f>
        <v>0</v>
      </c>
      <c r="M20" s="476">
        <f>SUM(L20,M18)</f>
        <v>11.88</v>
      </c>
      <c r="N20" s="87" t="str">
        <f t="shared" si="5"/>
        <v>#REF!</v>
      </c>
      <c r="O20" s="72">
        <f t="shared" ref="O20:O21" si="51">P20/$F20</f>
        <v>0</v>
      </c>
      <c r="P20" s="462"/>
      <c r="Q20" s="448"/>
      <c r="R20" s="448">
        <f>Roles!$D$5</f>
        <v>0.44</v>
      </c>
      <c r="S20" s="462">
        <f t="shared" si="6"/>
        <v>0</v>
      </c>
      <c r="T20" s="72">
        <f t="shared" si="7"/>
        <v>0</v>
      </c>
      <c r="U20" s="462"/>
      <c r="V20" s="448"/>
      <c r="W20" s="448">
        <f>Roles!$D$7</f>
        <v>0.12</v>
      </c>
      <c r="X20" s="462">
        <f t="shared" si="8"/>
        <v>0</v>
      </c>
      <c r="Y20" s="72">
        <f t="shared" si="9"/>
        <v>0</v>
      </c>
      <c r="Z20" s="462"/>
      <c r="AA20" s="448"/>
      <c r="AB20" s="448">
        <f>Roles!$D$7</f>
        <v>0.12</v>
      </c>
      <c r="AC20" s="462">
        <f t="shared" si="10"/>
        <v>0</v>
      </c>
      <c r="AD20" s="72">
        <f t="shared" si="11"/>
        <v>0</v>
      </c>
      <c r="AE20" s="462"/>
      <c r="AF20" s="448"/>
      <c r="AG20" s="448">
        <f>Roles!$D$7</f>
        <v>0.12</v>
      </c>
      <c r="AH20" s="462">
        <f t="shared" si="12"/>
        <v>0</v>
      </c>
      <c r="AI20" s="72">
        <f t="shared" si="13"/>
        <v>0</v>
      </c>
      <c r="AJ20" s="462"/>
      <c r="AK20" s="448"/>
      <c r="AL20" s="448">
        <f>Roles!$D$7</f>
        <v>0.12</v>
      </c>
      <c r="AM20" s="462">
        <f t="shared" si="14"/>
        <v>0</v>
      </c>
      <c r="AN20" s="72">
        <f t="shared" si="15"/>
        <v>0</v>
      </c>
      <c r="AO20" s="462"/>
      <c r="AP20" s="448"/>
      <c r="AQ20" s="448">
        <f>Roles!$D$7</f>
        <v>0.12</v>
      </c>
      <c r="AR20" s="462">
        <f t="shared" si="16"/>
        <v>0</v>
      </c>
      <c r="AS20" s="72">
        <f t="shared" si="17"/>
        <v>0</v>
      </c>
      <c r="AT20" s="462"/>
      <c r="AU20" s="448"/>
      <c r="AV20" s="448">
        <f>Roles!$D$7</f>
        <v>0.12</v>
      </c>
      <c r="AW20" s="462">
        <f t="shared" si="18"/>
        <v>0</v>
      </c>
      <c r="AX20" s="72">
        <f t="shared" si="19"/>
        <v>0</v>
      </c>
      <c r="AY20" s="462"/>
      <c r="AZ20" s="448"/>
      <c r="BA20" s="448">
        <f>Roles!$D$7</f>
        <v>0.12</v>
      </c>
      <c r="BB20" s="462">
        <f t="shared" si="20"/>
        <v>0</v>
      </c>
      <c r="BC20" s="72">
        <f t="shared" si="21"/>
        <v>0</v>
      </c>
      <c r="BD20" s="462"/>
      <c r="BE20" s="448"/>
      <c r="BF20" s="448">
        <f>Roles!$D$7</f>
        <v>0.12</v>
      </c>
      <c r="BG20" s="462">
        <f t="shared" si="22"/>
        <v>0</v>
      </c>
      <c r="BH20" s="72">
        <f t="shared" si="23"/>
        <v>0</v>
      </c>
      <c r="BI20" s="462"/>
      <c r="BJ20" s="448"/>
      <c r="BK20" s="448">
        <f>Roles!$D$7</f>
        <v>0.12</v>
      </c>
      <c r="BL20" s="462">
        <f t="shared" si="24"/>
        <v>0</v>
      </c>
      <c r="BM20" s="72">
        <f t="shared" si="25"/>
        <v>0</v>
      </c>
      <c r="BN20" s="462"/>
      <c r="BO20" s="448"/>
      <c r="BP20" s="448">
        <f>Roles!$D$7</f>
        <v>0.12</v>
      </c>
      <c r="BQ20" s="462">
        <f t="shared" si="26"/>
        <v>0</v>
      </c>
      <c r="BR20" s="72">
        <f t="shared" si="27"/>
        <v>0</v>
      </c>
      <c r="BS20" s="462"/>
      <c r="BT20" s="448"/>
      <c r="BU20" s="448">
        <f>Roles!$D$7</f>
        <v>0.12</v>
      </c>
      <c r="BV20" s="462">
        <f t="shared" si="28"/>
        <v>0</v>
      </c>
      <c r="BW20" s="72">
        <f t="shared" si="29"/>
        <v>0</v>
      </c>
      <c r="BX20" s="462"/>
      <c r="BY20" s="448"/>
      <c r="BZ20" s="448">
        <f>Roles!$D$7</f>
        <v>0.12</v>
      </c>
      <c r="CA20" s="462">
        <f t="shared" si="30"/>
        <v>0</v>
      </c>
      <c r="CB20" s="72">
        <f t="shared" si="31"/>
        <v>0</v>
      </c>
      <c r="CC20" s="462"/>
      <c r="CD20" s="448"/>
      <c r="CE20" s="448">
        <f>Roles!$D$7</f>
        <v>0.12</v>
      </c>
      <c r="CF20" s="462">
        <f t="shared" si="32"/>
        <v>0</v>
      </c>
      <c r="CG20" s="72">
        <f t="shared" si="33"/>
        <v>0</v>
      </c>
      <c r="CH20" s="462"/>
      <c r="CI20" s="448"/>
      <c r="CJ20" s="448">
        <f>Roles!$D$7</f>
        <v>0.12</v>
      </c>
      <c r="CK20" s="462">
        <f t="shared" si="34"/>
        <v>0</v>
      </c>
      <c r="CL20" s="72">
        <f t="shared" si="35"/>
        <v>0</v>
      </c>
      <c r="CM20" s="462"/>
      <c r="CN20" s="448"/>
      <c r="CO20" s="448">
        <f>Roles!$D$7</f>
        <v>0.12</v>
      </c>
      <c r="CP20" s="462">
        <f t="shared" si="36"/>
        <v>0</v>
      </c>
      <c r="CQ20" s="72">
        <f t="shared" si="37"/>
        <v>0</v>
      </c>
      <c r="CR20" s="462"/>
      <c r="CS20" s="448"/>
      <c r="CT20" s="448">
        <f>Roles!$D$7</f>
        <v>0.12</v>
      </c>
      <c r="CU20" s="462">
        <f t="shared" si="38"/>
        <v>0</v>
      </c>
      <c r="CV20" s="72">
        <f t="shared" si="39"/>
        <v>0</v>
      </c>
      <c r="CW20" s="462"/>
      <c r="CX20" s="448"/>
      <c r="CY20" s="448">
        <f>Roles!$D$7</f>
        <v>0.12</v>
      </c>
      <c r="CZ20" s="462">
        <f t="shared" si="40"/>
        <v>0</v>
      </c>
      <c r="DA20" s="72">
        <f t="shared" si="41"/>
        <v>0</v>
      </c>
      <c r="DB20" s="462"/>
      <c r="DC20" s="448"/>
      <c r="DD20" s="448">
        <f>Roles!$D$7</f>
        <v>0.12</v>
      </c>
      <c r="DE20" s="462">
        <f t="shared" si="42"/>
        <v>0</v>
      </c>
    </row>
    <row r="21">
      <c r="A21" s="470" t="s">
        <v>262</v>
      </c>
      <c r="B21" s="480" t="s">
        <v>263</v>
      </c>
      <c r="C21" s="472">
        <v>46268.0</v>
      </c>
      <c r="D21" s="472">
        <v>46274.0</v>
      </c>
      <c r="E21" s="473">
        <f t="shared" si="2"/>
        <v>7</v>
      </c>
      <c r="F21" s="481">
        <v>8.0</v>
      </c>
      <c r="G21" s="263">
        <f t="shared" si="3"/>
        <v>0.01011378003</v>
      </c>
      <c r="H21" s="327">
        <f t="shared" ref="H21:H22" si="52">H20+G21</f>
        <v>0.04298356511</v>
      </c>
      <c r="I21" s="475">
        <f t="shared" si="49"/>
        <v>0</v>
      </c>
      <c r="J21" s="475">
        <f>SUM(I21,J20)</f>
        <v>27</v>
      </c>
      <c r="K21" s="326">
        <f t="shared" si="1"/>
        <v>0.075</v>
      </c>
      <c r="L21" s="476">
        <f t="shared" si="50"/>
        <v>0</v>
      </c>
      <c r="M21" s="287">
        <f>M20+L21</f>
        <v>11.88</v>
      </c>
      <c r="N21" s="38" t="str">
        <f t="shared" si="5"/>
        <v>#REF!</v>
      </c>
      <c r="O21" s="72">
        <f t="shared" si="51"/>
        <v>0</v>
      </c>
      <c r="P21" s="462"/>
      <c r="Q21" s="448"/>
      <c r="R21" s="448">
        <f>Roles!$D$5</f>
        <v>0.44</v>
      </c>
      <c r="S21" s="462">
        <f t="shared" si="6"/>
        <v>0</v>
      </c>
      <c r="T21" s="72">
        <f t="shared" si="7"/>
        <v>0</v>
      </c>
      <c r="U21" s="462"/>
      <c r="V21" s="448"/>
      <c r="W21" s="448">
        <f>Roles!$D$7</f>
        <v>0.12</v>
      </c>
      <c r="X21" s="462">
        <f t="shared" si="8"/>
        <v>0</v>
      </c>
      <c r="Y21" s="72">
        <f t="shared" si="9"/>
        <v>0</v>
      </c>
      <c r="Z21" s="462"/>
      <c r="AA21" s="448"/>
      <c r="AB21" s="448">
        <f>Roles!$D$7</f>
        <v>0.12</v>
      </c>
      <c r="AC21" s="462">
        <f t="shared" si="10"/>
        <v>0</v>
      </c>
      <c r="AD21" s="72">
        <f t="shared" si="11"/>
        <v>0</v>
      </c>
      <c r="AE21" s="462"/>
      <c r="AF21" s="448"/>
      <c r="AG21" s="448">
        <f>Roles!$D$7</f>
        <v>0.12</v>
      </c>
      <c r="AH21" s="462">
        <f t="shared" si="12"/>
        <v>0</v>
      </c>
      <c r="AI21" s="72">
        <f t="shared" si="13"/>
        <v>0</v>
      </c>
      <c r="AJ21" s="462"/>
      <c r="AK21" s="448"/>
      <c r="AL21" s="448">
        <f>Roles!$D$7</f>
        <v>0.12</v>
      </c>
      <c r="AM21" s="462">
        <f t="shared" si="14"/>
        <v>0</v>
      </c>
      <c r="AN21" s="72">
        <f t="shared" si="15"/>
        <v>0</v>
      </c>
      <c r="AO21" s="462"/>
      <c r="AP21" s="448"/>
      <c r="AQ21" s="448">
        <f>Roles!$D$7</f>
        <v>0.12</v>
      </c>
      <c r="AR21" s="462">
        <f t="shared" si="16"/>
        <v>0</v>
      </c>
      <c r="AS21" s="72">
        <f t="shared" si="17"/>
        <v>0</v>
      </c>
      <c r="AT21" s="462"/>
      <c r="AU21" s="448"/>
      <c r="AV21" s="448">
        <f>Roles!$D$7</f>
        <v>0.12</v>
      </c>
      <c r="AW21" s="462">
        <f t="shared" si="18"/>
        <v>0</v>
      </c>
      <c r="AX21" s="72">
        <f t="shared" si="19"/>
        <v>0</v>
      </c>
      <c r="AY21" s="462"/>
      <c r="AZ21" s="448"/>
      <c r="BA21" s="448">
        <f>Roles!$D$7</f>
        <v>0.12</v>
      </c>
      <c r="BB21" s="462">
        <f t="shared" si="20"/>
        <v>0</v>
      </c>
      <c r="BC21" s="72">
        <f t="shared" si="21"/>
        <v>0</v>
      </c>
      <c r="BD21" s="462"/>
      <c r="BE21" s="448"/>
      <c r="BF21" s="448">
        <f>Roles!$D$7</f>
        <v>0.12</v>
      </c>
      <c r="BG21" s="462">
        <f t="shared" si="22"/>
        <v>0</v>
      </c>
      <c r="BH21" s="72">
        <f t="shared" si="23"/>
        <v>0</v>
      </c>
      <c r="BI21" s="462"/>
      <c r="BJ21" s="448"/>
      <c r="BK21" s="448">
        <f>Roles!$D$7</f>
        <v>0.12</v>
      </c>
      <c r="BL21" s="462">
        <f t="shared" si="24"/>
        <v>0</v>
      </c>
      <c r="BM21" s="72">
        <f t="shared" si="25"/>
        <v>0</v>
      </c>
      <c r="BN21" s="462"/>
      <c r="BO21" s="448"/>
      <c r="BP21" s="448">
        <f>Roles!$D$7</f>
        <v>0.12</v>
      </c>
      <c r="BQ21" s="462">
        <f t="shared" si="26"/>
        <v>0</v>
      </c>
      <c r="BR21" s="72">
        <f t="shared" si="27"/>
        <v>0</v>
      </c>
      <c r="BS21" s="462"/>
      <c r="BT21" s="448"/>
      <c r="BU21" s="448">
        <f>Roles!$D$7</f>
        <v>0.12</v>
      </c>
      <c r="BV21" s="462">
        <f t="shared" si="28"/>
        <v>0</v>
      </c>
      <c r="BW21" s="72">
        <f t="shared" si="29"/>
        <v>0</v>
      </c>
      <c r="BX21" s="462"/>
      <c r="BY21" s="448"/>
      <c r="BZ21" s="448">
        <f>Roles!$D$7</f>
        <v>0.12</v>
      </c>
      <c r="CA21" s="462">
        <f t="shared" si="30"/>
        <v>0</v>
      </c>
      <c r="CB21" s="72">
        <f t="shared" si="31"/>
        <v>0</v>
      </c>
      <c r="CC21" s="462"/>
      <c r="CD21" s="448"/>
      <c r="CE21" s="448">
        <f>Roles!$D$7</f>
        <v>0.12</v>
      </c>
      <c r="CF21" s="462">
        <f t="shared" si="32"/>
        <v>0</v>
      </c>
      <c r="CG21" s="72">
        <f t="shared" si="33"/>
        <v>0</v>
      </c>
      <c r="CH21" s="462"/>
      <c r="CI21" s="448"/>
      <c r="CJ21" s="448">
        <f>Roles!$D$7</f>
        <v>0.12</v>
      </c>
      <c r="CK21" s="462">
        <f t="shared" si="34"/>
        <v>0</v>
      </c>
      <c r="CL21" s="72">
        <f t="shared" si="35"/>
        <v>0</v>
      </c>
      <c r="CM21" s="462"/>
      <c r="CN21" s="448"/>
      <c r="CO21" s="448">
        <f>Roles!$D$7</f>
        <v>0.12</v>
      </c>
      <c r="CP21" s="462">
        <f t="shared" si="36"/>
        <v>0</v>
      </c>
      <c r="CQ21" s="72">
        <f t="shared" si="37"/>
        <v>0</v>
      </c>
      <c r="CR21" s="462"/>
      <c r="CS21" s="448"/>
      <c r="CT21" s="448">
        <f>Roles!$D$7</f>
        <v>0.12</v>
      </c>
      <c r="CU21" s="462">
        <f t="shared" si="38"/>
        <v>0</v>
      </c>
      <c r="CV21" s="72">
        <f t="shared" si="39"/>
        <v>0</v>
      </c>
      <c r="CW21" s="462"/>
      <c r="CX21" s="448"/>
      <c r="CY21" s="448">
        <f>Roles!$D$7</f>
        <v>0.12</v>
      </c>
      <c r="CZ21" s="462">
        <f t="shared" si="40"/>
        <v>0</v>
      </c>
      <c r="DA21" s="72">
        <f t="shared" si="41"/>
        <v>0</v>
      </c>
      <c r="DB21" s="462"/>
      <c r="DC21" s="448"/>
      <c r="DD21" s="448">
        <f>Roles!$D$7</f>
        <v>0.12</v>
      </c>
      <c r="DE21" s="462">
        <f t="shared" si="42"/>
        <v>0</v>
      </c>
    </row>
    <row r="22" ht="15.75" customHeight="1">
      <c r="A22" s="483" t="s">
        <v>78</v>
      </c>
      <c r="B22" s="484" t="s">
        <v>264</v>
      </c>
      <c r="C22" s="443">
        <v>46275.0</v>
      </c>
      <c r="D22" s="443">
        <v>46275.0</v>
      </c>
      <c r="E22" s="485">
        <f t="shared" si="2"/>
        <v>1</v>
      </c>
      <c r="F22" s="486">
        <v>0.0</v>
      </c>
      <c r="G22" s="326">
        <f t="shared" si="3"/>
        <v>0</v>
      </c>
      <c r="H22" s="326">
        <f t="shared" si="52"/>
        <v>0.04298356511</v>
      </c>
      <c r="I22" s="54">
        <f>F22</f>
        <v>0</v>
      </c>
      <c r="J22" s="54">
        <f>J21+I22</f>
        <v>27</v>
      </c>
      <c r="K22" s="326">
        <f t="shared" si="1"/>
        <v>0.075</v>
      </c>
      <c r="L22" s="54">
        <v>0.0</v>
      </c>
      <c r="M22" s="54">
        <f>M20+L22</f>
        <v>11.88</v>
      </c>
      <c r="N22" s="49" t="str">
        <f t="shared" si="5"/>
        <v>#REF!</v>
      </c>
      <c r="O22" s="72"/>
      <c r="P22" s="462"/>
      <c r="Q22" s="448"/>
      <c r="R22" s="448"/>
      <c r="S22" s="462"/>
      <c r="T22" s="72"/>
      <c r="U22" s="462"/>
      <c r="V22" s="448"/>
      <c r="W22" s="448"/>
      <c r="X22" s="462"/>
      <c r="Y22" s="72"/>
      <c r="Z22" s="462"/>
      <c r="AA22" s="448"/>
      <c r="AB22" s="448"/>
      <c r="AC22" s="462"/>
      <c r="AD22" s="72"/>
      <c r="AE22" s="462"/>
      <c r="AF22" s="448"/>
      <c r="AG22" s="448"/>
      <c r="AH22" s="462"/>
      <c r="AI22" s="72"/>
      <c r="AJ22" s="462"/>
      <c r="AK22" s="448"/>
      <c r="AL22" s="448"/>
      <c r="AM22" s="462"/>
      <c r="AN22" s="72"/>
      <c r="AO22" s="462"/>
      <c r="AP22" s="448"/>
      <c r="AQ22" s="448"/>
      <c r="AR22" s="462"/>
      <c r="AS22" s="72"/>
      <c r="AT22" s="462"/>
      <c r="AU22" s="448"/>
      <c r="AV22" s="448"/>
      <c r="AW22" s="462"/>
      <c r="AX22" s="72"/>
      <c r="AY22" s="462"/>
      <c r="AZ22" s="448"/>
      <c r="BA22" s="448"/>
      <c r="BB22" s="462"/>
      <c r="BC22" s="72"/>
      <c r="BD22" s="462"/>
      <c r="BE22" s="448"/>
      <c r="BF22" s="448"/>
      <c r="BG22" s="462"/>
      <c r="BH22" s="72"/>
      <c r="BI22" s="462"/>
      <c r="BJ22" s="448"/>
      <c r="BK22" s="448"/>
      <c r="BL22" s="462"/>
      <c r="BM22" s="72"/>
      <c r="BN22" s="462"/>
      <c r="BO22" s="448"/>
      <c r="BP22" s="448"/>
      <c r="BQ22" s="462"/>
      <c r="BR22" s="72"/>
      <c r="BS22" s="462"/>
      <c r="BT22" s="448"/>
      <c r="BU22" s="448"/>
      <c r="BV22" s="462"/>
      <c r="BW22" s="72"/>
      <c r="BX22" s="462"/>
      <c r="BY22" s="448"/>
      <c r="BZ22" s="448"/>
      <c r="CA22" s="462"/>
      <c r="CB22" s="72"/>
      <c r="CC22" s="462"/>
      <c r="CD22" s="448"/>
      <c r="CE22" s="448"/>
      <c r="CF22" s="462"/>
      <c r="CG22" s="72"/>
      <c r="CH22" s="462"/>
      <c r="CI22" s="448"/>
      <c r="CJ22" s="448"/>
      <c r="CK22" s="462"/>
      <c r="CL22" s="72"/>
      <c r="CM22" s="462"/>
      <c r="CN22" s="448"/>
      <c r="CO22" s="448"/>
      <c r="CP22" s="462"/>
      <c r="CQ22" s="72"/>
      <c r="CR22" s="462"/>
      <c r="CS22" s="448"/>
      <c r="CT22" s="448"/>
      <c r="CU22" s="462"/>
      <c r="CV22" s="72"/>
      <c r="CW22" s="462"/>
      <c r="CX22" s="448"/>
      <c r="CY22" s="448"/>
      <c r="CZ22" s="462"/>
      <c r="DA22" s="72"/>
      <c r="DB22" s="462"/>
      <c r="DC22" s="448"/>
      <c r="DD22" s="448"/>
      <c r="DE22" s="462"/>
    </row>
    <row r="23" ht="15.75" customHeight="1">
      <c r="A23" s="487" t="s">
        <v>64</v>
      </c>
      <c r="B23" s="488" t="s">
        <v>265</v>
      </c>
      <c r="C23" s="489">
        <v>46275.0</v>
      </c>
      <c r="D23" s="489">
        <v>46289.0</v>
      </c>
      <c r="E23" s="490">
        <f t="shared" si="2"/>
        <v>15</v>
      </c>
      <c r="F23" s="300">
        <f>F24+F29+F32 + F36+F40+F44</f>
        <v>167</v>
      </c>
      <c r="G23" s="322">
        <f t="shared" si="3"/>
        <v>0.211125158</v>
      </c>
      <c r="H23" s="322">
        <f>H46</f>
        <v>0.2541087231</v>
      </c>
      <c r="I23" s="491">
        <f>I24+I29+I32+I36+I40+I44</f>
        <v>283</v>
      </c>
      <c r="J23" s="491">
        <f>J46</f>
        <v>310</v>
      </c>
      <c r="K23" s="454">
        <f t="shared" si="1"/>
        <v>0.8611111111</v>
      </c>
      <c r="L23" s="491">
        <f>L24+L29+L32+L36+L40+L44</f>
        <v>41</v>
      </c>
      <c r="M23" s="491">
        <f>M46</f>
        <v>52.88</v>
      </c>
      <c r="N23" s="131" t="str">
        <f t="shared" si="5"/>
        <v>#REF!</v>
      </c>
      <c r="O23" s="72"/>
      <c r="P23" s="462"/>
      <c r="Q23" s="448"/>
      <c r="R23" s="448"/>
      <c r="S23" s="462"/>
      <c r="T23" s="72"/>
      <c r="U23" s="462"/>
      <c r="V23" s="448"/>
      <c r="W23" s="448"/>
      <c r="X23" s="462"/>
      <c r="Y23" s="72"/>
      <c r="Z23" s="462"/>
      <c r="AA23" s="448"/>
      <c r="AB23" s="448"/>
      <c r="AC23" s="462"/>
      <c r="AD23" s="72"/>
      <c r="AE23" s="462"/>
      <c r="AF23" s="448"/>
      <c r="AG23" s="448"/>
      <c r="AH23" s="462"/>
      <c r="AI23" s="72"/>
      <c r="AJ23" s="462"/>
      <c r="AK23" s="448"/>
      <c r="AL23" s="448"/>
      <c r="AM23" s="462"/>
      <c r="AN23" s="72"/>
      <c r="AO23" s="462"/>
      <c r="AP23" s="448"/>
      <c r="AQ23" s="448"/>
      <c r="AR23" s="462"/>
      <c r="AS23" s="72"/>
      <c r="AT23" s="462"/>
      <c r="AU23" s="448"/>
      <c r="AV23" s="448"/>
      <c r="AW23" s="462"/>
      <c r="AX23" s="72"/>
      <c r="AY23" s="462"/>
      <c r="AZ23" s="448"/>
      <c r="BA23" s="448"/>
      <c r="BB23" s="462"/>
      <c r="BC23" s="72"/>
      <c r="BD23" s="462"/>
      <c r="BE23" s="448"/>
      <c r="BF23" s="448"/>
      <c r="BG23" s="462"/>
      <c r="BH23" s="72"/>
      <c r="BI23" s="462"/>
      <c r="BJ23" s="448"/>
      <c r="BK23" s="448"/>
      <c r="BL23" s="462"/>
      <c r="BM23" s="72"/>
      <c r="BN23" s="462"/>
      <c r="BO23" s="448"/>
      <c r="BP23" s="448"/>
      <c r="BQ23" s="462"/>
      <c r="BR23" s="72"/>
      <c r="BS23" s="462"/>
      <c r="BT23" s="448"/>
      <c r="BU23" s="448"/>
      <c r="BV23" s="462"/>
      <c r="BW23" s="72"/>
      <c r="BX23" s="462"/>
      <c r="BY23" s="448"/>
      <c r="BZ23" s="448"/>
      <c r="CA23" s="462"/>
      <c r="CB23" s="72"/>
      <c r="CC23" s="462"/>
      <c r="CD23" s="448"/>
      <c r="CE23" s="448"/>
      <c r="CF23" s="462"/>
      <c r="CG23" s="72"/>
      <c r="CH23" s="462"/>
      <c r="CI23" s="448"/>
      <c r="CJ23" s="448"/>
      <c r="CK23" s="462"/>
      <c r="CL23" s="72"/>
      <c r="CM23" s="462"/>
      <c r="CN23" s="448"/>
      <c r="CO23" s="448"/>
      <c r="CP23" s="462"/>
      <c r="CQ23" s="72"/>
      <c r="CR23" s="462"/>
      <c r="CS23" s="448"/>
      <c r="CT23" s="448"/>
      <c r="CU23" s="462"/>
      <c r="CV23" s="72"/>
      <c r="CW23" s="462"/>
      <c r="CX23" s="448"/>
      <c r="CY23" s="448"/>
      <c r="CZ23" s="462"/>
      <c r="DA23" s="72"/>
      <c r="DB23" s="462"/>
      <c r="DC23" s="448"/>
      <c r="DD23" s="448"/>
      <c r="DE23" s="462"/>
    </row>
    <row r="24" ht="15.75" customHeight="1">
      <c r="A24" s="492" t="s">
        <v>266</v>
      </c>
      <c r="B24" s="493" t="s">
        <v>267</v>
      </c>
      <c r="C24" s="494">
        <v>46275.0</v>
      </c>
      <c r="D24" s="494">
        <v>46279.0</v>
      </c>
      <c r="E24" s="495">
        <f t="shared" si="2"/>
        <v>5</v>
      </c>
      <c r="F24" s="277">
        <f>SUM(F25:F28)</f>
        <v>21</v>
      </c>
      <c r="G24" s="315">
        <f t="shared" si="3"/>
        <v>0.02654867257</v>
      </c>
      <c r="H24" s="315">
        <f>H28</f>
        <v>0.06953223767</v>
      </c>
      <c r="I24" s="496">
        <f>SUM(I25:I28)</f>
        <v>163</v>
      </c>
      <c r="J24" s="496">
        <f>J28</f>
        <v>190</v>
      </c>
      <c r="K24" s="245">
        <f t="shared" si="1"/>
        <v>0.5277777778</v>
      </c>
      <c r="L24" s="496">
        <f>SUM(L25:L28)</f>
        <v>22.76</v>
      </c>
      <c r="M24" s="496">
        <f>M28</f>
        <v>34.64</v>
      </c>
      <c r="N24" s="305" t="str">
        <f t="shared" si="5"/>
        <v>#REF!</v>
      </c>
      <c r="O24" s="72"/>
      <c r="P24" s="462"/>
      <c r="Q24" s="448"/>
      <c r="R24" s="448"/>
      <c r="S24" s="462"/>
      <c r="T24" s="72"/>
      <c r="U24" s="462"/>
      <c r="V24" s="448"/>
      <c r="W24" s="448"/>
      <c r="X24" s="462"/>
      <c r="Y24" s="72"/>
      <c r="Z24" s="462"/>
      <c r="AA24" s="448"/>
      <c r="AB24" s="448"/>
      <c r="AC24" s="462"/>
      <c r="AD24" s="72"/>
      <c r="AE24" s="462"/>
      <c r="AF24" s="448"/>
      <c r="AG24" s="448"/>
      <c r="AH24" s="462"/>
      <c r="AI24" s="72"/>
      <c r="AJ24" s="462"/>
      <c r="AK24" s="448"/>
      <c r="AL24" s="448"/>
      <c r="AM24" s="462"/>
      <c r="AN24" s="72"/>
      <c r="AO24" s="462"/>
      <c r="AP24" s="448"/>
      <c r="AQ24" s="448"/>
      <c r="AR24" s="462"/>
      <c r="AS24" s="72"/>
      <c r="AT24" s="462"/>
      <c r="AU24" s="448"/>
      <c r="AV24" s="448"/>
      <c r="AW24" s="462"/>
      <c r="AX24" s="72"/>
      <c r="AY24" s="462"/>
      <c r="AZ24" s="448"/>
      <c r="BA24" s="448"/>
      <c r="BB24" s="462"/>
      <c r="BC24" s="72"/>
      <c r="BD24" s="462"/>
      <c r="BE24" s="448"/>
      <c r="BF24" s="448"/>
      <c r="BG24" s="462"/>
      <c r="BH24" s="72"/>
      <c r="BI24" s="462"/>
      <c r="BJ24" s="448"/>
      <c r="BK24" s="448"/>
      <c r="BL24" s="462"/>
      <c r="BM24" s="72"/>
      <c r="BN24" s="462"/>
      <c r="BO24" s="448"/>
      <c r="BP24" s="448"/>
      <c r="BQ24" s="462"/>
      <c r="BR24" s="72"/>
      <c r="BS24" s="462"/>
      <c r="BT24" s="448"/>
      <c r="BU24" s="448"/>
      <c r="BV24" s="462"/>
      <c r="BW24" s="72"/>
      <c r="BX24" s="462"/>
      <c r="BY24" s="448"/>
      <c r="BZ24" s="448"/>
      <c r="CA24" s="462"/>
      <c r="CB24" s="72"/>
      <c r="CC24" s="462"/>
      <c r="CD24" s="448"/>
      <c r="CE24" s="448"/>
      <c r="CF24" s="462"/>
      <c r="CG24" s="72"/>
      <c r="CH24" s="462"/>
      <c r="CI24" s="448"/>
      <c r="CJ24" s="448"/>
      <c r="CK24" s="462"/>
      <c r="CL24" s="72"/>
      <c r="CM24" s="462"/>
      <c r="CN24" s="448"/>
      <c r="CO24" s="448"/>
      <c r="CP24" s="462"/>
      <c r="CQ24" s="72"/>
      <c r="CR24" s="462"/>
      <c r="CS24" s="448"/>
      <c r="CT24" s="448"/>
      <c r="CU24" s="462"/>
      <c r="CV24" s="72"/>
      <c r="CW24" s="462"/>
      <c r="CX24" s="448"/>
      <c r="CY24" s="448"/>
      <c r="CZ24" s="462"/>
      <c r="DA24" s="72"/>
      <c r="DB24" s="462"/>
      <c r="DC24" s="448"/>
      <c r="DD24" s="448"/>
      <c r="DE24" s="462"/>
    </row>
    <row r="25" ht="15.75" customHeight="1">
      <c r="A25" s="257" t="s">
        <v>68</v>
      </c>
      <c r="B25" s="258" t="s">
        <v>268</v>
      </c>
      <c r="C25" s="497">
        <v>46275.0</v>
      </c>
      <c r="D25" s="497">
        <v>46277.0</v>
      </c>
      <c r="E25" s="498">
        <f t="shared" si="2"/>
        <v>3</v>
      </c>
      <c r="F25" s="499">
        <v>10.0</v>
      </c>
      <c r="G25" s="263">
        <f t="shared" si="3"/>
        <v>0.01264222503</v>
      </c>
      <c r="H25" s="263">
        <f>G25+H21</f>
        <v>0.05562579014</v>
      </c>
      <c r="I25" s="475">
        <f t="shared" ref="I25:I28" si="53">P25+U25+Z25+AE25+AJ25+AO25+AT25+AY25+BD25+BI25+BN25+BS25+BX25+CC25+CH25+CM25+CR25+CW25+DB25</f>
        <v>75</v>
      </c>
      <c r="J25" s="287">
        <f>I25+J21</f>
        <v>102</v>
      </c>
      <c r="K25" s="326">
        <f t="shared" si="1"/>
        <v>0.2833333333</v>
      </c>
      <c r="L25" s="476">
        <f t="shared" ref="L25:L28" si="54">S25+X25+AC25+AH25+AM25+AR25+AW25+BB25+BG25+BL25+BQ25+BV25+CA25+CF25+CK25+CP25+CU25+CZ25+DE25</f>
        <v>9.96</v>
      </c>
      <c r="M25" s="287">
        <f>L25 +M21</f>
        <v>21.84</v>
      </c>
      <c r="N25" s="62" t="str">
        <f t="shared" si="5"/>
        <v>#REF!</v>
      </c>
      <c r="O25" s="72">
        <f t="shared" ref="O25:O28" si="55">P25/$F25</f>
        <v>0.3</v>
      </c>
      <c r="P25" s="462">
        <v>3.0</v>
      </c>
      <c r="Q25" s="448"/>
      <c r="R25" s="448">
        <f>Roles!$D$5</f>
        <v>0.44</v>
      </c>
      <c r="S25" s="462">
        <f t="shared" ref="S25:S46" si="56">R25*P25</f>
        <v>1.32</v>
      </c>
      <c r="T25" s="72">
        <f t="shared" ref="T25:T46" si="57">U25/$F25</f>
        <v>0.4</v>
      </c>
      <c r="U25" s="462">
        <v>4.0</v>
      </c>
      <c r="V25" s="448"/>
      <c r="W25" s="448">
        <f>Roles!$D$7</f>
        <v>0.12</v>
      </c>
      <c r="X25" s="462">
        <f t="shared" ref="X25:X46" si="58">W25*U25</f>
        <v>0.48</v>
      </c>
      <c r="Y25" s="72">
        <f t="shared" ref="Y25:Y46" si="59">Z25/$F25</f>
        <v>0.4</v>
      </c>
      <c r="Z25" s="462">
        <v>4.0</v>
      </c>
      <c r="AA25" s="448"/>
      <c r="AB25" s="448">
        <f>Roles!$D$7</f>
        <v>0.12</v>
      </c>
      <c r="AC25" s="462">
        <f t="shared" ref="AC25:AC46" si="60">AB25*Z25</f>
        <v>0.48</v>
      </c>
      <c r="AD25" s="72">
        <f t="shared" ref="AD25:AD46" si="61">AE25/$F25</f>
        <v>0.4</v>
      </c>
      <c r="AE25" s="462">
        <v>4.0</v>
      </c>
      <c r="AF25" s="448"/>
      <c r="AG25" s="448">
        <f>Roles!$D$7</f>
        <v>0.12</v>
      </c>
      <c r="AH25" s="462">
        <f t="shared" ref="AH25:AH46" si="62">AG25*AE25</f>
        <v>0.48</v>
      </c>
      <c r="AI25" s="72">
        <f t="shared" ref="AI25:AI46" si="63">AJ25/$F25</f>
        <v>0.4</v>
      </c>
      <c r="AJ25" s="462">
        <v>4.0</v>
      </c>
      <c r="AK25" s="448"/>
      <c r="AL25" s="448">
        <f>Roles!$D$7</f>
        <v>0.12</v>
      </c>
      <c r="AM25" s="462">
        <f t="shared" ref="AM25:AM46" si="64">AL25*AJ25</f>
        <v>0.48</v>
      </c>
      <c r="AN25" s="72">
        <f t="shared" ref="AN25:AN46" si="65">AO25/$F25</f>
        <v>0.4</v>
      </c>
      <c r="AO25" s="462">
        <v>4.0</v>
      </c>
      <c r="AP25" s="448"/>
      <c r="AQ25" s="448">
        <f>Roles!$D$7</f>
        <v>0.12</v>
      </c>
      <c r="AR25" s="462">
        <f t="shared" ref="AR25:AR46" si="66">AQ25*AO25</f>
        <v>0.48</v>
      </c>
      <c r="AS25" s="72">
        <f t="shared" ref="AS25:AS46" si="67">AT25/$F25</f>
        <v>0.4</v>
      </c>
      <c r="AT25" s="462">
        <v>4.0</v>
      </c>
      <c r="AU25" s="448"/>
      <c r="AV25" s="448">
        <f>Roles!$D$7</f>
        <v>0.12</v>
      </c>
      <c r="AW25" s="462">
        <f t="shared" ref="AW25:AW46" si="68">AV25*AT25</f>
        <v>0.48</v>
      </c>
      <c r="AX25" s="72">
        <f t="shared" ref="AX25:AX46" si="69">AY25/$F25</f>
        <v>0.4</v>
      </c>
      <c r="AY25" s="462">
        <v>4.0</v>
      </c>
      <c r="AZ25" s="448"/>
      <c r="BA25" s="448">
        <f>Roles!$D$7</f>
        <v>0.12</v>
      </c>
      <c r="BB25" s="462">
        <f t="shared" ref="BB25:BB46" si="70">BA25*AY25</f>
        <v>0.48</v>
      </c>
      <c r="BC25" s="72">
        <f t="shared" ref="BC25:BC46" si="71">BD25/$F25</f>
        <v>0.4</v>
      </c>
      <c r="BD25" s="462">
        <v>4.0</v>
      </c>
      <c r="BE25" s="448"/>
      <c r="BF25" s="448">
        <f>Roles!$D$7</f>
        <v>0.12</v>
      </c>
      <c r="BG25" s="462">
        <f t="shared" ref="BG25:BG46" si="72">BF25*BD25</f>
        <v>0.48</v>
      </c>
      <c r="BH25" s="72">
        <f t="shared" ref="BH25:BH46" si="73">BI25/$F25</f>
        <v>0.4</v>
      </c>
      <c r="BI25" s="462">
        <v>4.0</v>
      </c>
      <c r="BJ25" s="448"/>
      <c r="BK25" s="448">
        <f>Roles!$D$7</f>
        <v>0.12</v>
      </c>
      <c r="BL25" s="462">
        <f t="shared" ref="BL25:BL46" si="74">BK25*BI25</f>
        <v>0.48</v>
      </c>
      <c r="BM25" s="72">
        <f t="shared" ref="BM25:BM46" si="75">BN25/$F25</f>
        <v>0.4</v>
      </c>
      <c r="BN25" s="462">
        <v>4.0</v>
      </c>
      <c r="BO25" s="448"/>
      <c r="BP25" s="448">
        <f>Roles!$D$7</f>
        <v>0.12</v>
      </c>
      <c r="BQ25" s="462">
        <f t="shared" ref="BQ25:BQ46" si="76">BP25*BN25</f>
        <v>0.48</v>
      </c>
      <c r="BR25" s="72">
        <f t="shared" ref="BR25:BR46" si="77">BS25/$F25</f>
        <v>0.4</v>
      </c>
      <c r="BS25" s="462">
        <v>4.0</v>
      </c>
      <c r="BT25" s="448"/>
      <c r="BU25" s="448">
        <f>Roles!$D$7</f>
        <v>0.12</v>
      </c>
      <c r="BV25" s="462">
        <f t="shared" ref="BV25:BV46" si="78">BU25*BS25</f>
        <v>0.48</v>
      </c>
      <c r="BW25" s="72">
        <f t="shared" ref="BW25:BW46" si="79">BX25/$F25</f>
        <v>0.4</v>
      </c>
      <c r="BX25" s="462">
        <v>4.0</v>
      </c>
      <c r="BY25" s="448"/>
      <c r="BZ25" s="448">
        <f>Roles!$D$7</f>
        <v>0.12</v>
      </c>
      <c r="CA25" s="462">
        <f t="shared" ref="CA25:CA46" si="80">BZ25*BX25</f>
        <v>0.48</v>
      </c>
      <c r="CB25" s="72">
        <f t="shared" ref="CB25:CB46" si="81">CC25/$F25</f>
        <v>0.4</v>
      </c>
      <c r="CC25" s="462">
        <v>4.0</v>
      </c>
      <c r="CD25" s="448"/>
      <c r="CE25" s="448">
        <f>Roles!$D$7</f>
        <v>0.12</v>
      </c>
      <c r="CF25" s="462">
        <f t="shared" ref="CF25:CF46" si="82">CE25*CC25</f>
        <v>0.48</v>
      </c>
      <c r="CG25" s="72">
        <f t="shared" ref="CG25:CG46" si="83">CH25/$F25</f>
        <v>0.4</v>
      </c>
      <c r="CH25" s="462">
        <v>4.0</v>
      </c>
      <c r="CI25" s="448"/>
      <c r="CJ25" s="448">
        <f>Roles!$D$7</f>
        <v>0.12</v>
      </c>
      <c r="CK25" s="462">
        <f t="shared" ref="CK25:CK46" si="84">CJ25*CH25</f>
        <v>0.48</v>
      </c>
      <c r="CL25" s="72">
        <f t="shared" ref="CL25:CL46" si="85">CM25/$F25</f>
        <v>0.4</v>
      </c>
      <c r="CM25" s="462">
        <v>4.0</v>
      </c>
      <c r="CN25" s="448"/>
      <c r="CO25" s="448">
        <f>Roles!$D$7</f>
        <v>0.12</v>
      </c>
      <c r="CP25" s="462">
        <f t="shared" ref="CP25:CP46" si="86">CO25*CM25</f>
        <v>0.48</v>
      </c>
      <c r="CQ25" s="72">
        <f t="shared" ref="CQ25:CQ46" si="87">CR25/$F25</f>
        <v>0.4</v>
      </c>
      <c r="CR25" s="462">
        <v>4.0</v>
      </c>
      <c r="CS25" s="448"/>
      <c r="CT25" s="448">
        <f>Roles!$D$7</f>
        <v>0.12</v>
      </c>
      <c r="CU25" s="462">
        <f t="shared" ref="CU25:CU46" si="88">CT25*CR25</f>
        <v>0.48</v>
      </c>
      <c r="CV25" s="72">
        <f t="shared" ref="CV25:CV46" si="89">CW25/$F25</f>
        <v>0.4</v>
      </c>
      <c r="CW25" s="462">
        <v>4.0</v>
      </c>
      <c r="CX25" s="448"/>
      <c r="CY25" s="448">
        <f>Roles!$D$7</f>
        <v>0.12</v>
      </c>
      <c r="CZ25" s="462">
        <f t="shared" ref="CZ25:CZ46" si="90">CY25*CW25</f>
        <v>0.48</v>
      </c>
      <c r="DA25" s="72">
        <f t="shared" ref="DA25:DA46" si="91">DB25/$F25</f>
        <v>0.4</v>
      </c>
      <c r="DB25" s="462">
        <v>4.0</v>
      </c>
      <c r="DC25" s="448"/>
      <c r="DD25" s="448">
        <f>Roles!$D$7</f>
        <v>0.12</v>
      </c>
      <c r="DE25" s="462">
        <f t="shared" ref="DE25:DE46" si="92">DD25*DB25</f>
        <v>0.48</v>
      </c>
    </row>
    <row r="26" ht="15.75" customHeight="1">
      <c r="A26" s="257" t="s">
        <v>70</v>
      </c>
      <c r="B26" s="258" t="s">
        <v>269</v>
      </c>
      <c r="C26" s="497">
        <v>46275.0</v>
      </c>
      <c r="D26" s="497">
        <v>46279.0</v>
      </c>
      <c r="E26" s="498">
        <f t="shared" si="2"/>
        <v>5</v>
      </c>
      <c r="F26" s="499">
        <v>5.0</v>
      </c>
      <c r="G26" s="263">
        <f t="shared" si="3"/>
        <v>0.006321112516</v>
      </c>
      <c r="H26" s="263">
        <f t="shared" ref="H26:H28" si="93">H25+G26</f>
        <v>0.06194690265</v>
      </c>
      <c r="I26" s="475">
        <f t="shared" si="53"/>
        <v>30</v>
      </c>
      <c r="J26" s="287">
        <f t="shared" ref="J26:J28" si="94">J25+I26</f>
        <v>132</v>
      </c>
      <c r="K26" s="326">
        <f t="shared" si="1"/>
        <v>0.3666666667</v>
      </c>
      <c r="L26" s="476">
        <f t="shared" si="54"/>
        <v>4.56</v>
      </c>
      <c r="M26" s="287">
        <f t="shared" ref="M26:M28" si="95">M25+L26</f>
        <v>26.4</v>
      </c>
      <c r="N26" s="62" t="str">
        <f t="shared" si="5"/>
        <v>#REF!</v>
      </c>
      <c r="O26" s="72">
        <f t="shared" si="55"/>
        <v>0.6</v>
      </c>
      <c r="P26" s="462">
        <v>3.0</v>
      </c>
      <c r="Q26" s="448"/>
      <c r="R26" s="448">
        <f>Roles!$D$5</f>
        <v>0.44</v>
      </c>
      <c r="S26" s="462">
        <f t="shared" si="56"/>
        <v>1.32</v>
      </c>
      <c r="T26" s="72">
        <f t="shared" si="57"/>
        <v>0.3</v>
      </c>
      <c r="U26" s="462">
        <v>1.5</v>
      </c>
      <c r="V26" s="448"/>
      <c r="W26" s="448">
        <f>Roles!$D$7</f>
        <v>0.12</v>
      </c>
      <c r="X26" s="462">
        <f t="shared" si="58"/>
        <v>0.18</v>
      </c>
      <c r="Y26" s="72">
        <f t="shared" si="59"/>
        <v>0.3</v>
      </c>
      <c r="Z26" s="462">
        <v>1.5</v>
      </c>
      <c r="AA26" s="448"/>
      <c r="AB26" s="448">
        <f>Roles!$D$7</f>
        <v>0.12</v>
      </c>
      <c r="AC26" s="462">
        <f t="shared" si="60"/>
        <v>0.18</v>
      </c>
      <c r="AD26" s="72">
        <f t="shared" si="61"/>
        <v>0.3</v>
      </c>
      <c r="AE26" s="462">
        <v>1.5</v>
      </c>
      <c r="AF26" s="448"/>
      <c r="AG26" s="448">
        <f>Roles!$D$7</f>
        <v>0.12</v>
      </c>
      <c r="AH26" s="462">
        <f t="shared" si="62"/>
        <v>0.18</v>
      </c>
      <c r="AI26" s="72">
        <f t="shared" si="63"/>
        <v>0.3</v>
      </c>
      <c r="AJ26" s="462">
        <v>1.5</v>
      </c>
      <c r="AK26" s="448"/>
      <c r="AL26" s="448">
        <f>Roles!$D$7</f>
        <v>0.12</v>
      </c>
      <c r="AM26" s="462">
        <f t="shared" si="64"/>
        <v>0.18</v>
      </c>
      <c r="AN26" s="72">
        <f t="shared" si="65"/>
        <v>0.3</v>
      </c>
      <c r="AO26" s="462">
        <v>1.5</v>
      </c>
      <c r="AP26" s="448"/>
      <c r="AQ26" s="448">
        <f>Roles!$D$7</f>
        <v>0.12</v>
      </c>
      <c r="AR26" s="462">
        <f t="shared" si="66"/>
        <v>0.18</v>
      </c>
      <c r="AS26" s="72">
        <f t="shared" si="67"/>
        <v>0.3</v>
      </c>
      <c r="AT26" s="462">
        <v>1.5</v>
      </c>
      <c r="AU26" s="448"/>
      <c r="AV26" s="448">
        <f>Roles!$D$7</f>
        <v>0.12</v>
      </c>
      <c r="AW26" s="462">
        <f t="shared" si="68"/>
        <v>0.18</v>
      </c>
      <c r="AX26" s="72">
        <f t="shared" si="69"/>
        <v>0.3</v>
      </c>
      <c r="AY26" s="462">
        <v>1.5</v>
      </c>
      <c r="AZ26" s="448"/>
      <c r="BA26" s="448">
        <f>Roles!$D$7</f>
        <v>0.12</v>
      </c>
      <c r="BB26" s="462">
        <f t="shared" si="70"/>
        <v>0.18</v>
      </c>
      <c r="BC26" s="72">
        <f t="shared" si="71"/>
        <v>0.3</v>
      </c>
      <c r="BD26" s="462">
        <v>1.5</v>
      </c>
      <c r="BE26" s="448"/>
      <c r="BF26" s="448">
        <f>Roles!$D$7</f>
        <v>0.12</v>
      </c>
      <c r="BG26" s="462">
        <f t="shared" si="72"/>
        <v>0.18</v>
      </c>
      <c r="BH26" s="72">
        <f t="shared" si="73"/>
        <v>0.3</v>
      </c>
      <c r="BI26" s="462">
        <v>1.5</v>
      </c>
      <c r="BJ26" s="448"/>
      <c r="BK26" s="448">
        <f>Roles!$D$7</f>
        <v>0.12</v>
      </c>
      <c r="BL26" s="462">
        <f t="shared" si="74"/>
        <v>0.18</v>
      </c>
      <c r="BM26" s="72">
        <f t="shared" si="75"/>
        <v>0.3</v>
      </c>
      <c r="BN26" s="462">
        <v>1.5</v>
      </c>
      <c r="BO26" s="448"/>
      <c r="BP26" s="448">
        <f>Roles!$D$7</f>
        <v>0.12</v>
      </c>
      <c r="BQ26" s="462">
        <f t="shared" si="76"/>
        <v>0.18</v>
      </c>
      <c r="BR26" s="72">
        <f t="shared" si="77"/>
        <v>0.3</v>
      </c>
      <c r="BS26" s="462">
        <v>1.5</v>
      </c>
      <c r="BT26" s="448"/>
      <c r="BU26" s="448">
        <f>Roles!$D$7</f>
        <v>0.12</v>
      </c>
      <c r="BV26" s="462">
        <f t="shared" si="78"/>
        <v>0.18</v>
      </c>
      <c r="BW26" s="72">
        <f t="shared" si="79"/>
        <v>0.3</v>
      </c>
      <c r="BX26" s="462">
        <v>1.5</v>
      </c>
      <c r="BY26" s="448"/>
      <c r="BZ26" s="448">
        <f>Roles!$D$7</f>
        <v>0.12</v>
      </c>
      <c r="CA26" s="462">
        <f t="shared" si="80"/>
        <v>0.18</v>
      </c>
      <c r="CB26" s="72">
        <f t="shared" si="81"/>
        <v>0.3</v>
      </c>
      <c r="CC26" s="462">
        <v>1.5</v>
      </c>
      <c r="CD26" s="448"/>
      <c r="CE26" s="448">
        <f>Roles!$D$7</f>
        <v>0.12</v>
      </c>
      <c r="CF26" s="462">
        <f t="shared" si="82"/>
        <v>0.18</v>
      </c>
      <c r="CG26" s="72">
        <f t="shared" si="83"/>
        <v>0.3</v>
      </c>
      <c r="CH26" s="462">
        <v>1.5</v>
      </c>
      <c r="CI26" s="448"/>
      <c r="CJ26" s="448">
        <f>Roles!$D$7</f>
        <v>0.12</v>
      </c>
      <c r="CK26" s="462">
        <f t="shared" si="84"/>
        <v>0.18</v>
      </c>
      <c r="CL26" s="72">
        <f t="shared" si="85"/>
        <v>0.3</v>
      </c>
      <c r="CM26" s="462">
        <v>1.5</v>
      </c>
      <c r="CN26" s="448"/>
      <c r="CO26" s="448">
        <f>Roles!$D$7</f>
        <v>0.12</v>
      </c>
      <c r="CP26" s="462">
        <f t="shared" si="86"/>
        <v>0.18</v>
      </c>
      <c r="CQ26" s="72">
        <f t="shared" si="87"/>
        <v>0.3</v>
      </c>
      <c r="CR26" s="462">
        <v>1.5</v>
      </c>
      <c r="CS26" s="448"/>
      <c r="CT26" s="448">
        <f>Roles!$D$7</f>
        <v>0.12</v>
      </c>
      <c r="CU26" s="462">
        <f t="shared" si="88"/>
        <v>0.18</v>
      </c>
      <c r="CV26" s="72">
        <f t="shared" si="89"/>
        <v>0.3</v>
      </c>
      <c r="CW26" s="462">
        <v>1.5</v>
      </c>
      <c r="CX26" s="448"/>
      <c r="CY26" s="448">
        <f>Roles!$D$7</f>
        <v>0.12</v>
      </c>
      <c r="CZ26" s="462">
        <f t="shared" si="90"/>
        <v>0.18</v>
      </c>
      <c r="DA26" s="72">
        <f t="shared" si="91"/>
        <v>0.3</v>
      </c>
      <c r="DB26" s="462">
        <v>1.5</v>
      </c>
      <c r="DC26" s="448"/>
      <c r="DD26" s="448">
        <f>Roles!$D$7</f>
        <v>0.12</v>
      </c>
      <c r="DE26" s="462">
        <f t="shared" si="92"/>
        <v>0.18</v>
      </c>
    </row>
    <row r="27" ht="15.75" customHeight="1">
      <c r="A27" s="257" t="s">
        <v>72</v>
      </c>
      <c r="B27" s="258" t="s">
        <v>270</v>
      </c>
      <c r="C27" s="497">
        <v>46275.0</v>
      </c>
      <c r="D27" s="497">
        <v>46279.0</v>
      </c>
      <c r="E27" s="500">
        <f t="shared" si="2"/>
        <v>5</v>
      </c>
      <c r="F27" s="499">
        <v>5.0</v>
      </c>
      <c r="G27" s="263">
        <f t="shared" si="3"/>
        <v>0.006321112516</v>
      </c>
      <c r="H27" s="263">
        <f t="shared" si="93"/>
        <v>0.06826801517</v>
      </c>
      <c r="I27" s="475">
        <f t="shared" si="53"/>
        <v>57</v>
      </c>
      <c r="J27" s="287">
        <f t="shared" si="94"/>
        <v>189</v>
      </c>
      <c r="K27" s="326">
        <f t="shared" si="1"/>
        <v>0.525</v>
      </c>
      <c r="L27" s="476">
        <f t="shared" si="54"/>
        <v>7.8</v>
      </c>
      <c r="M27" s="287">
        <f t="shared" si="95"/>
        <v>34.2</v>
      </c>
      <c r="N27" s="247" t="str">
        <f t="shared" si="5"/>
        <v>#REF!</v>
      </c>
      <c r="O27" s="72">
        <f t="shared" si="55"/>
        <v>0.6</v>
      </c>
      <c r="P27" s="462">
        <v>3.0</v>
      </c>
      <c r="Q27" s="448"/>
      <c r="R27" s="448">
        <f>Roles!$D$5</f>
        <v>0.44</v>
      </c>
      <c r="S27" s="462">
        <f t="shared" si="56"/>
        <v>1.32</v>
      </c>
      <c r="T27" s="72">
        <f t="shared" si="57"/>
        <v>0.6</v>
      </c>
      <c r="U27" s="462">
        <v>3.0</v>
      </c>
      <c r="V27" s="448"/>
      <c r="W27" s="448">
        <f>Roles!$D$7</f>
        <v>0.12</v>
      </c>
      <c r="X27" s="462">
        <f t="shared" si="58"/>
        <v>0.36</v>
      </c>
      <c r="Y27" s="72">
        <f t="shared" si="59"/>
        <v>0.6</v>
      </c>
      <c r="Z27" s="462">
        <v>3.0</v>
      </c>
      <c r="AA27" s="448"/>
      <c r="AB27" s="448">
        <f>Roles!$D$7</f>
        <v>0.12</v>
      </c>
      <c r="AC27" s="462">
        <f t="shared" si="60"/>
        <v>0.36</v>
      </c>
      <c r="AD27" s="72">
        <f t="shared" si="61"/>
        <v>0.6</v>
      </c>
      <c r="AE27" s="462">
        <v>3.0</v>
      </c>
      <c r="AF27" s="448"/>
      <c r="AG27" s="448">
        <f>Roles!$D$7</f>
        <v>0.12</v>
      </c>
      <c r="AH27" s="462">
        <f t="shared" si="62"/>
        <v>0.36</v>
      </c>
      <c r="AI27" s="72">
        <f t="shared" si="63"/>
        <v>0.6</v>
      </c>
      <c r="AJ27" s="462">
        <v>3.0</v>
      </c>
      <c r="AK27" s="448"/>
      <c r="AL27" s="448">
        <f>Roles!$D$7</f>
        <v>0.12</v>
      </c>
      <c r="AM27" s="462">
        <f t="shared" si="64"/>
        <v>0.36</v>
      </c>
      <c r="AN27" s="72">
        <f t="shared" si="65"/>
        <v>0.6</v>
      </c>
      <c r="AO27" s="462">
        <v>3.0</v>
      </c>
      <c r="AP27" s="448"/>
      <c r="AQ27" s="448">
        <f>Roles!$D$7</f>
        <v>0.12</v>
      </c>
      <c r="AR27" s="462">
        <f t="shared" si="66"/>
        <v>0.36</v>
      </c>
      <c r="AS27" s="72">
        <f t="shared" si="67"/>
        <v>0.6</v>
      </c>
      <c r="AT27" s="462">
        <v>3.0</v>
      </c>
      <c r="AU27" s="448"/>
      <c r="AV27" s="448">
        <f>Roles!$D$7</f>
        <v>0.12</v>
      </c>
      <c r="AW27" s="462">
        <f t="shared" si="68"/>
        <v>0.36</v>
      </c>
      <c r="AX27" s="72">
        <f t="shared" si="69"/>
        <v>0.6</v>
      </c>
      <c r="AY27" s="462">
        <v>3.0</v>
      </c>
      <c r="AZ27" s="448"/>
      <c r="BA27" s="448">
        <f>Roles!$D$7</f>
        <v>0.12</v>
      </c>
      <c r="BB27" s="462">
        <f t="shared" si="70"/>
        <v>0.36</v>
      </c>
      <c r="BC27" s="72">
        <f t="shared" si="71"/>
        <v>0.6</v>
      </c>
      <c r="BD27" s="462">
        <v>3.0</v>
      </c>
      <c r="BE27" s="448"/>
      <c r="BF27" s="448">
        <f>Roles!$D$7</f>
        <v>0.12</v>
      </c>
      <c r="BG27" s="462">
        <f t="shared" si="72"/>
        <v>0.36</v>
      </c>
      <c r="BH27" s="72">
        <f t="shared" si="73"/>
        <v>0.6</v>
      </c>
      <c r="BI27" s="462">
        <v>3.0</v>
      </c>
      <c r="BJ27" s="448"/>
      <c r="BK27" s="448">
        <f>Roles!$D$7</f>
        <v>0.12</v>
      </c>
      <c r="BL27" s="462">
        <f t="shared" si="74"/>
        <v>0.36</v>
      </c>
      <c r="BM27" s="72">
        <f t="shared" si="75"/>
        <v>0.6</v>
      </c>
      <c r="BN27" s="462">
        <v>3.0</v>
      </c>
      <c r="BO27" s="448"/>
      <c r="BP27" s="448">
        <f>Roles!$D$7</f>
        <v>0.12</v>
      </c>
      <c r="BQ27" s="462">
        <f t="shared" si="76"/>
        <v>0.36</v>
      </c>
      <c r="BR27" s="72">
        <f t="shared" si="77"/>
        <v>0.6</v>
      </c>
      <c r="BS27" s="462">
        <v>3.0</v>
      </c>
      <c r="BT27" s="448"/>
      <c r="BU27" s="448">
        <f>Roles!$D$7</f>
        <v>0.12</v>
      </c>
      <c r="BV27" s="462">
        <f t="shared" si="78"/>
        <v>0.36</v>
      </c>
      <c r="BW27" s="72">
        <f t="shared" si="79"/>
        <v>0.6</v>
      </c>
      <c r="BX27" s="462">
        <v>3.0</v>
      </c>
      <c r="BY27" s="448"/>
      <c r="BZ27" s="448">
        <f>Roles!$D$7</f>
        <v>0.12</v>
      </c>
      <c r="CA27" s="462">
        <f t="shared" si="80"/>
        <v>0.36</v>
      </c>
      <c r="CB27" s="72">
        <f t="shared" si="81"/>
        <v>0.6</v>
      </c>
      <c r="CC27" s="462">
        <v>3.0</v>
      </c>
      <c r="CD27" s="448"/>
      <c r="CE27" s="448">
        <f>Roles!$D$7</f>
        <v>0.12</v>
      </c>
      <c r="CF27" s="462">
        <f t="shared" si="82"/>
        <v>0.36</v>
      </c>
      <c r="CG27" s="72">
        <f t="shared" si="83"/>
        <v>0.6</v>
      </c>
      <c r="CH27" s="462">
        <v>3.0</v>
      </c>
      <c r="CI27" s="448"/>
      <c r="CJ27" s="448">
        <f>Roles!$D$7</f>
        <v>0.12</v>
      </c>
      <c r="CK27" s="462">
        <f t="shared" si="84"/>
        <v>0.36</v>
      </c>
      <c r="CL27" s="72">
        <f t="shared" si="85"/>
        <v>0.6</v>
      </c>
      <c r="CM27" s="462">
        <v>3.0</v>
      </c>
      <c r="CN27" s="448"/>
      <c r="CO27" s="448">
        <f>Roles!$D$7</f>
        <v>0.12</v>
      </c>
      <c r="CP27" s="462">
        <f t="shared" si="86"/>
        <v>0.36</v>
      </c>
      <c r="CQ27" s="72">
        <f t="shared" si="87"/>
        <v>0.6</v>
      </c>
      <c r="CR27" s="462">
        <v>3.0</v>
      </c>
      <c r="CS27" s="448"/>
      <c r="CT27" s="448">
        <f>Roles!$D$7</f>
        <v>0.12</v>
      </c>
      <c r="CU27" s="462">
        <f t="shared" si="88"/>
        <v>0.36</v>
      </c>
      <c r="CV27" s="72">
        <f t="shared" si="89"/>
        <v>0.6</v>
      </c>
      <c r="CW27" s="462">
        <v>3.0</v>
      </c>
      <c r="CX27" s="448"/>
      <c r="CY27" s="448">
        <f>Roles!$D$7</f>
        <v>0.12</v>
      </c>
      <c r="CZ27" s="462">
        <f t="shared" si="90"/>
        <v>0.36</v>
      </c>
      <c r="DA27" s="72">
        <f t="shared" si="91"/>
        <v>0.6</v>
      </c>
      <c r="DB27" s="462">
        <v>3.0</v>
      </c>
      <c r="DC27" s="448"/>
      <c r="DD27" s="448">
        <f>Roles!$D$7</f>
        <v>0.12</v>
      </c>
      <c r="DE27" s="462">
        <f t="shared" si="92"/>
        <v>0.36</v>
      </c>
    </row>
    <row r="28" ht="15.75" customHeight="1">
      <c r="A28" s="257" t="s">
        <v>74</v>
      </c>
      <c r="B28" s="501" t="s">
        <v>271</v>
      </c>
      <c r="C28" s="497">
        <v>46277.0</v>
      </c>
      <c r="D28" s="497">
        <v>46277.0</v>
      </c>
      <c r="E28" s="498">
        <v>1.0</v>
      </c>
      <c r="F28" s="499">
        <v>1.0</v>
      </c>
      <c r="G28" s="263">
        <f t="shared" si="3"/>
        <v>0.001264222503</v>
      </c>
      <c r="H28" s="263">
        <f t="shared" si="93"/>
        <v>0.06953223767</v>
      </c>
      <c r="I28" s="475">
        <f t="shared" si="53"/>
        <v>1</v>
      </c>
      <c r="J28" s="287">
        <f t="shared" si="94"/>
        <v>190</v>
      </c>
      <c r="K28" s="502"/>
      <c r="L28" s="476">
        <f t="shared" si="54"/>
        <v>0.44</v>
      </c>
      <c r="M28" s="287">
        <f t="shared" si="95"/>
        <v>34.64</v>
      </c>
      <c r="N28" s="106" t="str">
        <f t="shared" si="5"/>
        <v>#REF!</v>
      </c>
      <c r="O28" s="72">
        <f t="shared" si="55"/>
        <v>1</v>
      </c>
      <c r="P28" s="462">
        <v>1.0</v>
      </c>
      <c r="Q28" s="448"/>
      <c r="R28" s="448">
        <f>Roles!$D$5</f>
        <v>0.44</v>
      </c>
      <c r="S28" s="462">
        <f t="shared" si="56"/>
        <v>0.44</v>
      </c>
      <c r="T28" s="72">
        <f t="shared" si="57"/>
        <v>0</v>
      </c>
      <c r="U28" s="462"/>
      <c r="V28" s="448"/>
      <c r="W28" s="448">
        <f>Roles!$D$7</f>
        <v>0.12</v>
      </c>
      <c r="X28" s="462">
        <f t="shared" si="58"/>
        <v>0</v>
      </c>
      <c r="Y28" s="72">
        <f t="shared" si="59"/>
        <v>0</v>
      </c>
      <c r="Z28" s="462"/>
      <c r="AA28" s="448"/>
      <c r="AB28" s="448">
        <f>Roles!$D$7</f>
        <v>0.12</v>
      </c>
      <c r="AC28" s="462">
        <f t="shared" si="60"/>
        <v>0</v>
      </c>
      <c r="AD28" s="72">
        <f t="shared" si="61"/>
        <v>0</v>
      </c>
      <c r="AE28" s="462"/>
      <c r="AF28" s="448"/>
      <c r="AG28" s="448">
        <f>Roles!$D$7</f>
        <v>0.12</v>
      </c>
      <c r="AH28" s="462">
        <f t="shared" si="62"/>
        <v>0</v>
      </c>
      <c r="AI28" s="72">
        <f t="shared" si="63"/>
        <v>0</v>
      </c>
      <c r="AJ28" s="462"/>
      <c r="AK28" s="448"/>
      <c r="AL28" s="448">
        <f>Roles!$D$7</f>
        <v>0.12</v>
      </c>
      <c r="AM28" s="462">
        <f t="shared" si="64"/>
        <v>0</v>
      </c>
      <c r="AN28" s="72">
        <f t="shared" si="65"/>
        <v>0</v>
      </c>
      <c r="AO28" s="462"/>
      <c r="AP28" s="448"/>
      <c r="AQ28" s="448">
        <f>Roles!$D$7</f>
        <v>0.12</v>
      </c>
      <c r="AR28" s="462">
        <f t="shared" si="66"/>
        <v>0</v>
      </c>
      <c r="AS28" s="72">
        <f t="shared" si="67"/>
        <v>0</v>
      </c>
      <c r="AT28" s="462"/>
      <c r="AU28" s="448"/>
      <c r="AV28" s="448">
        <f>Roles!$D$7</f>
        <v>0.12</v>
      </c>
      <c r="AW28" s="462">
        <f t="shared" si="68"/>
        <v>0</v>
      </c>
      <c r="AX28" s="72">
        <f t="shared" si="69"/>
        <v>0</v>
      </c>
      <c r="AY28" s="462"/>
      <c r="AZ28" s="448"/>
      <c r="BA28" s="448">
        <f>Roles!$D$7</f>
        <v>0.12</v>
      </c>
      <c r="BB28" s="462">
        <f t="shared" si="70"/>
        <v>0</v>
      </c>
      <c r="BC28" s="72">
        <f t="shared" si="71"/>
        <v>0</v>
      </c>
      <c r="BD28" s="462"/>
      <c r="BE28" s="448"/>
      <c r="BF28" s="448">
        <f>Roles!$D$7</f>
        <v>0.12</v>
      </c>
      <c r="BG28" s="462">
        <f t="shared" si="72"/>
        <v>0</v>
      </c>
      <c r="BH28" s="72">
        <f t="shared" si="73"/>
        <v>0</v>
      </c>
      <c r="BI28" s="462"/>
      <c r="BJ28" s="448"/>
      <c r="BK28" s="448">
        <f>Roles!$D$7</f>
        <v>0.12</v>
      </c>
      <c r="BL28" s="462">
        <f t="shared" si="74"/>
        <v>0</v>
      </c>
      <c r="BM28" s="72">
        <f t="shared" si="75"/>
        <v>0</v>
      </c>
      <c r="BN28" s="462"/>
      <c r="BO28" s="448"/>
      <c r="BP28" s="448">
        <f>Roles!$D$7</f>
        <v>0.12</v>
      </c>
      <c r="BQ28" s="462">
        <f t="shared" si="76"/>
        <v>0</v>
      </c>
      <c r="BR28" s="72">
        <f t="shared" si="77"/>
        <v>0</v>
      </c>
      <c r="BS28" s="462"/>
      <c r="BT28" s="448"/>
      <c r="BU28" s="448">
        <f>Roles!$D$7</f>
        <v>0.12</v>
      </c>
      <c r="BV28" s="462">
        <f t="shared" si="78"/>
        <v>0</v>
      </c>
      <c r="BW28" s="72">
        <f t="shared" si="79"/>
        <v>0</v>
      </c>
      <c r="BX28" s="462"/>
      <c r="BY28" s="448"/>
      <c r="BZ28" s="448">
        <f>Roles!$D$7</f>
        <v>0.12</v>
      </c>
      <c r="CA28" s="462">
        <f t="shared" si="80"/>
        <v>0</v>
      </c>
      <c r="CB28" s="72">
        <f t="shared" si="81"/>
        <v>0</v>
      </c>
      <c r="CC28" s="462"/>
      <c r="CD28" s="448"/>
      <c r="CE28" s="448">
        <f>Roles!$D$7</f>
        <v>0.12</v>
      </c>
      <c r="CF28" s="462">
        <f t="shared" si="82"/>
        <v>0</v>
      </c>
      <c r="CG28" s="72">
        <f t="shared" si="83"/>
        <v>0</v>
      </c>
      <c r="CH28" s="462"/>
      <c r="CI28" s="448"/>
      <c r="CJ28" s="448">
        <f>Roles!$D$7</f>
        <v>0.12</v>
      </c>
      <c r="CK28" s="462">
        <f t="shared" si="84"/>
        <v>0</v>
      </c>
      <c r="CL28" s="72">
        <f t="shared" si="85"/>
        <v>0</v>
      </c>
      <c r="CM28" s="462"/>
      <c r="CN28" s="448"/>
      <c r="CO28" s="448">
        <f>Roles!$D$7</f>
        <v>0.12</v>
      </c>
      <c r="CP28" s="462">
        <f t="shared" si="86"/>
        <v>0</v>
      </c>
      <c r="CQ28" s="72">
        <f t="shared" si="87"/>
        <v>0</v>
      </c>
      <c r="CR28" s="462"/>
      <c r="CS28" s="448"/>
      <c r="CT28" s="448">
        <f>Roles!$D$7</f>
        <v>0.12</v>
      </c>
      <c r="CU28" s="462">
        <f t="shared" si="88"/>
        <v>0</v>
      </c>
      <c r="CV28" s="72">
        <f t="shared" si="89"/>
        <v>0</v>
      </c>
      <c r="CW28" s="462"/>
      <c r="CX28" s="448"/>
      <c r="CY28" s="448">
        <f>Roles!$D$7</f>
        <v>0.12</v>
      </c>
      <c r="CZ28" s="462">
        <f t="shared" si="90"/>
        <v>0</v>
      </c>
      <c r="DA28" s="72">
        <f t="shared" si="91"/>
        <v>0</v>
      </c>
      <c r="DB28" s="462"/>
      <c r="DC28" s="448"/>
      <c r="DD28" s="448">
        <f>Roles!$D$7</f>
        <v>0.12</v>
      </c>
      <c r="DE28" s="462">
        <f t="shared" si="92"/>
        <v>0</v>
      </c>
    </row>
    <row r="29" ht="15.75" customHeight="1">
      <c r="A29" s="492" t="s">
        <v>272</v>
      </c>
      <c r="B29" s="493" t="s">
        <v>273</v>
      </c>
      <c r="C29" s="494">
        <v>46280.0</v>
      </c>
      <c r="D29" s="494">
        <v>46282.0</v>
      </c>
      <c r="E29" s="495">
        <f t="shared" ref="E29:E57" si="96">D29-C29+1</f>
        <v>3</v>
      </c>
      <c r="F29" s="277">
        <f>SUM(F30:F31)</f>
        <v>20</v>
      </c>
      <c r="G29" s="315">
        <f t="shared" si="3"/>
        <v>0.02528445006</v>
      </c>
      <c r="H29" s="315">
        <f>H31</f>
        <v>0.09481668774</v>
      </c>
      <c r="I29" s="496">
        <f>SUM(I30:I31)</f>
        <v>76</v>
      </c>
      <c r="J29" s="496">
        <f>J31</f>
        <v>266</v>
      </c>
      <c r="K29" s="245">
        <f t="shared" ref="K29:K113" si="97">J29/$I$114</f>
        <v>0.7388888889</v>
      </c>
      <c r="L29" s="496">
        <f>SUM(L30:L31)</f>
        <v>10.4</v>
      </c>
      <c r="M29" s="496">
        <f>M31</f>
        <v>45.04</v>
      </c>
      <c r="N29" s="305" t="str">
        <f t="shared" si="5"/>
        <v>#REF!</v>
      </c>
      <c r="O29" s="72"/>
      <c r="P29" s="462"/>
      <c r="Q29" s="448"/>
      <c r="R29" s="448"/>
      <c r="S29" s="462">
        <f t="shared" si="56"/>
        <v>0</v>
      </c>
      <c r="T29" s="72">
        <f t="shared" si="57"/>
        <v>0</v>
      </c>
      <c r="U29" s="462"/>
      <c r="V29" s="448"/>
      <c r="W29" s="448"/>
      <c r="X29" s="462">
        <f t="shared" si="58"/>
        <v>0</v>
      </c>
      <c r="Y29" s="72">
        <f t="shared" si="59"/>
        <v>0</v>
      </c>
      <c r="Z29" s="462"/>
      <c r="AA29" s="448"/>
      <c r="AB29" s="448"/>
      <c r="AC29" s="462">
        <f t="shared" si="60"/>
        <v>0</v>
      </c>
      <c r="AD29" s="72">
        <f t="shared" si="61"/>
        <v>0</v>
      </c>
      <c r="AE29" s="462"/>
      <c r="AF29" s="448"/>
      <c r="AG29" s="448"/>
      <c r="AH29" s="462">
        <f t="shared" si="62"/>
        <v>0</v>
      </c>
      <c r="AI29" s="72">
        <f t="shared" si="63"/>
        <v>0</v>
      </c>
      <c r="AJ29" s="462"/>
      <c r="AK29" s="448"/>
      <c r="AL29" s="448"/>
      <c r="AM29" s="462">
        <f t="shared" si="64"/>
        <v>0</v>
      </c>
      <c r="AN29" s="72">
        <f t="shared" si="65"/>
        <v>0</v>
      </c>
      <c r="AO29" s="462"/>
      <c r="AP29" s="448"/>
      <c r="AQ29" s="448"/>
      <c r="AR29" s="462">
        <f t="shared" si="66"/>
        <v>0</v>
      </c>
      <c r="AS29" s="72">
        <f t="shared" si="67"/>
        <v>0</v>
      </c>
      <c r="AT29" s="462"/>
      <c r="AU29" s="448"/>
      <c r="AV29" s="448"/>
      <c r="AW29" s="462">
        <f t="shared" si="68"/>
        <v>0</v>
      </c>
      <c r="AX29" s="72">
        <f t="shared" si="69"/>
        <v>0</v>
      </c>
      <c r="AY29" s="462"/>
      <c r="AZ29" s="448"/>
      <c r="BA29" s="448"/>
      <c r="BB29" s="462">
        <f t="shared" si="70"/>
        <v>0</v>
      </c>
      <c r="BC29" s="72">
        <f t="shared" si="71"/>
        <v>0</v>
      </c>
      <c r="BD29" s="462"/>
      <c r="BE29" s="448"/>
      <c r="BF29" s="448"/>
      <c r="BG29" s="462">
        <f t="shared" si="72"/>
        <v>0</v>
      </c>
      <c r="BH29" s="72">
        <f t="shared" si="73"/>
        <v>0</v>
      </c>
      <c r="BI29" s="462"/>
      <c r="BJ29" s="448"/>
      <c r="BK29" s="448"/>
      <c r="BL29" s="462">
        <f t="shared" si="74"/>
        <v>0</v>
      </c>
      <c r="BM29" s="72">
        <f t="shared" si="75"/>
        <v>0</v>
      </c>
      <c r="BN29" s="462"/>
      <c r="BO29" s="448"/>
      <c r="BP29" s="448"/>
      <c r="BQ29" s="462">
        <f t="shared" si="76"/>
        <v>0</v>
      </c>
      <c r="BR29" s="72">
        <f t="shared" si="77"/>
        <v>0</v>
      </c>
      <c r="BS29" s="462"/>
      <c r="BT29" s="448"/>
      <c r="BU29" s="448"/>
      <c r="BV29" s="462">
        <f t="shared" si="78"/>
        <v>0</v>
      </c>
      <c r="BW29" s="72">
        <f t="shared" si="79"/>
        <v>0</v>
      </c>
      <c r="BX29" s="462"/>
      <c r="BY29" s="448"/>
      <c r="BZ29" s="448"/>
      <c r="CA29" s="462">
        <f t="shared" si="80"/>
        <v>0</v>
      </c>
      <c r="CB29" s="72">
        <f t="shared" si="81"/>
        <v>0</v>
      </c>
      <c r="CC29" s="462"/>
      <c r="CD29" s="448"/>
      <c r="CE29" s="448"/>
      <c r="CF29" s="462">
        <f t="shared" si="82"/>
        <v>0</v>
      </c>
      <c r="CG29" s="72">
        <f t="shared" si="83"/>
        <v>0</v>
      </c>
      <c r="CH29" s="462"/>
      <c r="CI29" s="448"/>
      <c r="CJ29" s="448"/>
      <c r="CK29" s="462">
        <f t="shared" si="84"/>
        <v>0</v>
      </c>
      <c r="CL29" s="72">
        <f t="shared" si="85"/>
        <v>0</v>
      </c>
      <c r="CM29" s="462"/>
      <c r="CN29" s="448"/>
      <c r="CO29" s="448"/>
      <c r="CP29" s="462">
        <f t="shared" si="86"/>
        <v>0</v>
      </c>
      <c r="CQ29" s="72">
        <f t="shared" si="87"/>
        <v>0</v>
      </c>
      <c r="CR29" s="462"/>
      <c r="CS29" s="448"/>
      <c r="CT29" s="448"/>
      <c r="CU29" s="462">
        <f t="shared" si="88"/>
        <v>0</v>
      </c>
      <c r="CV29" s="72">
        <f t="shared" si="89"/>
        <v>0</v>
      </c>
      <c r="CW29" s="462"/>
      <c r="CX29" s="448"/>
      <c r="CY29" s="448"/>
      <c r="CZ29" s="462">
        <f t="shared" si="90"/>
        <v>0</v>
      </c>
      <c r="DA29" s="72">
        <f t="shared" si="91"/>
        <v>0</v>
      </c>
      <c r="DB29" s="462"/>
      <c r="DC29" s="448"/>
      <c r="DD29" s="448"/>
      <c r="DE29" s="462">
        <f t="shared" si="92"/>
        <v>0</v>
      </c>
    </row>
    <row r="30" ht="15.75" customHeight="1">
      <c r="A30" s="257" t="s">
        <v>80</v>
      </c>
      <c r="B30" s="258" t="s">
        <v>274</v>
      </c>
      <c r="C30" s="497">
        <v>46280.0</v>
      </c>
      <c r="D30" s="497">
        <v>46282.0</v>
      </c>
      <c r="E30" s="498">
        <f t="shared" si="96"/>
        <v>3</v>
      </c>
      <c r="F30" s="499">
        <v>10.0</v>
      </c>
      <c r="G30" s="263">
        <f t="shared" si="3"/>
        <v>0.01264222503</v>
      </c>
      <c r="H30" s="263">
        <f>H28+G30</f>
        <v>0.08217446271</v>
      </c>
      <c r="I30" s="475">
        <f t="shared" ref="I30:I31" si="98">P30+U30+Z30+AE30+AJ30+AO30+AT30+AY30+BD30+BI30+BN30+BS30+BX30+CC30+CH30+CM30+CR30+CW30+DB30</f>
        <v>38</v>
      </c>
      <c r="J30" s="287">
        <f>J28+I30</f>
        <v>228</v>
      </c>
      <c r="K30" s="326">
        <f t="shared" si="97"/>
        <v>0.6333333333</v>
      </c>
      <c r="L30" s="476">
        <f t="shared" ref="L30:L31" si="99">S30+X30+AC30+AH30+AM30+AR30+AW30+BB30+BG30+BL30+BQ30+BV30+CA30+CF30+CK30+CP30+CU30+CZ30+DE30</f>
        <v>5.2</v>
      </c>
      <c r="M30" s="287">
        <f>M28+L30</f>
        <v>39.84</v>
      </c>
      <c r="N30" s="121" t="str">
        <f t="shared" si="5"/>
        <v>#REF!</v>
      </c>
      <c r="O30" s="72">
        <f t="shared" ref="O30:O31" si="100">P30/$F30</f>
        <v>0.2</v>
      </c>
      <c r="P30" s="462">
        <v>2.0</v>
      </c>
      <c r="Q30" s="448"/>
      <c r="R30" s="448">
        <f>Roles!$D$5</f>
        <v>0.44</v>
      </c>
      <c r="S30" s="462">
        <f t="shared" si="56"/>
        <v>0.88</v>
      </c>
      <c r="T30" s="72">
        <f t="shared" si="57"/>
        <v>0.2</v>
      </c>
      <c r="U30" s="462">
        <v>2.0</v>
      </c>
      <c r="V30" s="448"/>
      <c r="W30" s="448">
        <f>Roles!$D$7</f>
        <v>0.12</v>
      </c>
      <c r="X30" s="462">
        <f t="shared" si="58"/>
        <v>0.24</v>
      </c>
      <c r="Y30" s="72">
        <f t="shared" si="59"/>
        <v>0.2</v>
      </c>
      <c r="Z30" s="462">
        <v>2.0</v>
      </c>
      <c r="AA30" s="448"/>
      <c r="AB30" s="448">
        <f>Roles!$D$7</f>
        <v>0.12</v>
      </c>
      <c r="AC30" s="462">
        <f t="shared" si="60"/>
        <v>0.24</v>
      </c>
      <c r="AD30" s="72">
        <f t="shared" si="61"/>
        <v>0.2</v>
      </c>
      <c r="AE30" s="462">
        <v>2.0</v>
      </c>
      <c r="AF30" s="448"/>
      <c r="AG30" s="448">
        <f>Roles!$D$7</f>
        <v>0.12</v>
      </c>
      <c r="AH30" s="462">
        <f t="shared" si="62"/>
        <v>0.24</v>
      </c>
      <c r="AI30" s="72">
        <f t="shared" si="63"/>
        <v>0.2</v>
      </c>
      <c r="AJ30" s="462">
        <v>2.0</v>
      </c>
      <c r="AK30" s="448"/>
      <c r="AL30" s="448">
        <f>Roles!$D$7</f>
        <v>0.12</v>
      </c>
      <c r="AM30" s="462">
        <f t="shared" si="64"/>
        <v>0.24</v>
      </c>
      <c r="AN30" s="72">
        <f t="shared" si="65"/>
        <v>0.2</v>
      </c>
      <c r="AO30" s="462">
        <v>2.0</v>
      </c>
      <c r="AP30" s="448"/>
      <c r="AQ30" s="448">
        <f>Roles!$D$7</f>
        <v>0.12</v>
      </c>
      <c r="AR30" s="462">
        <f t="shared" si="66"/>
        <v>0.24</v>
      </c>
      <c r="AS30" s="72">
        <f t="shared" si="67"/>
        <v>0.2</v>
      </c>
      <c r="AT30" s="462">
        <v>2.0</v>
      </c>
      <c r="AU30" s="448"/>
      <c r="AV30" s="448">
        <f>Roles!$D$7</f>
        <v>0.12</v>
      </c>
      <c r="AW30" s="462">
        <f t="shared" si="68"/>
        <v>0.24</v>
      </c>
      <c r="AX30" s="72">
        <f t="shared" si="69"/>
        <v>0.2</v>
      </c>
      <c r="AY30" s="462">
        <v>2.0</v>
      </c>
      <c r="AZ30" s="448"/>
      <c r="BA30" s="448">
        <f>Roles!$D$7</f>
        <v>0.12</v>
      </c>
      <c r="BB30" s="462">
        <f t="shared" si="70"/>
        <v>0.24</v>
      </c>
      <c r="BC30" s="72">
        <f t="shared" si="71"/>
        <v>0.2</v>
      </c>
      <c r="BD30" s="462">
        <v>2.0</v>
      </c>
      <c r="BE30" s="448"/>
      <c r="BF30" s="448">
        <f>Roles!$D$7</f>
        <v>0.12</v>
      </c>
      <c r="BG30" s="462">
        <f t="shared" si="72"/>
        <v>0.24</v>
      </c>
      <c r="BH30" s="72">
        <f t="shared" si="73"/>
        <v>0.2</v>
      </c>
      <c r="BI30" s="462">
        <v>2.0</v>
      </c>
      <c r="BJ30" s="448"/>
      <c r="BK30" s="448">
        <f>Roles!$D$7</f>
        <v>0.12</v>
      </c>
      <c r="BL30" s="462">
        <f t="shared" si="74"/>
        <v>0.24</v>
      </c>
      <c r="BM30" s="72">
        <f t="shared" si="75"/>
        <v>0.2</v>
      </c>
      <c r="BN30" s="462">
        <v>2.0</v>
      </c>
      <c r="BO30" s="448"/>
      <c r="BP30" s="448">
        <f>Roles!$D$7</f>
        <v>0.12</v>
      </c>
      <c r="BQ30" s="462">
        <f t="shared" si="76"/>
        <v>0.24</v>
      </c>
      <c r="BR30" s="72">
        <f t="shared" si="77"/>
        <v>0.2</v>
      </c>
      <c r="BS30" s="462">
        <v>2.0</v>
      </c>
      <c r="BT30" s="448"/>
      <c r="BU30" s="448">
        <f>Roles!$D$7</f>
        <v>0.12</v>
      </c>
      <c r="BV30" s="462">
        <f t="shared" si="78"/>
        <v>0.24</v>
      </c>
      <c r="BW30" s="72">
        <f t="shared" si="79"/>
        <v>0.2</v>
      </c>
      <c r="BX30" s="462">
        <v>2.0</v>
      </c>
      <c r="BY30" s="448"/>
      <c r="BZ30" s="448">
        <f>Roles!$D$7</f>
        <v>0.12</v>
      </c>
      <c r="CA30" s="462">
        <f t="shared" si="80"/>
        <v>0.24</v>
      </c>
      <c r="CB30" s="72">
        <f t="shared" si="81"/>
        <v>0.2</v>
      </c>
      <c r="CC30" s="462">
        <v>2.0</v>
      </c>
      <c r="CD30" s="448"/>
      <c r="CE30" s="448">
        <f>Roles!$D$7</f>
        <v>0.12</v>
      </c>
      <c r="CF30" s="462">
        <f t="shared" si="82"/>
        <v>0.24</v>
      </c>
      <c r="CG30" s="72">
        <f t="shared" si="83"/>
        <v>0.2</v>
      </c>
      <c r="CH30" s="462">
        <v>2.0</v>
      </c>
      <c r="CI30" s="448"/>
      <c r="CJ30" s="448">
        <f>Roles!$D$7</f>
        <v>0.12</v>
      </c>
      <c r="CK30" s="462">
        <f t="shared" si="84"/>
        <v>0.24</v>
      </c>
      <c r="CL30" s="72">
        <f t="shared" si="85"/>
        <v>0.2</v>
      </c>
      <c r="CM30" s="462">
        <v>2.0</v>
      </c>
      <c r="CN30" s="448"/>
      <c r="CO30" s="448">
        <f>Roles!$D$7</f>
        <v>0.12</v>
      </c>
      <c r="CP30" s="462">
        <f t="shared" si="86"/>
        <v>0.24</v>
      </c>
      <c r="CQ30" s="72">
        <f t="shared" si="87"/>
        <v>0.2</v>
      </c>
      <c r="CR30" s="462">
        <v>2.0</v>
      </c>
      <c r="CS30" s="448"/>
      <c r="CT30" s="448">
        <f>Roles!$D$7</f>
        <v>0.12</v>
      </c>
      <c r="CU30" s="462">
        <f t="shared" si="88"/>
        <v>0.24</v>
      </c>
      <c r="CV30" s="72">
        <f t="shared" si="89"/>
        <v>0.2</v>
      </c>
      <c r="CW30" s="462">
        <v>2.0</v>
      </c>
      <c r="CX30" s="448"/>
      <c r="CY30" s="448">
        <f>Roles!$D$7</f>
        <v>0.12</v>
      </c>
      <c r="CZ30" s="462">
        <f t="shared" si="90"/>
        <v>0.24</v>
      </c>
      <c r="DA30" s="72">
        <f t="shared" si="91"/>
        <v>0.2</v>
      </c>
      <c r="DB30" s="462">
        <v>2.0</v>
      </c>
      <c r="DC30" s="448"/>
      <c r="DD30" s="448">
        <f>Roles!$D$7</f>
        <v>0.12</v>
      </c>
      <c r="DE30" s="462">
        <f t="shared" si="92"/>
        <v>0.24</v>
      </c>
    </row>
    <row r="31" ht="15.75" customHeight="1">
      <c r="A31" s="257" t="s">
        <v>82</v>
      </c>
      <c r="B31" s="258" t="s">
        <v>275</v>
      </c>
      <c r="C31" s="497">
        <v>46281.0</v>
      </c>
      <c r="D31" s="497">
        <v>46282.0</v>
      </c>
      <c r="E31" s="498">
        <f t="shared" si="96"/>
        <v>2</v>
      </c>
      <c r="F31" s="499">
        <v>10.0</v>
      </c>
      <c r="G31" s="263">
        <f t="shared" si="3"/>
        <v>0.01264222503</v>
      </c>
      <c r="H31" s="263">
        <f>H30+G31</f>
        <v>0.09481668774</v>
      </c>
      <c r="I31" s="475">
        <f t="shared" si="98"/>
        <v>38</v>
      </c>
      <c r="J31" s="287">
        <f>J30+I31</f>
        <v>266</v>
      </c>
      <c r="K31" s="326">
        <f t="shared" si="97"/>
        <v>0.7388888889</v>
      </c>
      <c r="L31" s="476">
        <f t="shared" si="99"/>
        <v>5.2</v>
      </c>
      <c r="M31" s="287">
        <f>M30+L31</f>
        <v>45.04</v>
      </c>
      <c r="N31" s="131" t="str">
        <f t="shared" si="5"/>
        <v>#REF!</v>
      </c>
      <c r="O31" s="72">
        <f t="shared" si="100"/>
        <v>0.2</v>
      </c>
      <c r="P31" s="462">
        <v>2.0</v>
      </c>
      <c r="Q31" s="448"/>
      <c r="R31" s="448">
        <f>Roles!$D$5</f>
        <v>0.44</v>
      </c>
      <c r="S31" s="462">
        <f t="shared" si="56"/>
        <v>0.88</v>
      </c>
      <c r="T31" s="72">
        <f t="shared" si="57"/>
        <v>0.2</v>
      </c>
      <c r="U31" s="462">
        <v>2.0</v>
      </c>
      <c r="V31" s="448"/>
      <c r="W31" s="448">
        <f>Roles!$D$7</f>
        <v>0.12</v>
      </c>
      <c r="X31" s="462">
        <f t="shared" si="58"/>
        <v>0.24</v>
      </c>
      <c r="Y31" s="72">
        <f t="shared" si="59"/>
        <v>0.2</v>
      </c>
      <c r="Z31" s="462">
        <v>2.0</v>
      </c>
      <c r="AA31" s="448"/>
      <c r="AB31" s="448">
        <f>Roles!$D$7</f>
        <v>0.12</v>
      </c>
      <c r="AC31" s="462">
        <f t="shared" si="60"/>
        <v>0.24</v>
      </c>
      <c r="AD31" s="72">
        <f t="shared" si="61"/>
        <v>0.2</v>
      </c>
      <c r="AE31" s="462">
        <v>2.0</v>
      </c>
      <c r="AF31" s="448"/>
      <c r="AG31" s="448">
        <f>Roles!$D$7</f>
        <v>0.12</v>
      </c>
      <c r="AH31" s="462">
        <f t="shared" si="62"/>
        <v>0.24</v>
      </c>
      <c r="AI31" s="72">
        <f t="shared" si="63"/>
        <v>0.2</v>
      </c>
      <c r="AJ31" s="462">
        <v>2.0</v>
      </c>
      <c r="AK31" s="448"/>
      <c r="AL31" s="448">
        <f>Roles!$D$7</f>
        <v>0.12</v>
      </c>
      <c r="AM31" s="462">
        <f t="shared" si="64"/>
        <v>0.24</v>
      </c>
      <c r="AN31" s="72">
        <f t="shared" si="65"/>
        <v>0.2</v>
      </c>
      <c r="AO31" s="462">
        <v>2.0</v>
      </c>
      <c r="AP31" s="448"/>
      <c r="AQ31" s="448">
        <f>Roles!$D$7</f>
        <v>0.12</v>
      </c>
      <c r="AR31" s="462">
        <f t="shared" si="66"/>
        <v>0.24</v>
      </c>
      <c r="AS31" s="72">
        <f t="shared" si="67"/>
        <v>0.2</v>
      </c>
      <c r="AT31" s="462">
        <v>2.0</v>
      </c>
      <c r="AU31" s="448"/>
      <c r="AV31" s="448">
        <f>Roles!$D$7</f>
        <v>0.12</v>
      </c>
      <c r="AW31" s="462">
        <f t="shared" si="68"/>
        <v>0.24</v>
      </c>
      <c r="AX31" s="72">
        <f t="shared" si="69"/>
        <v>0.2</v>
      </c>
      <c r="AY31" s="462">
        <v>2.0</v>
      </c>
      <c r="AZ31" s="448"/>
      <c r="BA31" s="448">
        <f>Roles!$D$7</f>
        <v>0.12</v>
      </c>
      <c r="BB31" s="462">
        <f t="shared" si="70"/>
        <v>0.24</v>
      </c>
      <c r="BC31" s="72">
        <f t="shared" si="71"/>
        <v>0.2</v>
      </c>
      <c r="BD31" s="462">
        <v>2.0</v>
      </c>
      <c r="BE31" s="448"/>
      <c r="BF31" s="448">
        <f>Roles!$D$7</f>
        <v>0.12</v>
      </c>
      <c r="BG31" s="462">
        <f t="shared" si="72"/>
        <v>0.24</v>
      </c>
      <c r="BH31" s="72">
        <f t="shared" si="73"/>
        <v>0.2</v>
      </c>
      <c r="BI31" s="462">
        <v>2.0</v>
      </c>
      <c r="BJ31" s="448"/>
      <c r="BK31" s="448">
        <f>Roles!$D$7</f>
        <v>0.12</v>
      </c>
      <c r="BL31" s="462">
        <f t="shared" si="74"/>
        <v>0.24</v>
      </c>
      <c r="BM31" s="72">
        <f t="shared" si="75"/>
        <v>0.2</v>
      </c>
      <c r="BN31" s="462">
        <v>2.0</v>
      </c>
      <c r="BO31" s="448"/>
      <c r="BP31" s="448">
        <f>Roles!$D$7</f>
        <v>0.12</v>
      </c>
      <c r="BQ31" s="462">
        <f t="shared" si="76"/>
        <v>0.24</v>
      </c>
      <c r="BR31" s="72">
        <f t="shared" si="77"/>
        <v>0.2</v>
      </c>
      <c r="BS31" s="462">
        <v>2.0</v>
      </c>
      <c r="BT31" s="448"/>
      <c r="BU31" s="448">
        <f>Roles!$D$7</f>
        <v>0.12</v>
      </c>
      <c r="BV31" s="462">
        <f t="shared" si="78"/>
        <v>0.24</v>
      </c>
      <c r="BW31" s="72">
        <f t="shared" si="79"/>
        <v>0.2</v>
      </c>
      <c r="BX31" s="462">
        <v>2.0</v>
      </c>
      <c r="BY31" s="448"/>
      <c r="BZ31" s="448">
        <f>Roles!$D$7</f>
        <v>0.12</v>
      </c>
      <c r="CA31" s="462">
        <f t="shared" si="80"/>
        <v>0.24</v>
      </c>
      <c r="CB31" s="72">
        <f t="shared" si="81"/>
        <v>0.2</v>
      </c>
      <c r="CC31" s="462">
        <v>2.0</v>
      </c>
      <c r="CD31" s="448"/>
      <c r="CE31" s="448">
        <f>Roles!$D$7</f>
        <v>0.12</v>
      </c>
      <c r="CF31" s="462">
        <f t="shared" si="82"/>
        <v>0.24</v>
      </c>
      <c r="CG31" s="72">
        <f t="shared" si="83"/>
        <v>0.2</v>
      </c>
      <c r="CH31" s="462">
        <v>2.0</v>
      </c>
      <c r="CI31" s="448"/>
      <c r="CJ31" s="448">
        <f>Roles!$D$7</f>
        <v>0.12</v>
      </c>
      <c r="CK31" s="462">
        <f t="shared" si="84"/>
        <v>0.24</v>
      </c>
      <c r="CL31" s="72">
        <f t="shared" si="85"/>
        <v>0.2</v>
      </c>
      <c r="CM31" s="462">
        <v>2.0</v>
      </c>
      <c r="CN31" s="448"/>
      <c r="CO31" s="448">
        <f>Roles!$D$7</f>
        <v>0.12</v>
      </c>
      <c r="CP31" s="462">
        <f t="shared" si="86"/>
        <v>0.24</v>
      </c>
      <c r="CQ31" s="72">
        <f t="shared" si="87"/>
        <v>0.2</v>
      </c>
      <c r="CR31" s="462">
        <v>2.0</v>
      </c>
      <c r="CS31" s="448"/>
      <c r="CT31" s="448">
        <f>Roles!$D$7</f>
        <v>0.12</v>
      </c>
      <c r="CU31" s="462">
        <f t="shared" si="88"/>
        <v>0.24</v>
      </c>
      <c r="CV31" s="72">
        <f t="shared" si="89"/>
        <v>0.2</v>
      </c>
      <c r="CW31" s="462">
        <v>2.0</v>
      </c>
      <c r="CX31" s="448"/>
      <c r="CY31" s="448">
        <f>Roles!$D$7</f>
        <v>0.12</v>
      </c>
      <c r="CZ31" s="462">
        <f t="shared" si="90"/>
        <v>0.24</v>
      </c>
      <c r="DA31" s="72">
        <f t="shared" si="91"/>
        <v>0.2</v>
      </c>
      <c r="DB31" s="462">
        <v>2.0</v>
      </c>
      <c r="DC31" s="448"/>
      <c r="DD31" s="448">
        <f>Roles!$D$7</f>
        <v>0.12</v>
      </c>
      <c r="DE31" s="462">
        <f t="shared" si="92"/>
        <v>0.24</v>
      </c>
    </row>
    <row r="32" ht="15.75" customHeight="1">
      <c r="A32" s="492" t="s">
        <v>276</v>
      </c>
      <c r="B32" s="493" t="s">
        <v>277</v>
      </c>
      <c r="C32" s="494">
        <v>46283.0</v>
      </c>
      <c r="D32" s="494">
        <v>46285.0</v>
      </c>
      <c r="E32" s="495">
        <f t="shared" si="96"/>
        <v>3</v>
      </c>
      <c r="F32" s="277">
        <f>SUM(F33:F35)</f>
        <v>25</v>
      </c>
      <c r="G32" s="315">
        <f t="shared" si="3"/>
        <v>0.03160556258</v>
      </c>
      <c r="H32" s="315">
        <f>H35</f>
        <v>0.1264222503</v>
      </c>
      <c r="I32" s="496">
        <f>SUM(I33:I35)</f>
        <v>43</v>
      </c>
      <c r="J32" s="496">
        <f>J35</f>
        <v>309</v>
      </c>
      <c r="K32" s="245">
        <f t="shared" si="97"/>
        <v>0.8583333333</v>
      </c>
      <c r="L32" s="496">
        <f>SUM(L33:L35)</f>
        <v>7.4</v>
      </c>
      <c r="M32" s="496">
        <f>M35</f>
        <v>52.44</v>
      </c>
      <c r="N32" s="305" t="str">
        <f t="shared" si="5"/>
        <v>#REF!</v>
      </c>
      <c r="O32" s="72"/>
      <c r="P32" s="462"/>
      <c r="Q32" s="448"/>
      <c r="R32" s="448"/>
      <c r="S32" s="462">
        <f t="shared" si="56"/>
        <v>0</v>
      </c>
      <c r="T32" s="72">
        <f t="shared" si="57"/>
        <v>0</v>
      </c>
      <c r="U32" s="462"/>
      <c r="V32" s="448"/>
      <c r="W32" s="448"/>
      <c r="X32" s="462">
        <f t="shared" si="58"/>
        <v>0</v>
      </c>
      <c r="Y32" s="72">
        <f t="shared" si="59"/>
        <v>0</v>
      </c>
      <c r="Z32" s="462"/>
      <c r="AA32" s="448"/>
      <c r="AB32" s="448"/>
      <c r="AC32" s="462">
        <f t="shared" si="60"/>
        <v>0</v>
      </c>
      <c r="AD32" s="72">
        <f t="shared" si="61"/>
        <v>0</v>
      </c>
      <c r="AE32" s="462"/>
      <c r="AF32" s="448"/>
      <c r="AG32" s="448"/>
      <c r="AH32" s="462">
        <f t="shared" si="62"/>
        <v>0</v>
      </c>
      <c r="AI32" s="72">
        <f t="shared" si="63"/>
        <v>0</v>
      </c>
      <c r="AJ32" s="462"/>
      <c r="AK32" s="448"/>
      <c r="AL32" s="448"/>
      <c r="AM32" s="462">
        <f t="shared" si="64"/>
        <v>0</v>
      </c>
      <c r="AN32" s="72">
        <f t="shared" si="65"/>
        <v>0</v>
      </c>
      <c r="AO32" s="462"/>
      <c r="AP32" s="448"/>
      <c r="AQ32" s="448"/>
      <c r="AR32" s="462">
        <f t="shared" si="66"/>
        <v>0</v>
      </c>
      <c r="AS32" s="72">
        <f t="shared" si="67"/>
        <v>0</v>
      </c>
      <c r="AT32" s="462"/>
      <c r="AU32" s="448"/>
      <c r="AV32" s="448"/>
      <c r="AW32" s="462">
        <f t="shared" si="68"/>
        <v>0</v>
      </c>
      <c r="AX32" s="72">
        <f t="shared" si="69"/>
        <v>0</v>
      </c>
      <c r="AY32" s="462"/>
      <c r="AZ32" s="448"/>
      <c r="BA32" s="448"/>
      <c r="BB32" s="462">
        <f t="shared" si="70"/>
        <v>0</v>
      </c>
      <c r="BC32" s="72">
        <f t="shared" si="71"/>
        <v>0</v>
      </c>
      <c r="BD32" s="462"/>
      <c r="BE32" s="448"/>
      <c r="BF32" s="448"/>
      <c r="BG32" s="462">
        <f t="shared" si="72"/>
        <v>0</v>
      </c>
      <c r="BH32" s="72">
        <f t="shared" si="73"/>
        <v>0</v>
      </c>
      <c r="BI32" s="462"/>
      <c r="BJ32" s="448"/>
      <c r="BK32" s="448"/>
      <c r="BL32" s="462">
        <f t="shared" si="74"/>
        <v>0</v>
      </c>
      <c r="BM32" s="72">
        <f t="shared" si="75"/>
        <v>0</v>
      </c>
      <c r="BN32" s="462"/>
      <c r="BO32" s="448"/>
      <c r="BP32" s="448"/>
      <c r="BQ32" s="462">
        <f t="shared" si="76"/>
        <v>0</v>
      </c>
      <c r="BR32" s="72">
        <f t="shared" si="77"/>
        <v>0</v>
      </c>
      <c r="BS32" s="462"/>
      <c r="BT32" s="448"/>
      <c r="BU32" s="448"/>
      <c r="BV32" s="462">
        <f t="shared" si="78"/>
        <v>0</v>
      </c>
      <c r="BW32" s="72">
        <f t="shared" si="79"/>
        <v>0</v>
      </c>
      <c r="BX32" s="462"/>
      <c r="BY32" s="448"/>
      <c r="BZ32" s="448"/>
      <c r="CA32" s="462">
        <f t="shared" si="80"/>
        <v>0</v>
      </c>
      <c r="CB32" s="72">
        <f t="shared" si="81"/>
        <v>0</v>
      </c>
      <c r="CC32" s="462"/>
      <c r="CD32" s="448"/>
      <c r="CE32" s="448"/>
      <c r="CF32" s="462">
        <f t="shared" si="82"/>
        <v>0</v>
      </c>
      <c r="CG32" s="72">
        <f t="shared" si="83"/>
        <v>0</v>
      </c>
      <c r="CH32" s="462"/>
      <c r="CI32" s="448"/>
      <c r="CJ32" s="448"/>
      <c r="CK32" s="462">
        <f t="shared" si="84"/>
        <v>0</v>
      </c>
      <c r="CL32" s="72">
        <f t="shared" si="85"/>
        <v>0</v>
      </c>
      <c r="CM32" s="462"/>
      <c r="CN32" s="448"/>
      <c r="CO32" s="448"/>
      <c r="CP32" s="462">
        <f t="shared" si="86"/>
        <v>0</v>
      </c>
      <c r="CQ32" s="72">
        <f t="shared" si="87"/>
        <v>0</v>
      </c>
      <c r="CR32" s="462"/>
      <c r="CS32" s="448"/>
      <c r="CT32" s="448"/>
      <c r="CU32" s="462">
        <f t="shared" si="88"/>
        <v>0</v>
      </c>
      <c r="CV32" s="72">
        <f t="shared" si="89"/>
        <v>0</v>
      </c>
      <c r="CW32" s="462"/>
      <c r="CX32" s="448"/>
      <c r="CY32" s="448"/>
      <c r="CZ32" s="462">
        <f t="shared" si="90"/>
        <v>0</v>
      </c>
      <c r="DA32" s="72">
        <f t="shared" si="91"/>
        <v>0</v>
      </c>
      <c r="DB32" s="462"/>
      <c r="DC32" s="448"/>
      <c r="DD32" s="448"/>
      <c r="DE32" s="462">
        <f t="shared" si="92"/>
        <v>0</v>
      </c>
    </row>
    <row r="33" ht="15.75" customHeight="1">
      <c r="A33" s="257" t="s">
        <v>100</v>
      </c>
      <c r="B33" s="258" t="s">
        <v>278</v>
      </c>
      <c r="C33" s="497">
        <v>46283.0</v>
      </c>
      <c r="D33" s="497">
        <v>46284.0</v>
      </c>
      <c r="E33" s="498">
        <f t="shared" si="96"/>
        <v>2</v>
      </c>
      <c r="F33" s="499">
        <v>10.0</v>
      </c>
      <c r="G33" s="263">
        <f t="shared" si="3"/>
        <v>0.01264222503</v>
      </c>
      <c r="H33" s="263">
        <f>H31+G33</f>
        <v>0.1074589128</v>
      </c>
      <c r="I33" s="475">
        <f t="shared" ref="I33:I35" si="101">P33+U33+Z33+AE33+AJ33+AO33+AT33+AY33+BD33+BI33+BN33+BS33+BX33+CC33+CH33+CM33+CR33+CW33+DB33</f>
        <v>20</v>
      </c>
      <c r="J33" s="287">
        <f>J31+I33</f>
        <v>286</v>
      </c>
      <c r="K33" s="326">
        <f t="shared" si="97"/>
        <v>0.7944444444</v>
      </c>
      <c r="L33" s="476">
        <f t="shared" ref="L33:L35" si="102">S33+X33+AC33+AH33+AM33+AR33+AW33+BB33+BG33+BL33+BQ33+BV33+CA33+CF33+CK33+CP33+CU33+CZ33+DE33</f>
        <v>3.04</v>
      </c>
      <c r="M33" s="287">
        <f>M31+L33</f>
        <v>48.08</v>
      </c>
      <c r="N33" s="62" t="str">
        <f t="shared" si="5"/>
        <v>#REF!</v>
      </c>
      <c r="O33" s="72">
        <f t="shared" ref="O33:O35" si="103">P33/$F33</f>
        <v>0.2</v>
      </c>
      <c r="P33" s="462">
        <v>2.0</v>
      </c>
      <c r="Q33" s="448"/>
      <c r="R33" s="448">
        <f>Roles!$D$5</f>
        <v>0.44</v>
      </c>
      <c r="S33" s="462">
        <f t="shared" si="56"/>
        <v>0.88</v>
      </c>
      <c r="T33" s="72">
        <f t="shared" si="57"/>
        <v>0.1</v>
      </c>
      <c r="U33" s="462">
        <v>1.0</v>
      </c>
      <c r="V33" s="448"/>
      <c r="W33" s="448">
        <f>Roles!$D$7</f>
        <v>0.12</v>
      </c>
      <c r="X33" s="462">
        <f t="shared" si="58"/>
        <v>0.12</v>
      </c>
      <c r="Y33" s="72">
        <f t="shared" si="59"/>
        <v>0.1</v>
      </c>
      <c r="Z33" s="462">
        <v>1.0</v>
      </c>
      <c r="AA33" s="448"/>
      <c r="AB33" s="448">
        <f>Roles!$D$7</f>
        <v>0.12</v>
      </c>
      <c r="AC33" s="462">
        <f t="shared" si="60"/>
        <v>0.12</v>
      </c>
      <c r="AD33" s="72">
        <f t="shared" si="61"/>
        <v>0.1</v>
      </c>
      <c r="AE33" s="462">
        <v>1.0</v>
      </c>
      <c r="AF33" s="448"/>
      <c r="AG33" s="448">
        <f>Roles!$D$7</f>
        <v>0.12</v>
      </c>
      <c r="AH33" s="462">
        <f t="shared" si="62"/>
        <v>0.12</v>
      </c>
      <c r="AI33" s="72">
        <f t="shared" si="63"/>
        <v>0.1</v>
      </c>
      <c r="AJ33" s="462">
        <v>1.0</v>
      </c>
      <c r="AK33" s="448"/>
      <c r="AL33" s="448">
        <f>Roles!$D$7</f>
        <v>0.12</v>
      </c>
      <c r="AM33" s="462">
        <f t="shared" si="64"/>
        <v>0.12</v>
      </c>
      <c r="AN33" s="72">
        <f t="shared" si="65"/>
        <v>0.1</v>
      </c>
      <c r="AO33" s="462">
        <v>1.0</v>
      </c>
      <c r="AP33" s="448"/>
      <c r="AQ33" s="448">
        <f>Roles!$D$7</f>
        <v>0.12</v>
      </c>
      <c r="AR33" s="462">
        <f t="shared" si="66"/>
        <v>0.12</v>
      </c>
      <c r="AS33" s="72">
        <f t="shared" si="67"/>
        <v>0.1</v>
      </c>
      <c r="AT33" s="462">
        <v>1.0</v>
      </c>
      <c r="AU33" s="448"/>
      <c r="AV33" s="448">
        <f>Roles!$D$7</f>
        <v>0.12</v>
      </c>
      <c r="AW33" s="462">
        <f t="shared" si="68"/>
        <v>0.12</v>
      </c>
      <c r="AX33" s="72">
        <f t="shared" si="69"/>
        <v>0.1</v>
      </c>
      <c r="AY33" s="462">
        <v>1.0</v>
      </c>
      <c r="AZ33" s="448"/>
      <c r="BA33" s="448">
        <f>Roles!$D$7</f>
        <v>0.12</v>
      </c>
      <c r="BB33" s="462">
        <f t="shared" si="70"/>
        <v>0.12</v>
      </c>
      <c r="BC33" s="72">
        <f t="shared" si="71"/>
        <v>0.1</v>
      </c>
      <c r="BD33" s="462">
        <v>1.0</v>
      </c>
      <c r="BE33" s="448"/>
      <c r="BF33" s="448">
        <f>Roles!$D$7</f>
        <v>0.12</v>
      </c>
      <c r="BG33" s="462">
        <f t="shared" si="72"/>
        <v>0.12</v>
      </c>
      <c r="BH33" s="72">
        <f t="shared" si="73"/>
        <v>0.1</v>
      </c>
      <c r="BI33" s="462">
        <v>1.0</v>
      </c>
      <c r="BJ33" s="448"/>
      <c r="BK33" s="448">
        <f>Roles!$D$7</f>
        <v>0.12</v>
      </c>
      <c r="BL33" s="462">
        <f t="shared" si="74"/>
        <v>0.12</v>
      </c>
      <c r="BM33" s="72">
        <f t="shared" si="75"/>
        <v>0.1</v>
      </c>
      <c r="BN33" s="462">
        <v>1.0</v>
      </c>
      <c r="BO33" s="448"/>
      <c r="BP33" s="448">
        <f>Roles!$D$7</f>
        <v>0.12</v>
      </c>
      <c r="BQ33" s="462">
        <f t="shared" si="76"/>
        <v>0.12</v>
      </c>
      <c r="BR33" s="72">
        <f t="shared" si="77"/>
        <v>0.1</v>
      </c>
      <c r="BS33" s="462">
        <v>1.0</v>
      </c>
      <c r="BT33" s="448"/>
      <c r="BU33" s="448">
        <f>Roles!$D$7</f>
        <v>0.12</v>
      </c>
      <c r="BV33" s="462">
        <f t="shared" si="78"/>
        <v>0.12</v>
      </c>
      <c r="BW33" s="72">
        <f t="shared" si="79"/>
        <v>0.1</v>
      </c>
      <c r="BX33" s="462">
        <v>1.0</v>
      </c>
      <c r="BY33" s="448"/>
      <c r="BZ33" s="448">
        <f>Roles!$D$7</f>
        <v>0.12</v>
      </c>
      <c r="CA33" s="462">
        <f t="shared" si="80"/>
        <v>0.12</v>
      </c>
      <c r="CB33" s="72">
        <f t="shared" si="81"/>
        <v>0.1</v>
      </c>
      <c r="CC33" s="462">
        <v>1.0</v>
      </c>
      <c r="CD33" s="448"/>
      <c r="CE33" s="448">
        <f>Roles!$D$7</f>
        <v>0.12</v>
      </c>
      <c r="CF33" s="462">
        <f t="shared" si="82"/>
        <v>0.12</v>
      </c>
      <c r="CG33" s="72">
        <f t="shared" si="83"/>
        <v>0.1</v>
      </c>
      <c r="CH33" s="462">
        <v>1.0</v>
      </c>
      <c r="CI33" s="448"/>
      <c r="CJ33" s="448">
        <f>Roles!$D$7</f>
        <v>0.12</v>
      </c>
      <c r="CK33" s="462">
        <f t="shared" si="84"/>
        <v>0.12</v>
      </c>
      <c r="CL33" s="72">
        <f t="shared" si="85"/>
        <v>0.1</v>
      </c>
      <c r="CM33" s="462">
        <v>1.0</v>
      </c>
      <c r="CN33" s="448"/>
      <c r="CO33" s="448">
        <f>Roles!$D$7</f>
        <v>0.12</v>
      </c>
      <c r="CP33" s="462">
        <f t="shared" si="86"/>
        <v>0.12</v>
      </c>
      <c r="CQ33" s="72">
        <f t="shared" si="87"/>
        <v>0.1</v>
      </c>
      <c r="CR33" s="462">
        <v>1.0</v>
      </c>
      <c r="CS33" s="448"/>
      <c r="CT33" s="448">
        <f>Roles!$D$7</f>
        <v>0.12</v>
      </c>
      <c r="CU33" s="462">
        <f t="shared" si="88"/>
        <v>0.12</v>
      </c>
      <c r="CV33" s="72">
        <f t="shared" si="89"/>
        <v>0.1</v>
      </c>
      <c r="CW33" s="462">
        <v>1.0</v>
      </c>
      <c r="CX33" s="448"/>
      <c r="CY33" s="448">
        <f>Roles!$D$7</f>
        <v>0.12</v>
      </c>
      <c r="CZ33" s="462">
        <f t="shared" si="90"/>
        <v>0.12</v>
      </c>
      <c r="DA33" s="72">
        <f t="shared" si="91"/>
        <v>0.1</v>
      </c>
      <c r="DB33" s="462">
        <v>1.0</v>
      </c>
      <c r="DC33" s="448"/>
      <c r="DD33" s="448">
        <f>Roles!$D$7</f>
        <v>0.12</v>
      </c>
      <c r="DE33" s="462">
        <f t="shared" si="92"/>
        <v>0.12</v>
      </c>
    </row>
    <row r="34" ht="15.75" customHeight="1">
      <c r="A34" s="257" t="s">
        <v>102</v>
      </c>
      <c r="B34" s="258" t="s">
        <v>279</v>
      </c>
      <c r="C34" s="497">
        <v>46284.0</v>
      </c>
      <c r="D34" s="497">
        <v>46285.0</v>
      </c>
      <c r="E34" s="498">
        <f t="shared" si="96"/>
        <v>2</v>
      </c>
      <c r="F34" s="499">
        <v>10.0</v>
      </c>
      <c r="G34" s="263">
        <f t="shared" si="3"/>
        <v>0.01264222503</v>
      </c>
      <c r="H34" s="263">
        <f t="shared" ref="H34:H35" si="104">H33+G34</f>
        <v>0.1201011378</v>
      </c>
      <c r="I34" s="475">
        <f t="shared" si="101"/>
        <v>20</v>
      </c>
      <c r="J34" s="287">
        <f t="shared" ref="J34:J35" si="105">J33+I34</f>
        <v>306</v>
      </c>
      <c r="K34" s="326">
        <f t="shared" si="97"/>
        <v>0.85</v>
      </c>
      <c r="L34" s="476">
        <f t="shared" si="102"/>
        <v>3.04</v>
      </c>
      <c r="M34" s="287">
        <f t="shared" ref="M34:M35" si="106">M33+L34</f>
        <v>51.12</v>
      </c>
      <c r="N34" s="62" t="str">
        <f t="shared" si="5"/>
        <v>#REF!</v>
      </c>
      <c r="O34" s="72">
        <f t="shared" si="103"/>
        <v>0.2</v>
      </c>
      <c r="P34" s="462">
        <v>2.0</v>
      </c>
      <c r="Q34" s="448"/>
      <c r="R34" s="448">
        <f>Roles!$D$5</f>
        <v>0.44</v>
      </c>
      <c r="S34" s="462">
        <f t="shared" si="56"/>
        <v>0.88</v>
      </c>
      <c r="T34" s="72">
        <f t="shared" si="57"/>
        <v>0.1</v>
      </c>
      <c r="U34" s="462">
        <v>1.0</v>
      </c>
      <c r="V34" s="448"/>
      <c r="W34" s="448">
        <f>Roles!$D$7</f>
        <v>0.12</v>
      </c>
      <c r="X34" s="462">
        <f t="shared" si="58"/>
        <v>0.12</v>
      </c>
      <c r="Y34" s="72">
        <f t="shared" si="59"/>
        <v>0.1</v>
      </c>
      <c r="Z34" s="462">
        <v>1.0</v>
      </c>
      <c r="AA34" s="448"/>
      <c r="AB34" s="448">
        <f>Roles!$D$7</f>
        <v>0.12</v>
      </c>
      <c r="AC34" s="462">
        <f t="shared" si="60"/>
        <v>0.12</v>
      </c>
      <c r="AD34" s="72">
        <f t="shared" si="61"/>
        <v>0.1</v>
      </c>
      <c r="AE34" s="462">
        <v>1.0</v>
      </c>
      <c r="AF34" s="448"/>
      <c r="AG34" s="448">
        <f>Roles!$D$7</f>
        <v>0.12</v>
      </c>
      <c r="AH34" s="462">
        <f t="shared" si="62"/>
        <v>0.12</v>
      </c>
      <c r="AI34" s="72">
        <f t="shared" si="63"/>
        <v>0.1</v>
      </c>
      <c r="AJ34" s="462">
        <v>1.0</v>
      </c>
      <c r="AK34" s="448"/>
      <c r="AL34" s="448">
        <f>Roles!$D$7</f>
        <v>0.12</v>
      </c>
      <c r="AM34" s="462">
        <f t="shared" si="64"/>
        <v>0.12</v>
      </c>
      <c r="AN34" s="72">
        <f t="shared" si="65"/>
        <v>0.1</v>
      </c>
      <c r="AO34" s="462">
        <v>1.0</v>
      </c>
      <c r="AP34" s="448"/>
      <c r="AQ34" s="448">
        <f>Roles!$D$7</f>
        <v>0.12</v>
      </c>
      <c r="AR34" s="462">
        <f t="shared" si="66"/>
        <v>0.12</v>
      </c>
      <c r="AS34" s="72">
        <f t="shared" si="67"/>
        <v>0.1</v>
      </c>
      <c r="AT34" s="462">
        <v>1.0</v>
      </c>
      <c r="AU34" s="448"/>
      <c r="AV34" s="448">
        <f>Roles!$D$7</f>
        <v>0.12</v>
      </c>
      <c r="AW34" s="462">
        <f t="shared" si="68"/>
        <v>0.12</v>
      </c>
      <c r="AX34" s="72">
        <f t="shared" si="69"/>
        <v>0.1</v>
      </c>
      <c r="AY34" s="462">
        <v>1.0</v>
      </c>
      <c r="AZ34" s="448"/>
      <c r="BA34" s="448">
        <f>Roles!$D$7</f>
        <v>0.12</v>
      </c>
      <c r="BB34" s="462">
        <f t="shared" si="70"/>
        <v>0.12</v>
      </c>
      <c r="BC34" s="72">
        <f t="shared" si="71"/>
        <v>0.1</v>
      </c>
      <c r="BD34" s="462">
        <v>1.0</v>
      </c>
      <c r="BE34" s="448"/>
      <c r="BF34" s="448">
        <f>Roles!$D$7</f>
        <v>0.12</v>
      </c>
      <c r="BG34" s="462">
        <f t="shared" si="72"/>
        <v>0.12</v>
      </c>
      <c r="BH34" s="72">
        <f t="shared" si="73"/>
        <v>0.1</v>
      </c>
      <c r="BI34" s="462">
        <v>1.0</v>
      </c>
      <c r="BJ34" s="448"/>
      <c r="BK34" s="448">
        <f>Roles!$D$7</f>
        <v>0.12</v>
      </c>
      <c r="BL34" s="462">
        <f t="shared" si="74"/>
        <v>0.12</v>
      </c>
      <c r="BM34" s="72">
        <f t="shared" si="75"/>
        <v>0.1</v>
      </c>
      <c r="BN34" s="462">
        <v>1.0</v>
      </c>
      <c r="BO34" s="448"/>
      <c r="BP34" s="448">
        <f>Roles!$D$7</f>
        <v>0.12</v>
      </c>
      <c r="BQ34" s="462">
        <f t="shared" si="76"/>
        <v>0.12</v>
      </c>
      <c r="BR34" s="72">
        <f t="shared" si="77"/>
        <v>0.1</v>
      </c>
      <c r="BS34" s="462">
        <v>1.0</v>
      </c>
      <c r="BT34" s="448"/>
      <c r="BU34" s="448">
        <f>Roles!$D$7</f>
        <v>0.12</v>
      </c>
      <c r="BV34" s="462">
        <f t="shared" si="78"/>
        <v>0.12</v>
      </c>
      <c r="BW34" s="72">
        <f t="shared" si="79"/>
        <v>0.1</v>
      </c>
      <c r="BX34" s="462">
        <v>1.0</v>
      </c>
      <c r="BY34" s="448"/>
      <c r="BZ34" s="448">
        <f>Roles!$D$7</f>
        <v>0.12</v>
      </c>
      <c r="CA34" s="462">
        <f t="shared" si="80"/>
        <v>0.12</v>
      </c>
      <c r="CB34" s="72">
        <f t="shared" si="81"/>
        <v>0.1</v>
      </c>
      <c r="CC34" s="462">
        <v>1.0</v>
      </c>
      <c r="CD34" s="448"/>
      <c r="CE34" s="448">
        <f>Roles!$D$7</f>
        <v>0.12</v>
      </c>
      <c r="CF34" s="462">
        <f t="shared" si="82"/>
        <v>0.12</v>
      </c>
      <c r="CG34" s="72">
        <f t="shared" si="83"/>
        <v>0.1</v>
      </c>
      <c r="CH34" s="462">
        <v>1.0</v>
      </c>
      <c r="CI34" s="448"/>
      <c r="CJ34" s="448">
        <f>Roles!$D$7</f>
        <v>0.12</v>
      </c>
      <c r="CK34" s="462">
        <f t="shared" si="84"/>
        <v>0.12</v>
      </c>
      <c r="CL34" s="72">
        <f t="shared" si="85"/>
        <v>0.1</v>
      </c>
      <c r="CM34" s="462">
        <v>1.0</v>
      </c>
      <c r="CN34" s="448"/>
      <c r="CO34" s="448">
        <f>Roles!$D$7</f>
        <v>0.12</v>
      </c>
      <c r="CP34" s="462">
        <f t="shared" si="86"/>
        <v>0.12</v>
      </c>
      <c r="CQ34" s="72">
        <f t="shared" si="87"/>
        <v>0.1</v>
      </c>
      <c r="CR34" s="462">
        <v>1.0</v>
      </c>
      <c r="CS34" s="448"/>
      <c r="CT34" s="448">
        <f>Roles!$D$7</f>
        <v>0.12</v>
      </c>
      <c r="CU34" s="462">
        <f t="shared" si="88"/>
        <v>0.12</v>
      </c>
      <c r="CV34" s="72">
        <f t="shared" si="89"/>
        <v>0.1</v>
      </c>
      <c r="CW34" s="462">
        <v>1.0</v>
      </c>
      <c r="CX34" s="448"/>
      <c r="CY34" s="448">
        <f>Roles!$D$7</f>
        <v>0.12</v>
      </c>
      <c r="CZ34" s="462">
        <f t="shared" si="90"/>
        <v>0.12</v>
      </c>
      <c r="DA34" s="72">
        <f t="shared" si="91"/>
        <v>0.1</v>
      </c>
      <c r="DB34" s="462">
        <v>1.0</v>
      </c>
      <c r="DC34" s="448"/>
      <c r="DD34" s="448">
        <f>Roles!$D$7</f>
        <v>0.12</v>
      </c>
      <c r="DE34" s="462">
        <f t="shared" si="92"/>
        <v>0.12</v>
      </c>
    </row>
    <row r="35" ht="15.75" customHeight="1">
      <c r="A35" s="257" t="s">
        <v>104</v>
      </c>
      <c r="B35" s="258" t="s">
        <v>280</v>
      </c>
      <c r="C35" s="497">
        <v>46285.0</v>
      </c>
      <c r="D35" s="497">
        <v>46285.0</v>
      </c>
      <c r="E35" s="498">
        <f t="shared" si="96"/>
        <v>1</v>
      </c>
      <c r="F35" s="499">
        <v>5.0</v>
      </c>
      <c r="G35" s="263">
        <f t="shared" si="3"/>
        <v>0.006321112516</v>
      </c>
      <c r="H35" s="263">
        <f t="shared" si="104"/>
        <v>0.1264222503</v>
      </c>
      <c r="I35" s="475">
        <f t="shared" si="101"/>
        <v>3</v>
      </c>
      <c r="J35" s="287">
        <f t="shared" si="105"/>
        <v>309</v>
      </c>
      <c r="K35" s="326">
        <f t="shared" si="97"/>
        <v>0.8583333333</v>
      </c>
      <c r="L35" s="476">
        <f t="shared" si="102"/>
        <v>1.32</v>
      </c>
      <c r="M35" s="287">
        <f t="shared" si="106"/>
        <v>52.44</v>
      </c>
      <c r="N35" s="305" t="str">
        <f t="shared" si="5"/>
        <v>#REF!</v>
      </c>
      <c r="O35" s="72">
        <f t="shared" si="103"/>
        <v>0.6</v>
      </c>
      <c r="P35" s="462">
        <v>3.0</v>
      </c>
      <c r="Q35" s="448"/>
      <c r="R35" s="448">
        <f>Roles!$D$5</f>
        <v>0.44</v>
      </c>
      <c r="S35" s="462">
        <f t="shared" si="56"/>
        <v>1.32</v>
      </c>
      <c r="T35" s="72">
        <f t="shared" si="57"/>
        <v>0</v>
      </c>
      <c r="U35" s="462"/>
      <c r="V35" s="448"/>
      <c r="W35" s="448">
        <f>Roles!$D$7</f>
        <v>0.12</v>
      </c>
      <c r="X35" s="462">
        <f t="shared" si="58"/>
        <v>0</v>
      </c>
      <c r="Y35" s="72">
        <f t="shared" si="59"/>
        <v>0</v>
      </c>
      <c r="Z35" s="462"/>
      <c r="AA35" s="448"/>
      <c r="AB35" s="448">
        <f>Roles!$D$7</f>
        <v>0.12</v>
      </c>
      <c r="AC35" s="462">
        <f t="shared" si="60"/>
        <v>0</v>
      </c>
      <c r="AD35" s="72">
        <f t="shared" si="61"/>
        <v>0</v>
      </c>
      <c r="AE35" s="462"/>
      <c r="AF35" s="448"/>
      <c r="AG35" s="448">
        <f>Roles!$D$7</f>
        <v>0.12</v>
      </c>
      <c r="AH35" s="462">
        <f t="shared" si="62"/>
        <v>0</v>
      </c>
      <c r="AI35" s="72">
        <f t="shared" si="63"/>
        <v>0</v>
      </c>
      <c r="AJ35" s="462"/>
      <c r="AK35" s="448"/>
      <c r="AL35" s="448">
        <f>Roles!$D$7</f>
        <v>0.12</v>
      </c>
      <c r="AM35" s="462">
        <f t="shared" si="64"/>
        <v>0</v>
      </c>
      <c r="AN35" s="72">
        <f t="shared" si="65"/>
        <v>0</v>
      </c>
      <c r="AO35" s="462"/>
      <c r="AP35" s="448"/>
      <c r="AQ35" s="448">
        <f>Roles!$D$7</f>
        <v>0.12</v>
      </c>
      <c r="AR35" s="462">
        <f t="shared" si="66"/>
        <v>0</v>
      </c>
      <c r="AS35" s="72">
        <f t="shared" si="67"/>
        <v>0</v>
      </c>
      <c r="AT35" s="462"/>
      <c r="AU35" s="448"/>
      <c r="AV35" s="448">
        <f>Roles!$D$7</f>
        <v>0.12</v>
      </c>
      <c r="AW35" s="462">
        <f t="shared" si="68"/>
        <v>0</v>
      </c>
      <c r="AX35" s="72">
        <f t="shared" si="69"/>
        <v>0</v>
      </c>
      <c r="AY35" s="462"/>
      <c r="AZ35" s="448"/>
      <c r="BA35" s="448">
        <f>Roles!$D$7</f>
        <v>0.12</v>
      </c>
      <c r="BB35" s="462">
        <f t="shared" si="70"/>
        <v>0</v>
      </c>
      <c r="BC35" s="72">
        <f t="shared" si="71"/>
        <v>0</v>
      </c>
      <c r="BD35" s="462"/>
      <c r="BE35" s="448"/>
      <c r="BF35" s="448">
        <f>Roles!$D$7</f>
        <v>0.12</v>
      </c>
      <c r="BG35" s="462">
        <f t="shared" si="72"/>
        <v>0</v>
      </c>
      <c r="BH35" s="72">
        <f t="shared" si="73"/>
        <v>0</v>
      </c>
      <c r="BI35" s="462"/>
      <c r="BJ35" s="448"/>
      <c r="BK35" s="448">
        <f>Roles!$D$7</f>
        <v>0.12</v>
      </c>
      <c r="BL35" s="462">
        <f t="shared" si="74"/>
        <v>0</v>
      </c>
      <c r="BM35" s="72">
        <f t="shared" si="75"/>
        <v>0</v>
      </c>
      <c r="BN35" s="462"/>
      <c r="BO35" s="448"/>
      <c r="BP35" s="448">
        <f>Roles!$D$7</f>
        <v>0.12</v>
      </c>
      <c r="BQ35" s="462">
        <f t="shared" si="76"/>
        <v>0</v>
      </c>
      <c r="BR35" s="72">
        <f t="shared" si="77"/>
        <v>0</v>
      </c>
      <c r="BS35" s="462"/>
      <c r="BT35" s="448"/>
      <c r="BU35" s="448">
        <f>Roles!$D$7</f>
        <v>0.12</v>
      </c>
      <c r="BV35" s="462">
        <f t="shared" si="78"/>
        <v>0</v>
      </c>
      <c r="BW35" s="72">
        <f t="shared" si="79"/>
        <v>0</v>
      </c>
      <c r="BX35" s="462"/>
      <c r="BY35" s="448"/>
      <c r="BZ35" s="448">
        <f>Roles!$D$7</f>
        <v>0.12</v>
      </c>
      <c r="CA35" s="462">
        <f t="shared" si="80"/>
        <v>0</v>
      </c>
      <c r="CB35" s="72">
        <f t="shared" si="81"/>
        <v>0</v>
      </c>
      <c r="CC35" s="462"/>
      <c r="CD35" s="448"/>
      <c r="CE35" s="448">
        <f>Roles!$D$7</f>
        <v>0.12</v>
      </c>
      <c r="CF35" s="462">
        <f t="shared" si="82"/>
        <v>0</v>
      </c>
      <c r="CG35" s="72">
        <f t="shared" si="83"/>
        <v>0</v>
      </c>
      <c r="CH35" s="462"/>
      <c r="CI35" s="448"/>
      <c r="CJ35" s="448">
        <f>Roles!$D$7</f>
        <v>0.12</v>
      </c>
      <c r="CK35" s="462">
        <f t="shared" si="84"/>
        <v>0</v>
      </c>
      <c r="CL35" s="72">
        <f t="shared" si="85"/>
        <v>0</v>
      </c>
      <c r="CM35" s="462"/>
      <c r="CN35" s="448"/>
      <c r="CO35" s="448">
        <f>Roles!$D$7</f>
        <v>0.12</v>
      </c>
      <c r="CP35" s="462">
        <f t="shared" si="86"/>
        <v>0</v>
      </c>
      <c r="CQ35" s="72">
        <f t="shared" si="87"/>
        <v>0</v>
      </c>
      <c r="CR35" s="462"/>
      <c r="CS35" s="448"/>
      <c r="CT35" s="448">
        <f>Roles!$D$7</f>
        <v>0.12</v>
      </c>
      <c r="CU35" s="462">
        <f t="shared" si="88"/>
        <v>0</v>
      </c>
      <c r="CV35" s="72">
        <f t="shared" si="89"/>
        <v>0</v>
      </c>
      <c r="CW35" s="462"/>
      <c r="CX35" s="448"/>
      <c r="CY35" s="448">
        <f>Roles!$D$7</f>
        <v>0.12</v>
      </c>
      <c r="CZ35" s="462">
        <f t="shared" si="90"/>
        <v>0</v>
      </c>
      <c r="DA35" s="72">
        <f t="shared" si="91"/>
        <v>0</v>
      </c>
      <c r="DB35" s="462"/>
      <c r="DC35" s="448"/>
      <c r="DD35" s="448">
        <f>Roles!$D$7</f>
        <v>0.12</v>
      </c>
      <c r="DE35" s="462">
        <f t="shared" si="92"/>
        <v>0</v>
      </c>
    </row>
    <row r="36" ht="15.75" customHeight="1">
      <c r="A36" s="492" t="s">
        <v>281</v>
      </c>
      <c r="B36" s="493" t="s">
        <v>282</v>
      </c>
      <c r="C36" s="494">
        <v>46286.0</v>
      </c>
      <c r="D36" s="494">
        <v>46289.0</v>
      </c>
      <c r="E36" s="495">
        <f t="shared" si="96"/>
        <v>4</v>
      </c>
      <c r="F36" s="277">
        <f>SUM(F37:F39)</f>
        <v>36</v>
      </c>
      <c r="G36" s="315">
        <f t="shared" si="3"/>
        <v>0.04551201011</v>
      </c>
      <c r="H36" s="315">
        <f>H39</f>
        <v>0.1719342604</v>
      </c>
      <c r="I36" s="496">
        <f>SUM(I37:I39)</f>
        <v>1</v>
      </c>
      <c r="J36" s="496">
        <f>J39</f>
        <v>310</v>
      </c>
      <c r="K36" s="245">
        <f t="shared" si="97"/>
        <v>0.8611111111</v>
      </c>
      <c r="L36" s="496">
        <f>SUM(L37:L39)</f>
        <v>0.44</v>
      </c>
      <c r="M36" s="496">
        <f>M39</f>
        <v>52.88</v>
      </c>
      <c r="N36" s="305" t="str">
        <f t="shared" si="5"/>
        <v>#REF!</v>
      </c>
      <c r="O36" s="72"/>
      <c r="P36" s="462"/>
      <c r="Q36" s="448"/>
      <c r="R36" s="448"/>
      <c r="S36" s="462">
        <f t="shared" si="56"/>
        <v>0</v>
      </c>
      <c r="T36" s="72">
        <f t="shared" si="57"/>
        <v>0</v>
      </c>
      <c r="U36" s="462"/>
      <c r="V36" s="448"/>
      <c r="W36" s="448"/>
      <c r="X36" s="462">
        <f t="shared" si="58"/>
        <v>0</v>
      </c>
      <c r="Y36" s="72">
        <f t="shared" si="59"/>
        <v>0</v>
      </c>
      <c r="Z36" s="462"/>
      <c r="AA36" s="448"/>
      <c r="AB36" s="448"/>
      <c r="AC36" s="462">
        <f t="shared" si="60"/>
        <v>0</v>
      </c>
      <c r="AD36" s="72">
        <f t="shared" si="61"/>
        <v>0</v>
      </c>
      <c r="AE36" s="462"/>
      <c r="AF36" s="448"/>
      <c r="AG36" s="448"/>
      <c r="AH36" s="462">
        <f t="shared" si="62"/>
        <v>0</v>
      </c>
      <c r="AI36" s="72">
        <f t="shared" si="63"/>
        <v>0</v>
      </c>
      <c r="AJ36" s="462"/>
      <c r="AK36" s="448"/>
      <c r="AL36" s="448"/>
      <c r="AM36" s="462">
        <f t="shared" si="64"/>
        <v>0</v>
      </c>
      <c r="AN36" s="72">
        <f t="shared" si="65"/>
        <v>0</v>
      </c>
      <c r="AO36" s="462"/>
      <c r="AP36" s="448"/>
      <c r="AQ36" s="448"/>
      <c r="AR36" s="462">
        <f t="shared" si="66"/>
        <v>0</v>
      </c>
      <c r="AS36" s="72">
        <f t="shared" si="67"/>
        <v>0</v>
      </c>
      <c r="AT36" s="462"/>
      <c r="AU36" s="448"/>
      <c r="AV36" s="448"/>
      <c r="AW36" s="462">
        <f t="shared" si="68"/>
        <v>0</v>
      </c>
      <c r="AX36" s="72">
        <f t="shared" si="69"/>
        <v>0</v>
      </c>
      <c r="AY36" s="462"/>
      <c r="AZ36" s="448"/>
      <c r="BA36" s="448"/>
      <c r="BB36" s="462">
        <f t="shared" si="70"/>
        <v>0</v>
      </c>
      <c r="BC36" s="72">
        <f t="shared" si="71"/>
        <v>0</v>
      </c>
      <c r="BD36" s="462"/>
      <c r="BE36" s="448"/>
      <c r="BF36" s="448"/>
      <c r="BG36" s="462">
        <f t="shared" si="72"/>
        <v>0</v>
      </c>
      <c r="BH36" s="72">
        <f t="shared" si="73"/>
        <v>0</v>
      </c>
      <c r="BI36" s="462"/>
      <c r="BJ36" s="448"/>
      <c r="BK36" s="448"/>
      <c r="BL36" s="462">
        <f t="shared" si="74"/>
        <v>0</v>
      </c>
      <c r="BM36" s="72">
        <f t="shared" si="75"/>
        <v>0</v>
      </c>
      <c r="BN36" s="462"/>
      <c r="BO36" s="448"/>
      <c r="BP36" s="448"/>
      <c r="BQ36" s="462">
        <f t="shared" si="76"/>
        <v>0</v>
      </c>
      <c r="BR36" s="72">
        <f t="shared" si="77"/>
        <v>0</v>
      </c>
      <c r="BS36" s="462"/>
      <c r="BT36" s="448"/>
      <c r="BU36" s="448"/>
      <c r="BV36" s="462">
        <f t="shared" si="78"/>
        <v>0</v>
      </c>
      <c r="BW36" s="72">
        <f t="shared" si="79"/>
        <v>0</v>
      </c>
      <c r="BX36" s="462"/>
      <c r="BY36" s="448"/>
      <c r="BZ36" s="448"/>
      <c r="CA36" s="462">
        <f t="shared" si="80"/>
        <v>0</v>
      </c>
      <c r="CB36" s="72">
        <f t="shared" si="81"/>
        <v>0</v>
      </c>
      <c r="CC36" s="462"/>
      <c r="CD36" s="448"/>
      <c r="CE36" s="448"/>
      <c r="CF36" s="462">
        <f t="shared" si="82"/>
        <v>0</v>
      </c>
      <c r="CG36" s="72">
        <f t="shared" si="83"/>
        <v>0</v>
      </c>
      <c r="CH36" s="462"/>
      <c r="CI36" s="448"/>
      <c r="CJ36" s="448"/>
      <c r="CK36" s="462">
        <f t="shared" si="84"/>
        <v>0</v>
      </c>
      <c r="CL36" s="72">
        <f t="shared" si="85"/>
        <v>0</v>
      </c>
      <c r="CM36" s="462"/>
      <c r="CN36" s="448"/>
      <c r="CO36" s="448"/>
      <c r="CP36" s="462">
        <f t="shared" si="86"/>
        <v>0</v>
      </c>
      <c r="CQ36" s="72">
        <f t="shared" si="87"/>
        <v>0</v>
      </c>
      <c r="CR36" s="462"/>
      <c r="CS36" s="448"/>
      <c r="CT36" s="448"/>
      <c r="CU36" s="462">
        <f t="shared" si="88"/>
        <v>0</v>
      </c>
      <c r="CV36" s="72">
        <f t="shared" si="89"/>
        <v>0</v>
      </c>
      <c r="CW36" s="462"/>
      <c r="CX36" s="448"/>
      <c r="CY36" s="448"/>
      <c r="CZ36" s="462">
        <f t="shared" si="90"/>
        <v>0</v>
      </c>
      <c r="DA36" s="72">
        <f t="shared" si="91"/>
        <v>0</v>
      </c>
      <c r="DB36" s="462"/>
      <c r="DC36" s="448"/>
      <c r="DD36" s="448"/>
      <c r="DE36" s="462">
        <f t="shared" si="92"/>
        <v>0</v>
      </c>
    </row>
    <row r="37" ht="15.75" customHeight="1">
      <c r="A37" s="257" t="s">
        <v>283</v>
      </c>
      <c r="B37" s="258" t="s">
        <v>284</v>
      </c>
      <c r="C37" s="497">
        <v>46286.0</v>
      </c>
      <c r="D37" s="497">
        <v>46287.0</v>
      </c>
      <c r="E37" s="498">
        <f t="shared" si="96"/>
        <v>2</v>
      </c>
      <c r="F37" s="499">
        <v>15.0</v>
      </c>
      <c r="G37" s="263">
        <f t="shared" si="3"/>
        <v>0.01896333755</v>
      </c>
      <c r="H37" s="263">
        <f>H35+G37</f>
        <v>0.1453855879</v>
      </c>
      <c r="I37" s="475">
        <f t="shared" ref="I37:I39" si="107">P37+U37+Z37+AE37+AJ37+AO37+AT37+AY37+BD37+BI37+BN37+BS37+BX37+CC37+CH37+CM37+CR37+CW37+DB37</f>
        <v>1</v>
      </c>
      <c r="J37" s="287">
        <f>I37+J35</f>
        <v>310</v>
      </c>
      <c r="K37" s="326">
        <f t="shared" si="97"/>
        <v>0.8611111111</v>
      </c>
      <c r="L37" s="476">
        <f t="shared" ref="L37:L39" si="108">S37+X37+AC37+AH37+AM37+AR37+AW37+BB37+BG37+BL37+BQ37+BV37+CA37+CF37+CK37+CP37+CU37+CZ37+DE37</f>
        <v>0.44</v>
      </c>
      <c r="M37" s="287">
        <f>L37+M35</f>
        <v>52.88</v>
      </c>
      <c r="N37" s="62" t="str">
        <f t="shared" si="5"/>
        <v>#REF!</v>
      </c>
      <c r="O37" s="72">
        <f t="shared" ref="O37:O39" si="109">P37/$F37</f>
        <v>0.06666666667</v>
      </c>
      <c r="P37" s="462">
        <v>1.0</v>
      </c>
      <c r="Q37" s="448"/>
      <c r="R37" s="448">
        <f>Roles!$D$5</f>
        <v>0.44</v>
      </c>
      <c r="S37" s="462">
        <f t="shared" si="56"/>
        <v>0.44</v>
      </c>
      <c r="T37" s="72">
        <f t="shared" si="57"/>
        <v>0</v>
      </c>
      <c r="U37" s="462"/>
      <c r="V37" s="448"/>
      <c r="W37" s="448">
        <f>Roles!$D$7</f>
        <v>0.12</v>
      </c>
      <c r="X37" s="462">
        <f t="shared" si="58"/>
        <v>0</v>
      </c>
      <c r="Y37" s="72">
        <f t="shared" si="59"/>
        <v>0</v>
      </c>
      <c r="Z37" s="462"/>
      <c r="AA37" s="448"/>
      <c r="AB37" s="448">
        <f>Roles!$D$7</f>
        <v>0.12</v>
      </c>
      <c r="AC37" s="462">
        <f t="shared" si="60"/>
        <v>0</v>
      </c>
      <c r="AD37" s="72">
        <f t="shared" si="61"/>
        <v>0</v>
      </c>
      <c r="AE37" s="462"/>
      <c r="AF37" s="448"/>
      <c r="AG37" s="448">
        <f>Roles!$D$7</f>
        <v>0.12</v>
      </c>
      <c r="AH37" s="462">
        <f t="shared" si="62"/>
        <v>0</v>
      </c>
      <c r="AI37" s="72">
        <f t="shared" si="63"/>
        <v>0</v>
      </c>
      <c r="AJ37" s="462"/>
      <c r="AK37" s="448"/>
      <c r="AL37" s="448">
        <f>Roles!$D$7</f>
        <v>0.12</v>
      </c>
      <c r="AM37" s="462">
        <f t="shared" si="64"/>
        <v>0</v>
      </c>
      <c r="AN37" s="72">
        <f t="shared" si="65"/>
        <v>0</v>
      </c>
      <c r="AO37" s="462"/>
      <c r="AP37" s="448"/>
      <c r="AQ37" s="448">
        <f>Roles!$D$7</f>
        <v>0.12</v>
      </c>
      <c r="AR37" s="462">
        <f t="shared" si="66"/>
        <v>0</v>
      </c>
      <c r="AS37" s="72">
        <f t="shared" si="67"/>
        <v>0</v>
      </c>
      <c r="AT37" s="462"/>
      <c r="AU37" s="448"/>
      <c r="AV37" s="448">
        <f>Roles!$D$7</f>
        <v>0.12</v>
      </c>
      <c r="AW37" s="462">
        <f t="shared" si="68"/>
        <v>0</v>
      </c>
      <c r="AX37" s="72">
        <f t="shared" si="69"/>
        <v>0</v>
      </c>
      <c r="AY37" s="462"/>
      <c r="AZ37" s="448"/>
      <c r="BA37" s="448">
        <f>Roles!$D$7</f>
        <v>0.12</v>
      </c>
      <c r="BB37" s="462">
        <f t="shared" si="70"/>
        <v>0</v>
      </c>
      <c r="BC37" s="72">
        <f t="shared" si="71"/>
        <v>0</v>
      </c>
      <c r="BD37" s="462"/>
      <c r="BE37" s="448"/>
      <c r="BF37" s="448">
        <f>Roles!$D$7</f>
        <v>0.12</v>
      </c>
      <c r="BG37" s="462">
        <f t="shared" si="72"/>
        <v>0</v>
      </c>
      <c r="BH37" s="72">
        <f t="shared" si="73"/>
        <v>0</v>
      </c>
      <c r="BI37" s="462"/>
      <c r="BJ37" s="448"/>
      <c r="BK37" s="448">
        <f>Roles!$D$7</f>
        <v>0.12</v>
      </c>
      <c r="BL37" s="462">
        <f t="shared" si="74"/>
        <v>0</v>
      </c>
      <c r="BM37" s="72">
        <f t="shared" si="75"/>
        <v>0</v>
      </c>
      <c r="BN37" s="462"/>
      <c r="BO37" s="448"/>
      <c r="BP37" s="448">
        <f>Roles!$D$7</f>
        <v>0.12</v>
      </c>
      <c r="BQ37" s="462">
        <f t="shared" si="76"/>
        <v>0</v>
      </c>
      <c r="BR37" s="72">
        <f t="shared" si="77"/>
        <v>0</v>
      </c>
      <c r="BS37" s="462"/>
      <c r="BT37" s="448"/>
      <c r="BU37" s="448">
        <f>Roles!$D$7</f>
        <v>0.12</v>
      </c>
      <c r="BV37" s="462">
        <f t="shared" si="78"/>
        <v>0</v>
      </c>
      <c r="BW37" s="72">
        <f t="shared" si="79"/>
        <v>0</v>
      </c>
      <c r="BX37" s="462"/>
      <c r="BY37" s="448"/>
      <c r="BZ37" s="448">
        <f>Roles!$D$7</f>
        <v>0.12</v>
      </c>
      <c r="CA37" s="462">
        <f t="shared" si="80"/>
        <v>0</v>
      </c>
      <c r="CB37" s="72">
        <f t="shared" si="81"/>
        <v>0</v>
      </c>
      <c r="CC37" s="462"/>
      <c r="CD37" s="448"/>
      <c r="CE37" s="448">
        <f>Roles!$D$7</f>
        <v>0.12</v>
      </c>
      <c r="CF37" s="462">
        <f t="shared" si="82"/>
        <v>0</v>
      </c>
      <c r="CG37" s="72">
        <f t="shared" si="83"/>
        <v>0</v>
      </c>
      <c r="CH37" s="462"/>
      <c r="CI37" s="448"/>
      <c r="CJ37" s="448">
        <f>Roles!$D$7</f>
        <v>0.12</v>
      </c>
      <c r="CK37" s="462">
        <f t="shared" si="84"/>
        <v>0</v>
      </c>
      <c r="CL37" s="72">
        <f t="shared" si="85"/>
        <v>0</v>
      </c>
      <c r="CM37" s="462"/>
      <c r="CN37" s="448"/>
      <c r="CO37" s="448">
        <f>Roles!$D$7</f>
        <v>0.12</v>
      </c>
      <c r="CP37" s="462">
        <f t="shared" si="86"/>
        <v>0</v>
      </c>
      <c r="CQ37" s="72">
        <f t="shared" si="87"/>
        <v>0</v>
      </c>
      <c r="CR37" s="462"/>
      <c r="CS37" s="448"/>
      <c r="CT37" s="448">
        <f>Roles!$D$7</f>
        <v>0.12</v>
      </c>
      <c r="CU37" s="462">
        <f t="shared" si="88"/>
        <v>0</v>
      </c>
      <c r="CV37" s="72">
        <f t="shared" si="89"/>
        <v>0</v>
      </c>
      <c r="CW37" s="462"/>
      <c r="CX37" s="448"/>
      <c r="CY37" s="448">
        <f>Roles!$D$7</f>
        <v>0.12</v>
      </c>
      <c r="CZ37" s="462">
        <f t="shared" si="90"/>
        <v>0</v>
      </c>
      <c r="DA37" s="72">
        <f t="shared" si="91"/>
        <v>0</v>
      </c>
      <c r="DB37" s="462"/>
      <c r="DC37" s="448"/>
      <c r="DD37" s="448">
        <f>Roles!$D$7</f>
        <v>0.12</v>
      </c>
      <c r="DE37" s="462">
        <f t="shared" si="92"/>
        <v>0</v>
      </c>
    </row>
    <row r="38" ht="15.75" customHeight="1">
      <c r="A38" s="257" t="s">
        <v>285</v>
      </c>
      <c r="B38" s="258" t="s">
        <v>286</v>
      </c>
      <c r="C38" s="497">
        <v>46288.0</v>
      </c>
      <c r="D38" s="497">
        <v>46289.0</v>
      </c>
      <c r="E38" s="498">
        <f t="shared" si="96"/>
        <v>2</v>
      </c>
      <c r="F38" s="499">
        <v>11.0</v>
      </c>
      <c r="G38" s="263">
        <f t="shared" si="3"/>
        <v>0.01390644753</v>
      </c>
      <c r="H38" s="263">
        <f t="shared" ref="H38:H39" si="110">H37+G38</f>
        <v>0.1592920354</v>
      </c>
      <c r="I38" s="475">
        <f t="shared" si="107"/>
        <v>0</v>
      </c>
      <c r="J38" s="287">
        <f t="shared" ref="J38:J39" si="111">J37+I38</f>
        <v>310</v>
      </c>
      <c r="K38" s="326">
        <f t="shared" si="97"/>
        <v>0.8611111111</v>
      </c>
      <c r="L38" s="476">
        <f t="shared" si="108"/>
        <v>0</v>
      </c>
      <c r="M38" s="287">
        <f t="shared" ref="M38:M39" si="112">M37+L38</f>
        <v>52.88</v>
      </c>
      <c r="N38" s="247" t="str">
        <f t="shared" si="5"/>
        <v>#REF!</v>
      </c>
      <c r="O38" s="72">
        <f t="shared" si="109"/>
        <v>0</v>
      </c>
      <c r="P38" s="462"/>
      <c r="Q38" s="448"/>
      <c r="R38" s="448">
        <f>Roles!$D$5</f>
        <v>0.44</v>
      </c>
      <c r="S38" s="462">
        <f t="shared" si="56"/>
        <v>0</v>
      </c>
      <c r="T38" s="72">
        <f t="shared" si="57"/>
        <v>0</v>
      </c>
      <c r="U38" s="462"/>
      <c r="V38" s="448"/>
      <c r="W38" s="448">
        <f>Roles!$D$7</f>
        <v>0.12</v>
      </c>
      <c r="X38" s="462">
        <f t="shared" si="58"/>
        <v>0</v>
      </c>
      <c r="Y38" s="72">
        <f t="shared" si="59"/>
        <v>0</v>
      </c>
      <c r="Z38" s="462"/>
      <c r="AA38" s="448"/>
      <c r="AB38" s="448">
        <f>Roles!$D$7</f>
        <v>0.12</v>
      </c>
      <c r="AC38" s="462">
        <f t="shared" si="60"/>
        <v>0</v>
      </c>
      <c r="AD38" s="72">
        <f t="shared" si="61"/>
        <v>0</v>
      </c>
      <c r="AE38" s="462"/>
      <c r="AF38" s="448"/>
      <c r="AG38" s="448">
        <f>Roles!$D$7</f>
        <v>0.12</v>
      </c>
      <c r="AH38" s="462">
        <f t="shared" si="62"/>
        <v>0</v>
      </c>
      <c r="AI38" s="72">
        <f t="shared" si="63"/>
        <v>0</v>
      </c>
      <c r="AJ38" s="462"/>
      <c r="AK38" s="448"/>
      <c r="AL38" s="448">
        <f>Roles!$D$7</f>
        <v>0.12</v>
      </c>
      <c r="AM38" s="462">
        <f t="shared" si="64"/>
        <v>0</v>
      </c>
      <c r="AN38" s="72">
        <f t="shared" si="65"/>
        <v>0</v>
      </c>
      <c r="AO38" s="462"/>
      <c r="AP38" s="448"/>
      <c r="AQ38" s="448">
        <f>Roles!$D$7</f>
        <v>0.12</v>
      </c>
      <c r="AR38" s="462">
        <f t="shared" si="66"/>
        <v>0</v>
      </c>
      <c r="AS38" s="72">
        <f t="shared" si="67"/>
        <v>0</v>
      </c>
      <c r="AT38" s="462"/>
      <c r="AU38" s="448"/>
      <c r="AV38" s="448">
        <f>Roles!$D$7</f>
        <v>0.12</v>
      </c>
      <c r="AW38" s="462">
        <f t="shared" si="68"/>
        <v>0</v>
      </c>
      <c r="AX38" s="72">
        <f t="shared" si="69"/>
        <v>0</v>
      </c>
      <c r="AY38" s="462"/>
      <c r="AZ38" s="448"/>
      <c r="BA38" s="448">
        <f>Roles!$D$7</f>
        <v>0.12</v>
      </c>
      <c r="BB38" s="462">
        <f t="shared" si="70"/>
        <v>0</v>
      </c>
      <c r="BC38" s="72">
        <f t="shared" si="71"/>
        <v>0</v>
      </c>
      <c r="BD38" s="462"/>
      <c r="BE38" s="448"/>
      <c r="BF38" s="448">
        <f>Roles!$D$7</f>
        <v>0.12</v>
      </c>
      <c r="BG38" s="462">
        <f t="shared" si="72"/>
        <v>0</v>
      </c>
      <c r="BH38" s="72">
        <f t="shared" si="73"/>
        <v>0</v>
      </c>
      <c r="BI38" s="462"/>
      <c r="BJ38" s="448"/>
      <c r="BK38" s="448">
        <f>Roles!$D$7</f>
        <v>0.12</v>
      </c>
      <c r="BL38" s="462">
        <f t="shared" si="74"/>
        <v>0</v>
      </c>
      <c r="BM38" s="72">
        <f t="shared" si="75"/>
        <v>0</v>
      </c>
      <c r="BN38" s="462"/>
      <c r="BO38" s="448"/>
      <c r="BP38" s="448">
        <f>Roles!$D$7</f>
        <v>0.12</v>
      </c>
      <c r="BQ38" s="462">
        <f t="shared" si="76"/>
        <v>0</v>
      </c>
      <c r="BR38" s="72">
        <f t="shared" si="77"/>
        <v>0</v>
      </c>
      <c r="BS38" s="462"/>
      <c r="BT38" s="448"/>
      <c r="BU38" s="448">
        <f>Roles!$D$7</f>
        <v>0.12</v>
      </c>
      <c r="BV38" s="462">
        <f t="shared" si="78"/>
        <v>0</v>
      </c>
      <c r="BW38" s="72">
        <f t="shared" si="79"/>
        <v>0</v>
      </c>
      <c r="BX38" s="462"/>
      <c r="BY38" s="448"/>
      <c r="BZ38" s="448">
        <f>Roles!$D$7</f>
        <v>0.12</v>
      </c>
      <c r="CA38" s="462">
        <f t="shared" si="80"/>
        <v>0</v>
      </c>
      <c r="CB38" s="72">
        <f t="shared" si="81"/>
        <v>0</v>
      </c>
      <c r="CC38" s="462"/>
      <c r="CD38" s="448"/>
      <c r="CE38" s="448">
        <f>Roles!$D$7</f>
        <v>0.12</v>
      </c>
      <c r="CF38" s="462">
        <f t="shared" si="82"/>
        <v>0</v>
      </c>
      <c r="CG38" s="72">
        <f t="shared" si="83"/>
        <v>0</v>
      </c>
      <c r="CH38" s="462"/>
      <c r="CI38" s="448"/>
      <c r="CJ38" s="448">
        <f>Roles!$D$7</f>
        <v>0.12</v>
      </c>
      <c r="CK38" s="462">
        <f t="shared" si="84"/>
        <v>0</v>
      </c>
      <c r="CL38" s="72">
        <f t="shared" si="85"/>
        <v>0</v>
      </c>
      <c r="CM38" s="462"/>
      <c r="CN38" s="448"/>
      <c r="CO38" s="448">
        <f>Roles!$D$7</f>
        <v>0.12</v>
      </c>
      <c r="CP38" s="462">
        <f t="shared" si="86"/>
        <v>0</v>
      </c>
      <c r="CQ38" s="72">
        <f t="shared" si="87"/>
        <v>0</v>
      </c>
      <c r="CR38" s="462"/>
      <c r="CS38" s="448"/>
      <c r="CT38" s="448">
        <f>Roles!$D$7</f>
        <v>0.12</v>
      </c>
      <c r="CU38" s="462">
        <f t="shared" si="88"/>
        <v>0</v>
      </c>
      <c r="CV38" s="72">
        <f t="shared" si="89"/>
        <v>0</v>
      </c>
      <c r="CW38" s="462"/>
      <c r="CX38" s="448"/>
      <c r="CY38" s="448">
        <f>Roles!$D$7</f>
        <v>0.12</v>
      </c>
      <c r="CZ38" s="462">
        <f t="shared" si="90"/>
        <v>0</v>
      </c>
      <c r="DA38" s="72">
        <f t="shared" si="91"/>
        <v>0</v>
      </c>
      <c r="DB38" s="462"/>
      <c r="DC38" s="448"/>
      <c r="DD38" s="448">
        <f>Roles!$D$7</f>
        <v>0.12</v>
      </c>
      <c r="DE38" s="462">
        <f t="shared" si="92"/>
        <v>0</v>
      </c>
    </row>
    <row r="39" ht="15.75" customHeight="1">
      <c r="A39" s="257" t="s">
        <v>287</v>
      </c>
      <c r="B39" s="258" t="s">
        <v>288</v>
      </c>
      <c r="C39" s="497">
        <v>46286.0</v>
      </c>
      <c r="D39" s="497">
        <v>46287.0</v>
      </c>
      <c r="E39" s="498">
        <f t="shared" si="96"/>
        <v>2</v>
      </c>
      <c r="F39" s="499">
        <v>10.0</v>
      </c>
      <c r="G39" s="263">
        <f t="shared" si="3"/>
        <v>0.01264222503</v>
      </c>
      <c r="H39" s="263">
        <f t="shared" si="110"/>
        <v>0.1719342604</v>
      </c>
      <c r="I39" s="475">
        <f t="shared" si="107"/>
        <v>0</v>
      </c>
      <c r="J39" s="287">
        <f t="shared" si="111"/>
        <v>310</v>
      </c>
      <c r="K39" s="326">
        <f t="shared" si="97"/>
        <v>0.8611111111</v>
      </c>
      <c r="L39" s="476">
        <f t="shared" si="108"/>
        <v>0</v>
      </c>
      <c r="M39" s="287">
        <f t="shared" si="112"/>
        <v>52.88</v>
      </c>
      <c r="N39" s="62" t="str">
        <f t="shared" si="5"/>
        <v>#REF!</v>
      </c>
      <c r="O39" s="72">
        <f t="shared" si="109"/>
        <v>0</v>
      </c>
      <c r="P39" s="462"/>
      <c r="Q39" s="448"/>
      <c r="R39" s="448">
        <f>Roles!$D$5</f>
        <v>0.44</v>
      </c>
      <c r="S39" s="462">
        <f t="shared" si="56"/>
        <v>0</v>
      </c>
      <c r="T39" s="72">
        <f t="shared" si="57"/>
        <v>0</v>
      </c>
      <c r="U39" s="462"/>
      <c r="V39" s="448"/>
      <c r="W39" s="448">
        <f>Roles!$D$7</f>
        <v>0.12</v>
      </c>
      <c r="X39" s="462">
        <f t="shared" si="58"/>
        <v>0</v>
      </c>
      <c r="Y39" s="72">
        <f t="shared" si="59"/>
        <v>0</v>
      </c>
      <c r="Z39" s="462"/>
      <c r="AA39" s="448"/>
      <c r="AB39" s="448">
        <f>Roles!$D$7</f>
        <v>0.12</v>
      </c>
      <c r="AC39" s="462">
        <f t="shared" si="60"/>
        <v>0</v>
      </c>
      <c r="AD39" s="72">
        <f t="shared" si="61"/>
        <v>0</v>
      </c>
      <c r="AE39" s="462"/>
      <c r="AF39" s="448"/>
      <c r="AG39" s="448">
        <f>Roles!$D$7</f>
        <v>0.12</v>
      </c>
      <c r="AH39" s="462">
        <f t="shared" si="62"/>
        <v>0</v>
      </c>
      <c r="AI39" s="72">
        <f t="shared" si="63"/>
        <v>0</v>
      </c>
      <c r="AJ39" s="462"/>
      <c r="AK39" s="448"/>
      <c r="AL39" s="448">
        <f>Roles!$D$7</f>
        <v>0.12</v>
      </c>
      <c r="AM39" s="462">
        <f t="shared" si="64"/>
        <v>0</v>
      </c>
      <c r="AN39" s="72">
        <f t="shared" si="65"/>
        <v>0</v>
      </c>
      <c r="AO39" s="462"/>
      <c r="AP39" s="448"/>
      <c r="AQ39" s="448">
        <f>Roles!$D$7</f>
        <v>0.12</v>
      </c>
      <c r="AR39" s="462">
        <f t="shared" si="66"/>
        <v>0</v>
      </c>
      <c r="AS39" s="72">
        <f t="shared" si="67"/>
        <v>0</v>
      </c>
      <c r="AT39" s="462"/>
      <c r="AU39" s="448"/>
      <c r="AV39" s="448">
        <f>Roles!$D$7</f>
        <v>0.12</v>
      </c>
      <c r="AW39" s="462">
        <f t="shared" si="68"/>
        <v>0</v>
      </c>
      <c r="AX39" s="72">
        <f t="shared" si="69"/>
        <v>0</v>
      </c>
      <c r="AY39" s="462"/>
      <c r="AZ39" s="448"/>
      <c r="BA39" s="448">
        <f>Roles!$D$7</f>
        <v>0.12</v>
      </c>
      <c r="BB39" s="462">
        <f t="shared" si="70"/>
        <v>0</v>
      </c>
      <c r="BC39" s="72">
        <f t="shared" si="71"/>
        <v>0</v>
      </c>
      <c r="BD39" s="462"/>
      <c r="BE39" s="448"/>
      <c r="BF39" s="448">
        <f>Roles!$D$7</f>
        <v>0.12</v>
      </c>
      <c r="BG39" s="462">
        <f t="shared" si="72"/>
        <v>0</v>
      </c>
      <c r="BH39" s="72">
        <f t="shared" si="73"/>
        <v>0</v>
      </c>
      <c r="BI39" s="462"/>
      <c r="BJ39" s="448"/>
      <c r="BK39" s="448">
        <f>Roles!$D$7</f>
        <v>0.12</v>
      </c>
      <c r="BL39" s="462">
        <f t="shared" si="74"/>
        <v>0</v>
      </c>
      <c r="BM39" s="72">
        <f t="shared" si="75"/>
        <v>0</v>
      </c>
      <c r="BN39" s="462"/>
      <c r="BO39" s="448"/>
      <c r="BP39" s="448">
        <f>Roles!$D$7</f>
        <v>0.12</v>
      </c>
      <c r="BQ39" s="462">
        <f t="shared" si="76"/>
        <v>0</v>
      </c>
      <c r="BR39" s="72">
        <f t="shared" si="77"/>
        <v>0</v>
      </c>
      <c r="BS39" s="462"/>
      <c r="BT39" s="448"/>
      <c r="BU39" s="448">
        <f>Roles!$D$7</f>
        <v>0.12</v>
      </c>
      <c r="BV39" s="462">
        <f t="shared" si="78"/>
        <v>0</v>
      </c>
      <c r="BW39" s="72">
        <f t="shared" si="79"/>
        <v>0</v>
      </c>
      <c r="BX39" s="462"/>
      <c r="BY39" s="448"/>
      <c r="BZ39" s="448">
        <f>Roles!$D$7</f>
        <v>0.12</v>
      </c>
      <c r="CA39" s="462">
        <f t="shared" si="80"/>
        <v>0</v>
      </c>
      <c r="CB39" s="72">
        <f t="shared" si="81"/>
        <v>0</v>
      </c>
      <c r="CC39" s="462"/>
      <c r="CD39" s="448"/>
      <c r="CE39" s="448">
        <f>Roles!$D$7</f>
        <v>0.12</v>
      </c>
      <c r="CF39" s="462">
        <f t="shared" si="82"/>
        <v>0</v>
      </c>
      <c r="CG39" s="72">
        <f t="shared" si="83"/>
        <v>0</v>
      </c>
      <c r="CH39" s="462"/>
      <c r="CI39" s="448"/>
      <c r="CJ39" s="448">
        <f>Roles!$D$7</f>
        <v>0.12</v>
      </c>
      <c r="CK39" s="462">
        <f t="shared" si="84"/>
        <v>0</v>
      </c>
      <c r="CL39" s="72">
        <f t="shared" si="85"/>
        <v>0</v>
      </c>
      <c r="CM39" s="462"/>
      <c r="CN39" s="448"/>
      <c r="CO39" s="448">
        <f>Roles!$D$7</f>
        <v>0.12</v>
      </c>
      <c r="CP39" s="462">
        <f t="shared" si="86"/>
        <v>0</v>
      </c>
      <c r="CQ39" s="72">
        <f t="shared" si="87"/>
        <v>0</v>
      </c>
      <c r="CR39" s="462"/>
      <c r="CS39" s="448"/>
      <c r="CT39" s="448">
        <f>Roles!$D$7</f>
        <v>0.12</v>
      </c>
      <c r="CU39" s="462">
        <f t="shared" si="88"/>
        <v>0</v>
      </c>
      <c r="CV39" s="72">
        <f t="shared" si="89"/>
        <v>0</v>
      </c>
      <c r="CW39" s="462"/>
      <c r="CX39" s="448"/>
      <c r="CY39" s="448">
        <f>Roles!$D$7</f>
        <v>0.12</v>
      </c>
      <c r="CZ39" s="462">
        <f t="shared" si="90"/>
        <v>0</v>
      </c>
      <c r="DA39" s="72">
        <f t="shared" si="91"/>
        <v>0</v>
      </c>
      <c r="DB39" s="462"/>
      <c r="DC39" s="448"/>
      <c r="DD39" s="448">
        <f>Roles!$D$7</f>
        <v>0.12</v>
      </c>
      <c r="DE39" s="462">
        <f t="shared" si="92"/>
        <v>0</v>
      </c>
    </row>
    <row r="40" ht="15.75" customHeight="1">
      <c r="A40" s="492" t="s">
        <v>289</v>
      </c>
      <c r="B40" s="493" t="s">
        <v>290</v>
      </c>
      <c r="C40" s="494">
        <v>46282.0</v>
      </c>
      <c r="D40" s="494">
        <v>46287.0</v>
      </c>
      <c r="E40" s="495">
        <f t="shared" si="96"/>
        <v>6</v>
      </c>
      <c r="F40" s="277">
        <f>SUM(F41:F43)</f>
        <v>40</v>
      </c>
      <c r="G40" s="315">
        <f t="shared" si="3"/>
        <v>0.05056890013</v>
      </c>
      <c r="H40" s="315">
        <f>H43</f>
        <v>0.2225031606</v>
      </c>
      <c r="I40" s="496">
        <f>SUM(I41:I43)</f>
        <v>0</v>
      </c>
      <c r="J40" s="496">
        <f>J43</f>
        <v>310</v>
      </c>
      <c r="K40" s="245">
        <f t="shared" si="97"/>
        <v>0.8611111111</v>
      </c>
      <c r="L40" s="496">
        <f>SUM(L41:L43)</f>
        <v>0</v>
      </c>
      <c r="M40" s="496">
        <f>M43</f>
        <v>52.88</v>
      </c>
      <c r="N40" s="305" t="str">
        <f t="shared" si="5"/>
        <v>#REF!</v>
      </c>
      <c r="O40" s="72"/>
      <c r="P40" s="448"/>
      <c r="Q40" s="448"/>
      <c r="R40" s="448"/>
      <c r="S40" s="462">
        <f t="shared" si="56"/>
        <v>0</v>
      </c>
      <c r="T40" s="72">
        <f t="shared" si="57"/>
        <v>0</v>
      </c>
      <c r="U40" s="448"/>
      <c r="V40" s="448"/>
      <c r="W40" s="448"/>
      <c r="X40" s="462">
        <f t="shared" si="58"/>
        <v>0</v>
      </c>
      <c r="Y40" s="72">
        <f t="shared" si="59"/>
        <v>0</v>
      </c>
      <c r="Z40" s="448"/>
      <c r="AA40" s="448"/>
      <c r="AB40" s="448"/>
      <c r="AC40" s="462">
        <f t="shared" si="60"/>
        <v>0</v>
      </c>
      <c r="AD40" s="72">
        <f t="shared" si="61"/>
        <v>0</v>
      </c>
      <c r="AE40" s="448"/>
      <c r="AF40" s="448"/>
      <c r="AG40" s="448"/>
      <c r="AH40" s="462">
        <f t="shared" si="62"/>
        <v>0</v>
      </c>
      <c r="AI40" s="72">
        <f t="shared" si="63"/>
        <v>0</v>
      </c>
      <c r="AJ40" s="448"/>
      <c r="AK40" s="448"/>
      <c r="AL40" s="448"/>
      <c r="AM40" s="462">
        <f t="shared" si="64"/>
        <v>0</v>
      </c>
      <c r="AN40" s="72">
        <f t="shared" si="65"/>
        <v>0</v>
      </c>
      <c r="AO40" s="448"/>
      <c r="AP40" s="448"/>
      <c r="AQ40" s="448"/>
      <c r="AR40" s="462">
        <f t="shared" si="66"/>
        <v>0</v>
      </c>
      <c r="AS40" s="72">
        <f t="shared" si="67"/>
        <v>0</v>
      </c>
      <c r="AT40" s="448"/>
      <c r="AU40" s="448"/>
      <c r="AV40" s="448"/>
      <c r="AW40" s="462">
        <f t="shared" si="68"/>
        <v>0</v>
      </c>
      <c r="AX40" s="72">
        <f t="shared" si="69"/>
        <v>0</v>
      </c>
      <c r="AY40" s="448"/>
      <c r="AZ40" s="448"/>
      <c r="BA40" s="448"/>
      <c r="BB40" s="462">
        <f t="shared" si="70"/>
        <v>0</v>
      </c>
      <c r="BC40" s="72">
        <f t="shared" si="71"/>
        <v>0</v>
      </c>
      <c r="BD40" s="448"/>
      <c r="BE40" s="448"/>
      <c r="BF40" s="448"/>
      <c r="BG40" s="462">
        <f t="shared" si="72"/>
        <v>0</v>
      </c>
      <c r="BH40" s="72">
        <f t="shared" si="73"/>
        <v>0</v>
      </c>
      <c r="BI40" s="448"/>
      <c r="BJ40" s="448"/>
      <c r="BK40" s="448"/>
      <c r="BL40" s="462">
        <f t="shared" si="74"/>
        <v>0</v>
      </c>
      <c r="BM40" s="72">
        <f t="shared" si="75"/>
        <v>0</v>
      </c>
      <c r="BN40" s="448"/>
      <c r="BO40" s="448"/>
      <c r="BP40" s="448"/>
      <c r="BQ40" s="462">
        <f t="shared" si="76"/>
        <v>0</v>
      </c>
      <c r="BR40" s="72">
        <f t="shared" si="77"/>
        <v>0</v>
      </c>
      <c r="BS40" s="448"/>
      <c r="BT40" s="448"/>
      <c r="BU40" s="448"/>
      <c r="BV40" s="462">
        <f t="shared" si="78"/>
        <v>0</v>
      </c>
      <c r="BW40" s="72">
        <f t="shared" si="79"/>
        <v>0</v>
      </c>
      <c r="BX40" s="448"/>
      <c r="BY40" s="448"/>
      <c r="BZ40" s="448"/>
      <c r="CA40" s="462">
        <f t="shared" si="80"/>
        <v>0</v>
      </c>
      <c r="CB40" s="72">
        <f t="shared" si="81"/>
        <v>0</v>
      </c>
      <c r="CC40" s="448"/>
      <c r="CD40" s="448"/>
      <c r="CE40" s="448"/>
      <c r="CF40" s="462">
        <f t="shared" si="82"/>
        <v>0</v>
      </c>
      <c r="CG40" s="72">
        <f t="shared" si="83"/>
        <v>0</v>
      </c>
      <c r="CH40" s="448"/>
      <c r="CI40" s="448"/>
      <c r="CJ40" s="448"/>
      <c r="CK40" s="462">
        <f t="shared" si="84"/>
        <v>0</v>
      </c>
      <c r="CL40" s="72">
        <f t="shared" si="85"/>
        <v>0</v>
      </c>
      <c r="CM40" s="448"/>
      <c r="CN40" s="448"/>
      <c r="CO40" s="448"/>
      <c r="CP40" s="462">
        <f t="shared" si="86"/>
        <v>0</v>
      </c>
      <c r="CQ40" s="72">
        <f t="shared" si="87"/>
        <v>0</v>
      </c>
      <c r="CR40" s="448"/>
      <c r="CS40" s="448"/>
      <c r="CT40" s="448"/>
      <c r="CU40" s="462">
        <f t="shared" si="88"/>
        <v>0</v>
      </c>
      <c r="CV40" s="72">
        <f t="shared" si="89"/>
        <v>0</v>
      </c>
      <c r="CW40" s="448"/>
      <c r="CX40" s="448"/>
      <c r="CY40" s="448"/>
      <c r="CZ40" s="462">
        <f t="shared" si="90"/>
        <v>0</v>
      </c>
      <c r="DA40" s="72">
        <f t="shared" si="91"/>
        <v>0</v>
      </c>
      <c r="DB40" s="448"/>
      <c r="DC40" s="448"/>
      <c r="DD40" s="448"/>
      <c r="DE40" s="462">
        <f t="shared" si="92"/>
        <v>0</v>
      </c>
    </row>
    <row r="41" ht="15.75" customHeight="1">
      <c r="A41" s="257" t="s">
        <v>291</v>
      </c>
      <c r="B41" s="258" t="s">
        <v>292</v>
      </c>
      <c r="C41" s="497">
        <v>46282.0</v>
      </c>
      <c r="D41" s="497">
        <v>46284.0</v>
      </c>
      <c r="E41" s="498">
        <f t="shared" si="96"/>
        <v>3</v>
      </c>
      <c r="F41" s="261">
        <v>15.0</v>
      </c>
      <c r="G41" s="263">
        <f t="shared" si="3"/>
        <v>0.01896333755</v>
      </c>
      <c r="H41" s="263">
        <f>H39+G41</f>
        <v>0.190897598</v>
      </c>
      <c r="I41" s="475">
        <f t="shared" ref="I41:I43" si="113">P41+U41+Z41+AE41+AJ41+AO41+AT41+AY41+BD41+BI41+BN41+BS41+BX41+CC41+CH41+CM41+CR41+CW41+DB41</f>
        <v>0</v>
      </c>
      <c r="J41" s="287">
        <f>J39+I41</f>
        <v>310</v>
      </c>
      <c r="K41" s="326">
        <f t="shared" si="97"/>
        <v>0.8611111111</v>
      </c>
      <c r="L41" s="476">
        <f t="shared" ref="L41:L43" si="114">S41+X41+AC41+AH41+AM41+AR41+AW41+BB41+BG41+BL41+BQ41+BV41+CA41+CF41+CK41+CP41+CU41+CZ41+DE41</f>
        <v>0</v>
      </c>
      <c r="M41" s="287">
        <f>M39+L41</f>
        <v>52.88</v>
      </c>
      <c r="N41" s="305" t="str">
        <f t="shared" si="5"/>
        <v>#REF!</v>
      </c>
      <c r="O41" s="72">
        <f t="shared" ref="O41:O43" si="115">P41/$F41</f>
        <v>0</v>
      </c>
      <c r="P41" s="448"/>
      <c r="Q41" s="448"/>
      <c r="R41" s="448">
        <f>Roles!$D$5</f>
        <v>0.44</v>
      </c>
      <c r="S41" s="462">
        <f t="shared" si="56"/>
        <v>0</v>
      </c>
      <c r="T41" s="72">
        <f t="shared" si="57"/>
        <v>0</v>
      </c>
      <c r="U41" s="448"/>
      <c r="V41" s="448"/>
      <c r="W41" s="448">
        <f>Roles!$D$7</f>
        <v>0.12</v>
      </c>
      <c r="X41" s="462">
        <f t="shared" si="58"/>
        <v>0</v>
      </c>
      <c r="Y41" s="72">
        <f t="shared" si="59"/>
        <v>0</v>
      </c>
      <c r="Z41" s="448"/>
      <c r="AA41" s="448"/>
      <c r="AB41" s="448">
        <f>Roles!$D$7</f>
        <v>0.12</v>
      </c>
      <c r="AC41" s="462">
        <f t="shared" si="60"/>
        <v>0</v>
      </c>
      <c r="AD41" s="72">
        <f t="shared" si="61"/>
        <v>0</v>
      </c>
      <c r="AE41" s="448"/>
      <c r="AF41" s="448"/>
      <c r="AG41" s="448">
        <f>Roles!$D$7</f>
        <v>0.12</v>
      </c>
      <c r="AH41" s="462">
        <f t="shared" si="62"/>
        <v>0</v>
      </c>
      <c r="AI41" s="72">
        <f t="shared" si="63"/>
        <v>0</v>
      </c>
      <c r="AJ41" s="448"/>
      <c r="AK41" s="448"/>
      <c r="AL41" s="448">
        <f>Roles!$D$7</f>
        <v>0.12</v>
      </c>
      <c r="AM41" s="462">
        <f t="shared" si="64"/>
        <v>0</v>
      </c>
      <c r="AN41" s="72">
        <f t="shared" si="65"/>
        <v>0</v>
      </c>
      <c r="AO41" s="448"/>
      <c r="AP41" s="448"/>
      <c r="AQ41" s="448">
        <f>Roles!$D$7</f>
        <v>0.12</v>
      </c>
      <c r="AR41" s="462">
        <f t="shared" si="66"/>
        <v>0</v>
      </c>
      <c r="AS41" s="72">
        <f t="shared" si="67"/>
        <v>0</v>
      </c>
      <c r="AT41" s="448"/>
      <c r="AU41" s="448"/>
      <c r="AV41" s="448">
        <f>Roles!$D$7</f>
        <v>0.12</v>
      </c>
      <c r="AW41" s="462">
        <f t="shared" si="68"/>
        <v>0</v>
      </c>
      <c r="AX41" s="72">
        <f t="shared" si="69"/>
        <v>0</v>
      </c>
      <c r="AY41" s="448"/>
      <c r="AZ41" s="448"/>
      <c r="BA41" s="448">
        <f>Roles!$D$7</f>
        <v>0.12</v>
      </c>
      <c r="BB41" s="462">
        <f t="shared" si="70"/>
        <v>0</v>
      </c>
      <c r="BC41" s="72">
        <f t="shared" si="71"/>
        <v>0</v>
      </c>
      <c r="BD41" s="448"/>
      <c r="BE41" s="448"/>
      <c r="BF41" s="448">
        <f>Roles!$D$7</f>
        <v>0.12</v>
      </c>
      <c r="BG41" s="462">
        <f t="shared" si="72"/>
        <v>0</v>
      </c>
      <c r="BH41" s="72">
        <f t="shared" si="73"/>
        <v>0</v>
      </c>
      <c r="BI41" s="448"/>
      <c r="BJ41" s="448"/>
      <c r="BK41" s="448">
        <f>Roles!$D$7</f>
        <v>0.12</v>
      </c>
      <c r="BL41" s="462">
        <f t="shared" si="74"/>
        <v>0</v>
      </c>
      <c r="BM41" s="72">
        <f t="shared" si="75"/>
        <v>0</v>
      </c>
      <c r="BN41" s="448"/>
      <c r="BO41" s="448"/>
      <c r="BP41" s="448">
        <f>Roles!$D$7</f>
        <v>0.12</v>
      </c>
      <c r="BQ41" s="462">
        <f t="shared" si="76"/>
        <v>0</v>
      </c>
      <c r="BR41" s="72">
        <f t="shared" si="77"/>
        <v>0</v>
      </c>
      <c r="BS41" s="448"/>
      <c r="BT41" s="448"/>
      <c r="BU41" s="448">
        <f>Roles!$D$7</f>
        <v>0.12</v>
      </c>
      <c r="BV41" s="462">
        <f t="shared" si="78"/>
        <v>0</v>
      </c>
      <c r="BW41" s="72">
        <f t="shared" si="79"/>
        <v>0</v>
      </c>
      <c r="BX41" s="448"/>
      <c r="BY41" s="448"/>
      <c r="BZ41" s="448">
        <f>Roles!$D$7</f>
        <v>0.12</v>
      </c>
      <c r="CA41" s="462">
        <f t="shared" si="80"/>
        <v>0</v>
      </c>
      <c r="CB41" s="72">
        <f t="shared" si="81"/>
        <v>0</v>
      </c>
      <c r="CC41" s="448"/>
      <c r="CD41" s="448"/>
      <c r="CE41" s="448">
        <f>Roles!$D$7</f>
        <v>0.12</v>
      </c>
      <c r="CF41" s="462">
        <f t="shared" si="82"/>
        <v>0</v>
      </c>
      <c r="CG41" s="72">
        <f t="shared" si="83"/>
        <v>0</v>
      </c>
      <c r="CH41" s="448"/>
      <c r="CI41" s="448"/>
      <c r="CJ41" s="448">
        <f>Roles!$D$7</f>
        <v>0.12</v>
      </c>
      <c r="CK41" s="462">
        <f t="shared" si="84"/>
        <v>0</v>
      </c>
      <c r="CL41" s="72">
        <f t="shared" si="85"/>
        <v>0</v>
      </c>
      <c r="CM41" s="448"/>
      <c r="CN41" s="448"/>
      <c r="CO41" s="448">
        <f>Roles!$D$7</f>
        <v>0.12</v>
      </c>
      <c r="CP41" s="462">
        <f t="shared" si="86"/>
        <v>0</v>
      </c>
      <c r="CQ41" s="72">
        <f t="shared" si="87"/>
        <v>0</v>
      </c>
      <c r="CR41" s="448"/>
      <c r="CS41" s="448"/>
      <c r="CT41" s="448">
        <f>Roles!$D$7</f>
        <v>0.12</v>
      </c>
      <c r="CU41" s="462">
        <f t="shared" si="88"/>
        <v>0</v>
      </c>
      <c r="CV41" s="72">
        <f t="shared" si="89"/>
        <v>0</v>
      </c>
      <c r="CW41" s="448"/>
      <c r="CX41" s="448"/>
      <c r="CY41" s="448">
        <f>Roles!$D$7</f>
        <v>0.12</v>
      </c>
      <c r="CZ41" s="462">
        <f t="shared" si="90"/>
        <v>0</v>
      </c>
      <c r="DA41" s="72">
        <f t="shared" si="91"/>
        <v>0</v>
      </c>
      <c r="DB41" s="448"/>
      <c r="DC41" s="448"/>
      <c r="DD41" s="448">
        <f>Roles!$D$7</f>
        <v>0.12</v>
      </c>
      <c r="DE41" s="462">
        <f t="shared" si="92"/>
        <v>0</v>
      </c>
    </row>
    <row r="42" ht="15.75" customHeight="1">
      <c r="A42" s="257" t="s">
        <v>293</v>
      </c>
      <c r="B42" s="258" t="s">
        <v>294</v>
      </c>
      <c r="C42" s="497">
        <v>46285.0</v>
      </c>
      <c r="D42" s="497">
        <v>46286.0</v>
      </c>
      <c r="E42" s="498">
        <f t="shared" si="96"/>
        <v>2</v>
      </c>
      <c r="F42" s="261">
        <v>15.0</v>
      </c>
      <c r="G42" s="263">
        <f t="shared" si="3"/>
        <v>0.01896333755</v>
      </c>
      <c r="H42" s="263">
        <f t="shared" ref="H42:H43" si="116">H41+G42</f>
        <v>0.2098609355</v>
      </c>
      <c r="I42" s="475">
        <f t="shared" si="113"/>
        <v>0</v>
      </c>
      <c r="J42" s="287">
        <f t="shared" ref="J42:J43" si="117">J41+I42</f>
        <v>310</v>
      </c>
      <c r="K42" s="326">
        <f t="shared" si="97"/>
        <v>0.8611111111</v>
      </c>
      <c r="L42" s="476">
        <f t="shared" si="114"/>
        <v>0</v>
      </c>
      <c r="M42" s="287">
        <f t="shared" ref="M42:M43" si="118">M41+L42</f>
        <v>52.88</v>
      </c>
      <c r="N42" s="87" t="str">
        <f t="shared" si="5"/>
        <v>#REF!</v>
      </c>
      <c r="O42" s="72">
        <f t="shared" si="115"/>
        <v>0</v>
      </c>
      <c r="P42" s="448"/>
      <c r="Q42" s="448"/>
      <c r="R42" s="448">
        <f>Roles!$D$5</f>
        <v>0.44</v>
      </c>
      <c r="S42" s="462">
        <f t="shared" si="56"/>
        <v>0</v>
      </c>
      <c r="T42" s="72">
        <f t="shared" si="57"/>
        <v>0</v>
      </c>
      <c r="U42" s="448"/>
      <c r="V42" s="448"/>
      <c r="W42" s="448">
        <f>Roles!$D$7</f>
        <v>0.12</v>
      </c>
      <c r="X42" s="462">
        <f t="shared" si="58"/>
        <v>0</v>
      </c>
      <c r="Y42" s="72">
        <f t="shared" si="59"/>
        <v>0</v>
      </c>
      <c r="Z42" s="448"/>
      <c r="AA42" s="448"/>
      <c r="AB42" s="448">
        <f>Roles!$D$7</f>
        <v>0.12</v>
      </c>
      <c r="AC42" s="462">
        <f t="shared" si="60"/>
        <v>0</v>
      </c>
      <c r="AD42" s="72">
        <f t="shared" si="61"/>
        <v>0</v>
      </c>
      <c r="AE42" s="448"/>
      <c r="AF42" s="448"/>
      <c r="AG42" s="448">
        <f>Roles!$D$7</f>
        <v>0.12</v>
      </c>
      <c r="AH42" s="462">
        <f t="shared" si="62"/>
        <v>0</v>
      </c>
      <c r="AI42" s="72">
        <f t="shared" si="63"/>
        <v>0</v>
      </c>
      <c r="AJ42" s="448"/>
      <c r="AK42" s="448"/>
      <c r="AL42" s="448">
        <f>Roles!$D$7</f>
        <v>0.12</v>
      </c>
      <c r="AM42" s="462">
        <f t="shared" si="64"/>
        <v>0</v>
      </c>
      <c r="AN42" s="72">
        <f t="shared" si="65"/>
        <v>0</v>
      </c>
      <c r="AO42" s="448"/>
      <c r="AP42" s="448"/>
      <c r="AQ42" s="448">
        <f>Roles!$D$7</f>
        <v>0.12</v>
      </c>
      <c r="AR42" s="462">
        <f t="shared" si="66"/>
        <v>0</v>
      </c>
      <c r="AS42" s="72">
        <f t="shared" si="67"/>
        <v>0</v>
      </c>
      <c r="AT42" s="448"/>
      <c r="AU42" s="448"/>
      <c r="AV42" s="448">
        <f>Roles!$D$7</f>
        <v>0.12</v>
      </c>
      <c r="AW42" s="462">
        <f t="shared" si="68"/>
        <v>0</v>
      </c>
      <c r="AX42" s="72">
        <f t="shared" si="69"/>
        <v>0</v>
      </c>
      <c r="AY42" s="448"/>
      <c r="AZ42" s="448"/>
      <c r="BA42" s="448">
        <f>Roles!$D$7</f>
        <v>0.12</v>
      </c>
      <c r="BB42" s="462">
        <f t="shared" si="70"/>
        <v>0</v>
      </c>
      <c r="BC42" s="72">
        <f t="shared" si="71"/>
        <v>0</v>
      </c>
      <c r="BD42" s="448"/>
      <c r="BE42" s="448"/>
      <c r="BF42" s="448">
        <f>Roles!$D$7</f>
        <v>0.12</v>
      </c>
      <c r="BG42" s="462">
        <f t="shared" si="72"/>
        <v>0</v>
      </c>
      <c r="BH42" s="72">
        <f t="shared" si="73"/>
        <v>0</v>
      </c>
      <c r="BI42" s="448"/>
      <c r="BJ42" s="448"/>
      <c r="BK42" s="448">
        <f>Roles!$D$7</f>
        <v>0.12</v>
      </c>
      <c r="BL42" s="462">
        <f t="shared" si="74"/>
        <v>0</v>
      </c>
      <c r="BM42" s="72">
        <f t="shared" si="75"/>
        <v>0</v>
      </c>
      <c r="BN42" s="448"/>
      <c r="BO42" s="448"/>
      <c r="BP42" s="448">
        <f>Roles!$D$7</f>
        <v>0.12</v>
      </c>
      <c r="BQ42" s="462">
        <f t="shared" si="76"/>
        <v>0</v>
      </c>
      <c r="BR42" s="72">
        <f t="shared" si="77"/>
        <v>0</v>
      </c>
      <c r="BS42" s="448"/>
      <c r="BT42" s="448"/>
      <c r="BU42" s="448">
        <f>Roles!$D$7</f>
        <v>0.12</v>
      </c>
      <c r="BV42" s="462">
        <f t="shared" si="78"/>
        <v>0</v>
      </c>
      <c r="BW42" s="72">
        <f t="shared" si="79"/>
        <v>0</v>
      </c>
      <c r="BX42" s="448"/>
      <c r="BY42" s="448"/>
      <c r="BZ42" s="448">
        <f>Roles!$D$7</f>
        <v>0.12</v>
      </c>
      <c r="CA42" s="462">
        <f t="shared" si="80"/>
        <v>0</v>
      </c>
      <c r="CB42" s="72">
        <f t="shared" si="81"/>
        <v>0</v>
      </c>
      <c r="CC42" s="448"/>
      <c r="CD42" s="448"/>
      <c r="CE42" s="448">
        <f>Roles!$D$7</f>
        <v>0.12</v>
      </c>
      <c r="CF42" s="462">
        <f t="shared" si="82"/>
        <v>0</v>
      </c>
      <c r="CG42" s="72">
        <f t="shared" si="83"/>
        <v>0</v>
      </c>
      <c r="CH42" s="448"/>
      <c r="CI42" s="448"/>
      <c r="CJ42" s="448">
        <f>Roles!$D$7</f>
        <v>0.12</v>
      </c>
      <c r="CK42" s="462">
        <f t="shared" si="84"/>
        <v>0</v>
      </c>
      <c r="CL42" s="72">
        <f t="shared" si="85"/>
        <v>0</v>
      </c>
      <c r="CM42" s="448"/>
      <c r="CN42" s="448"/>
      <c r="CO42" s="448">
        <f>Roles!$D$7</f>
        <v>0.12</v>
      </c>
      <c r="CP42" s="462">
        <f t="shared" si="86"/>
        <v>0</v>
      </c>
      <c r="CQ42" s="72">
        <f t="shared" si="87"/>
        <v>0</v>
      </c>
      <c r="CR42" s="448"/>
      <c r="CS42" s="448"/>
      <c r="CT42" s="448">
        <f>Roles!$D$7</f>
        <v>0.12</v>
      </c>
      <c r="CU42" s="462">
        <f t="shared" si="88"/>
        <v>0</v>
      </c>
      <c r="CV42" s="72">
        <f t="shared" si="89"/>
        <v>0</v>
      </c>
      <c r="CW42" s="448"/>
      <c r="CX42" s="448"/>
      <c r="CY42" s="448">
        <f>Roles!$D$7</f>
        <v>0.12</v>
      </c>
      <c r="CZ42" s="462">
        <f t="shared" si="90"/>
        <v>0</v>
      </c>
      <c r="DA42" s="72">
        <f t="shared" si="91"/>
        <v>0</v>
      </c>
      <c r="DB42" s="448"/>
      <c r="DC42" s="448"/>
      <c r="DD42" s="448">
        <f>Roles!$D$7</f>
        <v>0.12</v>
      </c>
      <c r="DE42" s="462">
        <f t="shared" si="92"/>
        <v>0</v>
      </c>
    </row>
    <row r="43" ht="15.75" customHeight="1">
      <c r="A43" s="257" t="s">
        <v>295</v>
      </c>
      <c r="B43" s="258" t="s">
        <v>296</v>
      </c>
      <c r="C43" s="497">
        <v>46287.0</v>
      </c>
      <c r="D43" s="497">
        <v>46287.0</v>
      </c>
      <c r="E43" s="498">
        <f t="shared" si="96"/>
        <v>1</v>
      </c>
      <c r="F43" s="261">
        <v>10.0</v>
      </c>
      <c r="G43" s="263">
        <f t="shared" si="3"/>
        <v>0.01264222503</v>
      </c>
      <c r="H43" s="263">
        <f t="shared" si="116"/>
        <v>0.2225031606</v>
      </c>
      <c r="I43" s="475">
        <f t="shared" si="113"/>
        <v>0</v>
      </c>
      <c r="J43" s="287">
        <f t="shared" si="117"/>
        <v>310</v>
      </c>
      <c r="K43" s="326">
        <f t="shared" si="97"/>
        <v>0.8611111111</v>
      </c>
      <c r="L43" s="476">
        <f t="shared" si="114"/>
        <v>0</v>
      </c>
      <c r="M43" s="287">
        <f t="shared" si="118"/>
        <v>52.88</v>
      </c>
      <c r="N43" s="106" t="str">
        <f t="shared" si="5"/>
        <v>#REF!</v>
      </c>
      <c r="O43" s="72">
        <f t="shared" si="115"/>
        <v>0</v>
      </c>
      <c r="P43" s="448"/>
      <c r="Q43" s="448"/>
      <c r="R43" s="448">
        <f>Roles!$D$5</f>
        <v>0.44</v>
      </c>
      <c r="S43" s="462">
        <f t="shared" si="56"/>
        <v>0</v>
      </c>
      <c r="T43" s="72">
        <f t="shared" si="57"/>
        <v>0</v>
      </c>
      <c r="U43" s="448"/>
      <c r="V43" s="448"/>
      <c r="W43" s="448">
        <f>Roles!$D$7</f>
        <v>0.12</v>
      </c>
      <c r="X43" s="462">
        <f t="shared" si="58"/>
        <v>0</v>
      </c>
      <c r="Y43" s="72">
        <f t="shared" si="59"/>
        <v>0</v>
      </c>
      <c r="Z43" s="448"/>
      <c r="AA43" s="448"/>
      <c r="AB43" s="448">
        <f>Roles!$D$7</f>
        <v>0.12</v>
      </c>
      <c r="AC43" s="462">
        <f t="shared" si="60"/>
        <v>0</v>
      </c>
      <c r="AD43" s="72">
        <f t="shared" si="61"/>
        <v>0</v>
      </c>
      <c r="AE43" s="448"/>
      <c r="AF43" s="448"/>
      <c r="AG43" s="448">
        <f>Roles!$D$7</f>
        <v>0.12</v>
      </c>
      <c r="AH43" s="462">
        <f t="shared" si="62"/>
        <v>0</v>
      </c>
      <c r="AI43" s="72">
        <f t="shared" si="63"/>
        <v>0</v>
      </c>
      <c r="AJ43" s="448"/>
      <c r="AK43" s="448"/>
      <c r="AL43" s="448">
        <f>Roles!$D$7</f>
        <v>0.12</v>
      </c>
      <c r="AM43" s="462">
        <f t="shared" si="64"/>
        <v>0</v>
      </c>
      <c r="AN43" s="72">
        <f t="shared" si="65"/>
        <v>0</v>
      </c>
      <c r="AO43" s="448"/>
      <c r="AP43" s="448"/>
      <c r="AQ43" s="448">
        <f>Roles!$D$7</f>
        <v>0.12</v>
      </c>
      <c r="AR43" s="462">
        <f t="shared" si="66"/>
        <v>0</v>
      </c>
      <c r="AS43" s="72">
        <f t="shared" si="67"/>
        <v>0</v>
      </c>
      <c r="AT43" s="448"/>
      <c r="AU43" s="448"/>
      <c r="AV43" s="448">
        <f>Roles!$D$7</f>
        <v>0.12</v>
      </c>
      <c r="AW43" s="462">
        <f t="shared" si="68"/>
        <v>0</v>
      </c>
      <c r="AX43" s="72">
        <f t="shared" si="69"/>
        <v>0</v>
      </c>
      <c r="AY43" s="448"/>
      <c r="AZ43" s="448"/>
      <c r="BA43" s="448">
        <f>Roles!$D$7</f>
        <v>0.12</v>
      </c>
      <c r="BB43" s="462">
        <f t="shared" si="70"/>
        <v>0</v>
      </c>
      <c r="BC43" s="72">
        <f t="shared" si="71"/>
        <v>0</v>
      </c>
      <c r="BD43" s="448"/>
      <c r="BE43" s="448"/>
      <c r="BF43" s="448">
        <f>Roles!$D$7</f>
        <v>0.12</v>
      </c>
      <c r="BG43" s="462">
        <f t="shared" si="72"/>
        <v>0</v>
      </c>
      <c r="BH43" s="72">
        <f t="shared" si="73"/>
        <v>0</v>
      </c>
      <c r="BI43" s="448"/>
      <c r="BJ43" s="448"/>
      <c r="BK43" s="448">
        <f>Roles!$D$7</f>
        <v>0.12</v>
      </c>
      <c r="BL43" s="462">
        <f t="shared" si="74"/>
        <v>0</v>
      </c>
      <c r="BM43" s="72">
        <f t="shared" si="75"/>
        <v>0</v>
      </c>
      <c r="BN43" s="448"/>
      <c r="BO43" s="448"/>
      <c r="BP43" s="448">
        <f>Roles!$D$7</f>
        <v>0.12</v>
      </c>
      <c r="BQ43" s="462">
        <f t="shared" si="76"/>
        <v>0</v>
      </c>
      <c r="BR43" s="72">
        <f t="shared" si="77"/>
        <v>0</v>
      </c>
      <c r="BS43" s="448"/>
      <c r="BT43" s="448"/>
      <c r="BU43" s="448">
        <f>Roles!$D$7</f>
        <v>0.12</v>
      </c>
      <c r="BV43" s="462">
        <f t="shared" si="78"/>
        <v>0</v>
      </c>
      <c r="BW43" s="72">
        <f t="shared" si="79"/>
        <v>0</v>
      </c>
      <c r="BX43" s="448"/>
      <c r="BY43" s="448"/>
      <c r="BZ43" s="448">
        <f>Roles!$D$7</f>
        <v>0.12</v>
      </c>
      <c r="CA43" s="462">
        <f t="shared" si="80"/>
        <v>0</v>
      </c>
      <c r="CB43" s="72">
        <f t="shared" si="81"/>
        <v>0</v>
      </c>
      <c r="CC43" s="448"/>
      <c r="CD43" s="448"/>
      <c r="CE43" s="448">
        <f>Roles!$D$7</f>
        <v>0.12</v>
      </c>
      <c r="CF43" s="462">
        <f t="shared" si="82"/>
        <v>0</v>
      </c>
      <c r="CG43" s="72">
        <f t="shared" si="83"/>
        <v>0</v>
      </c>
      <c r="CH43" s="448"/>
      <c r="CI43" s="448"/>
      <c r="CJ43" s="448">
        <f>Roles!$D$7</f>
        <v>0.12</v>
      </c>
      <c r="CK43" s="462">
        <f t="shared" si="84"/>
        <v>0</v>
      </c>
      <c r="CL43" s="72">
        <f t="shared" si="85"/>
        <v>0</v>
      </c>
      <c r="CM43" s="448"/>
      <c r="CN43" s="448"/>
      <c r="CO43" s="448">
        <f>Roles!$D$7</f>
        <v>0.12</v>
      </c>
      <c r="CP43" s="462">
        <f t="shared" si="86"/>
        <v>0</v>
      </c>
      <c r="CQ43" s="72">
        <f t="shared" si="87"/>
        <v>0</v>
      </c>
      <c r="CR43" s="448"/>
      <c r="CS43" s="448"/>
      <c r="CT43" s="448">
        <f>Roles!$D$7</f>
        <v>0.12</v>
      </c>
      <c r="CU43" s="462">
        <f t="shared" si="88"/>
        <v>0</v>
      </c>
      <c r="CV43" s="72">
        <f t="shared" si="89"/>
        <v>0</v>
      </c>
      <c r="CW43" s="448"/>
      <c r="CX43" s="448"/>
      <c r="CY43" s="448">
        <f>Roles!$D$7</f>
        <v>0.12</v>
      </c>
      <c r="CZ43" s="462">
        <f t="shared" si="90"/>
        <v>0</v>
      </c>
      <c r="DA43" s="72">
        <f t="shared" si="91"/>
        <v>0</v>
      </c>
      <c r="DB43" s="448"/>
      <c r="DC43" s="448"/>
      <c r="DD43" s="448">
        <f>Roles!$D$7</f>
        <v>0.12</v>
      </c>
      <c r="DE43" s="462">
        <f t="shared" si="92"/>
        <v>0</v>
      </c>
    </row>
    <row r="44" ht="15.0" customHeight="1">
      <c r="A44" s="492" t="s">
        <v>297</v>
      </c>
      <c r="B44" s="493" t="s">
        <v>298</v>
      </c>
      <c r="C44" s="494">
        <v>46287.0</v>
      </c>
      <c r="D44" s="494">
        <v>46289.0</v>
      </c>
      <c r="E44" s="495">
        <f t="shared" si="96"/>
        <v>3</v>
      </c>
      <c r="F44" s="277">
        <f>SUM(F45:F46)</f>
        <v>25</v>
      </c>
      <c r="G44" s="315">
        <f t="shared" si="3"/>
        <v>0.03160556258</v>
      </c>
      <c r="H44" s="315">
        <f>H46</f>
        <v>0.2541087231</v>
      </c>
      <c r="I44" s="496">
        <f>SUM(I45:I46)</f>
        <v>0</v>
      </c>
      <c r="J44" s="496">
        <f>J46</f>
        <v>310</v>
      </c>
      <c r="K44" s="245">
        <f t="shared" si="97"/>
        <v>0.8611111111</v>
      </c>
      <c r="L44" s="496">
        <f>SUM(L45:L46)</f>
        <v>0</v>
      </c>
      <c r="M44" s="496">
        <f>M46</f>
        <v>52.88</v>
      </c>
      <c r="N44" s="305" t="str">
        <f t="shared" si="5"/>
        <v>#REF!</v>
      </c>
      <c r="O44" s="72"/>
      <c r="P44" s="448"/>
      <c r="Q44" s="448"/>
      <c r="R44" s="448"/>
      <c r="S44" s="462">
        <f t="shared" si="56"/>
        <v>0</v>
      </c>
      <c r="T44" s="72">
        <f t="shared" si="57"/>
        <v>0</v>
      </c>
      <c r="U44" s="448"/>
      <c r="V44" s="448"/>
      <c r="W44" s="448"/>
      <c r="X44" s="462">
        <f t="shared" si="58"/>
        <v>0</v>
      </c>
      <c r="Y44" s="72">
        <f t="shared" si="59"/>
        <v>0</v>
      </c>
      <c r="Z44" s="448"/>
      <c r="AA44" s="448"/>
      <c r="AB44" s="448"/>
      <c r="AC44" s="462">
        <f t="shared" si="60"/>
        <v>0</v>
      </c>
      <c r="AD44" s="72">
        <f t="shared" si="61"/>
        <v>0</v>
      </c>
      <c r="AE44" s="448"/>
      <c r="AF44" s="448"/>
      <c r="AG44" s="448"/>
      <c r="AH44" s="462">
        <f t="shared" si="62"/>
        <v>0</v>
      </c>
      <c r="AI44" s="72">
        <f t="shared" si="63"/>
        <v>0</v>
      </c>
      <c r="AJ44" s="448"/>
      <c r="AK44" s="448"/>
      <c r="AL44" s="448"/>
      <c r="AM44" s="462">
        <f t="shared" si="64"/>
        <v>0</v>
      </c>
      <c r="AN44" s="72">
        <f t="shared" si="65"/>
        <v>0</v>
      </c>
      <c r="AO44" s="448"/>
      <c r="AP44" s="448"/>
      <c r="AQ44" s="448"/>
      <c r="AR44" s="462">
        <f t="shared" si="66"/>
        <v>0</v>
      </c>
      <c r="AS44" s="72">
        <f t="shared" si="67"/>
        <v>0</v>
      </c>
      <c r="AT44" s="448"/>
      <c r="AU44" s="448"/>
      <c r="AV44" s="448"/>
      <c r="AW44" s="462">
        <f t="shared" si="68"/>
        <v>0</v>
      </c>
      <c r="AX44" s="72">
        <f t="shared" si="69"/>
        <v>0</v>
      </c>
      <c r="AY44" s="448"/>
      <c r="AZ44" s="448"/>
      <c r="BA44" s="448"/>
      <c r="BB44" s="462">
        <f t="shared" si="70"/>
        <v>0</v>
      </c>
      <c r="BC44" s="72">
        <f t="shared" si="71"/>
        <v>0</v>
      </c>
      <c r="BD44" s="448"/>
      <c r="BE44" s="448"/>
      <c r="BF44" s="448"/>
      <c r="BG44" s="462">
        <f t="shared" si="72"/>
        <v>0</v>
      </c>
      <c r="BH44" s="72">
        <f t="shared" si="73"/>
        <v>0</v>
      </c>
      <c r="BI44" s="448"/>
      <c r="BJ44" s="448"/>
      <c r="BK44" s="448"/>
      <c r="BL44" s="462">
        <f t="shared" si="74"/>
        <v>0</v>
      </c>
      <c r="BM44" s="72">
        <f t="shared" si="75"/>
        <v>0</v>
      </c>
      <c r="BN44" s="448"/>
      <c r="BO44" s="448"/>
      <c r="BP44" s="448"/>
      <c r="BQ44" s="462">
        <f t="shared" si="76"/>
        <v>0</v>
      </c>
      <c r="BR44" s="72">
        <f t="shared" si="77"/>
        <v>0</v>
      </c>
      <c r="BS44" s="448"/>
      <c r="BT44" s="448"/>
      <c r="BU44" s="448"/>
      <c r="BV44" s="462">
        <f t="shared" si="78"/>
        <v>0</v>
      </c>
      <c r="BW44" s="72">
        <f t="shared" si="79"/>
        <v>0</v>
      </c>
      <c r="BX44" s="448"/>
      <c r="BY44" s="448"/>
      <c r="BZ44" s="448"/>
      <c r="CA44" s="462">
        <f t="shared" si="80"/>
        <v>0</v>
      </c>
      <c r="CB44" s="72">
        <f t="shared" si="81"/>
        <v>0</v>
      </c>
      <c r="CC44" s="448"/>
      <c r="CD44" s="448"/>
      <c r="CE44" s="448"/>
      <c r="CF44" s="462">
        <f t="shared" si="82"/>
        <v>0</v>
      </c>
      <c r="CG44" s="72">
        <f t="shared" si="83"/>
        <v>0</v>
      </c>
      <c r="CH44" s="448"/>
      <c r="CI44" s="448"/>
      <c r="CJ44" s="448"/>
      <c r="CK44" s="462">
        <f t="shared" si="84"/>
        <v>0</v>
      </c>
      <c r="CL44" s="72">
        <f t="shared" si="85"/>
        <v>0</v>
      </c>
      <c r="CM44" s="448"/>
      <c r="CN44" s="448"/>
      <c r="CO44" s="448"/>
      <c r="CP44" s="462">
        <f t="shared" si="86"/>
        <v>0</v>
      </c>
      <c r="CQ44" s="72">
        <f t="shared" si="87"/>
        <v>0</v>
      </c>
      <c r="CR44" s="448"/>
      <c r="CS44" s="448"/>
      <c r="CT44" s="448"/>
      <c r="CU44" s="462">
        <f t="shared" si="88"/>
        <v>0</v>
      </c>
      <c r="CV44" s="72">
        <f t="shared" si="89"/>
        <v>0</v>
      </c>
      <c r="CW44" s="448"/>
      <c r="CX44" s="448"/>
      <c r="CY44" s="448"/>
      <c r="CZ44" s="462">
        <f t="shared" si="90"/>
        <v>0</v>
      </c>
      <c r="DA44" s="72">
        <f t="shared" si="91"/>
        <v>0</v>
      </c>
      <c r="DB44" s="448"/>
      <c r="DC44" s="448"/>
      <c r="DD44" s="448"/>
      <c r="DE44" s="462">
        <f t="shared" si="92"/>
        <v>0</v>
      </c>
    </row>
    <row r="45" ht="15.75" customHeight="1">
      <c r="A45" s="257" t="s">
        <v>299</v>
      </c>
      <c r="B45" s="258" t="s">
        <v>300</v>
      </c>
      <c r="C45" s="497">
        <v>46287.0</v>
      </c>
      <c r="D45" s="497">
        <v>46288.0</v>
      </c>
      <c r="E45" s="498">
        <f t="shared" si="96"/>
        <v>2</v>
      </c>
      <c r="F45" s="261">
        <v>15.0</v>
      </c>
      <c r="G45" s="263">
        <f t="shared" si="3"/>
        <v>0.01896333755</v>
      </c>
      <c r="H45" s="263">
        <f>H43+G45</f>
        <v>0.2414664981</v>
      </c>
      <c r="I45" s="475">
        <f t="shared" ref="I45:I46" si="119">P45+U45+Z45+AE45+AJ45+AO45+AT45+AY45+BD45+BI45+BN45+BS45+BX45+CC45+CH45+CM45+CR45+CW45+DB45</f>
        <v>0</v>
      </c>
      <c r="J45" s="287">
        <f>J43+I45</f>
        <v>310</v>
      </c>
      <c r="K45" s="326">
        <f t="shared" si="97"/>
        <v>0.8611111111</v>
      </c>
      <c r="L45" s="476">
        <f t="shared" ref="L45:L46" si="120">S45+X45+AC45+AH45+AM45+AR45+AW45+BB45+BG45+BL45+BQ45+BV45+CA45+CF45+CK45+CP45+CU45+CZ45+DE45</f>
        <v>0</v>
      </c>
      <c r="M45" s="287">
        <f>M43+L45</f>
        <v>52.88</v>
      </c>
      <c r="N45" s="131" t="str">
        <f t="shared" si="5"/>
        <v>#REF!</v>
      </c>
      <c r="O45" s="72">
        <f t="shared" ref="O45:O46" si="121">P45/$F45</f>
        <v>0</v>
      </c>
      <c r="P45" s="448"/>
      <c r="Q45" s="448"/>
      <c r="R45" s="448">
        <f>Roles!$D$5</f>
        <v>0.44</v>
      </c>
      <c r="S45" s="462">
        <f t="shared" si="56"/>
        <v>0</v>
      </c>
      <c r="T45" s="72">
        <f t="shared" si="57"/>
        <v>0</v>
      </c>
      <c r="U45" s="448"/>
      <c r="V45" s="448"/>
      <c r="W45" s="448">
        <f>Roles!$D$7</f>
        <v>0.12</v>
      </c>
      <c r="X45" s="462">
        <f t="shared" si="58"/>
        <v>0</v>
      </c>
      <c r="Y45" s="72">
        <f t="shared" si="59"/>
        <v>0</v>
      </c>
      <c r="Z45" s="448"/>
      <c r="AA45" s="448"/>
      <c r="AB45" s="448">
        <f>Roles!$D$7</f>
        <v>0.12</v>
      </c>
      <c r="AC45" s="462">
        <f t="shared" si="60"/>
        <v>0</v>
      </c>
      <c r="AD45" s="72">
        <f t="shared" si="61"/>
        <v>0</v>
      </c>
      <c r="AE45" s="448"/>
      <c r="AF45" s="448"/>
      <c r="AG45" s="448">
        <f>Roles!$D$7</f>
        <v>0.12</v>
      </c>
      <c r="AH45" s="462">
        <f t="shared" si="62"/>
        <v>0</v>
      </c>
      <c r="AI45" s="72">
        <f t="shared" si="63"/>
        <v>0</v>
      </c>
      <c r="AJ45" s="448"/>
      <c r="AK45" s="448"/>
      <c r="AL45" s="448">
        <f>Roles!$D$7</f>
        <v>0.12</v>
      </c>
      <c r="AM45" s="462">
        <f t="shared" si="64"/>
        <v>0</v>
      </c>
      <c r="AN45" s="72">
        <f t="shared" si="65"/>
        <v>0</v>
      </c>
      <c r="AO45" s="448"/>
      <c r="AP45" s="448"/>
      <c r="AQ45" s="448">
        <f>Roles!$D$7</f>
        <v>0.12</v>
      </c>
      <c r="AR45" s="462">
        <f t="shared" si="66"/>
        <v>0</v>
      </c>
      <c r="AS45" s="72">
        <f t="shared" si="67"/>
        <v>0</v>
      </c>
      <c r="AT45" s="448"/>
      <c r="AU45" s="448"/>
      <c r="AV45" s="448">
        <f>Roles!$D$7</f>
        <v>0.12</v>
      </c>
      <c r="AW45" s="462">
        <f t="shared" si="68"/>
        <v>0</v>
      </c>
      <c r="AX45" s="72">
        <f t="shared" si="69"/>
        <v>0</v>
      </c>
      <c r="AY45" s="448"/>
      <c r="AZ45" s="448"/>
      <c r="BA45" s="448">
        <f>Roles!$D$7</f>
        <v>0.12</v>
      </c>
      <c r="BB45" s="462">
        <f t="shared" si="70"/>
        <v>0</v>
      </c>
      <c r="BC45" s="72">
        <f t="shared" si="71"/>
        <v>0</v>
      </c>
      <c r="BD45" s="448"/>
      <c r="BE45" s="448"/>
      <c r="BF45" s="448">
        <f>Roles!$D$7</f>
        <v>0.12</v>
      </c>
      <c r="BG45" s="462">
        <f t="shared" si="72"/>
        <v>0</v>
      </c>
      <c r="BH45" s="72">
        <f t="shared" si="73"/>
        <v>0</v>
      </c>
      <c r="BI45" s="448"/>
      <c r="BJ45" s="448"/>
      <c r="BK45" s="448">
        <f>Roles!$D$7</f>
        <v>0.12</v>
      </c>
      <c r="BL45" s="462">
        <f t="shared" si="74"/>
        <v>0</v>
      </c>
      <c r="BM45" s="72">
        <f t="shared" si="75"/>
        <v>0</v>
      </c>
      <c r="BN45" s="448"/>
      <c r="BO45" s="448"/>
      <c r="BP45" s="448">
        <f>Roles!$D$7</f>
        <v>0.12</v>
      </c>
      <c r="BQ45" s="462">
        <f t="shared" si="76"/>
        <v>0</v>
      </c>
      <c r="BR45" s="72">
        <f t="shared" si="77"/>
        <v>0</v>
      </c>
      <c r="BS45" s="448"/>
      <c r="BT45" s="448"/>
      <c r="BU45" s="448">
        <f>Roles!$D$7</f>
        <v>0.12</v>
      </c>
      <c r="BV45" s="462">
        <f t="shared" si="78"/>
        <v>0</v>
      </c>
      <c r="BW45" s="72">
        <f t="shared" si="79"/>
        <v>0</v>
      </c>
      <c r="BX45" s="448"/>
      <c r="BY45" s="448"/>
      <c r="BZ45" s="448">
        <f>Roles!$D$7</f>
        <v>0.12</v>
      </c>
      <c r="CA45" s="462">
        <f t="shared" si="80"/>
        <v>0</v>
      </c>
      <c r="CB45" s="72">
        <f t="shared" si="81"/>
        <v>0</v>
      </c>
      <c r="CC45" s="448"/>
      <c r="CD45" s="448"/>
      <c r="CE45" s="448">
        <f>Roles!$D$7</f>
        <v>0.12</v>
      </c>
      <c r="CF45" s="462">
        <f t="shared" si="82"/>
        <v>0</v>
      </c>
      <c r="CG45" s="72">
        <f t="shared" si="83"/>
        <v>0</v>
      </c>
      <c r="CH45" s="448"/>
      <c r="CI45" s="448"/>
      <c r="CJ45" s="448">
        <f>Roles!$D$7</f>
        <v>0.12</v>
      </c>
      <c r="CK45" s="462">
        <f t="shared" si="84"/>
        <v>0</v>
      </c>
      <c r="CL45" s="72">
        <f t="shared" si="85"/>
        <v>0</v>
      </c>
      <c r="CM45" s="448"/>
      <c r="CN45" s="448"/>
      <c r="CO45" s="448">
        <f>Roles!$D$7</f>
        <v>0.12</v>
      </c>
      <c r="CP45" s="462">
        <f t="shared" si="86"/>
        <v>0</v>
      </c>
      <c r="CQ45" s="72">
        <f t="shared" si="87"/>
        <v>0</v>
      </c>
      <c r="CR45" s="448"/>
      <c r="CS45" s="448"/>
      <c r="CT45" s="448">
        <f>Roles!$D$7</f>
        <v>0.12</v>
      </c>
      <c r="CU45" s="462">
        <f t="shared" si="88"/>
        <v>0</v>
      </c>
      <c r="CV45" s="72">
        <f t="shared" si="89"/>
        <v>0</v>
      </c>
      <c r="CW45" s="448"/>
      <c r="CX45" s="448"/>
      <c r="CY45" s="448">
        <f>Roles!$D$7</f>
        <v>0.12</v>
      </c>
      <c r="CZ45" s="462">
        <f t="shared" si="90"/>
        <v>0</v>
      </c>
      <c r="DA45" s="72">
        <f t="shared" si="91"/>
        <v>0</v>
      </c>
      <c r="DB45" s="448"/>
      <c r="DC45" s="448"/>
      <c r="DD45" s="448">
        <f>Roles!$D$7</f>
        <v>0.12</v>
      </c>
      <c r="DE45" s="462">
        <f t="shared" si="92"/>
        <v>0</v>
      </c>
    </row>
    <row r="46" ht="15.75" customHeight="1">
      <c r="A46" s="503" t="s">
        <v>301</v>
      </c>
      <c r="B46" s="504" t="s">
        <v>302</v>
      </c>
      <c r="C46" s="497">
        <v>46289.0</v>
      </c>
      <c r="D46" s="497">
        <v>46289.0</v>
      </c>
      <c r="E46" s="498">
        <f t="shared" si="96"/>
        <v>1</v>
      </c>
      <c r="F46" s="261">
        <v>10.0</v>
      </c>
      <c r="G46" s="263">
        <f t="shared" si="3"/>
        <v>0.01264222503</v>
      </c>
      <c r="H46" s="263">
        <f t="shared" ref="H46:H47" si="122">H45+G46</f>
        <v>0.2541087231</v>
      </c>
      <c r="I46" s="475">
        <f t="shared" si="119"/>
        <v>0</v>
      </c>
      <c r="J46" s="287">
        <f t="shared" ref="J46:J47" si="123">J45+I46</f>
        <v>310</v>
      </c>
      <c r="K46" s="326">
        <f t="shared" si="97"/>
        <v>0.8611111111</v>
      </c>
      <c r="L46" s="476">
        <f t="shared" si="120"/>
        <v>0</v>
      </c>
      <c r="M46" s="287">
        <f t="shared" ref="M46:M47" si="124">M45+L46</f>
        <v>52.88</v>
      </c>
      <c r="N46" s="305" t="str">
        <f t="shared" si="5"/>
        <v>#REF!</v>
      </c>
      <c r="O46" s="72">
        <f t="shared" si="121"/>
        <v>0</v>
      </c>
      <c r="P46" s="448"/>
      <c r="Q46" s="448"/>
      <c r="R46" s="448">
        <f>Roles!$D$5</f>
        <v>0.44</v>
      </c>
      <c r="S46" s="462">
        <f t="shared" si="56"/>
        <v>0</v>
      </c>
      <c r="T46" s="72">
        <f t="shared" si="57"/>
        <v>0</v>
      </c>
      <c r="U46" s="448"/>
      <c r="V46" s="448"/>
      <c r="W46" s="448">
        <f>Roles!$D$7</f>
        <v>0.12</v>
      </c>
      <c r="X46" s="462">
        <f t="shared" si="58"/>
        <v>0</v>
      </c>
      <c r="Y46" s="72">
        <f t="shared" si="59"/>
        <v>0</v>
      </c>
      <c r="Z46" s="448"/>
      <c r="AA46" s="448"/>
      <c r="AB46" s="448">
        <f>Roles!$D$7</f>
        <v>0.12</v>
      </c>
      <c r="AC46" s="462">
        <f t="shared" si="60"/>
        <v>0</v>
      </c>
      <c r="AD46" s="72">
        <f t="shared" si="61"/>
        <v>0</v>
      </c>
      <c r="AE46" s="448"/>
      <c r="AF46" s="448"/>
      <c r="AG46" s="448">
        <f>Roles!$D$7</f>
        <v>0.12</v>
      </c>
      <c r="AH46" s="462">
        <f t="shared" si="62"/>
        <v>0</v>
      </c>
      <c r="AI46" s="72">
        <f t="shared" si="63"/>
        <v>0</v>
      </c>
      <c r="AJ46" s="448"/>
      <c r="AK46" s="448"/>
      <c r="AL46" s="448">
        <f>Roles!$D$7</f>
        <v>0.12</v>
      </c>
      <c r="AM46" s="462">
        <f t="shared" si="64"/>
        <v>0</v>
      </c>
      <c r="AN46" s="72">
        <f t="shared" si="65"/>
        <v>0</v>
      </c>
      <c r="AO46" s="448"/>
      <c r="AP46" s="448"/>
      <c r="AQ46" s="448">
        <f>Roles!$D$7</f>
        <v>0.12</v>
      </c>
      <c r="AR46" s="462">
        <f t="shared" si="66"/>
        <v>0</v>
      </c>
      <c r="AS46" s="72">
        <f t="shared" si="67"/>
        <v>0</v>
      </c>
      <c r="AT46" s="448"/>
      <c r="AU46" s="448"/>
      <c r="AV46" s="448">
        <f>Roles!$D$7</f>
        <v>0.12</v>
      </c>
      <c r="AW46" s="462">
        <f t="shared" si="68"/>
        <v>0</v>
      </c>
      <c r="AX46" s="72">
        <f t="shared" si="69"/>
        <v>0</v>
      </c>
      <c r="AY46" s="448"/>
      <c r="AZ46" s="448"/>
      <c r="BA46" s="448">
        <f>Roles!$D$7</f>
        <v>0.12</v>
      </c>
      <c r="BB46" s="462">
        <f t="shared" si="70"/>
        <v>0</v>
      </c>
      <c r="BC46" s="72">
        <f t="shared" si="71"/>
        <v>0</v>
      </c>
      <c r="BD46" s="448"/>
      <c r="BE46" s="448"/>
      <c r="BF46" s="448">
        <f>Roles!$D$7</f>
        <v>0.12</v>
      </c>
      <c r="BG46" s="462">
        <f t="shared" si="72"/>
        <v>0</v>
      </c>
      <c r="BH46" s="72">
        <f t="shared" si="73"/>
        <v>0</v>
      </c>
      <c r="BI46" s="448"/>
      <c r="BJ46" s="448"/>
      <c r="BK46" s="448">
        <f>Roles!$D$7</f>
        <v>0.12</v>
      </c>
      <c r="BL46" s="462">
        <f t="shared" si="74"/>
        <v>0</v>
      </c>
      <c r="BM46" s="72">
        <f t="shared" si="75"/>
        <v>0</v>
      </c>
      <c r="BN46" s="448"/>
      <c r="BO46" s="448"/>
      <c r="BP46" s="448">
        <f>Roles!$D$7</f>
        <v>0.12</v>
      </c>
      <c r="BQ46" s="462">
        <f t="shared" si="76"/>
        <v>0</v>
      </c>
      <c r="BR46" s="72">
        <f t="shared" si="77"/>
        <v>0</v>
      </c>
      <c r="BS46" s="448"/>
      <c r="BT46" s="448"/>
      <c r="BU46" s="448">
        <f>Roles!$D$7</f>
        <v>0.12</v>
      </c>
      <c r="BV46" s="462">
        <f t="shared" si="78"/>
        <v>0</v>
      </c>
      <c r="BW46" s="72">
        <f t="shared" si="79"/>
        <v>0</v>
      </c>
      <c r="BX46" s="448"/>
      <c r="BY46" s="448"/>
      <c r="BZ46" s="448">
        <f>Roles!$D$7</f>
        <v>0.12</v>
      </c>
      <c r="CA46" s="462">
        <f t="shared" si="80"/>
        <v>0</v>
      </c>
      <c r="CB46" s="72">
        <f t="shared" si="81"/>
        <v>0</v>
      </c>
      <c r="CC46" s="448"/>
      <c r="CD46" s="448"/>
      <c r="CE46" s="448">
        <f>Roles!$D$7</f>
        <v>0.12</v>
      </c>
      <c r="CF46" s="462">
        <f t="shared" si="82"/>
        <v>0</v>
      </c>
      <c r="CG46" s="72">
        <f t="shared" si="83"/>
        <v>0</v>
      </c>
      <c r="CH46" s="448"/>
      <c r="CI46" s="448"/>
      <c r="CJ46" s="448">
        <f>Roles!$D$7</f>
        <v>0.12</v>
      </c>
      <c r="CK46" s="462">
        <f t="shared" si="84"/>
        <v>0</v>
      </c>
      <c r="CL46" s="72">
        <f t="shared" si="85"/>
        <v>0</v>
      </c>
      <c r="CM46" s="448"/>
      <c r="CN46" s="448"/>
      <c r="CO46" s="448">
        <f>Roles!$D$7</f>
        <v>0.12</v>
      </c>
      <c r="CP46" s="462">
        <f t="shared" si="86"/>
        <v>0</v>
      </c>
      <c r="CQ46" s="72">
        <f t="shared" si="87"/>
        <v>0</v>
      </c>
      <c r="CR46" s="448"/>
      <c r="CS46" s="448"/>
      <c r="CT46" s="448">
        <f>Roles!$D$7</f>
        <v>0.12</v>
      </c>
      <c r="CU46" s="462">
        <f t="shared" si="88"/>
        <v>0</v>
      </c>
      <c r="CV46" s="72">
        <f t="shared" si="89"/>
        <v>0</v>
      </c>
      <c r="CW46" s="448"/>
      <c r="CX46" s="448"/>
      <c r="CY46" s="448">
        <f>Roles!$D$7</f>
        <v>0.12</v>
      </c>
      <c r="CZ46" s="462">
        <f t="shared" si="90"/>
        <v>0</v>
      </c>
      <c r="DA46" s="72">
        <f t="shared" si="91"/>
        <v>0</v>
      </c>
      <c r="DB46" s="448"/>
      <c r="DC46" s="448"/>
      <c r="DD46" s="448">
        <f>Roles!$D$7</f>
        <v>0.12</v>
      </c>
      <c r="DE46" s="462">
        <f t="shared" si="92"/>
        <v>0</v>
      </c>
    </row>
    <row r="47" ht="15.75" customHeight="1">
      <c r="A47" s="483" t="s">
        <v>108</v>
      </c>
      <c r="B47" s="484" t="s">
        <v>303</v>
      </c>
      <c r="C47" s="443">
        <v>46289.0</v>
      </c>
      <c r="D47" s="443">
        <v>46289.0</v>
      </c>
      <c r="E47" s="485">
        <f t="shared" si="96"/>
        <v>1</v>
      </c>
      <c r="F47" s="505">
        <v>0.0</v>
      </c>
      <c r="G47" s="326">
        <f t="shared" si="3"/>
        <v>0</v>
      </c>
      <c r="H47" s="326">
        <f t="shared" si="122"/>
        <v>0.2541087231</v>
      </c>
      <c r="I47" s="54">
        <f>F47</f>
        <v>0</v>
      </c>
      <c r="J47" s="54">
        <f t="shared" si="123"/>
        <v>310</v>
      </c>
      <c r="K47" s="326">
        <f t="shared" si="97"/>
        <v>0.8611111111</v>
      </c>
      <c r="L47" s="54">
        <v>0.0</v>
      </c>
      <c r="M47" s="54">
        <f t="shared" si="124"/>
        <v>52.88</v>
      </c>
      <c r="N47" s="121" t="str">
        <f t="shared" si="5"/>
        <v>#REF!</v>
      </c>
      <c r="O47" s="506"/>
      <c r="P47" s="448"/>
      <c r="Q47" s="448"/>
      <c r="R47" s="448"/>
      <c r="S47" s="462"/>
      <c r="T47" s="72"/>
      <c r="U47" s="448"/>
      <c r="V47" s="448"/>
      <c r="W47" s="448"/>
      <c r="X47" s="462"/>
      <c r="Y47" s="72"/>
      <c r="Z47" s="448"/>
      <c r="AA47" s="448"/>
      <c r="AB47" s="448"/>
      <c r="AC47" s="462"/>
      <c r="AD47" s="72"/>
      <c r="AE47" s="448"/>
      <c r="AF47" s="448"/>
      <c r="AG47" s="448"/>
      <c r="AH47" s="462"/>
      <c r="AI47" s="72"/>
      <c r="AJ47" s="448"/>
      <c r="AK47" s="448"/>
      <c r="AL47" s="448"/>
      <c r="AM47" s="462"/>
      <c r="AN47" s="72"/>
      <c r="AO47" s="448"/>
      <c r="AP47" s="448"/>
      <c r="AQ47" s="448"/>
      <c r="AR47" s="462"/>
      <c r="AS47" s="72"/>
      <c r="AT47" s="448"/>
      <c r="AU47" s="448"/>
      <c r="AV47" s="448"/>
      <c r="AW47" s="462"/>
      <c r="AX47" s="72"/>
      <c r="AY47" s="448"/>
      <c r="AZ47" s="448"/>
      <c r="BA47" s="448"/>
      <c r="BB47" s="462"/>
      <c r="BC47" s="72"/>
      <c r="BD47" s="448"/>
      <c r="BE47" s="448"/>
      <c r="BF47" s="448"/>
      <c r="BG47" s="462"/>
      <c r="BH47" s="72"/>
      <c r="BI47" s="448"/>
      <c r="BJ47" s="448"/>
      <c r="BK47" s="448"/>
      <c r="BL47" s="462"/>
      <c r="BM47" s="72"/>
      <c r="BN47" s="448"/>
      <c r="BO47" s="448"/>
      <c r="BP47" s="448"/>
      <c r="BQ47" s="462"/>
      <c r="BR47" s="72"/>
      <c r="BS47" s="448"/>
      <c r="BT47" s="448"/>
      <c r="BU47" s="448"/>
      <c r="BV47" s="462"/>
      <c r="BW47" s="72"/>
      <c r="BX47" s="448"/>
      <c r="BY47" s="448"/>
      <c r="BZ47" s="448"/>
      <c r="CA47" s="462"/>
      <c r="CB47" s="72"/>
      <c r="CC47" s="448"/>
      <c r="CD47" s="448"/>
      <c r="CE47" s="448"/>
      <c r="CF47" s="462"/>
      <c r="CG47" s="72"/>
      <c r="CH47" s="448"/>
      <c r="CI47" s="448"/>
      <c r="CJ47" s="448"/>
      <c r="CK47" s="462"/>
      <c r="CL47" s="72"/>
      <c r="CM47" s="448"/>
      <c r="CN47" s="448"/>
      <c r="CO47" s="448"/>
      <c r="CP47" s="462"/>
      <c r="CQ47" s="72"/>
      <c r="CR47" s="448"/>
      <c r="CS47" s="448"/>
      <c r="CT47" s="448"/>
      <c r="CU47" s="462"/>
      <c r="CV47" s="72"/>
      <c r="CW47" s="448"/>
      <c r="CX47" s="448"/>
      <c r="CY47" s="448"/>
      <c r="CZ47" s="462"/>
      <c r="DA47" s="72"/>
      <c r="DB47" s="448"/>
      <c r="DC47" s="448"/>
      <c r="DD47" s="448"/>
      <c r="DE47" s="462"/>
    </row>
    <row r="48" ht="15.75" customHeight="1">
      <c r="A48" s="487">
        <v>3.0</v>
      </c>
      <c r="B48" s="507" t="s">
        <v>304</v>
      </c>
      <c r="C48" s="489">
        <v>46290.0</v>
      </c>
      <c r="D48" s="489">
        <v>46310.0</v>
      </c>
      <c r="E48" s="490">
        <f t="shared" si="96"/>
        <v>21</v>
      </c>
      <c r="F48" s="300">
        <f>F49+F52+F56+F60</f>
        <v>157</v>
      </c>
      <c r="G48" s="322">
        <f t="shared" si="3"/>
        <v>0.198482933</v>
      </c>
      <c r="H48" s="322">
        <f>H62</f>
        <v>0.4525916561</v>
      </c>
      <c r="I48" s="491">
        <f>I49+I52+I56+I60</f>
        <v>42</v>
      </c>
      <c r="J48" s="491">
        <f>J62</f>
        <v>352</v>
      </c>
      <c r="K48" s="454">
        <f t="shared" si="97"/>
        <v>0.9777777778</v>
      </c>
      <c r="L48" s="491">
        <f>L49+L52+L56+L60</f>
        <v>6.96</v>
      </c>
      <c r="M48" s="491">
        <f>M62</f>
        <v>59.84</v>
      </c>
      <c r="N48" s="131" t="str">
        <f t="shared" si="5"/>
        <v>#REF!</v>
      </c>
      <c r="O48" s="506"/>
      <c r="P48" s="448"/>
      <c r="Q48" s="448"/>
      <c r="R48" s="448"/>
      <c r="S48" s="462"/>
      <c r="T48" s="72"/>
      <c r="U48" s="448"/>
      <c r="V48" s="448"/>
      <c r="W48" s="448"/>
      <c r="X48" s="462"/>
      <c r="Y48" s="72"/>
      <c r="Z48" s="448"/>
      <c r="AA48" s="448"/>
      <c r="AB48" s="448"/>
      <c r="AC48" s="462"/>
      <c r="AD48" s="72"/>
      <c r="AE48" s="448"/>
      <c r="AF48" s="448"/>
      <c r="AG48" s="448"/>
      <c r="AH48" s="462"/>
      <c r="AI48" s="72"/>
      <c r="AJ48" s="448"/>
      <c r="AK48" s="448"/>
      <c r="AL48" s="448"/>
      <c r="AM48" s="462"/>
      <c r="AN48" s="72"/>
      <c r="AO48" s="448"/>
      <c r="AP48" s="448"/>
      <c r="AQ48" s="448"/>
      <c r="AR48" s="462"/>
      <c r="AS48" s="72"/>
      <c r="AT48" s="448"/>
      <c r="AU48" s="448"/>
      <c r="AV48" s="448"/>
      <c r="AW48" s="462"/>
      <c r="AX48" s="72"/>
      <c r="AY48" s="448"/>
      <c r="AZ48" s="448"/>
      <c r="BA48" s="448"/>
      <c r="BB48" s="462"/>
      <c r="BC48" s="72"/>
      <c r="BD48" s="448"/>
      <c r="BE48" s="448"/>
      <c r="BF48" s="448"/>
      <c r="BG48" s="462"/>
      <c r="BH48" s="72"/>
      <c r="BI48" s="448"/>
      <c r="BJ48" s="448"/>
      <c r="BK48" s="448"/>
      <c r="BL48" s="462"/>
      <c r="BM48" s="72"/>
      <c r="BN48" s="448"/>
      <c r="BO48" s="448"/>
      <c r="BP48" s="448"/>
      <c r="BQ48" s="462"/>
      <c r="BR48" s="72"/>
      <c r="BS48" s="448"/>
      <c r="BT48" s="448"/>
      <c r="BU48" s="448"/>
      <c r="BV48" s="462"/>
      <c r="BW48" s="72"/>
      <c r="BX48" s="448"/>
      <c r="BY48" s="448"/>
      <c r="BZ48" s="448"/>
      <c r="CA48" s="462"/>
      <c r="CB48" s="72"/>
      <c r="CC48" s="448"/>
      <c r="CD48" s="448"/>
      <c r="CE48" s="448"/>
      <c r="CF48" s="462"/>
      <c r="CG48" s="72"/>
      <c r="CH48" s="448"/>
      <c r="CI48" s="448"/>
      <c r="CJ48" s="448"/>
      <c r="CK48" s="462"/>
      <c r="CL48" s="72"/>
      <c r="CM48" s="448"/>
      <c r="CN48" s="448"/>
      <c r="CO48" s="448"/>
      <c r="CP48" s="462"/>
      <c r="CQ48" s="72"/>
      <c r="CR48" s="448"/>
      <c r="CS48" s="448"/>
      <c r="CT48" s="448"/>
      <c r="CU48" s="462"/>
      <c r="CV48" s="72"/>
      <c r="CW48" s="448"/>
      <c r="CX48" s="448"/>
      <c r="CY48" s="448"/>
      <c r="CZ48" s="462"/>
      <c r="DA48" s="72"/>
      <c r="DB48" s="448"/>
      <c r="DC48" s="448"/>
      <c r="DD48" s="448"/>
      <c r="DE48" s="462"/>
    </row>
    <row r="49" ht="15.75" customHeight="1">
      <c r="A49" s="492">
        <v>3.1</v>
      </c>
      <c r="B49" s="493" t="s">
        <v>305</v>
      </c>
      <c r="C49" s="494">
        <v>46290.0</v>
      </c>
      <c r="D49" s="494">
        <v>46297.0</v>
      </c>
      <c r="E49" s="495">
        <f t="shared" si="96"/>
        <v>8</v>
      </c>
      <c r="F49" s="277">
        <f>SUM(F50:F51)</f>
        <v>60</v>
      </c>
      <c r="G49" s="315">
        <f t="shared" si="3"/>
        <v>0.07585335019</v>
      </c>
      <c r="H49" s="315">
        <f>H51</f>
        <v>0.3299620733</v>
      </c>
      <c r="I49" s="496">
        <f>SUM(I50:I51)</f>
        <v>40</v>
      </c>
      <c r="J49" s="496">
        <f>J51</f>
        <v>350</v>
      </c>
      <c r="K49" s="245">
        <f t="shared" si="97"/>
        <v>0.9722222222</v>
      </c>
      <c r="L49" s="496">
        <f>SUM(L50:L51)</f>
        <v>6.08</v>
      </c>
      <c r="M49" s="496">
        <f>M51</f>
        <v>58.96</v>
      </c>
      <c r="N49" s="305" t="str">
        <f t="shared" si="5"/>
        <v>#REF!</v>
      </c>
      <c r="O49" s="72"/>
      <c r="P49" s="462"/>
      <c r="Q49" s="448"/>
      <c r="R49" s="448"/>
      <c r="S49" s="462"/>
      <c r="T49" s="72"/>
      <c r="U49" s="462"/>
      <c r="V49" s="448"/>
      <c r="W49" s="448"/>
      <c r="X49" s="462"/>
      <c r="Y49" s="72"/>
      <c r="Z49" s="462"/>
      <c r="AA49" s="448"/>
      <c r="AB49" s="448"/>
      <c r="AC49" s="462"/>
      <c r="AD49" s="72"/>
      <c r="AE49" s="462"/>
      <c r="AF49" s="448"/>
      <c r="AG49" s="448"/>
      <c r="AH49" s="462"/>
      <c r="AI49" s="72"/>
      <c r="AJ49" s="462"/>
      <c r="AK49" s="448"/>
      <c r="AL49" s="448"/>
      <c r="AM49" s="462"/>
      <c r="AN49" s="72"/>
      <c r="AO49" s="462"/>
      <c r="AP49" s="448"/>
      <c r="AQ49" s="448"/>
      <c r="AR49" s="462"/>
      <c r="AS49" s="72"/>
      <c r="AT49" s="462"/>
      <c r="AU49" s="448"/>
      <c r="AV49" s="448"/>
      <c r="AW49" s="462"/>
      <c r="AX49" s="72"/>
      <c r="AY49" s="462"/>
      <c r="AZ49" s="448"/>
      <c r="BA49" s="448"/>
      <c r="BB49" s="462"/>
      <c r="BC49" s="72"/>
      <c r="BD49" s="462"/>
      <c r="BE49" s="448"/>
      <c r="BF49" s="448"/>
      <c r="BG49" s="462"/>
      <c r="BH49" s="72"/>
      <c r="BI49" s="462"/>
      <c r="BJ49" s="448"/>
      <c r="BK49" s="448"/>
      <c r="BL49" s="462"/>
      <c r="BM49" s="72"/>
      <c r="BN49" s="462"/>
      <c r="BO49" s="448"/>
      <c r="BP49" s="448"/>
      <c r="BQ49" s="462"/>
      <c r="BR49" s="72"/>
      <c r="BS49" s="462"/>
      <c r="BT49" s="448"/>
      <c r="BU49" s="448"/>
      <c r="BV49" s="462"/>
      <c r="BW49" s="72"/>
      <c r="BX49" s="462"/>
      <c r="BY49" s="448"/>
      <c r="BZ49" s="448"/>
      <c r="CA49" s="462"/>
      <c r="CB49" s="72"/>
      <c r="CC49" s="462"/>
      <c r="CD49" s="448"/>
      <c r="CE49" s="448"/>
      <c r="CF49" s="462"/>
      <c r="CG49" s="72"/>
      <c r="CH49" s="462"/>
      <c r="CI49" s="448"/>
      <c r="CJ49" s="448"/>
      <c r="CK49" s="462"/>
      <c r="CL49" s="72"/>
      <c r="CM49" s="462"/>
      <c r="CN49" s="448"/>
      <c r="CO49" s="448"/>
      <c r="CP49" s="462"/>
      <c r="CQ49" s="72"/>
      <c r="CR49" s="462"/>
      <c r="CS49" s="448"/>
      <c r="CT49" s="448"/>
      <c r="CU49" s="462"/>
      <c r="CV49" s="72"/>
      <c r="CW49" s="462"/>
      <c r="CX49" s="448"/>
      <c r="CY49" s="448"/>
      <c r="CZ49" s="462"/>
      <c r="DA49" s="72"/>
      <c r="DB49" s="462"/>
      <c r="DC49" s="448"/>
      <c r="DD49" s="448"/>
      <c r="DE49" s="462"/>
    </row>
    <row r="50" ht="15.75" customHeight="1">
      <c r="A50" s="257" t="s">
        <v>128</v>
      </c>
      <c r="B50" s="258" t="s">
        <v>306</v>
      </c>
      <c r="C50" s="497">
        <v>46290.0</v>
      </c>
      <c r="D50" s="497">
        <v>46293.0</v>
      </c>
      <c r="E50" s="498">
        <f t="shared" si="96"/>
        <v>4</v>
      </c>
      <c r="F50" s="261">
        <v>30.0</v>
      </c>
      <c r="G50" s="263">
        <f t="shared" si="3"/>
        <v>0.03792667509</v>
      </c>
      <c r="H50" s="263">
        <f>H46+G50</f>
        <v>0.2920353982</v>
      </c>
      <c r="I50" s="475">
        <f t="shared" ref="I50:I51" si="125">P50+U50+Z50+AE50+AJ50+AO50+AT50+AY50+BD50+BI50+BN50+BS50+BX50+CC50+CH50+CM50+CR50+CW50+DB50</f>
        <v>20</v>
      </c>
      <c r="J50" s="287">
        <f>J46+I50</f>
        <v>330</v>
      </c>
      <c r="K50" s="326">
        <f t="shared" si="97"/>
        <v>0.9166666667</v>
      </c>
      <c r="L50" s="476">
        <f t="shared" ref="L50:L51" si="126">S50+X50+AC50+AH50+AM50+AR50+AW50+BB50+BG50+BL50+BQ50+BV50+CA50+CF50+CK50+CP50+CU50+CZ50+DE50</f>
        <v>3.04</v>
      </c>
      <c r="M50" s="287">
        <f>M46+L50</f>
        <v>55.92</v>
      </c>
      <c r="N50" s="49" t="str">
        <f t="shared" si="5"/>
        <v>#REF!</v>
      </c>
      <c r="O50" s="72">
        <f t="shared" ref="O50:O51" si="127">P50/$F50</f>
        <v>0.06666666667</v>
      </c>
      <c r="P50" s="462">
        <v>2.0</v>
      </c>
      <c r="Q50" s="448"/>
      <c r="R50" s="448">
        <f>Roles!$D$5</f>
        <v>0.44</v>
      </c>
      <c r="S50" s="462">
        <f t="shared" ref="S50:S62" si="128">R50*P50</f>
        <v>0.88</v>
      </c>
      <c r="T50" s="72">
        <f t="shared" ref="T50:T62" si="129">U50/$F50</f>
        <v>0.03333333333</v>
      </c>
      <c r="U50" s="462">
        <v>1.0</v>
      </c>
      <c r="V50" s="448"/>
      <c r="W50" s="448">
        <f>Roles!$D$7</f>
        <v>0.12</v>
      </c>
      <c r="X50" s="462">
        <f t="shared" ref="X50:X62" si="130">W50*U50</f>
        <v>0.12</v>
      </c>
      <c r="Y50" s="72">
        <f t="shared" ref="Y50:Y62" si="131">Z50/$F50</f>
        <v>0.03333333333</v>
      </c>
      <c r="Z50" s="462">
        <v>1.0</v>
      </c>
      <c r="AA50" s="448"/>
      <c r="AB50" s="448">
        <f>Roles!$D$7</f>
        <v>0.12</v>
      </c>
      <c r="AC50" s="462">
        <f t="shared" ref="AC50:AC62" si="132">AB50*Z50</f>
        <v>0.12</v>
      </c>
      <c r="AD50" s="72">
        <f t="shared" ref="AD50:AD62" si="133">AE50/$F50</f>
        <v>0.03333333333</v>
      </c>
      <c r="AE50" s="462">
        <v>1.0</v>
      </c>
      <c r="AF50" s="448"/>
      <c r="AG50" s="448">
        <f>Roles!$D$7</f>
        <v>0.12</v>
      </c>
      <c r="AH50" s="462">
        <f t="shared" ref="AH50:AH62" si="134">AG50*AE50</f>
        <v>0.12</v>
      </c>
      <c r="AI50" s="72">
        <f t="shared" ref="AI50:AI62" si="135">AJ50/$F50</f>
        <v>0.03333333333</v>
      </c>
      <c r="AJ50" s="462">
        <v>1.0</v>
      </c>
      <c r="AK50" s="448"/>
      <c r="AL50" s="448">
        <f>Roles!$D$7</f>
        <v>0.12</v>
      </c>
      <c r="AM50" s="462">
        <f t="shared" ref="AM50:AM62" si="136">AL50*AJ50</f>
        <v>0.12</v>
      </c>
      <c r="AN50" s="72">
        <f t="shared" ref="AN50:AN62" si="137">AO50/$F50</f>
        <v>0.03333333333</v>
      </c>
      <c r="AO50" s="462">
        <v>1.0</v>
      </c>
      <c r="AP50" s="448"/>
      <c r="AQ50" s="448">
        <f>Roles!$D$7</f>
        <v>0.12</v>
      </c>
      <c r="AR50" s="462">
        <f t="shared" ref="AR50:AR62" si="138">AQ50*AO50</f>
        <v>0.12</v>
      </c>
      <c r="AS50" s="72">
        <f t="shared" ref="AS50:AS62" si="139">AT50/$F50</f>
        <v>0.03333333333</v>
      </c>
      <c r="AT50" s="462">
        <v>1.0</v>
      </c>
      <c r="AU50" s="448"/>
      <c r="AV50" s="448">
        <f>Roles!$D$7</f>
        <v>0.12</v>
      </c>
      <c r="AW50" s="462">
        <f t="shared" ref="AW50:AW62" si="140">AV50*AT50</f>
        <v>0.12</v>
      </c>
      <c r="AX50" s="72">
        <f t="shared" ref="AX50:AX62" si="141">AY50/$F50</f>
        <v>0.03333333333</v>
      </c>
      <c r="AY50" s="462">
        <v>1.0</v>
      </c>
      <c r="AZ50" s="448"/>
      <c r="BA50" s="448">
        <f>Roles!$D$7</f>
        <v>0.12</v>
      </c>
      <c r="BB50" s="462">
        <f t="shared" ref="BB50:BB62" si="142">BA50*AY50</f>
        <v>0.12</v>
      </c>
      <c r="BC50" s="72">
        <f t="shared" ref="BC50:BC62" si="143">BD50/$F50</f>
        <v>0.03333333333</v>
      </c>
      <c r="BD50" s="462">
        <v>1.0</v>
      </c>
      <c r="BE50" s="448"/>
      <c r="BF50" s="448">
        <f>Roles!$D$7</f>
        <v>0.12</v>
      </c>
      <c r="BG50" s="462">
        <f t="shared" ref="BG50:BG62" si="144">BF50*BD50</f>
        <v>0.12</v>
      </c>
      <c r="BH50" s="72">
        <f t="shared" ref="BH50:BH62" si="145">BI50/$F50</f>
        <v>0.03333333333</v>
      </c>
      <c r="BI50" s="462">
        <v>1.0</v>
      </c>
      <c r="BJ50" s="448"/>
      <c r="BK50" s="448">
        <f>Roles!$D$7</f>
        <v>0.12</v>
      </c>
      <c r="BL50" s="462">
        <f t="shared" ref="BL50:BL62" si="146">BK50*BI50</f>
        <v>0.12</v>
      </c>
      <c r="BM50" s="72">
        <f t="shared" ref="BM50:BM62" si="147">BN50/$F50</f>
        <v>0.03333333333</v>
      </c>
      <c r="BN50" s="462">
        <v>1.0</v>
      </c>
      <c r="BO50" s="448"/>
      <c r="BP50" s="448">
        <f>Roles!$D$7</f>
        <v>0.12</v>
      </c>
      <c r="BQ50" s="462">
        <f t="shared" ref="BQ50:BQ62" si="148">BP50*BN50</f>
        <v>0.12</v>
      </c>
      <c r="BR50" s="72">
        <f t="shared" ref="BR50:BR62" si="149">BS50/$F50</f>
        <v>0.03333333333</v>
      </c>
      <c r="BS50" s="462">
        <v>1.0</v>
      </c>
      <c r="BT50" s="448"/>
      <c r="BU50" s="448">
        <f>Roles!$D$7</f>
        <v>0.12</v>
      </c>
      <c r="BV50" s="462">
        <f t="shared" ref="BV50:BV62" si="150">BU50*BS50</f>
        <v>0.12</v>
      </c>
      <c r="BW50" s="72">
        <f t="shared" ref="BW50:BW62" si="151">BX50/$F50</f>
        <v>0.03333333333</v>
      </c>
      <c r="BX50" s="462">
        <v>1.0</v>
      </c>
      <c r="BY50" s="448"/>
      <c r="BZ50" s="448">
        <f>Roles!$D$7</f>
        <v>0.12</v>
      </c>
      <c r="CA50" s="462">
        <f t="shared" ref="CA50:CA62" si="152">BZ50*BX50</f>
        <v>0.12</v>
      </c>
      <c r="CB50" s="72">
        <f t="shared" ref="CB50:CB62" si="153">CC50/$F50</f>
        <v>0.03333333333</v>
      </c>
      <c r="CC50" s="462">
        <v>1.0</v>
      </c>
      <c r="CD50" s="448"/>
      <c r="CE50" s="448">
        <f>Roles!$D$7</f>
        <v>0.12</v>
      </c>
      <c r="CF50" s="462">
        <f t="shared" ref="CF50:CF62" si="154">CE50*CC50</f>
        <v>0.12</v>
      </c>
      <c r="CG50" s="72">
        <f t="shared" ref="CG50:CG62" si="155">CH50/$F50</f>
        <v>0.03333333333</v>
      </c>
      <c r="CH50" s="462">
        <v>1.0</v>
      </c>
      <c r="CI50" s="448"/>
      <c r="CJ50" s="448">
        <f>Roles!$D$7</f>
        <v>0.12</v>
      </c>
      <c r="CK50" s="462">
        <f t="shared" ref="CK50:CK62" si="156">CJ50*CH50</f>
        <v>0.12</v>
      </c>
      <c r="CL50" s="72">
        <f t="shared" ref="CL50:CL62" si="157">CM50/$F50</f>
        <v>0.03333333333</v>
      </c>
      <c r="CM50" s="462">
        <v>1.0</v>
      </c>
      <c r="CN50" s="448"/>
      <c r="CO50" s="448">
        <f>Roles!$D$7</f>
        <v>0.12</v>
      </c>
      <c r="CP50" s="462">
        <f t="shared" ref="CP50:CP62" si="158">CO50*CM50</f>
        <v>0.12</v>
      </c>
      <c r="CQ50" s="72">
        <f t="shared" ref="CQ50:CQ62" si="159">CR50/$F50</f>
        <v>0.03333333333</v>
      </c>
      <c r="CR50" s="462">
        <v>1.0</v>
      </c>
      <c r="CS50" s="448"/>
      <c r="CT50" s="448">
        <f>Roles!$D$7</f>
        <v>0.12</v>
      </c>
      <c r="CU50" s="462">
        <f t="shared" ref="CU50:CU62" si="160">CT50*CR50</f>
        <v>0.12</v>
      </c>
      <c r="CV50" s="72">
        <f t="shared" ref="CV50:CV62" si="161">CW50/$F50</f>
        <v>0.03333333333</v>
      </c>
      <c r="CW50" s="462">
        <v>1.0</v>
      </c>
      <c r="CX50" s="448"/>
      <c r="CY50" s="448">
        <f>Roles!$D$7</f>
        <v>0.12</v>
      </c>
      <c r="CZ50" s="462">
        <f t="shared" ref="CZ50:CZ62" si="162">CY50*CW50</f>
        <v>0.12</v>
      </c>
      <c r="DA50" s="72">
        <f t="shared" ref="DA50:DA62" si="163">DB50/$F50</f>
        <v>0.03333333333</v>
      </c>
      <c r="DB50" s="462">
        <v>1.0</v>
      </c>
      <c r="DC50" s="448"/>
      <c r="DD50" s="448">
        <f>Roles!$D$7</f>
        <v>0.12</v>
      </c>
      <c r="DE50" s="462">
        <f t="shared" ref="DE50:DE62" si="164">DD50*DB50</f>
        <v>0.12</v>
      </c>
    </row>
    <row r="51" ht="15.75" customHeight="1">
      <c r="A51" s="257" t="s">
        <v>130</v>
      </c>
      <c r="B51" s="508" t="s">
        <v>307</v>
      </c>
      <c r="C51" s="497">
        <v>46294.0</v>
      </c>
      <c r="D51" s="497">
        <v>46297.0</v>
      </c>
      <c r="E51" s="498">
        <f t="shared" si="96"/>
        <v>4</v>
      </c>
      <c r="F51" s="261">
        <v>30.0</v>
      </c>
      <c r="G51" s="263">
        <f t="shared" si="3"/>
        <v>0.03792667509</v>
      </c>
      <c r="H51" s="263">
        <f>H50+G51</f>
        <v>0.3299620733</v>
      </c>
      <c r="I51" s="475">
        <f t="shared" si="125"/>
        <v>20</v>
      </c>
      <c r="J51" s="287">
        <f>J50+I51</f>
        <v>350</v>
      </c>
      <c r="K51" s="326">
        <f t="shared" si="97"/>
        <v>0.9722222222</v>
      </c>
      <c r="L51" s="476">
        <f t="shared" si="126"/>
        <v>3.04</v>
      </c>
      <c r="M51" s="287">
        <f>M50+L51</f>
        <v>58.96</v>
      </c>
      <c r="N51" s="62" t="str">
        <f t="shared" si="5"/>
        <v>#REF!</v>
      </c>
      <c r="O51" s="72">
        <f t="shared" si="127"/>
        <v>0.06666666667</v>
      </c>
      <c r="P51" s="462">
        <v>2.0</v>
      </c>
      <c r="Q51" s="448"/>
      <c r="R51" s="448">
        <f>Roles!$D$5</f>
        <v>0.44</v>
      </c>
      <c r="S51" s="462">
        <f t="shared" si="128"/>
        <v>0.88</v>
      </c>
      <c r="T51" s="72">
        <f t="shared" si="129"/>
        <v>0.03333333333</v>
      </c>
      <c r="U51" s="462">
        <v>1.0</v>
      </c>
      <c r="V51" s="448"/>
      <c r="W51" s="448">
        <f>Roles!$D$7</f>
        <v>0.12</v>
      </c>
      <c r="X51" s="462">
        <f t="shared" si="130"/>
        <v>0.12</v>
      </c>
      <c r="Y51" s="72">
        <f t="shared" si="131"/>
        <v>0.03333333333</v>
      </c>
      <c r="Z51" s="462">
        <v>1.0</v>
      </c>
      <c r="AA51" s="448"/>
      <c r="AB51" s="448">
        <f>Roles!$D$7</f>
        <v>0.12</v>
      </c>
      <c r="AC51" s="462">
        <f t="shared" si="132"/>
        <v>0.12</v>
      </c>
      <c r="AD51" s="72">
        <f t="shared" si="133"/>
        <v>0.03333333333</v>
      </c>
      <c r="AE51" s="462">
        <v>1.0</v>
      </c>
      <c r="AF51" s="448"/>
      <c r="AG51" s="448">
        <f>Roles!$D$7</f>
        <v>0.12</v>
      </c>
      <c r="AH51" s="462">
        <f t="shared" si="134"/>
        <v>0.12</v>
      </c>
      <c r="AI51" s="72">
        <f t="shared" si="135"/>
        <v>0.03333333333</v>
      </c>
      <c r="AJ51" s="462">
        <v>1.0</v>
      </c>
      <c r="AK51" s="448"/>
      <c r="AL51" s="448">
        <f>Roles!$D$7</f>
        <v>0.12</v>
      </c>
      <c r="AM51" s="462">
        <f t="shared" si="136"/>
        <v>0.12</v>
      </c>
      <c r="AN51" s="72">
        <f t="shared" si="137"/>
        <v>0.03333333333</v>
      </c>
      <c r="AO51" s="462">
        <v>1.0</v>
      </c>
      <c r="AP51" s="448"/>
      <c r="AQ51" s="448">
        <f>Roles!$D$7</f>
        <v>0.12</v>
      </c>
      <c r="AR51" s="462">
        <f t="shared" si="138"/>
        <v>0.12</v>
      </c>
      <c r="AS51" s="72">
        <f t="shared" si="139"/>
        <v>0.03333333333</v>
      </c>
      <c r="AT51" s="462">
        <v>1.0</v>
      </c>
      <c r="AU51" s="448"/>
      <c r="AV51" s="448">
        <f>Roles!$D$7</f>
        <v>0.12</v>
      </c>
      <c r="AW51" s="462">
        <f t="shared" si="140"/>
        <v>0.12</v>
      </c>
      <c r="AX51" s="72">
        <f t="shared" si="141"/>
        <v>0.03333333333</v>
      </c>
      <c r="AY51" s="462">
        <v>1.0</v>
      </c>
      <c r="AZ51" s="448"/>
      <c r="BA51" s="448">
        <f>Roles!$D$7</f>
        <v>0.12</v>
      </c>
      <c r="BB51" s="462">
        <f t="shared" si="142"/>
        <v>0.12</v>
      </c>
      <c r="BC51" s="72">
        <f t="shared" si="143"/>
        <v>0.03333333333</v>
      </c>
      <c r="BD51" s="462">
        <v>1.0</v>
      </c>
      <c r="BE51" s="448"/>
      <c r="BF51" s="448">
        <f>Roles!$D$7</f>
        <v>0.12</v>
      </c>
      <c r="BG51" s="462">
        <f t="shared" si="144"/>
        <v>0.12</v>
      </c>
      <c r="BH51" s="72">
        <f t="shared" si="145"/>
        <v>0.03333333333</v>
      </c>
      <c r="BI51" s="462">
        <v>1.0</v>
      </c>
      <c r="BJ51" s="448"/>
      <c r="BK51" s="448">
        <f>Roles!$D$7</f>
        <v>0.12</v>
      </c>
      <c r="BL51" s="462">
        <f t="shared" si="146"/>
        <v>0.12</v>
      </c>
      <c r="BM51" s="72">
        <f t="shared" si="147"/>
        <v>0.03333333333</v>
      </c>
      <c r="BN51" s="462">
        <v>1.0</v>
      </c>
      <c r="BO51" s="448"/>
      <c r="BP51" s="448">
        <f>Roles!$D$7</f>
        <v>0.12</v>
      </c>
      <c r="BQ51" s="462">
        <f t="shared" si="148"/>
        <v>0.12</v>
      </c>
      <c r="BR51" s="72">
        <f t="shared" si="149"/>
        <v>0.03333333333</v>
      </c>
      <c r="BS51" s="462">
        <v>1.0</v>
      </c>
      <c r="BT51" s="448"/>
      <c r="BU51" s="448">
        <f>Roles!$D$7</f>
        <v>0.12</v>
      </c>
      <c r="BV51" s="462">
        <f t="shared" si="150"/>
        <v>0.12</v>
      </c>
      <c r="BW51" s="72">
        <f t="shared" si="151"/>
        <v>0.03333333333</v>
      </c>
      <c r="BX51" s="462">
        <v>1.0</v>
      </c>
      <c r="BY51" s="448"/>
      <c r="BZ51" s="448">
        <f>Roles!$D$7</f>
        <v>0.12</v>
      </c>
      <c r="CA51" s="462">
        <f t="shared" si="152"/>
        <v>0.12</v>
      </c>
      <c r="CB51" s="72">
        <f t="shared" si="153"/>
        <v>0.03333333333</v>
      </c>
      <c r="CC51" s="462">
        <v>1.0</v>
      </c>
      <c r="CD51" s="448"/>
      <c r="CE51" s="448">
        <f>Roles!$D$7</f>
        <v>0.12</v>
      </c>
      <c r="CF51" s="462">
        <f t="shared" si="154"/>
        <v>0.12</v>
      </c>
      <c r="CG51" s="72">
        <f t="shared" si="155"/>
        <v>0.03333333333</v>
      </c>
      <c r="CH51" s="462">
        <v>1.0</v>
      </c>
      <c r="CI51" s="448"/>
      <c r="CJ51" s="448">
        <f>Roles!$D$7</f>
        <v>0.12</v>
      </c>
      <c r="CK51" s="462">
        <f t="shared" si="156"/>
        <v>0.12</v>
      </c>
      <c r="CL51" s="72">
        <f t="shared" si="157"/>
        <v>0.03333333333</v>
      </c>
      <c r="CM51" s="462">
        <v>1.0</v>
      </c>
      <c r="CN51" s="448"/>
      <c r="CO51" s="448">
        <f>Roles!$D$7</f>
        <v>0.12</v>
      </c>
      <c r="CP51" s="462">
        <f t="shared" si="158"/>
        <v>0.12</v>
      </c>
      <c r="CQ51" s="72">
        <f t="shared" si="159"/>
        <v>0.03333333333</v>
      </c>
      <c r="CR51" s="462">
        <v>1.0</v>
      </c>
      <c r="CS51" s="448"/>
      <c r="CT51" s="448">
        <f>Roles!$D$7</f>
        <v>0.12</v>
      </c>
      <c r="CU51" s="462">
        <f t="shared" si="160"/>
        <v>0.12</v>
      </c>
      <c r="CV51" s="72">
        <f t="shared" si="161"/>
        <v>0.03333333333</v>
      </c>
      <c r="CW51" s="462">
        <v>1.0</v>
      </c>
      <c r="CX51" s="448"/>
      <c r="CY51" s="448">
        <f>Roles!$D$7</f>
        <v>0.12</v>
      </c>
      <c r="CZ51" s="462">
        <f t="shared" si="162"/>
        <v>0.12</v>
      </c>
      <c r="DA51" s="72">
        <f t="shared" si="163"/>
        <v>0.03333333333</v>
      </c>
      <c r="DB51" s="462">
        <v>1.0</v>
      </c>
      <c r="DC51" s="448"/>
      <c r="DD51" s="448">
        <f>Roles!$D$7</f>
        <v>0.12</v>
      </c>
      <c r="DE51" s="462">
        <f t="shared" si="164"/>
        <v>0.12</v>
      </c>
    </row>
    <row r="52" ht="15.75" customHeight="1">
      <c r="A52" s="492">
        <v>3.2</v>
      </c>
      <c r="B52" s="509" t="s">
        <v>308</v>
      </c>
      <c r="C52" s="494">
        <v>46298.0</v>
      </c>
      <c r="D52" s="494">
        <v>46303.0</v>
      </c>
      <c r="E52" s="495">
        <f t="shared" si="96"/>
        <v>6</v>
      </c>
      <c r="F52" s="277">
        <f>SUM(F53:F55)</f>
        <v>51</v>
      </c>
      <c r="G52" s="315">
        <f t="shared" si="3"/>
        <v>0.06447534766</v>
      </c>
      <c r="H52" s="315">
        <f>H55</f>
        <v>0.394437421</v>
      </c>
      <c r="I52" s="496">
        <f>SUM(I53:I55)</f>
        <v>1</v>
      </c>
      <c r="J52" s="496">
        <f>J55</f>
        <v>351</v>
      </c>
      <c r="K52" s="245">
        <f t="shared" si="97"/>
        <v>0.975</v>
      </c>
      <c r="L52" s="496">
        <f>SUM(L53:L55)</f>
        <v>0.44</v>
      </c>
      <c r="M52" s="496">
        <f>M55</f>
        <v>59.4</v>
      </c>
      <c r="N52" s="305" t="str">
        <f t="shared" si="5"/>
        <v>#REF!</v>
      </c>
      <c r="O52" s="72"/>
      <c r="P52" s="448"/>
      <c r="Q52" s="448"/>
      <c r="R52" s="448"/>
      <c r="S52" s="462">
        <f t="shared" si="128"/>
        <v>0</v>
      </c>
      <c r="T52" s="72">
        <f t="shared" si="129"/>
        <v>0</v>
      </c>
      <c r="U52" s="448"/>
      <c r="V52" s="448"/>
      <c r="W52" s="448"/>
      <c r="X52" s="462">
        <f t="shared" si="130"/>
        <v>0</v>
      </c>
      <c r="Y52" s="72">
        <f t="shared" si="131"/>
        <v>0</v>
      </c>
      <c r="Z52" s="448"/>
      <c r="AA52" s="448"/>
      <c r="AB52" s="448"/>
      <c r="AC52" s="462">
        <f t="shared" si="132"/>
        <v>0</v>
      </c>
      <c r="AD52" s="72">
        <f t="shared" si="133"/>
        <v>0</v>
      </c>
      <c r="AE52" s="448"/>
      <c r="AF52" s="448"/>
      <c r="AG52" s="448"/>
      <c r="AH52" s="462">
        <f t="shared" si="134"/>
        <v>0</v>
      </c>
      <c r="AI52" s="72">
        <f t="shared" si="135"/>
        <v>0</v>
      </c>
      <c r="AJ52" s="448"/>
      <c r="AK52" s="448"/>
      <c r="AL52" s="448"/>
      <c r="AM52" s="462">
        <f t="shared" si="136"/>
        <v>0</v>
      </c>
      <c r="AN52" s="72">
        <f t="shared" si="137"/>
        <v>0</v>
      </c>
      <c r="AO52" s="448"/>
      <c r="AP52" s="448"/>
      <c r="AQ52" s="448"/>
      <c r="AR52" s="462">
        <f t="shared" si="138"/>
        <v>0</v>
      </c>
      <c r="AS52" s="72">
        <f t="shared" si="139"/>
        <v>0</v>
      </c>
      <c r="AT52" s="448"/>
      <c r="AU52" s="448"/>
      <c r="AV52" s="448"/>
      <c r="AW52" s="462">
        <f t="shared" si="140"/>
        <v>0</v>
      </c>
      <c r="AX52" s="72">
        <f t="shared" si="141"/>
        <v>0</v>
      </c>
      <c r="AY52" s="448"/>
      <c r="AZ52" s="448"/>
      <c r="BA52" s="448"/>
      <c r="BB52" s="462">
        <f t="shared" si="142"/>
        <v>0</v>
      </c>
      <c r="BC52" s="72">
        <f t="shared" si="143"/>
        <v>0</v>
      </c>
      <c r="BD52" s="448"/>
      <c r="BE52" s="448"/>
      <c r="BF52" s="448"/>
      <c r="BG52" s="462">
        <f t="shared" si="144"/>
        <v>0</v>
      </c>
      <c r="BH52" s="72">
        <f t="shared" si="145"/>
        <v>0</v>
      </c>
      <c r="BI52" s="448"/>
      <c r="BJ52" s="448"/>
      <c r="BK52" s="448"/>
      <c r="BL52" s="462">
        <f t="shared" si="146"/>
        <v>0</v>
      </c>
      <c r="BM52" s="72">
        <f t="shared" si="147"/>
        <v>0</v>
      </c>
      <c r="BN52" s="448"/>
      <c r="BO52" s="448"/>
      <c r="BP52" s="448"/>
      <c r="BQ52" s="462">
        <f t="shared" si="148"/>
        <v>0</v>
      </c>
      <c r="BR52" s="72">
        <f t="shared" si="149"/>
        <v>0</v>
      </c>
      <c r="BS52" s="448"/>
      <c r="BT52" s="448"/>
      <c r="BU52" s="448"/>
      <c r="BV52" s="462">
        <f t="shared" si="150"/>
        <v>0</v>
      </c>
      <c r="BW52" s="72">
        <f t="shared" si="151"/>
        <v>0</v>
      </c>
      <c r="BX52" s="448"/>
      <c r="BY52" s="448"/>
      <c r="BZ52" s="448"/>
      <c r="CA52" s="462">
        <f t="shared" si="152"/>
        <v>0</v>
      </c>
      <c r="CB52" s="72">
        <f t="shared" si="153"/>
        <v>0</v>
      </c>
      <c r="CC52" s="448"/>
      <c r="CD52" s="448"/>
      <c r="CE52" s="448"/>
      <c r="CF52" s="462">
        <f t="shared" si="154"/>
        <v>0</v>
      </c>
      <c r="CG52" s="72">
        <f t="shared" si="155"/>
        <v>0</v>
      </c>
      <c r="CH52" s="448"/>
      <c r="CI52" s="448"/>
      <c r="CJ52" s="448"/>
      <c r="CK52" s="462">
        <f t="shared" si="156"/>
        <v>0</v>
      </c>
      <c r="CL52" s="72">
        <f t="shared" si="157"/>
        <v>0</v>
      </c>
      <c r="CM52" s="448"/>
      <c r="CN52" s="448"/>
      <c r="CO52" s="448"/>
      <c r="CP52" s="462">
        <f t="shared" si="158"/>
        <v>0</v>
      </c>
      <c r="CQ52" s="72">
        <f t="shared" si="159"/>
        <v>0</v>
      </c>
      <c r="CR52" s="448"/>
      <c r="CS52" s="448"/>
      <c r="CT52" s="448"/>
      <c r="CU52" s="462">
        <f t="shared" si="160"/>
        <v>0</v>
      </c>
      <c r="CV52" s="72">
        <f t="shared" si="161"/>
        <v>0</v>
      </c>
      <c r="CW52" s="448"/>
      <c r="CX52" s="448"/>
      <c r="CY52" s="448"/>
      <c r="CZ52" s="462">
        <f t="shared" si="162"/>
        <v>0</v>
      </c>
      <c r="DA52" s="72">
        <f t="shared" si="163"/>
        <v>0</v>
      </c>
      <c r="DB52" s="448"/>
      <c r="DC52" s="448"/>
      <c r="DD52" s="448"/>
      <c r="DE52" s="462">
        <f t="shared" si="164"/>
        <v>0</v>
      </c>
    </row>
    <row r="53" ht="15.75" customHeight="1">
      <c r="A53" s="257" t="s">
        <v>134</v>
      </c>
      <c r="B53" s="510" t="s">
        <v>309</v>
      </c>
      <c r="C53" s="497">
        <v>46298.0</v>
      </c>
      <c r="D53" s="497">
        <v>46298.0</v>
      </c>
      <c r="E53" s="498">
        <f t="shared" si="96"/>
        <v>1</v>
      </c>
      <c r="F53" s="499">
        <v>1.0</v>
      </c>
      <c r="G53" s="263">
        <f t="shared" si="3"/>
        <v>0.001264222503</v>
      </c>
      <c r="H53" s="263">
        <f>G53+H51</f>
        <v>0.3312262958</v>
      </c>
      <c r="I53" s="475">
        <f t="shared" ref="I53:I55" si="165">P53+U53+Z53+AE53+AJ53+AO53+AT53+AY53+BD53+BI53+BN53+BS53+BX53+CC53+CH53+CM53+CR53+CW53+DB53</f>
        <v>1</v>
      </c>
      <c r="J53" s="287">
        <f>I53+J51</f>
        <v>351</v>
      </c>
      <c r="K53" s="326">
        <f t="shared" si="97"/>
        <v>0.975</v>
      </c>
      <c r="L53" s="476">
        <f t="shared" ref="L53:L55" si="166">S53+X53+AC53+AH53+AM53+AR53+AW53+BB53+BG53+BL53+BQ53+BV53+CA53+CF53+CK53+CP53+CU53+CZ53+DE53</f>
        <v>0.44</v>
      </c>
      <c r="M53" s="287">
        <f>M51+L53</f>
        <v>59.4</v>
      </c>
      <c r="N53" s="49" t="str">
        <f t="shared" si="5"/>
        <v>#REF!</v>
      </c>
      <c r="O53" s="72">
        <f t="shared" ref="O53:O55" si="167">P53/$F53</f>
        <v>1</v>
      </c>
      <c r="P53" s="462">
        <v>1.0</v>
      </c>
      <c r="Q53" s="448"/>
      <c r="R53" s="448">
        <f>Roles!$D$5</f>
        <v>0.44</v>
      </c>
      <c r="S53" s="462">
        <f t="shared" si="128"/>
        <v>0.44</v>
      </c>
      <c r="T53" s="72">
        <f t="shared" si="129"/>
        <v>0</v>
      </c>
      <c r="U53" s="448"/>
      <c r="V53" s="448"/>
      <c r="W53" s="448">
        <f>Roles!$D$7</f>
        <v>0.12</v>
      </c>
      <c r="X53" s="462">
        <f t="shared" si="130"/>
        <v>0</v>
      </c>
      <c r="Y53" s="72">
        <f t="shared" si="131"/>
        <v>0</v>
      </c>
      <c r="Z53" s="448"/>
      <c r="AA53" s="448"/>
      <c r="AB53" s="448">
        <f>Roles!$D$7</f>
        <v>0.12</v>
      </c>
      <c r="AC53" s="462">
        <f t="shared" si="132"/>
        <v>0</v>
      </c>
      <c r="AD53" s="72">
        <f t="shared" si="133"/>
        <v>0</v>
      </c>
      <c r="AE53" s="448"/>
      <c r="AF53" s="448"/>
      <c r="AG53" s="448">
        <f>Roles!$D$7</f>
        <v>0.12</v>
      </c>
      <c r="AH53" s="462">
        <f t="shared" si="134"/>
        <v>0</v>
      </c>
      <c r="AI53" s="72">
        <f t="shared" si="135"/>
        <v>0</v>
      </c>
      <c r="AJ53" s="448"/>
      <c r="AK53" s="448"/>
      <c r="AL53" s="448">
        <f>Roles!$D$7</f>
        <v>0.12</v>
      </c>
      <c r="AM53" s="462">
        <f t="shared" si="136"/>
        <v>0</v>
      </c>
      <c r="AN53" s="72">
        <f t="shared" si="137"/>
        <v>0</v>
      </c>
      <c r="AO53" s="448"/>
      <c r="AP53" s="448"/>
      <c r="AQ53" s="448">
        <f>Roles!$D$7</f>
        <v>0.12</v>
      </c>
      <c r="AR53" s="462">
        <f t="shared" si="138"/>
        <v>0</v>
      </c>
      <c r="AS53" s="72">
        <f t="shared" si="139"/>
        <v>0</v>
      </c>
      <c r="AT53" s="448"/>
      <c r="AU53" s="448"/>
      <c r="AV53" s="448">
        <f>Roles!$D$7</f>
        <v>0.12</v>
      </c>
      <c r="AW53" s="462">
        <f t="shared" si="140"/>
        <v>0</v>
      </c>
      <c r="AX53" s="72">
        <f t="shared" si="141"/>
        <v>0</v>
      </c>
      <c r="AY53" s="448"/>
      <c r="AZ53" s="448"/>
      <c r="BA53" s="448">
        <f>Roles!$D$7</f>
        <v>0.12</v>
      </c>
      <c r="BB53" s="462">
        <f t="shared" si="142"/>
        <v>0</v>
      </c>
      <c r="BC53" s="72">
        <f t="shared" si="143"/>
        <v>0</v>
      </c>
      <c r="BD53" s="448"/>
      <c r="BE53" s="448"/>
      <c r="BF53" s="448">
        <f>Roles!$D$7</f>
        <v>0.12</v>
      </c>
      <c r="BG53" s="462">
        <f t="shared" si="144"/>
        <v>0</v>
      </c>
      <c r="BH53" s="72">
        <f t="shared" si="145"/>
        <v>0</v>
      </c>
      <c r="BI53" s="448"/>
      <c r="BJ53" s="448"/>
      <c r="BK53" s="448">
        <f>Roles!$D$7</f>
        <v>0.12</v>
      </c>
      <c r="BL53" s="462">
        <f t="shared" si="146"/>
        <v>0</v>
      </c>
      <c r="BM53" s="72">
        <f t="shared" si="147"/>
        <v>0</v>
      </c>
      <c r="BN53" s="448"/>
      <c r="BO53" s="448"/>
      <c r="BP53" s="448">
        <f>Roles!$D$7</f>
        <v>0.12</v>
      </c>
      <c r="BQ53" s="462">
        <f t="shared" si="148"/>
        <v>0</v>
      </c>
      <c r="BR53" s="72">
        <f t="shared" si="149"/>
        <v>0</v>
      </c>
      <c r="BS53" s="448"/>
      <c r="BT53" s="448"/>
      <c r="BU53" s="448">
        <f>Roles!$D$7</f>
        <v>0.12</v>
      </c>
      <c r="BV53" s="462">
        <f t="shared" si="150"/>
        <v>0</v>
      </c>
      <c r="BW53" s="72">
        <f t="shared" si="151"/>
        <v>0</v>
      </c>
      <c r="BX53" s="448"/>
      <c r="BY53" s="448"/>
      <c r="BZ53" s="448">
        <f>Roles!$D$7</f>
        <v>0.12</v>
      </c>
      <c r="CA53" s="462">
        <f t="shared" si="152"/>
        <v>0</v>
      </c>
      <c r="CB53" s="72">
        <f t="shared" si="153"/>
        <v>0</v>
      </c>
      <c r="CC53" s="448"/>
      <c r="CD53" s="448"/>
      <c r="CE53" s="448">
        <f>Roles!$D$7</f>
        <v>0.12</v>
      </c>
      <c r="CF53" s="462">
        <f t="shared" si="154"/>
        <v>0</v>
      </c>
      <c r="CG53" s="72">
        <f t="shared" si="155"/>
        <v>0</v>
      </c>
      <c r="CH53" s="448"/>
      <c r="CI53" s="448"/>
      <c r="CJ53" s="448">
        <f>Roles!$D$7</f>
        <v>0.12</v>
      </c>
      <c r="CK53" s="462">
        <f t="shared" si="156"/>
        <v>0</v>
      </c>
      <c r="CL53" s="72">
        <f t="shared" si="157"/>
        <v>0</v>
      </c>
      <c r="CM53" s="448"/>
      <c r="CN53" s="448"/>
      <c r="CO53" s="448">
        <f>Roles!$D$7</f>
        <v>0.12</v>
      </c>
      <c r="CP53" s="462">
        <f t="shared" si="158"/>
        <v>0</v>
      </c>
      <c r="CQ53" s="72">
        <f t="shared" si="159"/>
        <v>0</v>
      </c>
      <c r="CR53" s="448"/>
      <c r="CS53" s="448"/>
      <c r="CT53" s="448">
        <f>Roles!$D$7</f>
        <v>0.12</v>
      </c>
      <c r="CU53" s="462">
        <f t="shared" si="160"/>
        <v>0</v>
      </c>
      <c r="CV53" s="72">
        <f t="shared" si="161"/>
        <v>0</v>
      </c>
      <c r="CW53" s="448"/>
      <c r="CX53" s="448"/>
      <c r="CY53" s="448">
        <f>Roles!$D$7</f>
        <v>0.12</v>
      </c>
      <c r="CZ53" s="462">
        <f t="shared" si="162"/>
        <v>0</v>
      </c>
      <c r="DA53" s="72">
        <f t="shared" si="163"/>
        <v>0</v>
      </c>
      <c r="DB53" s="448"/>
      <c r="DC53" s="448"/>
      <c r="DD53" s="448">
        <f>Roles!$D$7</f>
        <v>0.12</v>
      </c>
      <c r="DE53" s="462">
        <f t="shared" si="164"/>
        <v>0</v>
      </c>
    </row>
    <row r="54" ht="15.75" customHeight="1">
      <c r="A54" s="257" t="s">
        <v>136</v>
      </c>
      <c r="B54" s="508" t="s">
        <v>310</v>
      </c>
      <c r="C54" s="497">
        <v>46298.0</v>
      </c>
      <c r="D54" s="497">
        <v>46300.0</v>
      </c>
      <c r="E54" s="498">
        <f t="shared" si="96"/>
        <v>3</v>
      </c>
      <c r="F54" s="261">
        <v>25.0</v>
      </c>
      <c r="G54" s="263">
        <f t="shared" si="3"/>
        <v>0.03160556258</v>
      </c>
      <c r="H54" s="263">
        <f t="shared" ref="H54:H55" si="168">H53+G54</f>
        <v>0.3628318584</v>
      </c>
      <c r="I54" s="475">
        <f t="shared" si="165"/>
        <v>0</v>
      </c>
      <c r="J54" s="287">
        <f t="shared" ref="J54:J55" si="169">J53+I54</f>
        <v>351</v>
      </c>
      <c r="K54" s="326">
        <f t="shared" si="97"/>
        <v>0.975</v>
      </c>
      <c r="L54" s="476">
        <f t="shared" si="166"/>
        <v>0</v>
      </c>
      <c r="M54" s="287">
        <f t="shared" ref="M54:M55" si="170">M53+L54</f>
        <v>59.4</v>
      </c>
      <c r="N54" s="62" t="str">
        <f t="shared" si="5"/>
        <v>#REF!</v>
      </c>
      <c r="O54" s="72">
        <f t="shared" si="167"/>
        <v>0</v>
      </c>
      <c r="P54" s="448"/>
      <c r="Q54" s="448"/>
      <c r="R54" s="448">
        <f>Roles!$D$5</f>
        <v>0.44</v>
      </c>
      <c r="S54" s="462">
        <f t="shared" si="128"/>
        <v>0</v>
      </c>
      <c r="T54" s="72">
        <f t="shared" si="129"/>
        <v>0</v>
      </c>
      <c r="U54" s="448"/>
      <c r="V54" s="448"/>
      <c r="W54" s="448">
        <f>Roles!$D$7</f>
        <v>0.12</v>
      </c>
      <c r="X54" s="462">
        <f t="shared" si="130"/>
        <v>0</v>
      </c>
      <c r="Y54" s="72">
        <f t="shared" si="131"/>
        <v>0</v>
      </c>
      <c r="Z54" s="448"/>
      <c r="AA54" s="448"/>
      <c r="AB54" s="448">
        <f>Roles!$D$7</f>
        <v>0.12</v>
      </c>
      <c r="AC54" s="462">
        <f t="shared" si="132"/>
        <v>0</v>
      </c>
      <c r="AD54" s="72">
        <f t="shared" si="133"/>
        <v>0</v>
      </c>
      <c r="AE54" s="448"/>
      <c r="AF54" s="448"/>
      <c r="AG54" s="448">
        <f>Roles!$D$7</f>
        <v>0.12</v>
      </c>
      <c r="AH54" s="462">
        <f t="shared" si="134"/>
        <v>0</v>
      </c>
      <c r="AI54" s="72">
        <f t="shared" si="135"/>
        <v>0</v>
      </c>
      <c r="AJ54" s="448"/>
      <c r="AK54" s="448"/>
      <c r="AL54" s="448">
        <f>Roles!$D$7</f>
        <v>0.12</v>
      </c>
      <c r="AM54" s="462">
        <f t="shared" si="136"/>
        <v>0</v>
      </c>
      <c r="AN54" s="72">
        <f t="shared" si="137"/>
        <v>0</v>
      </c>
      <c r="AO54" s="448"/>
      <c r="AP54" s="448"/>
      <c r="AQ54" s="448">
        <f>Roles!$D$7</f>
        <v>0.12</v>
      </c>
      <c r="AR54" s="462">
        <f t="shared" si="138"/>
        <v>0</v>
      </c>
      <c r="AS54" s="72">
        <f t="shared" si="139"/>
        <v>0</v>
      </c>
      <c r="AT54" s="448"/>
      <c r="AU54" s="448"/>
      <c r="AV54" s="448">
        <f>Roles!$D$7</f>
        <v>0.12</v>
      </c>
      <c r="AW54" s="462">
        <f t="shared" si="140"/>
        <v>0</v>
      </c>
      <c r="AX54" s="72">
        <f t="shared" si="141"/>
        <v>0</v>
      </c>
      <c r="AY54" s="448"/>
      <c r="AZ54" s="448"/>
      <c r="BA54" s="448">
        <f>Roles!$D$7</f>
        <v>0.12</v>
      </c>
      <c r="BB54" s="462">
        <f t="shared" si="142"/>
        <v>0</v>
      </c>
      <c r="BC54" s="72">
        <f t="shared" si="143"/>
        <v>0</v>
      </c>
      <c r="BD54" s="448"/>
      <c r="BE54" s="448"/>
      <c r="BF54" s="448">
        <f>Roles!$D$7</f>
        <v>0.12</v>
      </c>
      <c r="BG54" s="462">
        <f t="shared" si="144"/>
        <v>0</v>
      </c>
      <c r="BH54" s="72">
        <f t="shared" si="145"/>
        <v>0</v>
      </c>
      <c r="BI54" s="448"/>
      <c r="BJ54" s="448"/>
      <c r="BK54" s="448">
        <f>Roles!$D$7</f>
        <v>0.12</v>
      </c>
      <c r="BL54" s="462">
        <f t="shared" si="146"/>
        <v>0</v>
      </c>
      <c r="BM54" s="72">
        <f t="shared" si="147"/>
        <v>0</v>
      </c>
      <c r="BN54" s="448"/>
      <c r="BO54" s="448"/>
      <c r="BP54" s="448">
        <f>Roles!$D$7</f>
        <v>0.12</v>
      </c>
      <c r="BQ54" s="462">
        <f t="shared" si="148"/>
        <v>0</v>
      </c>
      <c r="BR54" s="72">
        <f t="shared" si="149"/>
        <v>0</v>
      </c>
      <c r="BS54" s="448"/>
      <c r="BT54" s="448"/>
      <c r="BU54" s="448">
        <f>Roles!$D$7</f>
        <v>0.12</v>
      </c>
      <c r="BV54" s="462">
        <f t="shared" si="150"/>
        <v>0</v>
      </c>
      <c r="BW54" s="72">
        <f t="shared" si="151"/>
        <v>0</v>
      </c>
      <c r="BX54" s="448"/>
      <c r="BY54" s="448"/>
      <c r="BZ54" s="448">
        <f>Roles!$D$7</f>
        <v>0.12</v>
      </c>
      <c r="CA54" s="462">
        <f t="shared" si="152"/>
        <v>0</v>
      </c>
      <c r="CB54" s="72">
        <f t="shared" si="153"/>
        <v>0</v>
      </c>
      <c r="CC54" s="448"/>
      <c r="CD54" s="448"/>
      <c r="CE54" s="448">
        <f>Roles!$D$7</f>
        <v>0.12</v>
      </c>
      <c r="CF54" s="462">
        <f t="shared" si="154"/>
        <v>0</v>
      </c>
      <c r="CG54" s="72">
        <f t="shared" si="155"/>
        <v>0</v>
      </c>
      <c r="CH54" s="448"/>
      <c r="CI54" s="448"/>
      <c r="CJ54" s="448">
        <f>Roles!$D$7</f>
        <v>0.12</v>
      </c>
      <c r="CK54" s="462">
        <f t="shared" si="156"/>
        <v>0</v>
      </c>
      <c r="CL54" s="72">
        <f t="shared" si="157"/>
        <v>0</v>
      </c>
      <c r="CM54" s="448"/>
      <c r="CN54" s="448"/>
      <c r="CO54" s="448">
        <f>Roles!$D$7</f>
        <v>0.12</v>
      </c>
      <c r="CP54" s="462">
        <f t="shared" si="158"/>
        <v>0</v>
      </c>
      <c r="CQ54" s="72">
        <f t="shared" si="159"/>
        <v>0</v>
      </c>
      <c r="CR54" s="448"/>
      <c r="CS54" s="448"/>
      <c r="CT54" s="448">
        <f>Roles!$D$7</f>
        <v>0.12</v>
      </c>
      <c r="CU54" s="462">
        <f t="shared" si="160"/>
        <v>0</v>
      </c>
      <c r="CV54" s="72">
        <f t="shared" si="161"/>
        <v>0</v>
      </c>
      <c r="CW54" s="448"/>
      <c r="CX54" s="448"/>
      <c r="CY54" s="448">
        <f>Roles!$D$7</f>
        <v>0.12</v>
      </c>
      <c r="CZ54" s="462">
        <f t="shared" si="162"/>
        <v>0</v>
      </c>
      <c r="DA54" s="72">
        <f t="shared" si="163"/>
        <v>0</v>
      </c>
      <c r="DB54" s="448"/>
      <c r="DC54" s="448"/>
      <c r="DD54" s="448">
        <f>Roles!$D$7</f>
        <v>0.12</v>
      </c>
      <c r="DE54" s="462">
        <f t="shared" si="164"/>
        <v>0</v>
      </c>
    </row>
    <row r="55" ht="15.75" customHeight="1">
      <c r="A55" s="257" t="s">
        <v>311</v>
      </c>
      <c r="B55" s="508" t="s">
        <v>312</v>
      </c>
      <c r="C55" s="497">
        <v>46301.0</v>
      </c>
      <c r="D55" s="497">
        <v>46303.0</v>
      </c>
      <c r="E55" s="498">
        <f t="shared" si="96"/>
        <v>3</v>
      </c>
      <c r="F55" s="261">
        <v>25.0</v>
      </c>
      <c r="G55" s="263">
        <f t="shared" si="3"/>
        <v>0.03160556258</v>
      </c>
      <c r="H55" s="263">
        <f t="shared" si="168"/>
        <v>0.394437421</v>
      </c>
      <c r="I55" s="475">
        <f t="shared" si="165"/>
        <v>0</v>
      </c>
      <c r="J55" s="287">
        <f t="shared" si="169"/>
        <v>351</v>
      </c>
      <c r="K55" s="326">
        <f t="shared" si="97"/>
        <v>0.975</v>
      </c>
      <c r="L55" s="476">
        <f t="shared" si="166"/>
        <v>0</v>
      </c>
      <c r="M55" s="287">
        <f t="shared" si="170"/>
        <v>59.4</v>
      </c>
      <c r="N55" s="305" t="str">
        <f t="shared" si="5"/>
        <v>#REF!</v>
      </c>
      <c r="O55" s="72">
        <f t="shared" si="167"/>
        <v>0</v>
      </c>
      <c r="P55" s="448"/>
      <c r="Q55" s="448"/>
      <c r="R55" s="448">
        <f>Roles!$D$5</f>
        <v>0.44</v>
      </c>
      <c r="S55" s="462">
        <f t="shared" si="128"/>
        <v>0</v>
      </c>
      <c r="T55" s="72">
        <f t="shared" si="129"/>
        <v>0</v>
      </c>
      <c r="U55" s="448"/>
      <c r="V55" s="448"/>
      <c r="W55" s="448">
        <f>Roles!$D$7</f>
        <v>0.12</v>
      </c>
      <c r="X55" s="462">
        <f t="shared" si="130"/>
        <v>0</v>
      </c>
      <c r="Y55" s="72">
        <f t="shared" si="131"/>
        <v>0</v>
      </c>
      <c r="Z55" s="448"/>
      <c r="AA55" s="448"/>
      <c r="AB55" s="448">
        <f>Roles!$D$7</f>
        <v>0.12</v>
      </c>
      <c r="AC55" s="462">
        <f t="shared" si="132"/>
        <v>0</v>
      </c>
      <c r="AD55" s="72">
        <f t="shared" si="133"/>
        <v>0</v>
      </c>
      <c r="AE55" s="448"/>
      <c r="AF55" s="448"/>
      <c r="AG55" s="448">
        <f>Roles!$D$7</f>
        <v>0.12</v>
      </c>
      <c r="AH55" s="462">
        <f t="shared" si="134"/>
        <v>0</v>
      </c>
      <c r="AI55" s="72">
        <f t="shared" si="135"/>
        <v>0</v>
      </c>
      <c r="AJ55" s="448"/>
      <c r="AK55" s="448"/>
      <c r="AL55" s="448">
        <f>Roles!$D$7</f>
        <v>0.12</v>
      </c>
      <c r="AM55" s="462">
        <f t="shared" si="136"/>
        <v>0</v>
      </c>
      <c r="AN55" s="72">
        <f t="shared" si="137"/>
        <v>0</v>
      </c>
      <c r="AO55" s="448"/>
      <c r="AP55" s="448"/>
      <c r="AQ55" s="448">
        <f>Roles!$D$7</f>
        <v>0.12</v>
      </c>
      <c r="AR55" s="462">
        <f t="shared" si="138"/>
        <v>0</v>
      </c>
      <c r="AS55" s="72">
        <f t="shared" si="139"/>
        <v>0</v>
      </c>
      <c r="AT55" s="448"/>
      <c r="AU55" s="448"/>
      <c r="AV55" s="448">
        <f>Roles!$D$7</f>
        <v>0.12</v>
      </c>
      <c r="AW55" s="462">
        <f t="shared" si="140"/>
        <v>0</v>
      </c>
      <c r="AX55" s="72">
        <f t="shared" si="141"/>
        <v>0</v>
      </c>
      <c r="AY55" s="448"/>
      <c r="AZ55" s="448"/>
      <c r="BA55" s="448">
        <f>Roles!$D$7</f>
        <v>0.12</v>
      </c>
      <c r="BB55" s="462">
        <f t="shared" si="142"/>
        <v>0</v>
      </c>
      <c r="BC55" s="72">
        <f t="shared" si="143"/>
        <v>0</v>
      </c>
      <c r="BD55" s="448"/>
      <c r="BE55" s="448"/>
      <c r="BF55" s="448">
        <f>Roles!$D$7</f>
        <v>0.12</v>
      </c>
      <c r="BG55" s="462">
        <f t="shared" si="144"/>
        <v>0</v>
      </c>
      <c r="BH55" s="72">
        <f t="shared" si="145"/>
        <v>0</v>
      </c>
      <c r="BI55" s="448"/>
      <c r="BJ55" s="448"/>
      <c r="BK55" s="448">
        <f>Roles!$D$7</f>
        <v>0.12</v>
      </c>
      <c r="BL55" s="462">
        <f t="shared" si="146"/>
        <v>0</v>
      </c>
      <c r="BM55" s="72">
        <f t="shared" si="147"/>
        <v>0</v>
      </c>
      <c r="BN55" s="448"/>
      <c r="BO55" s="448"/>
      <c r="BP55" s="448">
        <f>Roles!$D$7</f>
        <v>0.12</v>
      </c>
      <c r="BQ55" s="462">
        <f t="shared" si="148"/>
        <v>0</v>
      </c>
      <c r="BR55" s="72">
        <f t="shared" si="149"/>
        <v>0</v>
      </c>
      <c r="BS55" s="448"/>
      <c r="BT55" s="448"/>
      <c r="BU55" s="448">
        <f>Roles!$D$7</f>
        <v>0.12</v>
      </c>
      <c r="BV55" s="462">
        <f t="shared" si="150"/>
        <v>0</v>
      </c>
      <c r="BW55" s="72">
        <f t="shared" si="151"/>
        <v>0</v>
      </c>
      <c r="BX55" s="448"/>
      <c r="BY55" s="448"/>
      <c r="BZ55" s="448">
        <f>Roles!$D$7</f>
        <v>0.12</v>
      </c>
      <c r="CA55" s="462">
        <f t="shared" si="152"/>
        <v>0</v>
      </c>
      <c r="CB55" s="72">
        <f t="shared" si="153"/>
        <v>0</v>
      </c>
      <c r="CC55" s="448"/>
      <c r="CD55" s="448"/>
      <c r="CE55" s="448">
        <f>Roles!$D$7</f>
        <v>0.12</v>
      </c>
      <c r="CF55" s="462">
        <f t="shared" si="154"/>
        <v>0</v>
      </c>
      <c r="CG55" s="72">
        <f t="shared" si="155"/>
        <v>0</v>
      </c>
      <c r="CH55" s="448"/>
      <c r="CI55" s="448"/>
      <c r="CJ55" s="448">
        <f>Roles!$D$7</f>
        <v>0.12</v>
      </c>
      <c r="CK55" s="462">
        <f t="shared" si="156"/>
        <v>0</v>
      </c>
      <c r="CL55" s="72">
        <f t="shared" si="157"/>
        <v>0</v>
      </c>
      <c r="CM55" s="448"/>
      <c r="CN55" s="448"/>
      <c r="CO55" s="448">
        <f>Roles!$D$7</f>
        <v>0.12</v>
      </c>
      <c r="CP55" s="462">
        <f t="shared" si="158"/>
        <v>0</v>
      </c>
      <c r="CQ55" s="72">
        <f t="shared" si="159"/>
        <v>0</v>
      </c>
      <c r="CR55" s="448"/>
      <c r="CS55" s="448"/>
      <c r="CT55" s="448">
        <f>Roles!$D$7</f>
        <v>0.12</v>
      </c>
      <c r="CU55" s="462">
        <f t="shared" si="160"/>
        <v>0</v>
      </c>
      <c r="CV55" s="72">
        <f t="shared" si="161"/>
        <v>0</v>
      </c>
      <c r="CW55" s="448"/>
      <c r="CX55" s="448"/>
      <c r="CY55" s="448">
        <f>Roles!$D$7</f>
        <v>0.12</v>
      </c>
      <c r="CZ55" s="462">
        <f t="shared" si="162"/>
        <v>0</v>
      </c>
      <c r="DA55" s="72">
        <f t="shared" si="163"/>
        <v>0</v>
      </c>
      <c r="DB55" s="448"/>
      <c r="DC55" s="448"/>
      <c r="DD55" s="448">
        <f>Roles!$D$7</f>
        <v>0.12</v>
      </c>
      <c r="DE55" s="462">
        <f t="shared" si="164"/>
        <v>0</v>
      </c>
    </row>
    <row r="56" ht="15.75" customHeight="1">
      <c r="A56" s="492">
        <v>3.3</v>
      </c>
      <c r="B56" s="493" t="s">
        <v>313</v>
      </c>
      <c r="C56" s="494">
        <v>46304.0</v>
      </c>
      <c r="D56" s="494">
        <v>46307.0</v>
      </c>
      <c r="E56" s="495">
        <f t="shared" si="96"/>
        <v>4</v>
      </c>
      <c r="F56" s="277">
        <f>SUM(F57:F59)</f>
        <v>26</v>
      </c>
      <c r="G56" s="315">
        <f t="shared" si="3"/>
        <v>0.03286978508</v>
      </c>
      <c r="H56" s="315">
        <f>H59</f>
        <v>0.4273072061</v>
      </c>
      <c r="I56" s="496">
        <f>SUM(I57:I59)</f>
        <v>1</v>
      </c>
      <c r="J56" s="496">
        <f>J59</f>
        <v>352</v>
      </c>
      <c r="K56" s="245">
        <f t="shared" si="97"/>
        <v>0.9777777778</v>
      </c>
      <c r="L56" s="496">
        <f>SUM(L57:L59)</f>
        <v>0.44</v>
      </c>
      <c r="M56" s="496">
        <f>M59</f>
        <v>59.84</v>
      </c>
      <c r="N56" s="305" t="str">
        <f t="shared" si="5"/>
        <v>#REF!</v>
      </c>
      <c r="O56" s="72"/>
      <c r="P56" s="448"/>
      <c r="Q56" s="448"/>
      <c r="R56" s="448"/>
      <c r="S56" s="462">
        <f t="shared" si="128"/>
        <v>0</v>
      </c>
      <c r="T56" s="72">
        <f t="shared" si="129"/>
        <v>0</v>
      </c>
      <c r="U56" s="448"/>
      <c r="V56" s="448"/>
      <c r="W56" s="448"/>
      <c r="X56" s="462">
        <f t="shared" si="130"/>
        <v>0</v>
      </c>
      <c r="Y56" s="72">
        <f t="shared" si="131"/>
        <v>0</v>
      </c>
      <c r="Z56" s="448"/>
      <c r="AA56" s="448"/>
      <c r="AB56" s="448"/>
      <c r="AC56" s="462">
        <f t="shared" si="132"/>
        <v>0</v>
      </c>
      <c r="AD56" s="72">
        <f t="shared" si="133"/>
        <v>0</v>
      </c>
      <c r="AE56" s="448"/>
      <c r="AF56" s="448"/>
      <c r="AG56" s="448"/>
      <c r="AH56" s="462">
        <f t="shared" si="134"/>
        <v>0</v>
      </c>
      <c r="AI56" s="72">
        <f t="shared" si="135"/>
        <v>0</v>
      </c>
      <c r="AJ56" s="448"/>
      <c r="AK56" s="448"/>
      <c r="AL56" s="448"/>
      <c r="AM56" s="462">
        <f t="shared" si="136"/>
        <v>0</v>
      </c>
      <c r="AN56" s="72">
        <f t="shared" si="137"/>
        <v>0</v>
      </c>
      <c r="AO56" s="448"/>
      <c r="AP56" s="448"/>
      <c r="AQ56" s="448"/>
      <c r="AR56" s="462">
        <f t="shared" si="138"/>
        <v>0</v>
      </c>
      <c r="AS56" s="72">
        <f t="shared" si="139"/>
        <v>0</v>
      </c>
      <c r="AT56" s="448"/>
      <c r="AU56" s="448"/>
      <c r="AV56" s="448"/>
      <c r="AW56" s="462">
        <f t="shared" si="140"/>
        <v>0</v>
      </c>
      <c r="AX56" s="72">
        <f t="shared" si="141"/>
        <v>0</v>
      </c>
      <c r="AY56" s="448"/>
      <c r="AZ56" s="448"/>
      <c r="BA56" s="448"/>
      <c r="BB56" s="462">
        <f t="shared" si="142"/>
        <v>0</v>
      </c>
      <c r="BC56" s="72">
        <f t="shared" si="143"/>
        <v>0</v>
      </c>
      <c r="BD56" s="448"/>
      <c r="BE56" s="448"/>
      <c r="BF56" s="448"/>
      <c r="BG56" s="462">
        <f t="shared" si="144"/>
        <v>0</v>
      </c>
      <c r="BH56" s="72">
        <f t="shared" si="145"/>
        <v>0</v>
      </c>
      <c r="BI56" s="448"/>
      <c r="BJ56" s="448"/>
      <c r="BK56" s="448"/>
      <c r="BL56" s="462">
        <f t="shared" si="146"/>
        <v>0</v>
      </c>
      <c r="BM56" s="72">
        <f t="shared" si="147"/>
        <v>0</v>
      </c>
      <c r="BN56" s="448"/>
      <c r="BO56" s="448"/>
      <c r="BP56" s="448"/>
      <c r="BQ56" s="462">
        <f t="shared" si="148"/>
        <v>0</v>
      </c>
      <c r="BR56" s="72">
        <f t="shared" si="149"/>
        <v>0</v>
      </c>
      <c r="BS56" s="448"/>
      <c r="BT56" s="448"/>
      <c r="BU56" s="448"/>
      <c r="BV56" s="462">
        <f t="shared" si="150"/>
        <v>0</v>
      </c>
      <c r="BW56" s="72">
        <f t="shared" si="151"/>
        <v>0</v>
      </c>
      <c r="BX56" s="448"/>
      <c r="BY56" s="448"/>
      <c r="BZ56" s="448"/>
      <c r="CA56" s="462">
        <f t="shared" si="152"/>
        <v>0</v>
      </c>
      <c r="CB56" s="72">
        <f t="shared" si="153"/>
        <v>0</v>
      </c>
      <c r="CC56" s="448"/>
      <c r="CD56" s="448"/>
      <c r="CE56" s="448"/>
      <c r="CF56" s="462">
        <f t="shared" si="154"/>
        <v>0</v>
      </c>
      <c r="CG56" s="72">
        <f t="shared" si="155"/>
        <v>0</v>
      </c>
      <c r="CH56" s="448"/>
      <c r="CI56" s="448"/>
      <c r="CJ56" s="448"/>
      <c r="CK56" s="462">
        <f t="shared" si="156"/>
        <v>0</v>
      </c>
      <c r="CL56" s="72">
        <f t="shared" si="157"/>
        <v>0</v>
      </c>
      <c r="CM56" s="448"/>
      <c r="CN56" s="448"/>
      <c r="CO56" s="448"/>
      <c r="CP56" s="462">
        <f t="shared" si="158"/>
        <v>0</v>
      </c>
      <c r="CQ56" s="72">
        <f t="shared" si="159"/>
        <v>0</v>
      </c>
      <c r="CR56" s="448"/>
      <c r="CS56" s="448"/>
      <c r="CT56" s="448"/>
      <c r="CU56" s="462">
        <f t="shared" si="160"/>
        <v>0</v>
      </c>
      <c r="CV56" s="72">
        <f t="shared" si="161"/>
        <v>0</v>
      </c>
      <c r="CW56" s="448"/>
      <c r="CX56" s="448"/>
      <c r="CY56" s="448"/>
      <c r="CZ56" s="462">
        <f t="shared" si="162"/>
        <v>0</v>
      </c>
      <c r="DA56" s="72">
        <f t="shared" si="163"/>
        <v>0</v>
      </c>
      <c r="DB56" s="448"/>
      <c r="DC56" s="448"/>
      <c r="DD56" s="448"/>
      <c r="DE56" s="462">
        <f t="shared" si="164"/>
        <v>0</v>
      </c>
    </row>
    <row r="57" ht="15.75" customHeight="1">
      <c r="A57" s="257" t="s">
        <v>140</v>
      </c>
      <c r="B57" s="258" t="s">
        <v>314</v>
      </c>
      <c r="C57" s="497">
        <v>46304.0</v>
      </c>
      <c r="D57" s="497">
        <v>46305.0</v>
      </c>
      <c r="E57" s="498">
        <f t="shared" si="96"/>
        <v>2</v>
      </c>
      <c r="F57" s="261">
        <v>10.0</v>
      </c>
      <c r="G57" s="263">
        <f t="shared" si="3"/>
        <v>0.01264222503</v>
      </c>
      <c r="H57" s="263">
        <f>H55+G57</f>
        <v>0.407079646</v>
      </c>
      <c r="I57" s="475">
        <f t="shared" ref="I57:I59" si="171">P57+U57+Z57+AE57+AJ57+AO57+AT57+AY57+BD57+BI57+BN57+BS57+BX57+CC57+CH57+CM57+CR57+CW57+DB57</f>
        <v>0</v>
      </c>
      <c r="J57" s="287">
        <f>J55+I57</f>
        <v>351</v>
      </c>
      <c r="K57" s="326">
        <f t="shared" si="97"/>
        <v>0.975</v>
      </c>
      <c r="L57" s="476">
        <f t="shared" ref="L57:L59" si="172">S57+X57+AC57+AH57+AM57+AR57+AW57+BB57+BG57+BL57+BQ57+BV57+CA57+CF57+CK57+CP57+CU57+CZ57+DE57</f>
        <v>0</v>
      </c>
      <c r="M57" s="287">
        <f>M55+L57</f>
        <v>59.4</v>
      </c>
      <c r="N57" s="49" t="str">
        <f t="shared" si="5"/>
        <v>#REF!</v>
      </c>
      <c r="O57" s="72">
        <f t="shared" ref="O57:O59" si="173">P57/$F57</f>
        <v>0</v>
      </c>
      <c r="P57" s="448"/>
      <c r="Q57" s="448"/>
      <c r="R57" s="448">
        <f>Roles!$D$5</f>
        <v>0.44</v>
      </c>
      <c r="S57" s="462">
        <f t="shared" si="128"/>
        <v>0</v>
      </c>
      <c r="T57" s="72">
        <f t="shared" si="129"/>
        <v>0</v>
      </c>
      <c r="U57" s="448"/>
      <c r="V57" s="448"/>
      <c r="W57" s="448">
        <f>Roles!$D$7</f>
        <v>0.12</v>
      </c>
      <c r="X57" s="462">
        <f t="shared" si="130"/>
        <v>0</v>
      </c>
      <c r="Y57" s="72">
        <f t="shared" si="131"/>
        <v>0</v>
      </c>
      <c r="Z57" s="448"/>
      <c r="AA57" s="448"/>
      <c r="AB57" s="448">
        <f>Roles!$D$7</f>
        <v>0.12</v>
      </c>
      <c r="AC57" s="462">
        <f t="shared" si="132"/>
        <v>0</v>
      </c>
      <c r="AD57" s="72">
        <f t="shared" si="133"/>
        <v>0</v>
      </c>
      <c r="AE57" s="448"/>
      <c r="AF57" s="448"/>
      <c r="AG57" s="448">
        <f>Roles!$D$7</f>
        <v>0.12</v>
      </c>
      <c r="AH57" s="462">
        <f t="shared" si="134"/>
        <v>0</v>
      </c>
      <c r="AI57" s="72">
        <f t="shared" si="135"/>
        <v>0</v>
      </c>
      <c r="AJ57" s="448"/>
      <c r="AK57" s="448"/>
      <c r="AL57" s="448">
        <f>Roles!$D$7</f>
        <v>0.12</v>
      </c>
      <c r="AM57" s="462">
        <f t="shared" si="136"/>
        <v>0</v>
      </c>
      <c r="AN57" s="72">
        <f t="shared" si="137"/>
        <v>0</v>
      </c>
      <c r="AO57" s="448"/>
      <c r="AP57" s="448"/>
      <c r="AQ57" s="448">
        <f>Roles!$D$7</f>
        <v>0.12</v>
      </c>
      <c r="AR57" s="462">
        <f t="shared" si="138"/>
        <v>0</v>
      </c>
      <c r="AS57" s="72">
        <f t="shared" si="139"/>
        <v>0</v>
      </c>
      <c r="AT57" s="448"/>
      <c r="AU57" s="448"/>
      <c r="AV57" s="448">
        <f>Roles!$D$7</f>
        <v>0.12</v>
      </c>
      <c r="AW57" s="462">
        <f t="shared" si="140"/>
        <v>0</v>
      </c>
      <c r="AX57" s="72">
        <f t="shared" si="141"/>
        <v>0</v>
      </c>
      <c r="AY57" s="448"/>
      <c r="AZ57" s="448"/>
      <c r="BA57" s="448">
        <f>Roles!$D$7</f>
        <v>0.12</v>
      </c>
      <c r="BB57" s="462">
        <f t="shared" si="142"/>
        <v>0</v>
      </c>
      <c r="BC57" s="72">
        <f t="shared" si="143"/>
        <v>0</v>
      </c>
      <c r="BD57" s="448"/>
      <c r="BE57" s="448"/>
      <c r="BF57" s="448">
        <f>Roles!$D$7</f>
        <v>0.12</v>
      </c>
      <c r="BG57" s="462">
        <f t="shared" si="144"/>
        <v>0</v>
      </c>
      <c r="BH57" s="72">
        <f t="shared" si="145"/>
        <v>0</v>
      </c>
      <c r="BI57" s="448"/>
      <c r="BJ57" s="448"/>
      <c r="BK57" s="448">
        <f>Roles!$D$7</f>
        <v>0.12</v>
      </c>
      <c r="BL57" s="462">
        <f t="shared" si="146"/>
        <v>0</v>
      </c>
      <c r="BM57" s="72">
        <f t="shared" si="147"/>
        <v>0</v>
      </c>
      <c r="BN57" s="448"/>
      <c r="BO57" s="448"/>
      <c r="BP57" s="448">
        <f>Roles!$D$7</f>
        <v>0.12</v>
      </c>
      <c r="BQ57" s="462">
        <f t="shared" si="148"/>
        <v>0</v>
      </c>
      <c r="BR57" s="72">
        <f t="shared" si="149"/>
        <v>0</v>
      </c>
      <c r="BS57" s="448"/>
      <c r="BT57" s="448"/>
      <c r="BU57" s="448">
        <f>Roles!$D$7</f>
        <v>0.12</v>
      </c>
      <c r="BV57" s="462">
        <f t="shared" si="150"/>
        <v>0</v>
      </c>
      <c r="BW57" s="72">
        <f t="shared" si="151"/>
        <v>0</v>
      </c>
      <c r="BX57" s="448"/>
      <c r="BY57" s="448"/>
      <c r="BZ57" s="448">
        <f>Roles!$D$7</f>
        <v>0.12</v>
      </c>
      <c r="CA57" s="462">
        <f t="shared" si="152"/>
        <v>0</v>
      </c>
      <c r="CB57" s="72">
        <f t="shared" si="153"/>
        <v>0</v>
      </c>
      <c r="CC57" s="448"/>
      <c r="CD57" s="448"/>
      <c r="CE57" s="448">
        <f>Roles!$D$7</f>
        <v>0.12</v>
      </c>
      <c r="CF57" s="462">
        <f t="shared" si="154"/>
        <v>0</v>
      </c>
      <c r="CG57" s="72">
        <f t="shared" si="155"/>
        <v>0</v>
      </c>
      <c r="CH57" s="448"/>
      <c r="CI57" s="448"/>
      <c r="CJ57" s="448">
        <f>Roles!$D$7</f>
        <v>0.12</v>
      </c>
      <c r="CK57" s="462">
        <f t="shared" si="156"/>
        <v>0</v>
      </c>
      <c r="CL57" s="72">
        <f t="shared" si="157"/>
        <v>0</v>
      </c>
      <c r="CM57" s="448"/>
      <c r="CN57" s="448"/>
      <c r="CO57" s="448">
        <f>Roles!$D$7</f>
        <v>0.12</v>
      </c>
      <c r="CP57" s="462">
        <f t="shared" si="158"/>
        <v>0</v>
      </c>
      <c r="CQ57" s="72">
        <f t="shared" si="159"/>
        <v>0</v>
      </c>
      <c r="CR57" s="448"/>
      <c r="CS57" s="448"/>
      <c r="CT57" s="448">
        <f>Roles!$D$7</f>
        <v>0.12</v>
      </c>
      <c r="CU57" s="462">
        <f t="shared" si="160"/>
        <v>0</v>
      </c>
      <c r="CV57" s="72">
        <f t="shared" si="161"/>
        <v>0</v>
      </c>
      <c r="CW57" s="448"/>
      <c r="CX57" s="448"/>
      <c r="CY57" s="448">
        <f>Roles!$D$7</f>
        <v>0.12</v>
      </c>
      <c r="CZ57" s="462">
        <f t="shared" si="162"/>
        <v>0</v>
      </c>
      <c r="DA57" s="72">
        <f t="shared" si="163"/>
        <v>0</v>
      </c>
      <c r="DB57" s="448"/>
      <c r="DC57" s="448"/>
      <c r="DD57" s="448">
        <f>Roles!$D$7</f>
        <v>0.12</v>
      </c>
      <c r="DE57" s="462">
        <f t="shared" si="164"/>
        <v>0</v>
      </c>
    </row>
    <row r="58" ht="15.75" customHeight="1">
      <c r="A58" s="257" t="s">
        <v>142</v>
      </c>
      <c r="B58" s="501" t="s">
        <v>315</v>
      </c>
      <c r="C58" s="497">
        <v>46305.0</v>
      </c>
      <c r="D58" s="497">
        <v>46305.0</v>
      </c>
      <c r="E58" s="498">
        <v>1.0</v>
      </c>
      <c r="F58" s="499">
        <v>1.0</v>
      </c>
      <c r="G58" s="327">
        <f t="shared" si="3"/>
        <v>0.001264222503</v>
      </c>
      <c r="H58" s="327">
        <f t="shared" ref="H58:H59" si="174">H57+G58</f>
        <v>0.4083438685</v>
      </c>
      <c r="I58" s="475">
        <f t="shared" si="171"/>
        <v>1</v>
      </c>
      <c r="J58" s="328">
        <f t="shared" ref="J58:J59" si="175">J57+I58</f>
        <v>352</v>
      </c>
      <c r="K58" s="329">
        <f t="shared" si="97"/>
        <v>0.9777777778</v>
      </c>
      <c r="L58" s="476">
        <f t="shared" si="172"/>
        <v>0.44</v>
      </c>
      <c r="M58" s="328">
        <f t="shared" ref="M58:M59" si="176">M57+L58</f>
        <v>59.84</v>
      </c>
      <c r="N58" s="121" t="str">
        <f t="shared" si="5"/>
        <v>#REF!</v>
      </c>
      <c r="O58" s="72">
        <f t="shared" si="173"/>
        <v>1</v>
      </c>
      <c r="P58" s="462">
        <v>1.0</v>
      </c>
      <c r="Q58" s="448"/>
      <c r="R58" s="448">
        <f>Roles!$D$5</f>
        <v>0.44</v>
      </c>
      <c r="S58" s="462">
        <f t="shared" si="128"/>
        <v>0.44</v>
      </c>
      <c r="T58" s="72">
        <f t="shared" si="129"/>
        <v>0</v>
      </c>
      <c r="U58" s="448"/>
      <c r="V58" s="448"/>
      <c r="W58" s="448">
        <f>Roles!$D$7</f>
        <v>0.12</v>
      </c>
      <c r="X58" s="462">
        <f t="shared" si="130"/>
        <v>0</v>
      </c>
      <c r="Y58" s="72">
        <f t="shared" si="131"/>
        <v>0</v>
      </c>
      <c r="Z58" s="448"/>
      <c r="AA58" s="448"/>
      <c r="AB58" s="448">
        <f>Roles!$D$7</f>
        <v>0.12</v>
      </c>
      <c r="AC58" s="462">
        <f t="shared" si="132"/>
        <v>0</v>
      </c>
      <c r="AD58" s="72">
        <f t="shared" si="133"/>
        <v>0</v>
      </c>
      <c r="AE58" s="448"/>
      <c r="AF58" s="448"/>
      <c r="AG58" s="448">
        <f>Roles!$D$7</f>
        <v>0.12</v>
      </c>
      <c r="AH58" s="462">
        <f t="shared" si="134"/>
        <v>0</v>
      </c>
      <c r="AI58" s="72">
        <f t="shared" si="135"/>
        <v>0</v>
      </c>
      <c r="AJ58" s="448"/>
      <c r="AK58" s="448"/>
      <c r="AL58" s="448">
        <f>Roles!$D$7</f>
        <v>0.12</v>
      </c>
      <c r="AM58" s="462">
        <f t="shared" si="136"/>
        <v>0</v>
      </c>
      <c r="AN58" s="72">
        <f t="shared" si="137"/>
        <v>0</v>
      </c>
      <c r="AO58" s="448"/>
      <c r="AP58" s="448"/>
      <c r="AQ58" s="448">
        <f>Roles!$D$7</f>
        <v>0.12</v>
      </c>
      <c r="AR58" s="462">
        <f t="shared" si="138"/>
        <v>0</v>
      </c>
      <c r="AS58" s="72">
        <f t="shared" si="139"/>
        <v>0</v>
      </c>
      <c r="AT58" s="448"/>
      <c r="AU58" s="448"/>
      <c r="AV58" s="448">
        <f>Roles!$D$7</f>
        <v>0.12</v>
      </c>
      <c r="AW58" s="462">
        <f t="shared" si="140"/>
        <v>0</v>
      </c>
      <c r="AX58" s="72">
        <f t="shared" si="141"/>
        <v>0</v>
      </c>
      <c r="AY58" s="448"/>
      <c r="AZ58" s="448"/>
      <c r="BA58" s="448">
        <f>Roles!$D$7</f>
        <v>0.12</v>
      </c>
      <c r="BB58" s="462">
        <f t="shared" si="142"/>
        <v>0</v>
      </c>
      <c r="BC58" s="72">
        <f t="shared" si="143"/>
        <v>0</v>
      </c>
      <c r="BD58" s="448"/>
      <c r="BE58" s="448"/>
      <c r="BF58" s="448">
        <f>Roles!$D$7</f>
        <v>0.12</v>
      </c>
      <c r="BG58" s="462">
        <f t="shared" si="144"/>
        <v>0</v>
      </c>
      <c r="BH58" s="72">
        <f t="shared" si="145"/>
        <v>0</v>
      </c>
      <c r="BI58" s="448"/>
      <c r="BJ58" s="448"/>
      <c r="BK58" s="448">
        <f>Roles!$D$7</f>
        <v>0.12</v>
      </c>
      <c r="BL58" s="462">
        <f t="shared" si="146"/>
        <v>0</v>
      </c>
      <c r="BM58" s="72">
        <f t="shared" si="147"/>
        <v>0</v>
      </c>
      <c r="BN58" s="448"/>
      <c r="BO58" s="448"/>
      <c r="BP58" s="448">
        <f>Roles!$D$7</f>
        <v>0.12</v>
      </c>
      <c r="BQ58" s="462">
        <f t="shared" si="148"/>
        <v>0</v>
      </c>
      <c r="BR58" s="72">
        <f t="shared" si="149"/>
        <v>0</v>
      </c>
      <c r="BS58" s="448"/>
      <c r="BT58" s="448"/>
      <c r="BU58" s="448">
        <f>Roles!$D$7</f>
        <v>0.12</v>
      </c>
      <c r="BV58" s="462">
        <f t="shared" si="150"/>
        <v>0</v>
      </c>
      <c r="BW58" s="72">
        <f t="shared" si="151"/>
        <v>0</v>
      </c>
      <c r="BX58" s="448"/>
      <c r="BY58" s="448"/>
      <c r="BZ58" s="448">
        <f>Roles!$D$7</f>
        <v>0.12</v>
      </c>
      <c r="CA58" s="462">
        <f t="shared" si="152"/>
        <v>0</v>
      </c>
      <c r="CB58" s="72">
        <f t="shared" si="153"/>
        <v>0</v>
      </c>
      <c r="CC58" s="448"/>
      <c r="CD58" s="448"/>
      <c r="CE58" s="448">
        <f>Roles!$D$7</f>
        <v>0.12</v>
      </c>
      <c r="CF58" s="462">
        <f t="shared" si="154"/>
        <v>0</v>
      </c>
      <c r="CG58" s="72">
        <f t="shared" si="155"/>
        <v>0</v>
      </c>
      <c r="CH58" s="448"/>
      <c r="CI58" s="448"/>
      <c r="CJ58" s="448">
        <f>Roles!$D$7</f>
        <v>0.12</v>
      </c>
      <c r="CK58" s="462">
        <f t="shared" si="156"/>
        <v>0</v>
      </c>
      <c r="CL58" s="72">
        <f t="shared" si="157"/>
        <v>0</v>
      </c>
      <c r="CM58" s="448"/>
      <c r="CN58" s="448"/>
      <c r="CO58" s="448">
        <f>Roles!$D$7</f>
        <v>0.12</v>
      </c>
      <c r="CP58" s="462">
        <f t="shared" si="158"/>
        <v>0</v>
      </c>
      <c r="CQ58" s="72">
        <f t="shared" si="159"/>
        <v>0</v>
      </c>
      <c r="CR58" s="448"/>
      <c r="CS58" s="448"/>
      <c r="CT58" s="448">
        <f>Roles!$D$7</f>
        <v>0.12</v>
      </c>
      <c r="CU58" s="462">
        <f t="shared" si="160"/>
        <v>0</v>
      </c>
      <c r="CV58" s="72">
        <f t="shared" si="161"/>
        <v>0</v>
      </c>
      <c r="CW58" s="448"/>
      <c r="CX58" s="448"/>
      <c r="CY58" s="448">
        <f>Roles!$D$7</f>
        <v>0.12</v>
      </c>
      <c r="CZ58" s="462">
        <f t="shared" si="162"/>
        <v>0</v>
      </c>
      <c r="DA58" s="72">
        <f t="shared" si="163"/>
        <v>0</v>
      </c>
      <c r="DB58" s="448"/>
      <c r="DC58" s="448"/>
      <c r="DD58" s="448">
        <f>Roles!$D$7</f>
        <v>0.12</v>
      </c>
      <c r="DE58" s="462">
        <f t="shared" si="164"/>
        <v>0</v>
      </c>
    </row>
    <row r="59" ht="15.75" customHeight="1">
      <c r="A59" s="257" t="s">
        <v>144</v>
      </c>
      <c r="B59" s="258" t="s">
        <v>316</v>
      </c>
      <c r="C59" s="497">
        <v>46306.0</v>
      </c>
      <c r="D59" s="497">
        <v>46307.0</v>
      </c>
      <c r="E59" s="498">
        <f t="shared" ref="E59:E66" si="177">D59-C59+1</f>
        <v>2</v>
      </c>
      <c r="F59" s="261">
        <v>15.0</v>
      </c>
      <c r="G59" s="263">
        <f t="shared" si="3"/>
        <v>0.01896333755</v>
      </c>
      <c r="H59" s="263">
        <f t="shared" si="174"/>
        <v>0.4273072061</v>
      </c>
      <c r="I59" s="475">
        <f t="shared" si="171"/>
        <v>0</v>
      </c>
      <c r="J59" s="287">
        <f t="shared" si="175"/>
        <v>352</v>
      </c>
      <c r="K59" s="326">
        <f t="shared" si="97"/>
        <v>0.9777777778</v>
      </c>
      <c r="L59" s="476">
        <f t="shared" si="172"/>
        <v>0</v>
      </c>
      <c r="M59" s="287">
        <f t="shared" si="176"/>
        <v>59.84</v>
      </c>
      <c r="N59" s="131" t="str">
        <f t="shared" si="5"/>
        <v>#REF!</v>
      </c>
      <c r="O59" s="72">
        <f t="shared" si="173"/>
        <v>0</v>
      </c>
      <c r="P59" s="462"/>
      <c r="Q59" s="448"/>
      <c r="R59" s="448">
        <f>Roles!$D$5</f>
        <v>0.44</v>
      </c>
      <c r="S59" s="462">
        <f t="shared" si="128"/>
        <v>0</v>
      </c>
      <c r="T59" s="72">
        <f t="shared" si="129"/>
        <v>0</v>
      </c>
      <c r="U59" s="462"/>
      <c r="V59" s="448"/>
      <c r="W59" s="448">
        <f>Roles!$D$7</f>
        <v>0.12</v>
      </c>
      <c r="X59" s="462">
        <f t="shared" si="130"/>
        <v>0</v>
      </c>
      <c r="Y59" s="72">
        <f t="shared" si="131"/>
        <v>0</v>
      </c>
      <c r="Z59" s="462"/>
      <c r="AA59" s="448"/>
      <c r="AB59" s="448">
        <f>Roles!$D$7</f>
        <v>0.12</v>
      </c>
      <c r="AC59" s="462">
        <f t="shared" si="132"/>
        <v>0</v>
      </c>
      <c r="AD59" s="72">
        <f t="shared" si="133"/>
        <v>0</v>
      </c>
      <c r="AE59" s="462"/>
      <c r="AF59" s="448"/>
      <c r="AG59" s="448">
        <f>Roles!$D$7</f>
        <v>0.12</v>
      </c>
      <c r="AH59" s="462">
        <f t="shared" si="134"/>
        <v>0</v>
      </c>
      <c r="AI59" s="72">
        <f t="shared" si="135"/>
        <v>0</v>
      </c>
      <c r="AJ59" s="462"/>
      <c r="AK59" s="448"/>
      <c r="AL59" s="448">
        <f>Roles!$D$7</f>
        <v>0.12</v>
      </c>
      <c r="AM59" s="462">
        <f t="shared" si="136"/>
        <v>0</v>
      </c>
      <c r="AN59" s="72">
        <f t="shared" si="137"/>
        <v>0</v>
      </c>
      <c r="AO59" s="462"/>
      <c r="AP59" s="448"/>
      <c r="AQ59" s="448">
        <f>Roles!$D$7</f>
        <v>0.12</v>
      </c>
      <c r="AR59" s="462">
        <f t="shared" si="138"/>
        <v>0</v>
      </c>
      <c r="AS59" s="72">
        <f t="shared" si="139"/>
        <v>0</v>
      </c>
      <c r="AT59" s="462"/>
      <c r="AU59" s="448"/>
      <c r="AV59" s="448">
        <f>Roles!$D$7</f>
        <v>0.12</v>
      </c>
      <c r="AW59" s="462">
        <f t="shared" si="140"/>
        <v>0</v>
      </c>
      <c r="AX59" s="72">
        <f t="shared" si="141"/>
        <v>0</v>
      </c>
      <c r="AY59" s="462"/>
      <c r="AZ59" s="448"/>
      <c r="BA59" s="448">
        <f>Roles!$D$7</f>
        <v>0.12</v>
      </c>
      <c r="BB59" s="462">
        <f t="shared" si="142"/>
        <v>0</v>
      </c>
      <c r="BC59" s="72">
        <f t="shared" si="143"/>
        <v>0</v>
      </c>
      <c r="BD59" s="462"/>
      <c r="BE59" s="448"/>
      <c r="BF59" s="448">
        <f>Roles!$D$7</f>
        <v>0.12</v>
      </c>
      <c r="BG59" s="462">
        <f t="shared" si="144"/>
        <v>0</v>
      </c>
      <c r="BH59" s="72">
        <f t="shared" si="145"/>
        <v>0</v>
      </c>
      <c r="BI59" s="462"/>
      <c r="BJ59" s="448"/>
      <c r="BK59" s="448">
        <f>Roles!$D$7</f>
        <v>0.12</v>
      </c>
      <c r="BL59" s="462">
        <f t="shared" si="146"/>
        <v>0</v>
      </c>
      <c r="BM59" s="72">
        <f t="shared" si="147"/>
        <v>0</v>
      </c>
      <c r="BN59" s="462"/>
      <c r="BO59" s="448"/>
      <c r="BP59" s="448">
        <f>Roles!$D$7</f>
        <v>0.12</v>
      </c>
      <c r="BQ59" s="462">
        <f t="shared" si="148"/>
        <v>0</v>
      </c>
      <c r="BR59" s="72">
        <f t="shared" si="149"/>
        <v>0</v>
      </c>
      <c r="BS59" s="462"/>
      <c r="BT59" s="448"/>
      <c r="BU59" s="448">
        <f>Roles!$D$7</f>
        <v>0.12</v>
      </c>
      <c r="BV59" s="462">
        <f t="shared" si="150"/>
        <v>0</v>
      </c>
      <c r="BW59" s="72">
        <f t="shared" si="151"/>
        <v>0</v>
      </c>
      <c r="BX59" s="462"/>
      <c r="BY59" s="448"/>
      <c r="BZ59" s="448">
        <f>Roles!$D$7</f>
        <v>0.12</v>
      </c>
      <c r="CA59" s="462">
        <f t="shared" si="152"/>
        <v>0</v>
      </c>
      <c r="CB59" s="72">
        <f t="shared" si="153"/>
        <v>0</v>
      </c>
      <c r="CC59" s="462"/>
      <c r="CD59" s="448"/>
      <c r="CE59" s="448">
        <f>Roles!$D$7</f>
        <v>0.12</v>
      </c>
      <c r="CF59" s="462">
        <f t="shared" si="154"/>
        <v>0</v>
      </c>
      <c r="CG59" s="72">
        <f t="shared" si="155"/>
        <v>0</v>
      </c>
      <c r="CH59" s="462"/>
      <c r="CI59" s="448"/>
      <c r="CJ59" s="448">
        <f>Roles!$D$7</f>
        <v>0.12</v>
      </c>
      <c r="CK59" s="462">
        <f t="shared" si="156"/>
        <v>0</v>
      </c>
      <c r="CL59" s="72">
        <f t="shared" si="157"/>
        <v>0</v>
      </c>
      <c r="CM59" s="462"/>
      <c r="CN59" s="448"/>
      <c r="CO59" s="448">
        <f>Roles!$D$7</f>
        <v>0.12</v>
      </c>
      <c r="CP59" s="462">
        <f t="shared" si="158"/>
        <v>0</v>
      </c>
      <c r="CQ59" s="72">
        <f t="shared" si="159"/>
        <v>0</v>
      </c>
      <c r="CR59" s="462"/>
      <c r="CS59" s="448"/>
      <c r="CT59" s="448">
        <f>Roles!$D$7</f>
        <v>0.12</v>
      </c>
      <c r="CU59" s="462">
        <f t="shared" si="160"/>
        <v>0</v>
      </c>
      <c r="CV59" s="72">
        <f t="shared" si="161"/>
        <v>0</v>
      </c>
      <c r="CW59" s="462"/>
      <c r="CX59" s="448"/>
      <c r="CY59" s="448">
        <f>Roles!$D$7</f>
        <v>0.12</v>
      </c>
      <c r="CZ59" s="462">
        <f t="shared" si="162"/>
        <v>0</v>
      </c>
      <c r="DA59" s="72">
        <f t="shared" si="163"/>
        <v>0</v>
      </c>
      <c r="DB59" s="462"/>
      <c r="DC59" s="448"/>
      <c r="DD59" s="448">
        <f>Roles!$D$7</f>
        <v>0.12</v>
      </c>
      <c r="DE59" s="462">
        <f t="shared" si="164"/>
        <v>0</v>
      </c>
    </row>
    <row r="60" ht="15.75" customHeight="1">
      <c r="A60" s="492">
        <v>3.4</v>
      </c>
      <c r="B60" s="493" t="s">
        <v>317</v>
      </c>
      <c r="C60" s="494">
        <v>46308.0</v>
      </c>
      <c r="D60" s="494">
        <v>46310.0</v>
      </c>
      <c r="E60" s="495">
        <f t="shared" si="177"/>
        <v>3</v>
      </c>
      <c r="F60" s="277">
        <f>SUM(F61:F62)</f>
        <v>20</v>
      </c>
      <c r="G60" s="315">
        <f t="shared" si="3"/>
        <v>0.02528445006</v>
      </c>
      <c r="H60" s="315">
        <f>H62</f>
        <v>0.4525916561</v>
      </c>
      <c r="I60" s="496">
        <f>SUM(I61:I62)</f>
        <v>0</v>
      </c>
      <c r="J60" s="496">
        <f>J62</f>
        <v>352</v>
      </c>
      <c r="K60" s="245">
        <f t="shared" si="97"/>
        <v>0.9777777778</v>
      </c>
      <c r="L60" s="496">
        <f>SUM(L61:L62)</f>
        <v>0</v>
      </c>
      <c r="M60" s="496">
        <f>M62</f>
        <v>59.84</v>
      </c>
      <c r="N60" s="305" t="str">
        <f t="shared" si="5"/>
        <v>#REF!</v>
      </c>
      <c r="O60" s="506"/>
      <c r="P60" s="448"/>
      <c r="Q60" s="448"/>
      <c r="R60" s="448"/>
      <c r="S60" s="462">
        <f t="shared" si="128"/>
        <v>0</v>
      </c>
      <c r="T60" s="72">
        <f t="shared" si="129"/>
        <v>0</v>
      </c>
      <c r="U60" s="448"/>
      <c r="V60" s="448"/>
      <c r="W60" s="448"/>
      <c r="X60" s="462">
        <f t="shared" si="130"/>
        <v>0</v>
      </c>
      <c r="Y60" s="72">
        <f t="shared" si="131"/>
        <v>0</v>
      </c>
      <c r="Z60" s="448"/>
      <c r="AA60" s="448"/>
      <c r="AB60" s="448"/>
      <c r="AC60" s="462">
        <f t="shared" si="132"/>
        <v>0</v>
      </c>
      <c r="AD60" s="72">
        <f t="shared" si="133"/>
        <v>0</v>
      </c>
      <c r="AE60" s="448"/>
      <c r="AF60" s="448"/>
      <c r="AG60" s="448"/>
      <c r="AH60" s="462">
        <f t="shared" si="134"/>
        <v>0</v>
      </c>
      <c r="AI60" s="72">
        <f t="shared" si="135"/>
        <v>0</v>
      </c>
      <c r="AJ60" s="448"/>
      <c r="AK60" s="448"/>
      <c r="AL60" s="448"/>
      <c r="AM60" s="462">
        <f t="shared" si="136"/>
        <v>0</v>
      </c>
      <c r="AN60" s="72">
        <f t="shared" si="137"/>
        <v>0</v>
      </c>
      <c r="AO60" s="448"/>
      <c r="AP60" s="448"/>
      <c r="AQ60" s="448"/>
      <c r="AR60" s="462">
        <f t="shared" si="138"/>
        <v>0</v>
      </c>
      <c r="AS60" s="72">
        <f t="shared" si="139"/>
        <v>0</v>
      </c>
      <c r="AT60" s="448"/>
      <c r="AU60" s="448"/>
      <c r="AV60" s="448"/>
      <c r="AW60" s="462">
        <f t="shared" si="140"/>
        <v>0</v>
      </c>
      <c r="AX60" s="72">
        <f t="shared" si="141"/>
        <v>0</v>
      </c>
      <c r="AY60" s="448"/>
      <c r="AZ60" s="448"/>
      <c r="BA60" s="448"/>
      <c r="BB60" s="462">
        <f t="shared" si="142"/>
        <v>0</v>
      </c>
      <c r="BC60" s="72">
        <f t="shared" si="143"/>
        <v>0</v>
      </c>
      <c r="BD60" s="448"/>
      <c r="BE60" s="448"/>
      <c r="BF60" s="448"/>
      <c r="BG60" s="462">
        <f t="shared" si="144"/>
        <v>0</v>
      </c>
      <c r="BH60" s="72">
        <f t="shared" si="145"/>
        <v>0</v>
      </c>
      <c r="BI60" s="448"/>
      <c r="BJ60" s="448"/>
      <c r="BK60" s="448"/>
      <c r="BL60" s="462">
        <f t="shared" si="146"/>
        <v>0</v>
      </c>
      <c r="BM60" s="72">
        <f t="shared" si="147"/>
        <v>0</v>
      </c>
      <c r="BN60" s="448"/>
      <c r="BO60" s="448"/>
      <c r="BP60" s="448"/>
      <c r="BQ60" s="462">
        <f t="shared" si="148"/>
        <v>0</v>
      </c>
      <c r="BR60" s="72">
        <f t="shared" si="149"/>
        <v>0</v>
      </c>
      <c r="BS60" s="448"/>
      <c r="BT60" s="448"/>
      <c r="BU60" s="448"/>
      <c r="BV60" s="462">
        <f t="shared" si="150"/>
        <v>0</v>
      </c>
      <c r="BW60" s="72">
        <f t="shared" si="151"/>
        <v>0</v>
      </c>
      <c r="BX60" s="448"/>
      <c r="BY60" s="448"/>
      <c r="BZ60" s="448"/>
      <c r="CA60" s="462">
        <f t="shared" si="152"/>
        <v>0</v>
      </c>
      <c r="CB60" s="72">
        <f t="shared" si="153"/>
        <v>0</v>
      </c>
      <c r="CC60" s="448"/>
      <c r="CD60" s="448"/>
      <c r="CE60" s="448"/>
      <c r="CF60" s="462">
        <f t="shared" si="154"/>
        <v>0</v>
      </c>
      <c r="CG60" s="72">
        <f t="shared" si="155"/>
        <v>0</v>
      </c>
      <c r="CH60" s="448"/>
      <c r="CI60" s="448"/>
      <c r="CJ60" s="448"/>
      <c r="CK60" s="462">
        <f t="shared" si="156"/>
        <v>0</v>
      </c>
      <c r="CL60" s="72">
        <f t="shared" si="157"/>
        <v>0</v>
      </c>
      <c r="CM60" s="448"/>
      <c r="CN60" s="448"/>
      <c r="CO60" s="448"/>
      <c r="CP60" s="462">
        <f t="shared" si="158"/>
        <v>0</v>
      </c>
      <c r="CQ60" s="72">
        <f t="shared" si="159"/>
        <v>0</v>
      </c>
      <c r="CR60" s="448"/>
      <c r="CS60" s="448"/>
      <c r="CT60" s="448"/>
      <c r="CU60" s="462">
        <f t="shared" si="160"/>
        <v>0</v>
      </c>
      <c r="CV60" s="72">
        <f t="shared" si="161"/>
        <v>0</v>
      </c>
      <c r="CW60" s="448"/>
      <c r="CX60" s="448"/>
      <c r="CY60" s="448"/>
      <c r="CZ60" s="462">
        <f t="shared" si="162"/>
        <v>0</v>
      </c>
      <c r="DA60" s="72">
        <f t="shared" si="163"/>
        <v>0</v>
      </c>
      <c r="DB60" s="448"/>
      <c r="DC60" s="448"/>
      <c r="DD60" s="448"/>
      <c r="DE60" s="462">
        <f t="shared" si="164"/>
        <v>0</v>
      </c>
    </row>
    <row r="61" ht="15.75" customHeight="1">
      <c r="A61" s="257" t="s">
        <v>318</v>
      </c>
      <c r="B61" s="258" t="s">
        <v>319</v>
      </c>
      <c r="C61" s="497">
        <v>46308.0</v>
      </c>
      <c r="D61" s="497">
        <v>46309.0</v>
      </c>
      <c r="E61" s="498">
        <f t="shared" si="177"/>
        <v>2</v>
      </c>
      <c r="F61" s="261">
        <v>10.0</v>
      </c>
      <c r="G61" s="263">
        <f t="shared" si="3"/>
        <v>0.01264222503</v>
      </c>
      <c r="H61" s="263">
        <f>H59+G61</f>
        <v>0.4399494311</v>
      </c>
      <c r="I61" s="475">
        <f t="shared" ref="I61:I62" si="178">P61+U61+Z61+AE61+AJ61+AO61+AT61+AY61+BD61+BI61+BN61+BS61+BX61+CC61+CH61+CM61+CR61+CW61+DB61</f>
        <v>0</v>
      </c>
      <c r="J61" s="287">
        <f>J59+I61</f>
        <v>352</v>
      </c>
      <c r="K61" s="326">
        <f t="shared" si="97"/>
        <v>0.9777777778</v>
      </c>
      <c r="L61" s="476">
        <f t="shared" ref="L61:L62" si="179">S61+X61+AC61+AH61+AM61+AR61+AW61+BB61+BG61+BL61+BQ61+BV61+CA61+CF61+CK61+CP61+CU61+CZ61+DE61</f>
        <v>0</v>
      </c>
      <c r="M61" s="287">
        <f>M59+L61</f>
        <v>59.84</v>
      </c>
      <c r="N61" s="49" t="str">
        <f t="shared" si="5"/>
        <v>#REF!</v>
      </c>
      <c r="O61" s="506"/>
      <c r="P61" s="448"/>
      <c r="Q61" s="448"/>
      <c r="R61" s="448">
        <f>Roles!$D$5</f>
        <v>0.44</v>
      </c>
      <c r="S61" s="462">
        <f t="shared" si="128"/>
        <v>0</v>
      </c>
      <c r="T61" s="72">
        <f t="shared" si="129"/>
        <v>0</v>
      </c>
      <c r="U61" s="448"/>
      <c r="V61" s="448"/>
      <c r="W61" s="448">
        <f>Roles!$D$7</f>
        <v>0.12</v>
      </c>
      <c r="X61" s="462">
        <f t="shared" si="130"/>
        <v>0</v>
      </c>
      <c r="Y61" s="72">
        <f t="shared" si="131"/>
        <v>0</v>
      </c>
      <c r="Z61" s="448"/>
      <c r="AA61" s="448"/>
      <c r="AB61" s="448">
        <f>Roles!$D$7</f>
        <v>0.12</v>
      </c>
      <c r="AC61" s="462">
        <f t="shared" si="132"/>
        <v>0</v>
      </c>
      <c r="AD61" s="72">
        <f t="shared" si="133"/>
        <v>0</v>
      </c>
      <c r="AE61" s="448"/>
      <c r="AF61" s="448"/>
      <c r="AG61" s="448">
        <f>Roles!$D$7</f>
        <v>0.12</v>
      </c>
      <c r="AH61" s="462">
        <f t="shared" si="134"/>
        <v>0</v>
      </c>
      <c r="AI61" s="72">
        <f t="shared" si="135"/>
        <v>0</v>
      </c>
      <c r="AJ61" s="448"/>
      <c r="AK61" s="448"/>
      <c r="AL61" s="448">
        <f>Roles!$D$7</f>
        <v>0.12</v>
      </c>
      <c r="AM61" s="462">
        <f t="shared" si="136"/>
        <v>0</v>
      </c>
      <c r="AN61" s="72">
        <f t="shared" si="137"/>
        <v>0</v>
      </c>
      <c r="AO61" s="448"/>
      <c r="AP61" s="448"/>
      <c r="AQ61" s="448">
        <f>Roles!$D$7</f>
        <v>0.12</v>
      </c>
      <c r="AR61" s="462">
        <f t="shared" si="138"/>
        <v>0</v>
      </c>
      <c r="AS61" s="72">
        <f t="shared" si="139"/>
        <v>0</v>
      </c>
      <c r="AT61" s="448"/>
      <c r="AU61" s="448"/>
      <c r="AV61" s="448">
        <f>Roles!$D$7</f>
        <v>0.12</v>
      </c>
      <c r="AW61" s="462">
        <f t="shared" si="140"/>
        <v>0</v>
      </c>
      <c r="AX61" s="72">
        <f t="shared" si="141"/>
        <v>0</v>
      </c>
      <c r="AY61" s="448"/>
      <c r="AZ61" s="448"/>
      <c r="BA61" s="448">
        <f>Roles!$D$7</f>
        <v>0.12</v>
      </c>
      <c r="BB61" s="462">
        <f t="shared" si="142"/>
        <v>0</v>
      </c>
      <c r="BC61" s="72">
        <f t="shared" si="143"/>
        <v>0</v>
      </c>
      <c r="BD61" s="448"/>
      <c r="BE61" s="448"/>
      <c r="BF61" s="448">
        <f>Roles!$D$7</f>
        <v>0.12</v>
      </c>
      <c r="BG61" s="462">
        <f t="shared" si="144"/>
        <v>0</v>
      </c>
      <c r="BH61" s="72">
        <f t="shared" si="145"/>
        <v>0</v>
      </c>
      <c r="BI61" s="448"/>
      <c r="BJ61" s="448"/>
      <c r="BK61" s="448">
        <f>Roles!$D$7</f>
        <v>0.12</v>
      </c>
      <c r="BL61" s="462">
        <f t="shared" si="146"/>
        <v>0</v>
      </c>
      <c r="BM61" s="72">
        <f t="shared" si="147"/>
        <v>0</v>
      </c>
      <c r="BN61" s="448"/>
      <c r="BO61" s="448"/>
      <c r="BP61" s="448">
        <f>Roles!$D$7</f>
        <v>0.12</v>
      </c>
      <c r="BQ61" s="462">
        <f t="shared" si="148"/>
        <v>0</v>
      </c>
      <c r="BR61" s="72">
        <f t="shared" si="149"/>
        <v>0</v>
      </c>
      <c r="BS61" s="448"/>
      <c r="BT61" s="448"/>
      <c r="BU61" s="448">
        <f>Roles!$D$7</f>
        <v>0.12</v>
      </c>
      <c r="BV61" s="462">
        <f t="shared" si="150"/>
        <v>0</v>
      </c>
      <c r="BW61" s="72">
        <f t="shared" si="151"/>
        <v>0</v>
      </c>
      <c r="BX61" s="448"/>
      <c r="BY61" s="448"/>
      <c r="BZ61" s="448">
        <f>Roles!$D$7</f>
        <v>0.12</v>
      </c>
      <c r="CA61" s="462">
        <f t="shared" si="152"/>
        <v>0</v>
      </c>
      <c r="CB61" s="72">
        <f t="shared" si="153"/>
        <v>0</v>
      </c>
      <c r="CC61" s="448"/>
      <c r="CD61" s="448"/>
      <c r="CE61" s="448">
        <f>Roles!$D$7</f>
        <v>0.12</v>
      </c>
      <c r="CF61" s="462">
        <f t="shared" si="154"/>
        <v>0</v>
      </c>
      <c r="CG61" s="72">
        <f t="shared" si="155"/>
        <v>0</v>
      </c>
      <c r="CH61" s="448"/>
      <c r="CI61" s="448"/>
      <c r="CJ61" s="448">
        <f>Roles!$D$7</f>
        <v>0.12</v>
      </c>
      <c r="CK61" s="462">
        <f t="shared" si="156"/>
        <v>0</v>
      </c>
      <c r="CL61" s="72">
        <f t="shared" si="157"/>
        <v>0</v>
      </c>
      <c r="CM61" s="448"/>
      <c r="CN61" s="448"/>
      <c r="CO61" s="448">
        <f>Roles!$D$7</f>
        <v>0.12</v>
      </c>
      <c r="CP61" s="462">
        <f t="shared" si="158"/>
        <v>0</v>
      </c>
      <c r="CQ61" s="72">
        <f t="shared" si="159"/>
        <v>0</v>
      </c>
      <c r="CR61" s="448"/>
      <c r="CS61" s="448"/>
      <c r="CT61" s="448">
        <f>Roles!$D$7</f>
        <v>0.12</v>
      </c>
      <c r="CU61" s="462">
        <f t="shared" si="160"/>
        <v>0</v>
      </c>
      <c r="CV61" s="72">
        <f t="shared" si="161"/>
        <v>0</v>
      </c>
      <c r="CW61" s="448"/>
      <c r="CX61" s="448"/>
      <c r="CY61" s="448">
        <f>Roles!$D$7</f>
        <v>0.12</v>
      </c>
      <c r="CZ61" s="462">
        <f t="shared" si="162"/>
        <v>0</v>
      </c>
      <c r="DA61" s="72">
        <f t="shared" si="163"/>
        <v>0</v>
      </c>
      <c r="DB61" s="448"/>
      <c r="DC61" s="448"/>
      <c r="DD61" s="448">
        <f>Roles!$D$7</f>
        <v>0.12</v>
      </c>
      <c r="DE61" s="462">
        <f t="shared" si="164"/>
        <v>0</v>
      </c>
    </row>
    <row r="62" ht="15.75" customHeight="1">
      <c r="A62" s="257" t="s">
        <v>320</v>
      </c>
      <c r="B62" s="258" t="s">
        <v>321</v>
      </c>
      <c r="C62" s="497">
        <v>46309.0</v>
      </c>
      <c r="D62" s="497">
        <v>46310.0</v>
      </c>
      <c r="E62" s="498">
        <f t="shared" si="177"/>
        <v>2</v>
      </c>
      <c r="F62" s="261">
        <v>10.0</v>
      </c>
      <c r="G62" s="263">
        <f t="shared" si="3"/>
        <v>0.01264222503</v>
      </c>
      <c r="H62" s="263">
        <f t="shared" ref="H62:H63" si="180">H61+G62</f>
        <v>0.4525916561</v>
      </c>
      <c r="I62" s="475">
        <f t="shared" si="178"/>
        <v>0</v>
      </c>
      <c r="J62" s="287">
        <f t="shared" ref="J62:J63" si="181">J61+I62</f>
        <v>352</v>
      </c>
      <c r="K62" s="326">
        <f t="shared" si="97"/>
        <v>0.9777777778</v>
      </c>
      <c r="L62" s="476">
        <f t="shared" si="179"/>
        <v>0</v>
      </c>
      <c r="M62" s="287">
        <f t="shared" ref="M62:M63" si="182">M61+L62</f>
        <v>59.84</v>
      </c>
      <c r="N62" s="106" t="str">
        <f t="shared" si="5"/>
        <v>#REF!</v>
      </c>
      <c r="O62" s="506"/>
      <c r="P62" s="448"/>
      <c r="Q62" s="448"/>
      <c r="R62" s="448">
        <f>Roles!$D$5</f>
        <v>0.44</v>
      </c>
      <c r="S62" s="462">
        <f t="shared" si="128"/>
        <v>0</v>
      </c>
      <c r="T62" s="72">
        <f t="shared" si="129"/>
        <v>0</v>
      </c>
      <c r="U62" s="448"/>
      <c r="V62" s="448"/>
      <c r="W62" s="448">
        <f>Roles!$D$7</f>
        <v>0.12</v>
      </c>
      <c r="X62" s="462">
        <f t="shared" si="130"/>
        <v>0</v>
      </c>
      <c r="Y62" s="72">
        <f t="shared" si="131"/>
        <v>0</v>
      </c>
      <c r="Z62" s="448"/>
      <c r="AA62" s="448"/>
      <c r="AB62" s="448">
        <f>Roles!$D$7</f>
        <v>0.12</v>
      </c>
      <c r="AC62" s="462">
        <f t="shared" si="132"/>
        <v>0</v>
      </c>
      <c r="AD62" s="72">
        <f t="shared" si="133"/>
        <v>0</v>
      </c>
      <c r="AE62" s="448"/>
      <c r="AF62" s="448"/>
      <c r="AG62" s="448">
        <f>Roles!$D$7</f>
        <v>0.12</v>
      </c>
      <c r="AH62" s="462">
        <f t="shared" si="134"/>
        <v>0</v>
      </c>
      <c r="AI62" s="72">
        <f t="shared" si="135"/>
        <v>0</v>
      </c>
      <c r="AJ62" s="448"/>
      <c r="AK62" s="448"/>
      <c r="AL62" s="448">
        <f>Roles!$D$7</f>
        <v>0.12</v>
      </c>
      <c r="AM62" s="462">
        <f t="shared" si="136"/>
        <v>0</v>
      </c>
      <c r="AN62" s="72">
        <f t="shared" si="137"/>
        <v>0</v>
      </c>
      <c r="AO62" s="448"/>
      <c r="AP62" s="448"/>
      <c r="AQ62" s="448">
        <f>Roles!$D$7</f>
        <v>0.12</v>
      </c>
      <c r="AR62" s="462">
        <f t="shared" si="138"/>
        <v>0</v>
      </c>
      <c r="AS62" s="72">
        <f t="shared" si="139"/>
        <v>0</v>
      </c>
      <c r="AT62" s="448"/>
      <c r="AU62" s="448"/>
      <c r="AV62" s="448">
        <f>Roles!$D$7</f>
        <v>0.12</v>
      </c>
      <c r="AW62" s="462">
        <f t="shared" si="140"/>
        <v>0</v>
      </c>
      <c r="AX62" s="72">
        <f t="shared" si="141"/>
        <v>0</v>
      </c>
      <c r="AY62" s="448"/>
      <c r="AZ62" s="448"/>
      <c r="BA62" s="448">
        <f>Roles!$D$7</f>
        <v>0.12</v>
      </c>
      <c r="BB62" s="462">
        <f t="shared" si="142"/>
        <v>0</v>
      </c>
      <c r="BC62" s="72">
        <f t="shared" si="143"/>
        <v>0</v>
      </c>
      <c r="BD62" s="448"/>
      <c r="BE62" s="448"/>
      <c r="BF62" s="448">
        <f>Roles!$D$7</f>
        <v>0.12</v>
      </c>
      <c r="BG62" s="462">
        <f t="shared" si="144"/>
        <v>0</v>
      </c>
      <c r="BH62" s="72">
        <f t="shared" si="145"/>
        <v>0</v>
      </c>
      <c r="BI62" s="448"/>
      <c r="BJ62" s="448"/>
      <c r="BK62" s="448">
        <f>Roles!$D$7</f>
        <v>0.12</v>
      </c>
      <c r="BL62" s="462">
        <f t="shared" si="146"/>
        <v>0</v>
      </c>
      <c r="BM62" s="72">
        <f t="shared" si="147"/>
        <v>0</v>
      </c>
      <c r="BN62" s="448"/>
      <c r="BO62" s="448"/>
      <c r="BP62" s="448">
        <f>Roles!$D$7</f>
        <v>0.12</v>
      </c>
      <c r="BQ62" s="462">
        <f t="shared" si="148"/>
        <v>0</v>
      </c>
      <c r="BR62" s="72">
        <f t="shared" si="149"/>
        <v>0</v>
      </c>
      <c r="BS62" s="448"/>
      <c r="BT62" s="448"/>
      <c r="BU62" s="448">
        <f>Roles!$D$7</f>
        <v>0.12</v>
      </c>
      <c r="BV62" s="462">
        <f t="shared" si="150"/>
        <v>0</v>
      </c>
      <c r="BW62" s="72">
        <f t="shared" si="151"/>
        <v>0</v>
      </c>
      <c r="BX62" s="448"/>
      <c r="BY62" s="448"/>
      <c r="BZ62" s="448">
        <f>Roles!$D$7</f>
        <v>0.12</v>
      </c>
      <c r="CA62" s="462">
        <f t="shared" si="152"/>
        <v>0</v>
      </c>
      <c r="CB62" s="72">
        <f t="shared" si="153"/>
        <v>0</v>
      </c>
      <c r="CC62" s="448"/>
      <c r="CD62" s="448"/>
      <c r="CE62" s="448">
        <f>Roles!$D$7</f>
        <v>0.12</v>
      </c>
      <c r="CF62" s="462">
        <f t="shared" si="154"/>
        <v>0</v>
      </c>
      <c r="CG62" s="72">
        <f t="shared" si="155"/>
        <v>0</v>
      </c>
      <c r="CH62" s="448"/>
      <c r="CI62" s="448"/>
      <c r="CJ62" s="448">
        <f>Roles!$D$7</f>
        <v>0.12</v>
      </c>
      <c r="CK62" s="462">
        <f t="shared" si="156"/>
        <v>0</v>
      </c>
      <c r="CL62" s="72">
        <f t="shared" si="157"/>
        <v>0</v>
      </c>
      <c r="CM62" s="448"/>
      <c r="CN62" s="448"/>
      <c r="CO62" s="448">
        <f>Roles!$D$7</f>
        <v>0.12</v>
      </c>
      <c r="CP62" s="462">
        <f t="shared" si="158"/>
        <v>0</v>
      </c>
      <c r="CQ62" s="72">
        <f t="shared" si="159"/>
        <v>0</v>
      </c>
      <c r="CR62" s="448"/>
      <c r="CS62" s="448"/>
      <c r="CT62" s="448">
        <f>Roles!$D$7</f>
        <v>0.12</v>
      </c>
      <c r="CU62" s="462">
        <f t="shared" si="160"/>
        <v>0</v>
      </c>
      <c r="CV62" s="72">
        <f t="shared" si="161"/>
        <v>0</v>
      </c>
      <c r="CW62" s="448"/>
      <c r="CX62" s="448"/>
      <c r="CY62" s="448">
        <f>Roles!$D$7</f>
        <v>0.12</v>
      </c>
      <c r="CZ62" s="462">
        <f t="shared" si="162"/>
        <v>0</v>
      </c>
      <c r="DA62" s="72">
        <f t="shared" si="163"/>
        <v>0</v>
      </c>
      <c r="DB62" s="448"/>
      <c r="DC62" s="448"/>
      <c r="DD62" s="448">
        <f>Roles!$D$7</f>
        <v>0.12</v>
      </c>
      <c r="DE62" s="462">
        <f t="shared" si="164"/>
        <v>0</v>
      </c>
    </row>
    <row r="63" ht="15.75" customHeight="1">
      <c r="A63" s="483" t="s">
        <v>150</v>
      </c>
      <c r="B63" s="484" t="s">
        <v>322</v>
      </c>
      <c r="C63" s="443">
        <v>46310.0</v>
      </c>
      <c r="D63" s="443">
        <v>46310.0</v>
      </c>
      <c r="E63" s="485">
        <f t="shared" si="177"/>
        <v>1</v>
      </c>
      <c r="F63" s="505">
        <v>0.0</v>
      </c>
      <c r="G63" s="326">
        <f t="shared" si="3"/>
        <v>0</v>
      </c>
      <c r="H63" s="326">
        <f t="shared" si="180"/>
        <v>0.4525916561</v>
      </c>
      <c r="I63" s="54">
        <f>F63</f>
        <v>0</v>
      </c>
      <c r="J63" s="54">
        <f t="shared" si="181"/>
        <v>352</v>
      </c>
      <c r="K63" s="326">
        <f t="shared" si="97"/>
        <v>0.9777777778</v>
      </c>
      <c r="L63" s="54">
        <v>0.0</v>
      </c>
      <c r="M63" s="54">
        <f t="shared" si="182"/>
        <v>59.84</v>
      </c>
      <c r="N63" s="49" t="str">
        <f t="shared" si="5"/>
        <v>#REF!</v>
      </c>
      <c r="O63" s="72"/>
      <c r="P63" s="448"/>
      <c r="Q63" s="448"/>
      <c r="R63" s="448"/>
      <c r="S63" s="462"/>
      <c r="T63" s="72"/>
      <c r="U63" s="448"/>
      <c r="V63" s="448"/>
      <c r="W63" s="448"/>
      <c r="X63" s="462"/>
      <c r="Y63" s="72"/>
      <c r="Z63" s="448"/>
      <c r="AA63" s="448"/>
      <c r="AB63" s="448"/>
      <c r="AC63" s="462"/>
      <c r="AD63" s="72"/>
      <c r="AE63" s="448"/>
      <c r="AF63" s="448"/>
      <c r="AG63" s="448"/>
      <c r="AH63" s="462"/>
      <c r="AI63" s="72"/>
      <c r="AJ63" s="448"/>
      <c r="AK63" s="448"/>
      <c r="AL63" s="448"/>
      <c r="AM63" s="462"/>
      <c r="AN63" s="72"/>
      <c r="AO63" s="448"/>
      <c r="AP63" s="448"/>
      <c r="AQ63" s="448"/>
      <c r="AR63" s="462"/>
      <c r="AS63" s="72"/>
      <c r="AT63" s="448"/>
      <c r="AU63" s="448"/>
      <c r="AV63" s="448"/>
      <c r="AW63" s="462"/>
      <c r="AX63" s="72"/>
      <c r="AY63" s="448"/>
      <c r="AZ63" s="448"/>
      <c r="BA63" s="448"/>
      <c r="BB63" s="462"/>
      <c r="BC63" s="72"/>
      <c r="BD63" s="448"/>
      <c r="BE63" s="448"/>
      <c r="BF63" s="448"/>
      <c r="BG63" s="462"/>
      <c r="BH63" s="72"/>
      <c r="BI63" s="448"/>
      <c r="BJ63" s="448"/>
      <c r="BK63" s="448"/>
      <c r="BL63" s="462"/>
      <c r="BM63" s="72"/>
      <c r="BN63" s="448"/>
      <c r="BO63" s="448"/>
      <c r="BP63" s="448"/>
      <c r="BQ63" s="462"/>
      <c r="BR63" s="72"/>
      <c r="BS63" s="448"/>
      <c r="BT63" s="448"/>
      <c r="BU63" s="448"/>
      <c r="BV63" s="462"/>
      <c r="BW63" s="72"/>
      <c r="BX63" s="448"/>
      <c r="BY63" s="448"/>
      <c r="BZ63" s="448"/>
      <c r="CA63" s="462"/>
      <c r="CB63" s="72"/>
      <c r="CC63" s="448"/>
      <c r="CD63" s="448"/>
      <c r="CE63" s="448"/>
      <c r="CF63" s="462"/>
      <c r="CG63" s="72"/>
      <c r="CH63" s="448"/>
      <c r="CI63" s="448"/>
      <c r="CJ63" s="448"/>
      <c r="CK63" s="462"/>
      <c r="CL63" s="72"/>
      <c r="CM63" s="448"/>
      <c r="CN63" s="448"/>
      <c r="CO63" s="448"/>
      <c r="CP63" s="462"/>
      <c r="CQ63" s="72"/>
      <c r="CR63" s="448"/>
      <c r="CS63" s="448"/>
      <c r="CT63" s="448"/>
      <c r="CU63" s="462"/>
      <c r="CV63" s="72"/>
      <c r="CW63" s="448"/>
      <c r="CX63" s="448"/>
      <c r="CY63" s="448"/>
      <c r="CZ63" s="462"/>
      <c r="DA63" s="72"/>
      <c r="DB63" s="448"/>
      <c r="DC63" s="448"/>
      <c r="DD63" s="448"/>
      <c r="DE63" s="462"/>
    </row>
    <row r="64" ht="15.75" customHeight="1">
      <c r="A64" s="487">
        <v>4.0</v>
      </c>
      <c r="B64" s="507" t="s">
        <v>323</v>
      </c>
      <c r="C64" s="489">
        <v>46311.0</v>
      </c>
      <c r="D64" s="489">
        <v>46331.0</v>
      </c>
      <c r="E64" s="490">
        <f t="shared" si="177"/>
        <v>21</v>
      </c>
      <c r="F64" s="300">
        <f>F65+F69+F73+F77</f>
        <v>158</v>
      </c>
      <c r="G64" s="322">
        <f t="shared" si="3"/>
        <v>0.1997471555</v>
      </c>
      <c r="H64" s="322">
        <f>H79</f>
        <v>0.6523388116</v>
      </c>
      <c r="I64" s="491">
        <f>I65+I69+I73+I77</f>
        <v>3</v>
      </c>
      <c r="J64" s="491">
        <f>J79</f>
        <v>355</v>
      </c>
      <c r="K64" s="454">
        <f t="shared" si="97"/>
        <v>0.9861111111</v>
      </c>
      <c r="L64" s="491">
        <f>L65+L69+L73+L77</f>
        <v>1.32</v>
      </c>
      <c r="M64" s="491">
        <f>M79</f>
        <v>61.16</v>
      </c>
      <c r="N64" s="87" t="str">
        <f t="shared" si="5"/>
        <v>#REF!</v>
      </c>
      <c r="O64" s="72"/>
      <c r="P64" s="448"/>
      <c r="Q64" s="448"/>
      <c r="R64" s="448"/>
      <c r="S64" s="462"/>
      <c r="T64" s="72"/>
      <c r="U64" s="448"/>
      <c r="V64" s="448"/>
      <c r="W64" s="448"/>
      <c r="X64" s="462"/>
      <c r="Y64" s="72"/>
      <c r="Z64" s="448"/>
      <c r="AA64" s="448"/>
      <c r="AB64" s="448"/>
      <c r="AC64" s="462"/>
      <c r="AD64" s="72"/>
      <c r="AE64" s="448"/>
      <c r="AF64" s="448"/>
      <c r="AG64" s="448"/>
      <c r="AH64" s="462"/>
      <c r="AI64" s="72"/>
      <c r="AJ64" s="448"/>
      <c r="AK64" s="448"/>
      <c r="AL64" s="448"/>
      <c r="AM64" s="462"/>
      <c r="AN64" s="72"/>
      <c r="AO64" s="448"/>
      <c r="AP64" s="448"/>
      <c r="AQ64" s="448"/>
      <c r="AR64" s="462"/>
      <c r="AS64" s="72"/>
      <c r="AT64" s="448"/>
      <c r="AU64" s="448"/>
      <c r="AV64" s="448"/>
      <c r="AW64" s="462"/>
      <c r="AX64" s="72"/>
      <c r="AY64" s="448"/>
      <c r="AZ64" s="448"/>
      <c r="BA64" s="448"/>
      <c r="BB64" s="462"/>
      <c r="BC64" s="72"/>
      <c r="BD64" s="448"/>
      <c r="BE64" s="448"/>
      <c r="BF64" s="448"/>
      <c r="BG64" s="462"/>
      <c r="BH64" s="72"/>
      <c r="BI64" s="448"/>
      <c r="BJ64" s="448"/>
      <c r="BK64" s="448"/>
      <c r="BL64" s="462"/>
      <c r="BM64" s="72"/>
      <c r="BN64" s="448"/>
      <c r="BO64" s="448"/>
      <c r="BP64" s="448"/>
      <c r="BQ64" s="462"/>
      <c r="BR64" s="72"/>
      <c r="BS64" s="448"/>
      <c r="BT64" s="448"/>
      <c r="BU64" s="448"/>
      <c r="BV64" s="462"/>
      <c r="BW64" s="72"/>
      <c r="BX64" s="448"/>
      <c r="BY64" s="448"/>
      <c r="BZ64" s="448"/>
      <c r="CA64" s="462"/>
      <c r="CB64" s="72"/>
      <c r="CC64" s="448"/>
      <c r="CD64" s="448"/>
      <c r="CE64" s="448"/>
      <c r="CF64" s="462"/>
      <c r="CG64" s="72"/>
      <c r="CH64" s="448"/>
      <c r="CI64" s="448"/>
      <c r="CJ64" s="448"/>
      <c r="CK64" s="462"/>
      <c r="CL64" s="72"/>
      <c r="CM64" s="448"/>
      <c r="CN64" s="448"/>
      <c r="CO64" s="448"/>
      <c r="CP64" s="462"/>
      <c r="CQ64" s="72"/>
      <c r="CR64" s="448"/>
      <c r="CS64" s="448"/>
      <c r="CT64" s="448"/>
      <c r="CU64" s="462"/>
      <c r="CV64" s="72"/>
      <c r="CW64" s="448"/>
      <c r="CX64" s="448"/>
      <c r="CY64" s="448"/>
      <c r="CZ64" s="462"/>
      <c r="DA64" s="72"/>
      <c r="DB64" s="448"/>
      <c r="DC64" s="448"/>
      <c r="DD64" s="448"/>
      <c r="DE64" s="462"/>
    </row>
    <row r="65" ht="15.75" customHeight="1">
      <c r="A65" s="492">
        <v>4.1</v>
      </c>
      <c r="B65" s="493" t="s">
        <v>324</v>
      </c>
      <c r="C65" s="494">
        <v>46311.0</v>
      </c>
      <c r="D65" s="494">
        <v>46318.0</v>
      </c>
      <c r="E65" s="495">
        <f t="shared" si="177"/>
        <v>8</v>
      </c>
      <c r="F65" s="277">
        <f>SUM(F66:F68)</f>
        <v>61</v>
      </c>
      <c r="G65" s="315">
        <f t="shared" si="3"/>
        <v>0.07711757269</v>
      </c>
      <c r="H65" s="315">
        <f>H68</f>
        <v>0.5297092288</v>
      </c>
      <c r="I65" s="496">
        <f>SUM(I66:I68)</f>
        <v>1</v>
      </c>
      <c r="J65" s="496">
        <f>J68</f>
        <v>353</v>
      </c>
      <c r="K65" s="245">
        <f t="shared" si="97"/>
        <v>0.9805555556</v>
      </c>
      <c r="L65" s="496">
        <f>SUM(L66:L68)</f>
        <v>0.44</v>
      </c>
      <c r="M65" s="496">
        <f>M68</f>
        <v>60.28</v>
      </c>
      <c r="N65" s="305" t="str">
        <f t="shared" si="5"/>
        <v>#REF!</v>
      </c>
      <c r="O65" s="506"/>
      <c r="P65" s="448"/>
      <c r="Q65" s="448"/>
      <c r="R65" s="448"/>
      <c r="S65" s="462"/>
      <c r="T65" s="72"/>
      <c r="U65" s="448"/>
      <c r="V65" s="448"/>
      <c r="W65" s="448"/>
      <c r="X65" s="462"/>
      <c r="Y65" s="72"/>
      <c r="Z65" s="448"/>
      <c r="AA65" s="448"/>
      <c r="AB65" s="448"/>
      <c r="AC65" s="462"/>
      <c r="AD65" s="72"/>
      <c r="AE65" s="448"/>
      <c r="AF65" s="448"/>
      <c r="AG65" s="448"/>
      <c r="AH65" s="462"/>
      <c r="AI65" s="72"/>
      <c r="AJ65" s="448"/>
      <c r="AK65" s="448"/>
      <c r="AL65" s="448"/>
      <c r="AM65" s="462"/>
      <c r="AN65" s="72"/>
      <c r="AO65" s="448"/>
      <c r="AP65" s="448"/>
      <c r="AQ65" s="448"/>
      <c r="AR65" s="462"/>
      <c r="AS65" s="72"/>
      <c r="AT65" s="448"/>
      <c r="AU65" s="448"/>
      <c r="AV65" s="448"/>
      <c r="AW65" s="462"/>
      <c r="AX65" s="72"/>
      <c r="AY65" s="448"/>
      <c r="AZ65" s="448"/>
      <c r="BA65" s="448"/>
      <c r="BB65" s="462"/>
      <c r="BC65" s="72"/>
      <c r="BD65" s="448"/>
      <c r="BE65" s="448"/>
      <c r="BF65" s="448"/>
      <c r="BG65" s="462"/>
      <c r="BH65" s="72"/>
      <c r="BI65" s="448"/>
      <c r="BJ65" s="448"/>
      <c r="BK65" s="448"/>
      <c r="BL65" s="462"/>
      <c r="BM65" s="72"/>
      <c r="BN65" s="448"/>
      <c r="BO65" s="448"/>
      <c r="BP65" s="448"/>
      <c r="BQ65" s="462"/>
      <c r="BR65" s="72"/>
      <c r="BS65" s="448"/>
      <c r="BT65" s="448"/>
      <c r="BU65" s="448"/>
      <c r="BV65" s="462"/>
      <c r="BW65" s="72"/>
      <c r="BX65" s="448"/>
      <c r="BY65" s="448"/>
      <c r="BZ65" s="448"/>
      <c r="CA65" s="462"/>
      <c r="CB65" s="72"/>
      <c r="CC65" s="448"/>
      <c r="CD65" s="448"/>
      <c r="CE65" s="448"/>
      <c r="CF65" s="462"/>
      <c r="CG65" s="72"/>
      <c r="CH65" s="448"/>
      <c r="CI65" s="448"/>
      <c r="CJ65" s="448"/>
      <c r="CK65" s="462"/>
      <c r="CL65" s="72"/>
      <c r="CM65" s="448"/>
      <c r="CN65" s="448"/>
      <c r="CO65" s="448"/>
      <c r="CP65" s="462"/>
      <c r="CQ65" s="72"/>
      <c r="CR65" s="448"/>
      <c r="CS65" s="448"/>
      <c r="CT65" s="448"/>
      <c r="CU65" s="462"/>
      <c r="CV65" s="72"/>
      <c r="CW65" s="448"/>
      <c r="CX65" s="448"/>
      <c r="CY65" s="448"/>
      <c r="CZ65" s="462"/>
      <c r="DA65" s="72"/>
      <c r="DB65" s="448"/>
      <c r="DC65" s="448"/>
      <c r="DD65" s="448"/>
      <c r="DE65" s="462"/>
    </row>
    <row r="66" ht="15.75" customHeight="1">
      <c r="A66" s="257" t="s">
        <v>196</v>
      </c>
      <c r="B66" s="258" t="s">
        <v>325</v>
      </c>
      <c r="C66" s="497">
        <v>46311.0</v>
      </c>
      <c r="D66" s="497">
        <v>46314.0</v>
      </c>
      <c r="E66" s="498">
        <f t="shared" si="177"/>
        <v>4</v>
      </c>
      <c r="F66" s="261">
        <v>30.0</v>
      </c>
      <c r="G66" s="263">
        <f t="shared" si="3"/>
        <v>0.03792667509</v>
      </c>
      <c r="H66" s="263">
        <f>H62+G66</f>
        <v>0.4905183312</v>
      </c>
      <c r="I66" s="475">
        <f t="shared" ref="I66:I68" si="183">P66+U66+Z66+AE66+AJ66+AO66+AT66+AY66+BD66+BI66+BN66+BS66+BX66+CC66+CH66+CM66+CR66+CW66+DB66</f>
        <v>0</v>
      </c>
      <c r="J66" s="287">
        <f>J62+I66</f>
        <v>352</v>
      </c>
      <c r="K66" s="326">
        <f t="shared" si="97"/>
        <v>0.9777777778</v>
      </c>
      <c r="L66" s="476">
        <f t="shared" ref="L66:L68" si="184">S66+X66+AC66+AH66+AM66+AR66+AW66+BB66+BG66+BL66+BQ66+BV66+CA66+CF66+CK66+CP66+CU66+CZ66+DE66</f>
        <v>0</v>
      </c>
      <c r="M66" s="287">
        <f>M62+L66</f>
        <v>59.84</v>
      </c>
      <c r="N66" s="305" t="str">
        <f t="shared" si="5"/>
        <v>#REF!</v>
      </c>
      <c r="O66" s="72">
        <f t="shared" ref="O66:O79" si="185">P66/$F66</f>
        <v>0</v>
      </c>
      <c r="P66" s="448"/>
      <c r="Q66" s="448"/>
      <c r="R66" s="448">
        <f>Roles!$D$5</f>
        <v>0.44</v>
      </c>
      <c r="S66" s="462">
        <f t="shared" ref="S66:S79" si="186">R66*P66</f>
        <v>0</v>
      </c>
      <c r="T66" s="72">
        <f t="shared" ref="T66:T79" si="187">U66/$F66</f>
        <v>0</v>
      </c>
      <c r="U66" s="448"/>
      <c r="V66" s="448"/>
      <c r="W66" s="448">
        <f>Roles!$D$7</f>
        <v>0.12</v>
      </c>
      <c r="X66" s="462">
        <f t="shared" ref="X66:X79" si="188">W66*U66</f>
        <v>0</v>
      </c>
      <c r="Y66" s="72">
        <f t="shared" ref="Y66:Y79" si="189">Z66/$F66</f>
        <v>0</v>
      </c>
      <c r="Z66" s="448"/>
      <c r="AA66" s="448"/>
      <c r="AB66" s="448">
        <f>Roles!$D$7</f>
        <v>0.12</v>
      </c>
      <c r="AC66" s="462">
        <f t="shared" ref="AC66:AC79" si="190">AB66*Z66</f>
        <v>0</v>
      </c>
      <c r="AD66" s="72">
        <f t="shared" ref="AD66:AD79" si="191">AE66/$F66</f>
        <v>0</v>
      </c>
      <c r="AE66" s="448"/>
      <c r="AF66" s="448"/>
      <c r="AG66" s="448">
        <f>Roles!$D$7</f>
        <v>0.12</v>
      </c>
      <c r="AH66" s="462">
        <f t="shared" ref="AH66:AH79" si="192">AG66*AE66</f>
        <v>0</v>
      </c>
      <c r="AI66" s="72">
        <f t="shared" ref="AI66:AI79" si="193">AJ66/$F66</f>
        <v>0</v>
      </c>
      <c r="AJ66" s="448"/>
      <c r="AK66" s="448"/>
      <c r="AL66" s="448">
        <f>Roles!$D$7</f>
        <v>0.12</v>
      </c>
      <c r="AM66" s="462">
        <f t="shared" ref="AM66:AM79" si="194">AL66*AJ66</f>
        <v>0</v>
      </c>
      <c r="AN66" s="72">
        <f t="shared" ref="AN66:AN79" si="195">AO66/$F66</f>
        <v>0</v>
      </c>
      <c r="AO66" s="448"/>
      <c r="AP66" s="448"/>
      <c r="AQ66" s="448">
        <f>Roles!$D$7</f>
        <v>0.12</v>
      </c>
      <c r="AR66" s="462">
        <f t="shared" ref="AR66:AR79" si="196">AQ66*AO66</f>
        <v>0</v>
      </c>
      <c r="AS66" s="72">
        <f t="shared" ref="AS66:AS79" si="197">AT66/$F66</f>
        <v>0</v>
      </c>
      <c r="AT66" s="448"/>
      <c r="AU66" s="448"/>
      <c r="AV66" s="448">
        <f>Roles!$D$7</f>
        <v>0.12</v>
      </c>
      <c r="AW66" s="462">
        <f t="shared" ref="AW66:AW79" si="198">AV66*AT66</f>
        <v>0</v>
      </c>
      <c r="AX66" s="72">
        <f t="shared" ref="AX66:AX79" si="199">AY66/$F66</f>
        <v>0</v>
      </c>
      <c r="AY66" s="448"/>
      <c r="AZ66" s="448"/>
      <c r="BA66" s="448">
        <f>Roles!$D$7</f>
        <v>0.12</v>
      </c>
      <c r="BB66" s="462">
        <f t="shared" ref="BB66:BB79" si="200">BA66*AY66</f>
        <v>0</v>
      </c>
      <c r="BC66" s="72">
        <f t="shared" ref="BC66:BC79" si="201">BD66/$F66</f>
        <v>0</v>
      </c>
      <c r="BD66" s="448"/>
      <c r="BE66" s="448"/>
      <c r="BF66" s="448">
        <f>Roles!$D$7</f>
        <v>0.12</v>
      </c>
      <c r="BG66" s="462">
        <f t="shared" ref="BG66:BG79" si="202">BF66*BD66</f>
        <v>0</v>
      </c>
      <c r="BH66" s="72">
        <f t="shared" ref="BH66:BH79" si="203">BI66/$F66</f>
        <v>0</v>
      </c>
      <c r="BI66" s="448"/>
      <c r="BJ66" s="448"/>
      <c r="BK66" s="448">
        <f>Roles!$D$7</f>
        <v>0.12</v>
      </c>
      <c r="BL66" s="462">
        <f t="shared" ref="BL66:BL79" si="204">BK66*BI66</f>
        <v>0</v>
      </c>
      <c r="BM66" s="72">
        <f t="shared" ref="BM66:BM79" si="205">BN66/$F66</f>
        <v>0</v>
      </c>
      <c r="BN66" s="448"/>
      <c r="BO66" s="448"/>
      <c r="BP66" s="448">
        <f>Roles!$D$7</f>
        <v>0.12</v>
      </c>
      <c r="BQ66" s="462">
        <f t="shared" ref="BQ66:BQ79" si="206">BP66*BN66</f>
        <v>0</v>
      </c>
      <c r="BR66" s="72">
        <f t="shared" ref="BR66:BR79" si="207">BS66/$F66</f>
        <v>0</v>
      </c>
      <c r="BS66" s="448"/>
      <c r="BT66" s="448"/>
      <c r="BU66" s="448">
        <f>Roles!$D$7</f>
        <v>0.12</v>
      </c>
      <c r="BV66" s="462">
        <f t="shared" ref="BV66:BV79" si="208">BU66*BS66</f>
        <v>0</v>
      </c>
      <c r="BW66" s="72">
        <f t="shared" ref="BW66:BW79" si="209">BX66/$F66</f>
        <v>0</v>
      </c>
      <c r="BX66" s="448"/>
      <c r="BY66" s="448"/>
      <c r="BZ66" s="448">
        <f>Roles!$D$7</f>
        <v>0.12</v>
      </c>
      <c r="CA66" s="462">
        <f t="shared" ref="CA66:CA79" si="210">BZ66*BX66</f>
        <v>0</v>
      </c>
      <c r="CB66" s="72">
        <f t="shared" ref="CB66:CB79" si="211">CC66/$F66</f>
        <v>0</v>
      </c>
      <c r="CC66" s="448"/>
      <c r="CD66" s="448"/>
      <c r="CE66" s="448">
        <f>Roles!$D$7</f>
        <v>0.12</v>
      </c>
      <c r="CF66" s="462">
        <f t="shared" ref="CF66:CF79" si="212">CE66*CC66</f>
        <v>0</v>
      </c>
      <c r="CG66" s="72">
        <f t="shared" ref="CG66:CG79" si="213">CH66/$F66</f>
        <v>0</v>
      </c>
      <c r="CH66" s="448"/>
      <c r="CI66" s="448"/>
      <c r="CJ66" s="448">
        <f>Roles!$D$7</f>
        <v>0.12</v>
      </c>
      <c r="CK66" s="462">
        <f t="shared" ref="CK66:CK79" si="214">CJ66*CH66</f>
        <v>0</v>
      </c>
      <c r="CL66" s="72">
        <f t="shared" ref="CL66:CL79" si="215">CM66/$F66</f>
        <v>0</v>
      </c>
      <c r="CM66" s="448"/>
      <c r="CN66" s="448"/>
      <c r="CO66" s="448">
        <f>Roles!$D$7</f>
        <v>0.12</v>
      </c>
      <c r="CP66" s="462">
        <f t="shared" ref="CP66:CP79" si="216">CO66*CM66</f>
        <v>0</v>
      </c>
      <c r="CQ66" s="72">
        <f t="shared" ref="CQ66:CQ79" si="217">CR66/$F66</f>
        <v>0</v>
      </c>
      <c r="CR66" s="448"/>
      <c r="CS66" s="448"/>
      <c r="CT66" s="448">
        <f>Roles!$D$7</f>
        <v>0.12</v>
      </c>
      <c r="CU66" s="462">
        <f t="shared" ref="CU66:CU79" si="218">CT66*CR66</f>
        <v>0</v>
      </c>
      <c r="CV66" s="72">
        <f t="shared" ref="CV66:CV79" si="219">CW66/$F66</f>
        <v>0</v>
      </c>
      <c r="CW66" s="448"/>
      <c r="CX66" s="448"/>
      <c r="CY66" s="448">
        <f>Roles!$D$7</f>
        <v>0.12</v>
      </c>
      <c r="CZ66" s="462">
        <f t="shared" ref="CZ66:CZ79" si="220">CY66*CW66</f>
        <v>0</v>
      </c>
      <c r="DA66" s="72">
        <f t="shared" ref="DA66:DA79" si="221">DB66/$F66</f>
        <v>0</v>
      </c>
      <c r="DB66" s="448"/>
      <c r="DC66" s="448"/>
      <c r="DD66" s="448">
        <f>Roles!$D$7</f>
        <v>0.12</v>
      </c>
      <c r="DE66" s="462">
        <f t="shared" ref="DE66:DE79" si="222">DD66*DB66</f>
        <v>0</v>
      </c>
    </row>
    <row r="67" ht="15.75" customHeight="1">
      <c r="A67" s="257" t="s">
        <v>198</v>
      </c>
      <c r="B67" s="510" t="s">
        <v>326</v>
      </c>
      <c r="C67" s="497">
        <v>46312.0</v>
      </c>
      <c r="D67" s="497">
        <v>46312.0</v>
      </c>
      <c r="E67" s="498">
        <v>1.0</v>
      </c>
      <c r="F67" s="499">
        <v>1.0</v>
      </c>
      <c r="G67" s="263">
        <f t="shared" si="3"/>
        <v>0.001264222503</v>
      </c>
      <c r="H67" s="263">
        <f t="shared" ref="H67:H68" si="223">H66+G67</f>
        <v>0.4917825537</v>
      </c>
      <c r="I67" s="475">
        <f t="shared" si="183"/>
        <v>1</v>
      </c>
      <c r="J67" s="287">
        <f t="shared" ref="J67:J68" si="224">J66+I67</f>
        <v>353</v>
      </c>
      <c r="K67" s="326">
        <f t="shared" si="97"/>
        <v>0.9805555556</v>
      </c>
      <c r="L67" s="476">
        <f t="shared" si="184"/>
        <v>0.44</v>
      </c>
      <c r="M67" s="287">
        <f t="shared" ref="M67:M68" si="225">M66+L67</f>
        <v>60.28</v>
      </c>
      <c r="N67" s="62" t="str">
        <f t="shared" si="5"/>
        <v>#REF!</v>
      </c>
      <c r="O67" s="72">
        <f t="shared" si="185"/>
        <v>1</v>
      </c>
      <c r="P67" s="462">
        <v>1.0</v>
      </c>
      <c r="Q67" s="448"/>
      <c r="R67" s="448">
        <f>Roles!$D$5</f>
        <v>0.44</v>
      </c>
      <c r="S67" s="462">
        <f t="shared" si="186"/>
        <v>0.44</v>
      </c>
      <c r="T67" s="72">
        <f t="shared" si="187"/>
        <v>0</v>
      </c>
      <c r="U67" s="448"/>
      <c r="V67" s="448"/>
      <c r="W67" s="448">
        <f>Roles!$D$7</f>
        <v>0.12</v>
      </c>
      <c r="X67" s="462">
        <f t="shared" si="188"/>
        <v>0</v>
      </c>
      <c r="Y67" s="72">
        <f t="shared" si="189"/>
        <v>0</v>
      </c>
      <c r="Z67" s="448"/>
      <c r="AA67" s="448"/>
      <c r="AB67" s="448">
        <f>Roles!$D$7</f>
        <v>0.12</v>
      </c>
      <c r="AC67" s="462">
        <f t="shared" si="190"/>
        <v>0</v>
      </c>
      <c r="AD67" s="72">
        <f t="shared" si="191"/>
        <v>0</v>
      </c>
      <c r="AE67" s="448"/>
      <c r="AF67" s="448"/>
      <c r="AG67" s="448">
        <f>Roles!$D$7</f>
        <v>0.12</v>
      </c>
      <c r="AH67" s="462">
        <f t="shared" si="192"/>
        <v>0</v>
      </c>
      <c r="AI67" s="72">
        <f t="shared" si="193"/>
        <v>0</v>
      </c>
      <c r="AJ67" s="448"/>
      <c r="AK67" s="448"/>
      <c r="AL67" s="448">
        <f>Roles!$D$7</f>
        <v>0.12</v>
      </c>
      <c r="AM67" s="462">
        <f t="shared" si="194"/>
        <v>0</v>
      </c>
      <c r="AN67" s="72">
        <f t="shared" si="195"/>
        <v>0</v>
      </c>
      <c r="AO67" s="448"/>
      <c r="AP67" s="448"/>
      <c r="AQ67" s="448">
        <f>Roles!$D$7</f>
        <v>0.12</v>
      </c>
      <c r="AR67" s="462">
        <f t="shared" si="196"/>
        <v>0</v>
      </c>
      <c r="AS67" s="72">
        <f t="shared" si="197"/>
        <v>0</v>
      </c>
      <c r="AT67" s="448"/>
      <c r="AU67" s="448"/>
      <c r="AV67" s="448">
        <f>Roles!$D$7</f>
        <v>0.12</v>
      </c>
      <c r="AW67" s="462">
        <f t="shared" si="198"/>
        <v>0</v>
      </c>
      <c r="AX67" s="72">
        <f t="shared" si="199"/>
        <v>0</v>
      </c>
      <c r="AY67" s="448"/>
      <c r="AZ67" s="448"/>
      <c r="BA67" s="448">
        <f>Roles!$D$7</f>
        <v>0.12</v>
      </c>
      <c r="BB67" s="462">
        <f t="shared" si="200"/>
        <v>0</v>
      </c>
      <c r="BC67" s="72">
        <f t="shared" si="201"/>
        <v>0</v>
      </c>
      <c r="BD67" s="448"/>
      <c r="BE67" s="448"/>
      <c r="BF67" s="448">
        <f>Roles!$D$7</f>
        <v>0.12</v>
      </c>
      <c r="BG67" s="462">
        <f t="shared" si="202"/>
        <v>0</v>
      </c>
      <c r="BH67" s="72">
        <f t="shared" si="203"/>
        <v>0</v>
      </c>
      <c r="BI67" s="448"/>
      <c r="BJ67" s="448"/>
      <c r="BK67" s="448">
        <f>Roles!$D$7</f>
        <v>0.12</v>
      </c>
      <c r="BL67" s="462">
        <f t="shared" si="204"/>
        <v>0</v>
      </c>
      <c r="BM67" s="72">
        <f t="shared" si="205"/>
        <v>0</v>
      </c>
      <c r="BN67" s="448"/>
      <c r="BO67" s="448"/>
      <c r="BP67" s="448">
        <f>Roles!$D$7</f>
        <v>0.12</v>
      </c>
      <c r="BQ67" s="462">
        <f t="shared" si="206"/>
        <v>0</v>
      </c>
      <c r="BR67" s="72">
        <f t="shared" si="207"/>
        <v>0</v>
      </c>
      <c r="BS67" s="448"/>
      <c r="BT67" s="448"/>
      <c r="BU67" s="448">
        <f>Roles!$D$7</f>
        <v>0.12</v>
      </c>
      <c r="BV67" s="462">
        <f t="shared" si="208"/>
        <v>0</v>
      </c>
      <c r="BW67" s="72">
        <f t="shared" si="209"/>
        <v>0</v>
      </c>
      <c r="BX67" s="448"/>
      <c r="BY67" s="448"/>
      <c r="BZ67" s="448">
        <f>Roles!$D$7</f>
        <v>0.12</v>
      </c>
      <c r="CA67" s="462">
        <f t="shared" si="210"/>
        <v>0</v>
      </c>
      <c r="CB67" s="72">
        <f t="shared" si="211"/>
        <v>0</v>
      </c>
      <c r="CC67" s="448"/>
      <c r="CD67" s="448"/>
      <c r="CE67" s="448">
        <f>Roles!$D$7</f>
        <v>0.12</v>
      </c>
      <c r="CF67" s="462">
        <f t="shared" si="212"/>
        <v>0</v>
      </c>
      <c r="CG67" s="72">
        <f t="shared" si="213"/>
        <v>0</v>
      </c>
      <c r="CH67" s="448"/>
      <c r="CI67" s="448"/>
      <c r="CJ67" s="448">
        <f>Roles!$D$7</f>
        <v>0.12</v>
      </c>
      <c r="CK67" s="462">
        <f t="shared" si="214"/>
        <v>0</v>
      </c>
      <c r="CL67" s="72">
        <f t="shared" si="215"/>
        <v>0</v>
      </c>
      <c r="CM67" s="448"/>
      <c r="CN67" s="448"/>
      <c r="CO67" s="448">
        <f>Roles!$D$7</f>
        <v>0.12</v>
      </c>
      <c r="CP67" s="462">
        <f t="shared" si="216"/>
        <v>0</v>
      </c>
      <c r="CQ67" s="72">
        <f t="shared" si="217"/>
        <v>0</v>
      </c>
      <c r="CR67" s="448"/>
      <c r="CS67" s="448"/>
      <c r="CT67" s="448">
        <f>Roles!$D$7</f>
        <v>0.12</v>
      </c>
      <c r="CU67" s="462">
        <f t="shared" si="218"/>
        <v>0</v>
      </c>
      <c r="CV67" s="72">
        <f t="shared" si="219"/>
        <v>0</v>
      </c>
      <c r="CW67" s="448"/>
      <c r="CX67" s="448"/>
      <c r="CY67" s="448">
        <f>Roles!$D$7</f>
        <v>0.12</v>
      </c>
      <c r="CZ67" s="462">
        <f t="shared" si="220"/>
        <v>0</v>
      </c>
      <c r="DA67" s="72">
        <f t="shared" si="221"/>
        <v>0</v>
      </c>
      <c r="DB67" s="448"/>
      <c r="DC67" s="448"/>
      <c r="DD67" s="448">
        <f>Roles!$D$7</f>
        <v>0.12</v>
      </c>
      <c r="DE67" s="462">
        <f t="shared" si="222"/>
        <v>0</v>
      </c>
    </row>
    <row r="68" ht="15.75" customHeight="1">
      <c r="A68" s="257" t="s">
        <v>200</v>
      </c>
      <c r="B68" s="508" t="s">
        <v>327</v>
      </c>
      <c r="C68" s="497">
        <v>46315.0</v>
      </c>
      <c r="D68" s="497">
        <v>46318.0</v>
      </c>
      <c r="E68" s="498">
        <f t="shared" ref="E68:E69" si="226">D68-C68+1</f>
        <v>4</v>
      </c>
      <c r="F68" s="261">
        <v>30.0</v>
      </c>
      <c r="G68" s="263">
        <f t="shared" si="3"/>
        <v>0.03792667509</v>
      </c>
      <c r="H68" s="263">
        <f t="shared" si="223"/>
        <v>0.5297092288</v>
      </c>
      <c r="I68" s="475">
        <f t="shared" si="183"/>
        <v>0</v>
      </c>
      <c r="J68" s="287">
        <f t="shared" si="224"/>
        <v>353</v>
      </c>
      <c r="K68" s="326">
        <f t="shared" si="97"/>
        <v>0.9805555556</v>
      </c>
      <c r="L68" s="476">
        <f t="shared" si="184"/>
        <v>0</v>
      </c>
      <c r="M68" s="287">
        <f t="shared" si="225"/>
        <v>60.28</v>
      </c>
      <c r="N68" s="106" t="str">
        <f t="shared" si="5"/>
        <v>#REF!</v>
      </c>
      <c r="O68" s="72">
        <f t="shared" si="185"/>
        <v>0</v>
      </c>
      <c r="P68" s="448"/>
      <c r="Q68" s="448"/>
      <c r="R68" s="448">
        <f>Roles!$D$5</f>
        <v>0.44</v>
      </c>
      <c r="S68" s="462">
        <f t="shared" si="186"/>
        <v>0</v>
      </c>
      <c r="T68" s="72">
        <f t="shared" si="187"/>
        <v>0</v>
      </c>
      <c r="U68" s="448"/>
      <c r="V68" s="448"/>
      <c r="W68" s="448">
        <f>Roles!$D$7</f>
        <v>0.12</v>
      </c>
      <c r="X68" s="462">
        <f t="shared" si="188"/>
        <v>0</v>
      </c>
      <c r="Y68" s="72">
        <f t="shared" si="189"/>
        <v>0</v>
      </c>
      <c r="Z68" s="448"/>
      <c r="AA68" s="448"/>
      <c r="AB68" s="448">
        <f>Roles!$D$7</f>
        <v>0.12</v>
      </c>
      <c r="AC68" s="462">
        <f t="shared" si="190"/>
        <v>0</v>
      </c>
      <c r="AD68" s="72">
        <f t="shared" si="191"/>
        <v>0</v>
      </c>
      <c r="AE68" s="448"/>
      <c r="AF68" s="448"/>
      <c r="AG68" s="448">
        <f>Roles!$D$7</f>
        <v>0.12</v>
      </c>
      <c r="AH68" s="462">
        <f t="shared" si="192"/>
        <v>0</v>
      </c>
      <c r="AI68" s="72">
        <f t="shared" si="193"/>
        <v>0</v>
      </c>
      <c r="AJ68" s="448"/>
      <c r="AK68" s="448"/>
      <c r="AL68" s="448">
        <f>Roles!$D$7</f>
        <v>0.12</v>
      </c>
      <c r="AM68" s="462">
        <f t="shared" si="194"/>
        <v>0</v>
      </c>
      <c r="AN68" s="72">
        <f t="shared" si="195"/>
        <v>0</v>
      </c>
      <c r="AO68" s="448"/>
      <c r="AP68" s="448"/>
      <c r="AQ68" s="448">
        <f>Roles!$D$7</f>
        <v>0.12</v>
      </c>
      <c r="AR68" s="462">
        <f t="shared" si="196"/>
        <v>0</v>
      </c>
      <c r="AS68" s="72">
        <f t="shared" si="197"/>
        <v>0</v>
      </c>
      <c r="AT68" s="448"/>
      <c r="AU68" s="448"/>
      <c r="AV68" s="448">
        <f>Roles!$D$7</f>
        <v>0.12</v>
      </c>
      <c r="AW68" s="462">
        <f t="shared" si="198"/>
        <v>0</v>
      </c>
      <c r="AX68" s="72">
        <f t="shared" si="199"/>
        <v>0</v>
      </c>
      <c r="AY68" s="448"/>
      <c r="AZ68" s="448"/>
      <c r="BA68" s="448">
        <f>Roles!$D$7</f>
        <v>0.12</v>
      </c>
      <c r="BB68" s="462">
        <f t="shared" si="200"/>
        <v>0</v>
      </c>
      <c r="BC68" s="72">
        <f t="shared" si="201"/>
        <v>0</v>
      </c>
      <c r="BD68" s="448"/>
      <c r="BE68" s="448"/>
      <c r="BF68" s="448">
        <f>Roles!$D$7</f>
        <v>0.12</v>
      </c>
      <c r="BG68" s="462">
        <f t="shared" si="202"/>
        <v>0</v>
      </c>
      <c r="BH68" s="72">
        <f t="shared" si="203"/>
        <v>0</v>
      </c>
      <c r="BI68" s="448"/>
      <c r="BJ68" s="448"/>
      <c r="BK68" s="448">
        <f>Roles!$D$7</f>
        <v>0.12</v>
      </c>
      <c r="BL68" s="462">
        <f t="shared" si="204"/>
        <v>0</v>
      </c>
      <c r="BM68" s="72">
        <f t="shared" si="205"/>
        <v>0</v>
      </c>
      <c r="BN68" s="448"/>
      <c r="BO68" s="448"/>
      <c r="BP68" s="448">
        <f>Roles!$D$7</f>
        <v>0.12</v>
      </c>
      <c r="BQ68" s="462">
        <f t="shared" si="206"/>
        <v>0</v>
      </c>
      <c r="BR68" s="72">
        <f t="shared" si="207"/>
        <v>0</v>
      </c>
      <c r="BS68" s="448"/>
      <c r="BT68" s="448"/>
      <c r="BU68" s="448">
        <f>Roles!$D$7</f>
        <v>0.12</v>
      </c>
      <c r="BV68" s="462">
        <f t="shared" si="208"/>
        <v>0</v>
      </c>
      <c r="BW68" s="72">
        <f t="shared" si="209"/>
        <v>0</v>
      </c>
      <c r="BX68" s="448"/>
      <c r="BY68" s="448"/>
      <c r="BZ68" s="448">
        <f>Roles!$D$7</f>
        <v>0.12</v>
      </c>
      <c r="CA68" s="462">
        <f t="shared" si="210"/>
        <v>0</v>
      </c>
      <c r="CB68" s="72">
        <f t="shared" si="211"/>
        <v>0</v>
      </c>
      <c r="CC68" s="448"/>
      <c r="CD68" s="448"/>
      <c r="CE68" s="448">
        <f>Roles!$D$7</f>
        <v>0.12</v>
      </c>
      <c r="CF68" s="462">
        <f t="shared" si="212"/>
        <v>0</v>
      </c>
      <c r="CG68" s="72">
        <f t="shared" si="213"/>
        <v>0</v>
      </c>
      <c r="CH68" s="448"/>
      <c r="CI68" s="448"/>
      <c r="CJ68" s="448">
        <f>Roles!$D$7</f>
        <v>0.12</v>
      </c>
      <c r="CK68" s="462">
        <f t="shared" si="214"/>
        <v>0</v>
      </c>
      <c r="CL68" s="72">
        <f t="shared" si="215"/>
        <v>0</v>
      </c>
      <c r="CM68" s="448"/>
      <c r="CN68" s="448"/>
      <c r="CO68" s="448">
        <f>Roles!$D$7</f>
        <v>0.12</v>
      </c>
      <c r="CP68" s="462">
        <f t="shared" si="216"/>
        <v>0</v>
      </c>
      <c r="CQ68" s="72">
        <f t="shared" si="217"/>
        <v>0</v>
      </c>
      <c r="CR68" s="448"/>
      <c r="CS68" s="448"/>
      <c r="CT68" s="448">
        <f>Roles!$D$7</f>
        <v>0.12</v>
      </c>
      <c r="CU68" s="462">
        <f t="shared" si="218"/>
        <v>0</v>
      </c>
      <c r="CV68" s="72">
        <f t="shared" si="219"/>
        <v>0</v>
      </c>
      <c r="CW68" s="448"/>
      <c r="CX68" s="448"/>
      <c r="CY68" s="448">
        <f>Roles!$D$7</f>
        <v>0.12</v>
      </c>
      <c r="CZ68" s="462">
        <f t="shared" si="220"/>
        <v>0</v>
      </c>
      <c r="DA68" s="72">
        <f t="shared" si="221"/>
        <v>0</v>
      </c>
      <c r="DB68" s="448"/>
      <c r="DC68" s="448"/>
      <c r="DD68" s="448">
        <f>Roles!$D$7</f>
        <v>0.12</v>
      </c>
      <c r="DE68" s="462">
        <f t="shared" si="222"/>
        <v>0</v>
      </c>
    </row>
    <row r="69" ht="15.75" customHeight="1">
      <c r="A69" s="492">
        <v>4.2</v>
      </c>
      <c r="B69" s="509" t="s">
        <v>328</v>
      </c>
      <c r="C69" s="494">
        <v>46319.0</v>
      </c>
      <c r="D69" s="494">
        <v>46325.0</v>
      </c>
      <c r="E69" s="495">
        <f t="shared" si="226"/>
        <v>7</v>
      </c>
      <c r="F69" s="277">
        <f>SUM(F70:F72)</f>
        <v>51</v>
      </c>
      <c r="G69" s="315">
        <f t="shared" si="3"/>
        <v>0.06447534766</v>
      </c>
      <c r="H69" s="315">
        <f>H72</f>
        <v>0.5941845765</v>
      </c>
      <c r="I69" s="496">
        <f>SUM(I70:I72)</f>
        <v>1</v>
      </c>
      <c r="J69" s="496">
        <f>J72</f>
        <v>354</v>
      </c>
      <c r="K69" s="245">
        <f t="shared" si="97"/>
        <v>0.9833333333</v>
      </c>
      <c r="L69" s="496">
        <f>SUM(L70:L72)</f>
        <v>0.44</v>
      </c>
      <c r="M69" s="496">
        <f>M72</f>
        <v>60.72</v>
      </c>
      <c r="N69" s="305" t="str">
        <f t="shared" si="5"/>
        <v>#REF!</v>
      </c>
      <c r="O69" s="72">
        <f t="shared" si="185"/>
        <v>0</v>
      </c>
      <c r="P69" s="448"/>
      <c r="Q69" s="448"/>
      <c r="R69" s="448"/>
      <c r="S69" s="462">
        <f t="shared" si="186"/>
        <v>0</v>
      </c>
      <c r="T69" s="72">
        <f t="shared" si="187"/>
        <v>0</v>
      </c>
      <c r="U69" s="448"/>
      <c r="V69" s="448"/>
      <c r="W69" s="448"/>
      <c r="X69" s="462">
        <f t="shared" si="188"/>
        <v>0</v>
      </c>
      <c r="Y69" s="72">
        <f t="shared" si="189"/>
        <v>0</v>
      </c>
      <c r="Z69" s="448"/>
      <c r="AA69" s="448"/>
      <c r="AB69" s="448"/>
      <c r="AC69" s="462">
        <f t="shared" si="190"/>
        <v>0</v>
      </c>
      <c r="AD69" s="72">
        <f t="shared" si="191"/>
        <v>0</v>
      </c>
      <c r="AE69" s="448"/>
      <c r="AF69" s="448"/>
      <c r="AG69" s="448"/>
      <c r="AH69" s="462">
        <f t="shared" si="192"/>
        <v>0</v>
      </c>
      <c r="AI69" s="72">
        <f t="shared" si="193"/>
        <v>0</v>
      </c>
      <c r="AJ69" s="448"/>
      <c r="AK69" s="448"/>
      <c r="AL69" s="448"/>
      <c r="AM69" s="462">
        <f t="shared" si="194"/>
        <v>0</v>
      </c>
      <c r="AN69" s="72">
        <f t="shared" si="195"/>
        <v>0</v>
      </c>
      <c r="AO69" s="448"/>
      <c r="AP69" s="448"/>
      <c r="AQ69" s="448"/>
      <c r="AR69" s="462">
        <f t="shared" si="196"/>
        <v>0</v>
      </c>
      <c r="AS69" s="72">
        <f t="shared" si="197"/>
        <v>0</v>
      </c>
      <c r="AT69" s="448"/>
      <c r="AU69" s="448"/>
      <c r="AV69" s="448"/>
      <c r="AW69" s="462">
        <f t="shared" si="198"/>
        <v>0</v>
      </c>
      <c r="AX69" s="72">
        <f t="shared" si="199"/>
        <v>0</v>
      </c>
      <c r="AY69" s="448"/>
      <c r="AZ69" s="448"/>
      <c r="BA69" s="448"/>
      <c r="BB69" s="462">
        <f t="shared" si="200"/>
        <v>0</v>
      </c>
      <c r="BC69" s="72">
        <f t="shared" si="201"/>
        <v>0</v>
      </c>
      <c r="BD69" s="448"/>
      <c r="BE69" s="448"/>
      <c r="BF69" s="448"/>
      <c r="BG69" s="462">
        <f t="shared" si="202"/>
        <v>0</v>
      </c>
      <c r="BH69" s="72">
        <f t="shared" si="203"/>
        <v>0</v>
      </c>
      <c r="BI69" s="448"/>
      <c r="BJ69" s="448"/>
      <c r="BK69" s="448"/>
      <c r="BL69" s="462">
        <f t="shared" si="204"/>
        <v>0</v>
      </c>
      <c r="BM69" s="72">
        <f t="shared" si="205"/>
        <v>0</v>
      </c>
      <c r="BN69" s="448"/>
      <c r="BO69" s="448"/>
      <c r="BP69" s="448"/>
      <c r="BQ69" s="462">
        <f t="shared" si="206"/>
        <v>0</v>
      </c>
      <c r="BR69" s="72">
        <f t="shared" si="207"/>
        <v>0</v>
      </c>
      <c r="BS69" s="448"/>
      <c r="BT69" s="448"/>
      <c r="BU69" s="448"/>
      <c r="BV69" s="462">
        <f t="shared" si="208"/>
        <v>0</v>
      </c>
      <c r="BW69" s="72">
        <f t="shared" si="209"/>
        <v>0</v>
      </c>
      <c r="BX69" s="448"/>
      <c r="BY69" s="448"/>
      <c r="BZ69" s="448"/>
      <c r="CA69" s="462">
        <f t="shared" si="210"/>
        <v>0</v>
      </c>
      <c r="CB69" s="72">
        <f t="shared" si="211"/>
        <v>0</v>
      </c>
      <c r="CC69" s="448"/>
      <c r="CD69" s="448"/>
      <c r="CE69" s="448"/>
      <c r="CF69" s="462">
        <f t="shared" si="212"/>
        <v>0</v>
      </c>
      <c r="CG69" s="72">
        <f t="shared" si="213"/>
        <v>0</v>
      </c>
      <c r="CH69" s="448"/>
      <c r="CI69" s="448"/>
      <c r="CJ69" s="448"/>
      <c r="CK69" s="462">
        <f t="shared" si="214"/>
        <v>0</v>
      </c>
      <c r="CL69" s="72">
        <f t="shared" si="215"/>
        <v>0</v>
      </c>
      <c r="CM69" s="448"/>
      <c r="CN69" s="448"/>
      <c r="CO69" s="448"/>
      <c r="CP69" s="462">
        <f t="shared" si="216"/>
        <v>0</v>
      </c>
      <c r="CQ69" s="72">
        <f t="shared" si="217"/>
        <v>0</v>
      </c>
      <c r="CR69" s="448"/>
      <c r="CS69" s="448"/>
      <c r="CT69" s="448"/>
      <c r="CU69" s="462">
        <f t="shared" si="218"/>
        <v>0</v>
      </c>
      <c r="CV69" s="72">
        <f t="shared" si="219"/>
        <v>0</v>
      </c>
      <c r="CW69" s="448"/>
      <c r="CX69" s="448"/>
      <c r="CY69" s="448"/>
      <c r="CZ69" s="462">
        <f t="shared" si="220"/>
        <v>0</v>
      </c>
      <c r="DA69" s="72">
        <f t="shared" si="221"/>
        <v>0</v>
      </c>
      <c r="DB69" s="448"/>
      <c r="DC69" s="448"/>
      <c r="DD69" s="448"/>
      <c r="DE69" s="462">
        <f t="shared" si="222"/>
        <v>0</v>
      </c>
    </row>
    <row r="70" ht="15.75" customHeight="1">
      <c r="A70" s="257" t="s">
        <v>329</v>
      </c>
      <c r="B70" s="501" t="s">
        <v>330</v>
      </c>
      <c r="C70" s="497">
        <v>46319.0</v>
      </c>
      <c r="D70" s="497">
        <v>46319.0</v>
      </c>
      <c r="E70" s="498">
        <v>1.0</v>
      </c>
      <c r="F70" s="499">
        <v>1.0</v>
      </c>
      <c r="G70" s="263">
        <f t="shared" si="3"/>
        <v>0.001264222503</v>
      </c>
      <c r="H70" s="263">
        <f>H68+G70</f>
        <v>0.5309734513</v>
      </c>
      <c r="I70" s="475">
        <f t="shared" ref="I70:I72" si="227">P70+U70+Z70+AE70+AJ70+AO70+AT70+AY70+BD70+BI70+BN70+BS70+BX70+CC70+CH70+CM70+CR70+CW70+DB70</f>
        <v>1</v>
      </c>
      <c r="J70" s="287">
        <f>J68+I70</f>
        <v>354</v>
      </c>
      <c r="K70" s="326">
        <f t="shared" si="97"/>
        <v>0.9833333333</v>
      </c>
      <c r="L70" s="476">
        <f t="shared" ref="L70:L72" si="228">S70+X70+AC70+AH70+AM70+AR70+AW70+BB70+BG70+BL70+BQ70+BV70+CA70+CF70+CK70+CP70+CU70+CZ70+DE70</f>
        <v>0.44</v>
      </c>
      <c r="M70" s="287">
        <f>M68+L70</f>
        <v>60.72</v>
      </c>
      <c r="N70" s="62" t="str">
        <f t="shared" si="5"/>
        <v>#REF!</v>
      </c>
      <c r="O70" s="72">
        <f t="shared" si="185"/>
        <v>1</v>
      </c>
      <c r="P70" s="462">
        <v>1.0</v>
      </c>
      <c r="Q70" s="448"/>
      <c r="R70" s="448">
        <f>Roles!$D$5</f>
        <v>0.44</v>
      </c>
      <c r="S70" s="462">
        <f t="shared" si="186"/>
        <v>0.44</v>
      </c>
      <c r="T70" s="72">
        <f t="shared" si="187"/>
        <v>0</v>
      </c>
      <c r="U70" s="448"/>
      <c r="V70" s="448"/>
      <c r="W70" s="448">
        <f>Roles!$D$7</f>
        <v>0.12</v>
      </c>
      <c r="X70" s="462">
        <f t="shared" si="188"/>
        <v>0</v>
      </c>
      <c r="Y70" s="72">
        <f t="shared" si="189"/>
        <v>0</v>
      </c>
      <c r="Z70" s="448"/>
      <c r="AA70" s="448"/>
      <c r="AB70" s="448">
        <f>Roles!$D$7</f>
        <v>0.12</v>
      </c>
      <c r="AC70" s="462">
        <f t="shared" si="190"/>
        <v>0</v>
      </c>
      <c r="AD70" s="72">
        <f t="shared" si="191"/>
        <v>0</v>
      </c>
      <c r="AE70" s="448"/>
      <c r="AF70" s="448"/>
      <c r="AG70" s="448">
        <f>Roles!$D$7</f>
        <v>0.12</v>
      </c>
      <c r="AH70" s="462">
        <f t="shared" si="192"/>
        <v>0</v>
      </c>
      <c r="AI70" s="72">
        <f t="shared" si="193"/>
        <v>0</v>
      </c>
      <c r="AJ70" s="448"/>
      <c r="AK70" s="448"/>
      <c r="AL70" s="448">
        <f>Roles!$D$7</f>
        <v>0.12</v>
      </c>
      <c r="AM70" s="462">
        <f t="shared" si="194"/>
        <v>0</v>
      </c>
      <c r="AN70" s="72">
        <f t="shared" si="195"/>
        <v>0</v>
      </c>
      <c r="AO70" s="448"/>
      <c r="AP70" s="448"/>
      <c r="AQ70" s="448">
        <f>Roles!$D$7</f>
        <v>0.12</v>
      </c>
      <c r="AR70" s="462">
        <f t="shared" si="196"/>
        <v>0</v>
      </c>
      <c r="AS70" s="72">
        <f t="shared" si="197"/>
        <v>0</v>
      </c>
      <c r="AT70" s="448"/>
      <c r="AU70" s="448"/>
      <c r="AV70" s="448">
        <f>Roles!$D$7</f>
        <v>0.12</v>
      </c>
      <c r="AW70" s="462">
        <f t="shared" si="198"/>
        <v>0</v>
      </c>
      <c r="AX70" s="72">
        <f t="shared" si="199"/>
        <v>0</v>
      </c>
      <c r="AY70" s="448"/>
      <c r="AZ70" s="448"/>
      <c r="BA70" s="448">
        <f>Roles!$D$7</f>
        <v>0.12</v>
      </c>
      <c r="BB70" s="462">
        <f t="shared" si="200"/>
        <v>0</v>
      </c>
      <c r="BC70" s="72">
        <f t="shared" si="201"/>
        <v>0</v>
      </c>
      <c r="BD70" s="448"/>
      <c r="BE70" s="448"/>
      <c r="BF70" s="448">
        <f>Roles!$D$7</f>
        <v>0.12</v>
      </c>
      <c r="BG70" s="462">
        <f t="shared" si="202"/>
        <v>0</v>
      </c>
      <c r="BH70" s="72">
        <f t="shared" si="203"/>
        <v>0</v>
      </c>
      <c r="BI70" s="448"/>
      <c r="BJ70" s="448"/>
      <c r="BK70" s="448">
        <f>Roles!$D$7</f>
        <v>0.12</v>
      </c>
      <c r="BL70" s="462">
        <f t="shared" si="204"/>
        <v>0</v>
      </c>
      <c r="BM70" s="72">
        <f t="shared" si="205"/>
        <v>0</v>
      </c>
      <c r="BN70" s="448"/>
      <c r="BO70" s="448"/>
      <c r="BP70" s="448">
        <f>Roles!$D$7</f>
        <v>0.12</v>
      </c>
      <c r="BQ70" s="462">
        <f t="shared" si="206"/>
        <v>0</v>
      </c>
      <c r="BR70" s="72">
        <f t="shared" si="207"/>
        <v>0</v>
      </c>
      <c r="BS70" s="448"/>
      <c r="BT70" s="448"/>
      <c r="BU70" s="448">
        <f>Roles!$D$7</f>
        <v>0.12</v>
      </c>
      <c r="BV70" s="462">
        <f t="shared" si="208"/>
        <v>0</v>
      </c>
      <c r="BW70" s="72">
        <f t="shared" si="209"/>
        <v>0</v>
      </c>
      <c r="BX70" s="448"/>
      <c r="BY70" s="448"/>
      <c r="BZ70" s="448">
        <f>Roles!$D$7</f>
        <v>0.12</v>
      </c>
      <c r="CA70" s="462">
        <f t="shared" si="210"/>
        <v>0</v>
      </c>
      <c r="CB70" s="72">
        <f t="shared" si="211"/>
        <v>0</v>
      </c>
      <c r="CC70" s="448"/>
      <c r="CD70" s="448"/>
      <c r="CE70" s="448">
        <f>Roles!$D$7</f>
        <v>0.12</v>
      </c>
      <c r="CF70" s="462">
        <f t="shared" si="212"/>
        <v>0</v>
      </c>
      <c r="CG70" s="72">
        <f t="shared" si="213"/>
        <v>0</v>
      </c>
      <c r="CH70" s="448"/>
      <c r="CI70" s="448"/>
      <c r="CJ70" s="448">
        <f>Roles!$D$7</f>
        <v>0.12</v>
      </c>
      <c r="CK70" s="462">
        <f t="shared" si="214"/>
        <v>0</v>
      </c>
      <c r="CL70" s="72">
        <f t="shared" si="215"/>
        <v>0</v>
      </c>
      <c r="CM70" s="448"/>
      <c r="CN70" s="448"/>
      <c r="CO70" s="448">
        <f>Roles!$D$7</f>
        <v>0.12</v>
      </c>
      <c r="CP70" s="462">
        <f t="shared" si="216"/>
        <v>0</v>
      </c>
      <c r="CQ70" s="72">
        <f t="shared" si="217"/>
        <v>0</v>
      </c>
      <c r="CR70" s="448"/>
      <c r="CS70" s="448"/>
      <c r="CT70" s="448">
        <f>Roles!$D$7</f>
        <v>0.12</v>
      </c>
      <c r="CU70" s="462">
        <f t="shared" si="218"/>
        <v>0</v>
      </c>
      <c r="CV70" s="72">
        <f t="shared" si="219"/>
        <v>0</v>
      </c>
      <c r="CW70" s="448"/>
      <c r="CX70" s="448"/>
      <c r="CY70" s="448">
        <f>Roles!$D$7</f>
        <v>0.12</v>
      </c>
      <c r="CZ70" s="462">
        <f t="shared" si="220"/>
        <v>0</v>
      </c>
      <c r="DA70" s="72">
        <f t="shared" si="221"/>
        <v>0</v>
      </c>
      <c r="DB70" s="448"/>
      <c r="DC70" s="448"/>
      <c r="DD70" s="448">
        <f>Roles!$D$7</f>
        <v>0.12</v>
      </c>
      <c r="DE70" s="462">
        <f t="shared" si="222"/>
        <v>0</v>
      </c>
    </row>
    <row r="71" ht="15.75" customHeight="1">
      <c r="A71" s="257" t="s">
        <v>331</v>
      </c>
      <c r="B71" s="258" t="s">
        <v>332</v>
      </c>
      <c r="C71" s="497">
        <v>46319.0</v>
      </c>
      <c r="D71" s="497">
        <v>46322.0</v>
      </c>
      <c r="E71" s="498">
        <f t="shared" ref="E71:E73" si="229">D71-C71+1</f>
        <v>4</v>
      </c>
      <c r="F71" s="261">
        <v>25.0</v>
      </c>
      <c r="G71" s="263">
        <f t="shared" si="3"/>
        <v>0.03160556258</v>
      </c>
      <c r="H71" s="263">
        <f t="shared" ref="H71:H72" si="230">H70+G71</f>
        <v>0.5625790139</v>
      </c>
      <c r="I71" s="475">
        <f t="shared" si="227"/>
        <v>0</v>
      </c>
      <c r="J71" s="287">
        <f t="shared" ref="J71:J72" si="231">J70+I71</f>
        <v>354</v>
      </c>
      <c r="K71" s="326">
        <f t="shared" si="97"/>
        <v>0.9833333333</v>
      </c>
      <c r="L71" s="476">
        <f t="shared" si="228"/>
        <v>0</v>
      </c>
      <c r="M71" s="287">
        <f t="shared" ref="M71:M72" si="232">M70+L71</f>
        <v>60.72</v>
      </c>
      <c r="N71" s="62" t="str">
        <f t="shared" si="5"/>
        <v>#REF!</v>
      </c>
      <c r="O71" s="72">
        <f t="shared" si="185"/>
        <v>0</v>
      </c>
      <c r="P71" s="448"/>
      <c r="Q71" s="448"/>
      <c r="R71" s="448">
        <f>Roles!$D$5</f>
        <v>0.44</v>
      </c>
      <c r="S71" s="462">
        <f t="shared" si="186"/>
        <v>0</v>
      </c>
      <c r="T71" s="72">
        <f t="shared" si="187"/>
        <v>0</v>
      </c>
      <c r="U71" s="448"/>
      <c r="V71" s="448"/>
      <c r="W71" s="448">
        <f>Roles!$D$7</f>
        <v>0.12</v>
      </c>
      <c r="X71" s="462">
        <f t="shared" si="188"/>
        <v>0</v>
      </c>
      <c r="Y71" s="72">
        <f t="shared" si="189"/>
        <v>0</v>
      </c>
      <c r="Z71" s="448"/>
      <c r="AA71" s="448"/>
      <c r="AB71" s="448">
        <f>Roles!$D$7</f>
        <v>0.12</v>
      </c>
      <c r="AC71" s="462">
        <f t="shared" si="190"/>
        <v>0</v>
      </c>
      <c r="AD71" s="72">
        <f t="shared" si="191"/>
        <v>0</v>
      </c>
      <c r="AE71" s="448"/>
      <c r="AF71" s="448"/>
      <c r="AG71" s="448">
        <f>Roles!$D$7</f>
        <v>0.12</v>
      </c>
      <c r="AH71" s="462">
        <f t="shared" si="192"/>
        <v>0</v>
      </c>
      <c r="AI71" s="72">
        <f t="shared" si="193"/>
        <v>0</v>
      </c>
      <c r="AJ71" s="448"/>
      <c r="AK71" s="448"/>
      <c r="AL71" s="448">
        <f>Roles!$D$7</f>
        <v>0.12</v>
      </c>
      <c r="AM71" s="462">
        <f t="shared" si="194"/>
        <v>0</v>
      </c>
      <c r="AN71" s="72">
        <f t="shared" si="195"/>
        <v>0</v>
      </c>
      <c r="AO71" s="448"/>
      <c r="AP71" s="448"/>
      <c r="AQ71" s="448">
        <f>Roles!$D$7</f>
        <v>0.12</v>
      </c>
      <c r="AR71" s="462">
        <f t="shared" si="196"/>
        <v>0</v>
      </c>
      <c r="AS71" s="72">
        <f t="shared" si="197"/>
        <v>0</v>
      </c>
      <c r="AT71" s="448"/>
      <c r="AU71" s="448"/>
      <c r="AV71" s="448">
        <f>Roles!$D$7</f>
        <v>0.12</v>
      </c>
      <c r="AW71" s="462">
        <f t="shared" si="198"/>
        <v>0</v>
      </c>
      <c r="AX71" s="72">
        <f t="shared" si="199"/>
        <v>0</v>
      </c>
      <c r="AY71" s="448"/>
      <c r="AZ71" s="448"/>
      <c r="BA71" s="448">
        <f>Roles!$D$7</f>
        <v>0.12</v>
      </c>
      <c r="BB71" s="462">
        <f t="shared" si="200"/>
        <v>0</v>
      </c>
      <c r="BC71" s="72">
        <f t="shared" si="201"/>
        <v>0</v>
      </c>
      <c r="BD71" s="448"/>
      <c r="BE71" s="448"/>
      <c r="BF71" s="448">
        <f>Roles!$D$7</f>
        <v>0.12</v>
      </c>
      <c r="BG71" s="462">
        <f t="shared" si="202"/>
        <v>0</v>
      </c>
      <c r="BH71" s="72">
        <f t="shared" si="203"/>
        <v>0</v>
      </c>
      <c r="BI71" s="448"/>
      <c r="BJ71" s="448"/>
      <c r="BK71" s="448">
        <f>Roles!$D$7</f>
        <v>0.12</v>
      </c>
      <c r="BL71" s="462">
        <f t="shared" si="204"/>
        <v>0</v>
      </c>
      <c r="BM71" s="72">
        <f t="shared" si="205"/>
        <v>0</v>
      </c>
      <c r="BN71" s="448"/>
      <c r="BO71" s="448"/>
      <c r="BP71" s="448">
        <f>Roles!$D$7</f>
        <v>0.12</v>
      </c>
      <c r="BQ71" s="462">
        <f t="shared" si="206"/>
        <v>0</v>
      </c>
      <c r="BR71" s="72">
        <f t="shared" si="207"/>
        <v>0</v>
      </c>
      <c r="BS71" s="448"/>
      <c r="BT71" s="448"/>
      <c r="BU71" s="448">
        <f>Roles!$D$7</f>
        <v>0.12</v>
      </c>
      <c r="BV71" s="462">
        <f t="shared" si="208"/>
        <v>0</v>
      </c>
      <c r="BW71" s="72">
        <f t="shared" si="209"/>
        <v>0</v>
      </c>
      <c r="BX71" s="448"/>
      <c r="BY71" s="448"/>
      <c r="BZ71" s="448">
        <f>Roles!$D$7</f>
        <v>0.12</v>
      </c>
      <c r="CA71" s="462">
        <f t="shared" si="210"/>
        <v>0</v>
      </c>
      <c r="CB71" s="72">
        <f t="shared" si="211"/>
        <v>0</v>
      </c>
      <c r="CC71" s="448"/>
      <c r="CD71" s="448"/>
      <c r="CE71" s="448">
        <f>Roles!$D$7</f>
        <v>0.12</v>
      </c>
      <c r="CF71" s="462">
        <f t="shared" si="212"/>
        <v>0</v>
      </c>
      <c r="CG71" s="72">
        <f t="shared" si="213"/>
        <v>0</v>
      </c>
      <c r="CH71" s="448"/>
      <c r="CI71" s="448"/>
      <c r="CJ71" s="448">
        <f>Roles!$D$7</f>
        <v>0.12</v>
      </c>
      <c r="CK71" s="462">
        <f t="shared" si="214"/>
        <v>0</v>
      </c>
      <c r="CL71" s="72">
        <f t="shared" si="215"/>
        <v>0</v>
      </c>
      <c r="CM71" s="448"/>
      <c r="CN71" s="448"/>
      <c r="CO71" s="448">
        <f>Roles!$D$7</f>
        <v>0.12</v>
      </c>
      <c r="CP71" s="462">
        <f t="shared" si="216"/>
        <v>0</v>
      </c>
      <c r="CQ71" s="72">
        <f t="shared" si="217"/>
        <v>0</v>
      </c>
      <c r="CR71" s="448"/>
      <c r="CS71" s="448"/>
      <c r="CT71" s="448">
        <f>Roles!$D$7</f>
        <v>0.12</v>
      </c>
      <c r="CU71" s="462">
        <f t="shared" si="218"/>
        <v>0</v>
      </c>
      <c r="CV71" s="72">
        <f t="shared" si="219"/>
        <v>0</v>
      </c>
      <c r="CW71" s="448"/>
      <c r="CX71" s="448"/>
      <c r="CY71" s="448">
        <f>Roles!$D$7</f>
        <v>0.12</v>
      </c>
      <c r="CZ71" s="462">
        <f t="shared" si="220"/>
        <v>0</v>
      </c>
      <c r="DA71" s="72">
        <f t="shared" si="221"/>
        <v>0</v>
      </c>
      <c r="DB71" s="448"/>
      <c r="DC71" s="448"/>
      <c r="DD71" s="448">
        <f>Roles!$D$7</f>
        <v>0.12</v>
      </c>
      <c r="DE71" s="462">
        <f t="shared" si="222"/>
        <v>0</v>
      </c>
    </row>
    <row r="72" ht="15.75" customHeight="1">
      <c r="A72" s="257" t="s">
        <v>333</v>
      </c>
      <c r="B72" s="258" t="s">
        <v>334</v>
      </c>
      <c r="C72" s="497">
        <v>46323.0</v>
      </c>
      <c r="D72" s="497">
        <v>46325.0</v>
      </c>
      <c r="E72" s="498">
        <f t="shared" si="229"/>
        <v>3</v>
      </c>
      <c r="F72" s="261">
        <v>25.0</v>
      </c>
      <c r="G72" s="263">
        <f t="shared" si="3"/>
        <v>0.03160556258</v>
      </c>
      <c r="H72" s="263">
        <f t="shared" si="230"/>
        <v>0.5941845765</v>
      </c>
      <c r="I72" s="475">
        <f t="shared" si="227"/>
        <v>0</v>
      </c>
      <c r="J72" s="287">
        <f t="shared" si="231"/>
        <v>354</v>
      </c>
      <c r="K72" s="326">
        <f t="shared" si="97"/>
        <v>0.9833333333</v>
      </c>
      <c r="L72" s="476">
        <f t="shared" si="228"/>
        <v>0</v>
      </c>
      <c r="M72" s="287">
        <f t="shared" si="232"/>
        <v>60.72</v>
      </c>
      <c r="N72" s="121" t="str">
        <f t="shared" si="5"/>
        <v>#REF!</v>
      </c>
      <c r="O72" s="72">
        <f t="shared" si="185"/>
        <v>0</v>
      </c>
      <c r="P72" s="448"/>
      <c r="Q72" s="448"/>
      <c r="R72" s="448">
        <f>Roles!$D$5</f>
        <v>0.44</v>
      </c>
      <c r="S72" s="462">
        <f t="shared" si="186"/>
        <v>0</v>
      </c>
      <c r="T72" s="72">
        <f t="shared" si="187"/>
        <v>0</v>
      </c>
      <c r="U72" s="448"/>
      <c r="V72" s="448"/>
      <c r="W72" s="448">
        <f>Roles!$D$7</f>
        <v>0.12</v>
      </c>
      <c r="X72" s="462">
        <f t="shared" si="188"/>
        <v>0</v>
      </c>
      <c r="Y72" s="72">
        <f t="shared" si="189"/>
        <v>0</v>
      </c>
      <c r="Z72" s="448"/>
      <c r="AA72" s="448"/>
      <c r="AB72" s="448">
        <f>Roles!$D$7</f>
        <v>0.12</v>
      </c>
      <c r="AC72" s="462">
        <f t="shared" si="190"/>
        <v>0</v>
      </c>
      <c r="AD72" s="72">
        <f t="shared" si="191"/>
        <v>0</v>
      </c>
      <c r="AE72" s="448"/>
      <c r="AF72" s="448"/>
      <c r="AG72" s="448">
        <f>Roles!$D$7</f>
        <v>0.12</v>
      </c>
      <c r="AH72" s="462">
        <f t="shared" si="192"/>
        <v>0</v>
      </c>
      <c r="AI72" s="72">
        <f t="shared" si="193"/>
        <v>0</v>
      </c>
      <c r="AJ72" s="448"/>
      <c r="AK72" s="448"/>
      <c r="AL72" s="448">
        <f>Roles!$D$7</f>
        <v>0.12</v>
      </c>
      <c r="AM72" s="462">
        <f t="shared" si="194"/>
        <v>0</v>
      </c>
      <c r="AN72" s="72">
        <f t="shared" si="195"/>
        <v>0</v>
      </c>
      <c r="AO72" s="448"/>
      <c r="AP72" s="448"/>
      <c r="AQ72" s="448">
        <f>Roles!$D$7</f>
        <v>0.12</v>
      </c>
      <c r="AR72" s="462">
        <f t="shared" si="196"/>
        <v>0</v>
      </c>
      <c r="AS72" s="72">
        <f t="shared" si="197"/>
        <v>0</v>
      </c>
      <c r="AT72" s="448"/>
      <c r="AU72" s="448"/>
      <c r="AV72" s="448">
        <f>Roles!$D$7</f>
        <v>0.12</v>
      </c>
      <c r="AW72" s="462">
        <f t="shared" si="198"/>
        <v>0</v>
      </c>
      <c r="AX72" s="72">
        <f t="shared" si="199"/>
        <v>0</v>
      </c>
      <c r="AY72" s="448"/>
      <c r="AZ72" s="448"/>
      <c r="BA72" s="448">
        <f>Roles!$D$7</f>
        <v>0.12</v>
      </c>
      <c r="BB72" s="462">
        <f t="shared" si="200"/>
        <v>0</v>
      </c>
      <c r="BC72" s="72">
        <f t="shared" si="201"/>
        <v>0</v>
      </c>
      <c r="BD72" s="448"/>
      <c r="BE72" s="448"/>
      <c r="BF72" s="448">
        <f>Roles!$D$7</f>
        <v>0.12</v>
      </c>
      <c r="BG72" s="462">
        <f t="shared" si="202"/>
        <v>0</v>
      </c>
      <c r="BH72" s="72">
        <f t="shared" si="203"/>
        <v>0</v>
      </c>
      <c r="BI72" s="448"/>
      <c r="BJ72" s="448"/>
      <c r="BK72" s="448">
        <f>Roles!$D$7</f>
        <v>0.12</v>
      </c>
      <c r="BL72" s="462">
        <f t="shared" si="204"/>
        <v>0</v>
      </c>
      <c r="BM72" s="72">
        <f t="shared" si="205"/>
        <v>0</v>
      </c>
      <c r="BN72" s="448"/>
      <c r="BO72" s="448"/>
      <c r="BP72" s="448">
        <f>Roles!$D$7</f>
        <v>0.12</v>
      </c>
      <c r="BQ72" s="462">
        <f t="shared" si="206"/>
        <v>0</v>
      </c>
      <c r="BR72" s="72">
        <f t="shared" si="207"/>
        <v>0</v>
      </c>
      <c r="BS72" s="448"/>
      <c r="BT72" s="448"/>
      <c r="BU72" s="448">
        <f>Roles!$D$7</f>
        <v>0.12</v>
      </c>
      <c r="BV72" s="462">
        <f t="shared" si="208"/>
        <v>0</v>
      </c>
      <c r="BW72" s="72">
        <f t="shared" si="209"/>
        <v>0</v>
      </c>
      <c r="BX72" s="448"/>
      <c r="BY72" s="448"/>
      <c r="BZ72" s="448">
        <f>Roles!$D$7</f>
        <v>0.12</v>
      </c>
      <c r="CA72" s="462">
        <f t="shared" si="210"/>
        <v>0</v>
      </c>
      <c r="CB72" s="72">
        <f t="shared" si="211"/>
        <v>0</v>
      </c>
      <c r="CC72" s="448"/>
      <c r="CD72" s="448"/>
      <c r="CE72" s="448">
        <f>Roles!$D$7</f>
        <v>0.12</v>
      </c>
      <c r="CF72" s="462">
        <f t="shared" si="212"/>
        <v>0</v>
      </c>
      <c r="CG72" s="72">
        <f t="shared" si="213"/>
        <v>0</v>
      </c>
      <c r="CH72" s="448"/>
      <c r="CI72" s="448"/>
      <c r="CJ72" s="448">
        <f>Roles!$D$7</f>
        <v>0.12</v>
      </c>
      <c r="CK72" s="462">
        <f t="shared" si="214"/>
        <v>0</v>
      </c>
      <c r="CL72" s="72">
        <f t="shared" si="215"/>
        <v>0</v>
      </c>
      <c r="CM72" s="448"/>
      <c r="CN72" s="448"/>
      <c r="CO72" s="448">
        <f>Roles!$D$7</f>
        <v>0.12</v>
      </c>
      <c r="CP72" s="462">
        <f t="shared" si="216"/>
        <v>0</v>
      </c>
      <c r="CQ72" s="72">
        <f t="shared" si="217"/>
        <v>0</v>
      </c>
      <c r="CR72" s="448"/>
      <c r="CS72" s="448"/>
      <c r="CT72" s="448">
        <f>Roles!$D$7</f>
        <v>0.12</v>
      </c>
      <c r="CU72" s="462">
        <f t="shared" si="218"/>
        <v>0</v>
      </c>
      <c r="CV72" s="72">
        <f t="shared" si="219"/>
        <v>0</v>
      </c>
      <c r="CW72" s="448"/>
      <c r="CX72" s="448"/>
      <c r="CY72" s="448">
        <f>Roles!$D$7</f>
        <v>0.12</v>
      </c>
      <c r="CZ72" s="462">
        <f t="shared" si="220"/>
        <v>0</v>
      </c>
      <c r="DA72" s="72">
        <f t="shared" si="221"/>
        <v>0</v>
      </c>
      <c r="DB72" s="448"/>
      <c r="DC72" s="448"/>
      <c r="DD72" s="448">
        <f>Roles!$D$7</f>
        <v>0.12</v>
      </c>
      <c r="DE72" s="462">
        <f t="shared" si="222"/>
        <v>0</v>
      </c>
    </row>
    <row r="73" ht="15.75" customHeight="1">
      <c r="A73" s="492">
        <v>4.3</v>
      </c>
      <c r="B73" s="493" t="s">
        <v>335</v>
      </c>
      <c r="C73" s="494">
        <v>46326.0</v>
      </c>
      <c r="D73" s="494">
        <v>46329.0</v>
      </c>
      <c r="E73" s="495">
        <f t="shared" si="229"/>
        <v>4</v>
      </c>
      <c r="F73" s="277">
        <f>SUM(F74:F76)</f>
        <v>26</v>
      </c>
      <c r="G73" s="315">
        <f t="shared" si="3"/>
        <v>0.03286978508</v>
      </c>
      <c r="H73" s="315">
        <f>H76</f>
        <v>0.6270543616</v>
      </c>
      <c r="I73" s="496">
        <f>SUM(I74:I76)</f>
        <v>1</v>
      </c>
      <c r="J73" s="496">
        <f>J76</f>
        <v>355</v>
      </c>
      <c r="K73" s="245">
        <f t="shared" si="97"/>
        <v>0.9861111111</v>
      </c>
      <c r="L73" s="496">
        <f>SUM(L74:L76)</f>
        <v>0.44</v>
      </c>
      <c r="M73" s="496">
        <f>M76</f>
        <v>61.16</v>
      </c>
      <c r="N73" s="247" t="str">
        <f t="shared" si="5"/>
        <v>#REF!</v>
      </c>
      <c r="O73" s="72">
        <f t="shared" si="185"/>
        <v>0</v>
      </c>
      <c r="P73" s="448"/>
      <c r="Q73" s="448"/>
      <c r="R73" s="448"/>
      <c r="S73" s="462">
        <f t="shared" si="186"/>
        <v>0</v>
      </c>
      <c r="T73" s="72">
        <f t="shared" si="187"/>
        <v>0</v>
      </c>
      <c r="U73" s="448"/>
      <c r="V73" s="448"/>
      <c r="W73" s="448"/>
      <c r="X73" s="462">
        <f t="shared" si="188"/>
        <v>0</v>
      </c>
      <c r="Y73" s="72">
        <f t="shared" si="189"/>
        <v>0</v>
      </c>
      <c r="Z73" s="448"/>
      <c r="AA73" s="448"/>
      <c r="AB73" s="448"/>
      <c r="AC73" s="462">
        <f t="shared" si="190"/>
        <v>0</v>
      </c>
      <c r="AD73" s="72">
        <f t="shared" si="191"/>
        <v>0</v>
      </c>
      <c r="AE73" s="448"/>
      <c r="AF73" s="448"/>
      <c r="AG73" s="448"/>
      <c r="AH73" s="462">
        <f t="shared" si="192"/>
        <v>0</v>
      </c>
      <c r="AI73" s="72">
        <f t="shared" si="193"/>
        <v>0</v>
      </c>
      <c r="AJ73" s="448"/>
      <c r="AK73" s="448"/>
      <c r="AL73" s="448"/>
      <c r="AM73" s="462">
        <f t="shared" si="194"/>
        <v>0</v>
      </c>
      <c r="AN73" s="72">
        <f t="shared" si="195"/>
        <v>0</v>
      </c>
      <c r="AO73" s="448"/>
      <c r="AP73" s="448"/>
      <c r="AQ73" s="448"/>
      <c r="AR73" s="462">
        <f t="shared" si="196"/>
        <v>0</v>
      </c>
      <c r="AS73" s="72">
        <f t="shared" si="197"/>
        <v>0</v>
      </c>
      <c r="AT73" s="448"/>
      <c r="AU73" s="448"/>
      <c r="AV73" s="448"/>
      <c r="AW73" s="462">
        <f t="shared" si="198"/>
        <v>0</v>
      </c>
      <c r="AX73" s="72">
        <f t="shared" si="199"/>
        <v>0</v>
      </c>
      <c r="AY73" s="448"/>
      <c r="AZ73" s="448"/>
      <c r="BA73" s="448"/>
      <c r="BB73" s="462">
        <f t="shared" si="200"/>
        <v>0</v>
      </c>
      <c r="BC73" s="72">
        <f t="shared" si="201"/>
        <v>0</v>
      </c>
      <c r="BD73" s="448"/>
      <c r="BE73" s="448"/>
      <c r="BF73" s="448"/>
      <c r="BG73" s="462">
        <f t="shared" si="202"/>
        <v>0</v>
      </c>
      <c r="BH73" s="72">
        <f t="shared" si="203"/>
        <v>0</v>
      </c>
      <c r="BI73" s="448"/>
      <c r="BJ73" s="448"/>
      <c r="BK73" s="448"/>
      <c r="BL73" s="462">
        <f t="shared" si="204"/>
        <v>0</v>
      </c>
      <c r="BM73" s="72">
        <f t="shared" si="205"/>
        <v>0</v>
      </c>
      <c r="BN73" s="448"/>
      <c r="BO73" s="448"/>
      <c r="BP73" s="448"/>
      <c r="BQ73" s="462">
        <f t="shared" si="206"/>
        <v>0</v>
      </c>
      <c r="BR73" s="72">
        <f t="shared" si="207"/>
        <v>0</v>
      </c>
      <c r="BS73" s="448"/>
      <c r="BT73" s="448"/>
      <c r="BU73" s="448"/>
      <c r="BV73" s="462">
        <f t="shared" si="208"/>
        <v>0</v>
      </c>
      <c r="BW73" s="72">
        <f t="shared" si="209"/>
        <v>0</v>
      </c>
      <c r="BX73" s="448"/>
      <c r="BY73" s="448"/>
      <c r="BZ73" s="448"/>
      <c r="CA73" s="462">
        <f t="shared" si="210"/>
        <v>0</v>
      </c>
      <c r="CB73" s="72">
        <f t="shared" si="211"/>
        <v>0</v>
      </c>
      <c r="CC73" s="448"/>
      <c r="CD73" s="448"/>
      <c r="CE73" s="448"/>
      <c r="CF73" s="462">
        <f t="shared" si="212"/>
        <v>0</v>
      </c>
      <c r="CG73" s="72">
        <f t="shared" si="213"/>
        <v>0</v>
      </c>
      <c r="CH73" s="448"/>
      <c r="CI73" s="448"/>
      <c r="CJ73" s="448"/>
      <c r="CK73" s="462">
        <f t="shared" si="214"/>
        <v>0</v>
      </c>
      <c r="CL73" s="72">
        <f t="shared" si="215"/>
        <v>0</v>
      </c>
      <c r="CM73" s="448"/>
      <c r="CN73" s="448"/>
      <c r="CO73" s="448"/>
      <c r="CP73" s="462">
        <f t="shared" si="216"/>
        <v>0</v>
      </c>
      <c r="CQ73" s="72">
        <f t="shared" si="217"/>
        <v>0</v>
      </c>
      <c r="CR73" s="448"/>
      <c r="CS73" s="448"/>
      <c r="CT73" s="448"/>
      <c r="CU73" s="462">
        <f t="shared" si="218"/>
        <v>0</v>
      </c>
      <c r="CV73" s="72">
        <f t="shared" si="219"/>
        <v>0</v>
      </c>
      <c r="CW73" s="448"/>
      <c r="CX73" s="448"/>
      <c r="CY73" s="448"/>
      <c r="CZ73" s="462">
        <f t="shared" si="220"/>
        <v>0</v>
      </c>
      <c r="DA73" s="72">
        <f t="shared" si="221"/>
        <v>0</v>
      </c>
      <c r="DB73" s="448"/>
      <c r="DC73" s="448"/>
      <c r="DD73" s="448"/>
      <c r="DE73" s="462">
        <f t="shared" si="222"/>
        <v>0</v>
      </c>
    </row>
    <row r="74" ht="15.75" customHeight="1">
      <c r="A74" s="257" t="s">
        <v>336</v>
      </c>
      <c r="B74" s="501" t="s">
        <v>337</v>
      </c>
      <c r="C74" s="497">
        <v>46326.0</v>
      </c>
      <c r="D74" s="497">
        <v>46326.0</v>
      </c>
      <c r="E74" s="498">
        <v>1.0</v>
      </c>
      <c r="F74" s="499">
        <v>1.0</v>
      </c>
      <c r="G74" s="263">
        <f t="shared" si="3"/>
        <v>0.001264222503</v>
      </c>
      <c r="H74" s="263">
        <f>H72+G74</f>
        <v>0.595448799</v>
      </c>
      <c r="I74" s="475">
        <f t="shared" ref="I74:I76" si="233">P74+U74+Z74+AE74+AJ74+AO74+AT74+AY74+BD74+BI74+BN74+BS74+BX74+CC74+CH74+CM74+CR74+CW74+DB74</f>
        <v>1</v>
      </c>
      <c r="J74" s="287">
        <f>J72+I74</f>
        <v>355</v>
      </c>
      <c r="K74" s="326">
        <f t="shared" si="97"/>
        <v>0.9861111111</v>
      </c>
      <c r="L74" s="476">
        <f t="shared" ref="L74:L76" si="234">S74+X74+AC74+AH74+AM74+AR74+AW74+BB74+BG74+BL74+BQ74+BV74+CA74+CF74+CK74+CP74+CU74+CZ74+DE74</f>
        <v>0.44</v>
      </c>
      <c r="M74" s="287">
        <f>M72+L74</f>
        <v>61.16</v>
      </c>
      <c r="N74" s="247" t="str">
        <f t="shared" si="5"/>
        <v>#REF!</v>
      </c>
      <c r="O74" s="72">
        <f t="shared" si="185"/>
        <v>1</v>
      </c>
      <c r="P74" s="462">
        <v>1.0</v>
      </c>
      <c r="Q74" s="448"/>
      <c r="R74" s="448">
        <f>Roles!$D$5</f>
        <v>0.44</v>
      </c>
      <c r="S74" s="462">
        <f t="shared" si="186"/>
        <v>0.44</v>
      </c>
      <c r="T74" s="72">
        <f t="shared" si="187"/>
        <v>0</v>
      </c>
      <c r="U74" s="448"/>
      <c r="V74" s="448"/>
      <c r="W74" s="448">
        <f>Roles!$D$7</f>
        <v>0.12</v>
      </c>
      <c r="X74" s="462">
        <f t="shared" si="188"/>
        <v>0</v>
      </c>
      <c r="Y74" s="72">
        <f t="shared" si="189"/>
        <v>0</v>
      </c>
      <c r="Z74" s="448"/>
      <c r="AA74" s="448"/>
      <c r="AB74" s="448">
        <f>Roles!$D$7</f>
        <v>0.12</v>
      </c>
      <c r="AC74" s="462">
        <f t="shared" si="190"/>
        <v>0</v>
      </c>
      <c r="AD74" s="72">
        <f t="shared" si="191"/>
        <v>0</v>
      </c>
      <c r="AE74" s="448"/>
      <c r="AF74" s="448"/>
      <c r="AG74" s="448">
        <f>Roles!$D$7</f>
        <v>0.12</v>
      </c>
      <c r="AH74" s="462">
        <f t="shared" si="192"/>
        <v>0</v>
      </c>
      <c r="AI74" s="72">
        <f t="shared" si="193"/>
        <v>0</v>
      </c>
      <c r="AJ74" s="448"/>
      <c r="AK74" s="448"/>
      <c r="AL74" s="448">
        <f>Roles!$D$7</f>
        <v>0.12</v>
      </c>
      <c r="AM74" s="462">
        <f t="shared" si="194"/>
        <v>0</v>
      </c>
      <c r="AN74" s="72">
        <f t="shared" si="195"/>
        <v>0</v>
      </c>
      <c r="AO74" s="448"/>
      <c r="AP74" s="448"/>
      <c r="AQ74" s="448">
        <f>Roles!$D$7</f>
        <v>0.12</v>
      </c>
      <c r="AR74" s="462">
        <f t="shared" si="196"/>
        <v>0</v>
      </c>
      <c r="AS74" s="72">
        <f t="shared" si="197"/>
        <v>0</v>
      </c>
      <c r="AT74" s="448"/>
      <c r="AU74" s="448"/>
      <c r="AV74" s="448">
        <f>Roles!$D$7</f>
        <v>0.12</v>
      </c>
      <c r="AW74" s="462">
        <f t="shared" si="198"/>
        <v>0</v>
      </c>
      <c r="AX74" s="72">
        <f t="shared" si="199"/>
        <v>0</v>
      </c>
      <c r="AY74" s="448"/>
      <c r="AZ74" s="448"/>
      <c r="BA74" s="448">
        <f>Roles!$D$7</f>
        <v>0.12</v>
      </c>
      <c r="BB74" s="462">
        <f t="shared" si="200"/>
        <v>0</v>
      </c>
      <c r="BC74" s="72">
        <f t="shared" si="201"/>
        <v>0</v>
      </c>
      <c r="BD74" s="448"/>
      <c r="BE74" s="448"/>
      <c r="BF74" s="448">
        <f>Roles!$D$7</f>
        <v>0.12</v>
      </c>
      <c r="BG74" s="462">
        <f t="shared" si="202"/>
        <v>0</v>
      </c>
      <c r="BH74" s="72">
        <f t="shared" si="203"/>
        <v>0</v>
      </c>
      <c r="BI74" s="448"/>
      <c r="BJ74" s="448"/>
      <c r="BK74" s="448">
        <f>Roles!$D$7</f>
        <v>0.12</v>
      </c>
      <c r="BL74" s="462">
        <f t="shared" si="204"/>
        <v>0</v>
      </c>
      <c r="BM74" s="72">
        <f t="shared" si="205"/>
        <v>0</v>
      </c>
      <c r="BN74" s="448"/>
      <c r="BO74" s="448"/>
      <c r="BP74" s="448">
        <f>Roles!$D$7</f>
        <v>0.12</v>
      </c>
      <c r="BQ74" s="462">
        <f t="shared" si="206"/>
        <v>0</v>
      </c>
      <c r="BR74" s="72">
        <f t="shared" si="207"/>
        <v>0</v>
      </c>
      <c r="BS74" s="448"/>
      <c r="BT74" s="448"/>
      <c r="BU74" s="448">
        <f>Roles!$D$7</f>
        <v>0.12</v>
      </c>
      <c r="BV74" s="462">
        <f t="shared" si="208"/>
        <v>0</v>
      </c>
      <c r="BW74" s="72">
        <f t="shared" si="209"/>
        <v>0</v>
      </c>
      <c r="BX74" s="448"/>
      <c r="BY74" s="448"/>
      <c r="BZ74" s="448">
        <f>Roles!$D$7</f>
        <v>0.12</v>
      </c>
      <c r="CA74" s="462">
        <f t="shared" si="210"/>
        <v>0</v>
      </c>
      <c r="CB74" s="72">
        <f t="shared" si="211"/>
        <v>0</v>
      </c>
      <c r="CC74" s="448"/>
      <c r="CD74" s="448"/>
      <c r="CE74" s="448">
        <f>Roles!$D$7</f>
        <v>0.12</v>
      </c>
      <c r="CF74" s="462">
        <f t="shared" si="212"/>
        <v>0</v>
      </c>
      <c r="CG74" s="72">
        <f t="shared" si="213"/>
        <v>0</v>
      </c>
      <c r="CH74" s="448"/>
      <c r="CI74" s="448"/>
      <c r="CJ74" s="448">
        <f>Roles!$D$7</f>
        <v>0.12</v>
      </c>
      <c r="CK74" s="462">
        <f t="shared" si="214"/>
        <v>0</v>
      </c>
      <c r="CL74" s="72">
        <f t="shared" si="215"/>
        <v>0</v>
      </c>
      <c r="CM74" s="448"/>
      <c r="CN74" s="448"/>
      <c r="CO74" s="448">
        <f>Roles!$D$7</f>
        <v>0.12</v>
      </c>
      <c r="CP74" s="462">
        <f t="shared" si="216"/>
        <v>0</v>
      </c>
      <c r="CQ74" s="72">
        <f t="shared" si="217"/>
        <v>0</v>
      </c>
      <c r="CR74" s="448"/>
      <c r="CS74" s="448"/>
      <c r="CT74" s="448">
        <f>Roles!$D$7</f>
        <v>0.12</v>
      </c>
      <c r="CU74" s="462">
        <f t="shared" si="218"/>
        <v>0</v>
      </c>
      <c r="CV74" s="72">
        <f t="shared" si="219"/>
        <v>0</v>
      </c>
      <c r="CW74" s="448"/>
      <c r="CX74" s="448"/>
      <c r="CY74" s="448">
        <f>Roles!$D$7</f>
        <v>0.12</v>
      </c>
      <c r="CZ74" s="462">
        <f t="shared" si="220"/>
        <v>0</v>
      </c>
      <c r="DA74" s="72">
        <f t="shared" si="221"/>
        <v>0</v>
      </c>
      <c r="DB74" s="448"/>
      <c r="DC74" s="448"/>
      <c r="DD74" s="448">
        <f>Roles!$D$7</f>
        <v>0.12</v>
      </c>
      <c r="DE74" s="462">
        <f t="shared" si="222"/>
        <v>0</v>
      </c>
    </row>
    <row r="75" ht="15.75" customHeight="1">
      <c r="A75" s="257" t="s">
        <v>338</v>
      </c>
      <c r="B75" s="258" t="s">
        <v>339</v>
      </c>
      <c r="C75" s="497">
        <v>46326.0</v>
      </c>
      <c r="D75" s="497">
        <v>46327.0</v>
      </c>
      <c r="E75" s="498">
        <f t="shared" ref="E75:E83" si="235">D75-C75+1</f>
        <v>2</v>
      </c>
      <c r="F75" s="261">
        <v>15.0</v>
      </c>
      <c r="G75" s="263">
        <f t="shared" si="3"/>
        <v>0.01896333755</v>
      </c>
      <c r="H75" s="263">
        <f t="shared" ref="H75:H76" si="236">H74+G75</f>
        <v>0.6144121365</v>
      </c>
      <c r="I75" s="475">
        <f t="shared" si="233"/>
        <v>0</v>
      </c>
      <c r="J75" s="287">
        <f t="shared" ref="J75:J76" si="237">J74+I75</f>
        <v>355</v>
      </c>
      <c r="K75" s="326">
        <f t="shared" si="97"/>
        <v>0.9861111111</v>
      </c>
      <c r="L75" s="476">
        <f t="shared" si="234"/>
        <v>0</v>
      </c>
      <c r="M75" s="287">
        <f t="shared" ref="M75:M76" si="238">M74+L75</f>
        <v>61.16</v>
      </c>
      <c r="N75" s="121" t="str">
        <f t="shared" si="5"/>
        <v>#REF!</v>
      </c>
      <c r="O75" s="72">
        <f t="shared" si="185"/>
        <v>0</v>
      </c>
      <c r="P75" s="448"/>
      <c r="Q75" s="448"/>
      <c r="R75" s="448">
        <f>Roles!$D$5</f>
        <v>0.44</v>
      </c>
      <c r="S75" s="462">
        <f t="shared" si="186"/>
        <v>0</v>
      </c>
      <c r="T75" s="72">
        <f t="shared" si="187"/>
        <v>0</v>
      </c>
      <c r="U75" s="448"/>
      <c r="V75" s="448"/>
      <c r="W75" s="448">
        <f>Roles!$D$7</f>
        <v>0.12</v>
      </c>
      <c r="X75" s="462">
        <f t="shared" si="188"/>
        <v>0</v>
      </c>
      <c r="Y75" s="72">
        <f t="shared" si="189"/>
        <v>0</v>
      </c>
      <c r="Z75" s="448"/>
      <c r="AA75" s="448"/>
      <c r="AB75" s="448">
        <f>Roles!$D$7</f>
        <v>0.12</v>
      </c>
      <c r="AC75" s="462">
        <f t="shared" si="190"/>
        <v>0</v>
      </c>
      <c r="AD75" s="72">
        <f t="shared" si="191"/>
        <v>0</v>
      </c>
      <c r="AE75" s="448"/>
      <c r="AF75" s="448"/>
      <c r="AG75" s="448">
        <f>Roles!$D$7</f>
        <v>0.12</v>
      </c>
      <c r="AH75" s="462">
        <f t="shared" si="192"/>
        <v>0</v>
      </c>
      <c r="AI75" s="72">
        <f t="shared" si="193"/>
        <v>0</v>
      </c>
      <c r="AJ75" s="448"/>
      <c r="AK75" s="448"/>
      <c r="AL75" s="448">
        <f>Roles!$D$7</f>
        <v>0.12</v>
      </c>
      <c r="AM75" s="462">
        <f t="shared" si="194"/>
        <v>0</v>
      </c>
      <c r="AN75" s="72">
        <f t="shared" si="195"/>
        <v>0</v>
      </c>
      <c r="AO75" s="448"/>
      <c r="AP75" s="448"/>
      <c r="AQ75" s="448">
        <f>Roles!$D$7</f>
        <v>0.12</v>
      </c>
      <c r="AR75" s="462">
        <f t="shared" si="196"/>
        <v>0</v>
      </c>
      <c r="AS75" s="72">
        <f t="shared" si="197"/>
        <v>0</v>
      </c>
      <c r="AT75" s="448"/>
      <c r="AU75" s="448"/>
      <c r="AV75" s="448">
        <f>Roles!$D$7</f>
        <v>0.12</v>
      </c>
      <c r="AW75" s="462">
        <f t="shared" si="198"/>
        <v>0</v>
      </c>
      <c r="AX75" s="72">
        <f t="shared" si="199"/>
        <v>0</v>
      </c>
      <c r="AY75" s="448"/>
      <c r="AZ75" s="448"/>
      <c r="BA75" s="448">
        <f>Roles!$D$7</f>
        <v>0.12</v>
      </c>
      <c r="BB75" s="462">
        <f t="shared" si="200"/>
        <v>0</v>
      </c>
      <c r="BC75" s="72">
        <f t="shared" si="201"/>
        <v>0</v>
      </c>
      <c r="BD75" s="448"/>
      <c r="BE75" s="448"/>
      <c r="BF75" s="448">
        <f>Roles!$D$7</f>
        <v>0.12</v>
      </c>
      <c r="BG75" s="462">
        <f t="shared" si="202"/>
        <v>0</v>
      </c>
      <c r="BH75" s="72">
        <f t="shared" si="203"/>
        <v>0</v>
      </c>
      <c r="BI75" s="448"/>
      <c r="BJ75" s="448"/>
      <c r="BK75" s="448">
        <f>Roles!$D$7</f>
        <v>0.12</v>
      </c>
      <c r="BL75" s="462">
        <f t="shared" si="204"/>
        <v>0</v>
      </c>
      <c r="BM75" s="72">
        <f t="shared" si="205"/>
        <v>0</v>
      </c>
      <c r="BN75" s="448"/>
      <c r="BO75" s="448"/>
      <c r="BP75" s="448">
        <f>Roles!$D$7</f>
        <v>0.12</v>
      </c>
      <c r="BQ75" s="462">
        <f t="shared" si="206"/>
        <v>0</v>
      </c>
      <c r="BR75" s="72">
        <f t="shared" si="207"/>
        <v>0</v>
      </c>
      <c r="BS75" s="448"/>
      <c r="BT75" s="448"/>
      <c r="BU75" s="448">
        <f>Roles!$D$7</f>
        <v>0.12</v>
      </c>
      <c r="BV75" s="462">
        <f t="shared" si="208"/>
        <v>0</v>
      </c>
      <c r="BW75" s="72">
        <f t="shared" si="209"/>
        <v>0</v>
      </c>
      <c r="BX75" s="448"/>
      <c r="BY75" s="448"/>
      <c r="BZ75" s="448">
        <f>Roles!$D$7</f>
        <v>0.12</v>
      </c>
      <c r="CA75" s="462">
        <f t="shared" si="210"/>
        <v>0</v>
      </c>
      <c r="CB75" s="72">
        <f t="shared" si="211"/>
        <v>0</v>
      </c>
      <c r="CC75" s="448"/>
      <c r="CD75" s="448"/>
      <c r="CE75" s="448">
        <f>Roles!$D$7</f>
        <v>0.12</v>
      </c>
      <c r="CF75" s="462">
        <f t="shared" si="212"/>
        <v>0</v>
      </c>
      <c r="CG75" s="72">
        <f t="shared" si="213"/>
        <v>0</v>
      </c>
      <c r="CH75" s="448"/>
      <c r="CI75" s="448"/>
      <c r="CJ75" s="448">
        <f>Roles!$D$7</f>
        <v>0.12</v>
      </c>
      <c r="CK75" s="462">
        <f t="shared" si="214"/>
        <v>0</v>
      </c>
      <c r="CL75" s="72">
        <f t="shared" si="215"/>
        <v>0</v>
      </c>
      <c r="CM75" s="448"/>
      <c r="CN75" s="448"/>
      <c r="CO75" s="448">
        <f>Roles!$D$7</f>
        <v>0.12</v>
      </c>
      <c r="CP75" s="462">
        <f t="shared" si="216"/>
        <v>0</v>
      </c>
      <c r="CQ75" s="72">
        <f t="shared" si="217"/>
        <v>0</v>
      </c>
      <c r="CR75" s="448"/>
      <c r="CS75" s="448"/>
      <c r="CT75" s="448">
        <f>Roles!$D$7</f>
        <v>0.12</v>
      </c>
      <c r="CU75" s="462">
        <f t="shared" si="218"/>
        <v>0</v>
      </c>
      <c r="CV75" s="72">
        <f t="shared" si="219"/>
        <v>0</v>
      </c>
      <c r="CW75" s="448"/>
      <c r="CX75" s="448"/>
      <c r="CY75" s="448">
        <f>Roles!$D$7</f>
        <v>0.12</v>
      </c>
      <c r="CZ75" s="462">
        <f t="shared" si="220"/>
        <v>0</v>
      </c>
      <c r="DA75" s="72">
        <f t="shared" si="221"/>
        <v>0</v>
      </c>
      <c r="DB75" s="448"/>
      <c r="DC75" s="448"/>
      <c r="DD75" s="448">
        <f>Roles!$D$7</f>
        <v>0.12</v>
      </c>
      <c r="DE75" s="462">
        <f t="shared" si="222"/>
        <v>0</v>
      </c>
    </row>
    <row r="76" ht="15.75" customHeight="1">
      <c r="A76" s="257" t="s">
        <v>340</v>
      </c>
      <c r="B76" s="258" t="s">
        <v>341</v>
      </c>
      <c r="C76" s="497">
        <v>46328.0</v>
      </c>
      <c r="D76" s="497">
        <v>46329.0</v>
      </c>
      <c r="E76" s="498">
        <f t="shared" si="235"/>
        <v>2</v>
      </c>
      <c r="F76" s="261">
        <v>10.0</v>
      </c>
      <c r="G76" s="263">
        <f t="shared" si="3"/>
        <v>0.01264222503</v>
      </c>
      <c r="H76" s="263">
        <f t="shared" si="236"/>
        <v>0.6270543616</v>
      </c>
      <c r="I76" s="475">
        <f t="shared" si="233"/>
        <v>0</v>
      </c>
      <c r="J76" s="287">
        <f t="shared" si="237"/>
        <v>355</v>
      </c>
      <c r="K76" s="326">
        <f t="shared" si="97"/>
        <v>0.9861111111</v>
      </c>
      <c r="L76" s="476">
        <f t="shared" si="234"/>
        <v>0</v>
      </c>
      <c r="M76" s="287">
        <f t="shared" si="238"/>
        <v>61.16</v>
      </c>
      <c r="N76" s="121" t="str">
        <f t="shared" si="5"/>
        <v>#REF!</v>
      </c>
      <c r="O76" s="72">
        <f t="shared" si="185"/>
        <v>0</v>
      </c>
      <c r="P76" s="448"/>
      <c r="Q76" s="448"/>
      <c r="R76" s="448">
        <f>Roles!$D$5</f>
        <v>0.44</v>
      </c>
      <c r="S76" s="462">
        <f t="shared" si="186"/>
        <v>0</v>
      </c>
      <c r="T76" s="72">
        <f t="shared" si="187"/>
        <v>0</v>
      </c>
      <c r="U76" s="448"/>
      <c r="V76" s="448"/>
      <c r="W76" s="448">
        <f>Roles!$D$7</f>
        <v>0.12</v>
      </c>
      <c r="X76" s="462">
        <f t="shared" si="188"/>
        <v>0</v>
      </c>
      <c r="Y76" s="72">
        <f t="shared" si="189"/>
        <v>0</v>
      </c>
      <c r="Z76" s="448"/>
      <c r="AA76" s="448"/>
      <c r="AB76" s="448">
        <f>Roles!$D$7</f>
        <v>0.12</v>
      </c>
      <c r="AC76" s="462">
        <f t="shared" si="190"/>
        <v>0</v>
      </c>
      <c r="AD76" s="72">
        <f t="shared" si="191"/>
        <v>0</v>
      </c>
      <c r="AE76" s="448"/>
      <c r="AF76" s="448"/>
      <c r="AG76" s="448">
        <f>Roles!$D$7</f>
        <v>0.12</v>
      </c>
      <c r="AH76" s="462">
        <f t="shared" si="192"/>
        <v>0</v>
      </c>
      <c r="AI76" s="72">
        <f t="shared" si="193"/>
        <v>0</v>
      </c>
      <c r="AJ76" s="448"/>
      <c r="AK76" s="448"/>
      <c r="AL76" s="448">
        <f>Roles!$D$7</f>
        <v>0.12</v>
      </c>
      <c r="AM76" s="462">
        <f t="shared" si="194"/>
        <v>0</v>
      </c>
      <c r="AN76" s="72">
        <f t="shared" si="195"/>
        <v>0</v>
      </c>
      <c r="AO76" s="448"/>
      <c r="AP76" s="448"/>
      <c r="AQ76" s="448">
        <f>Roles!$D$7</f>
        <v>0.12</v>
      </c>
      <c r="AR76" s="462">
        <f t="shared" si="196"/>
        <v>0</v>
      </c>
      <c r="AS76" s="72">
        <f t="shared" si="197"/>
        <v>0</v>
      </c>
      <c r="AT76" s="448"/>
      <c r="AU76" s="448"/>
      <c r="AV76" s="448">
        <f>Roles!$D$7</f>
        <v>0.12</v>
      </c>
      <c r="AW76" s="462">
        <f t="shared" si="198"/>
        <v>0</v>
      </c>
      <c r="AX76" s="72">
        <f t="shared" si="199"/>
        <v>0</v>
      </c>
      <c r="AY76" s="448"/>
      <c r="AZ76" s="448"/>
      <c r="BA76" s="448">
        <f>Roles!$D$7</f>
        <v>0.12</v>
      </c>
      <c r="BB76" s="462">
        <f t="shared" si="200"/>
        <v>0</v>
      </c>
      <c r="BC76" s="72">
        <f t="shared" si="201"/>
        <v>0</v>
      </c>
      <c r="BD76" s="448"/>
      <c r="BE76" s="448"/>
      <c r="BF76" s="448">
        <f>Roles!$D$7</f>
        <v>0.12</v>
      </c>
      <c r="BG76" s="462">
        <f t="shared" si="202"/>
        <v>0</v>
      </c>
      <c r="BH76" s="72">
        <f t="shared" si="203"/>
        <v>0</v>
      </c>
      <c r="BI76" s="448"/>
      <c r="BJ76" s="448"/>
      <c r="BK76" s="448">
        <f>Roles!$D$7</f>
        <v>0.12</v>
      </c>
      <c r="BL76" s="462">
        <f t="shared" si="204"/>
        <v>0</v>
      </c>
      <c r="BM76" s="72">
        <f t="shared" si="205"/>
        <v>0</v>
      </c>
      <c r="BN76" s="448"/>
      <c r="BO76" s="448"/>
      <c r="BP76" s="448">
        <f>Roles!$D$7</f>
        <v>0.12</v>
      </c>
      <c r="BQ76" s="462">
        <f t="shared" si="206"/>
        <v>0</v>
      </c>
      <c r="BR76" s="72">
        <f t="shared" si="207"/>
        <v>0</v>
      </c>
      <c r="BS76" s="448"/>
      <c r="BT76" s="448"/>
      <c r="BU76" s="448">
        <f>Roles!$D$7</f>
        <v>0.12</v>
      </c>
      <c r="BV76" s="462">
        <f t="shared" si="208"/>
        <v>0</v>
      </c>
      <c r="BW76" s="72">
        <f t="shared" si="209"/>
        <v>0</v>
      </c>
      <c r="BX76" s="448"/>
      <c r="BY76" s="448"/>
      <c r="BZ76" s="448">
        <f>Roles!$D$7</f>
        <v>0.12</v>
      </c>
      <c r="CA76" s="462">
        <f t="shared" si="210"/>
        <v>0</v>
      </c>
      <c r="CB76" s="72">
        <f t="shared" si="211"/>
        <v>0</v>
      </c>
      <c r="CC76" s="448"/>
      <c r="CD76" s="448"/>
      <c r="CE76" s="448">
        <f>Roles!$D$7</f>
        <v>0.12</v>
      </c>
      <c r="CF76" s="462">
        <f t="shared" si="212"/>
        <v>0</v>
      </c>
      <c r="CG76" s="72">
        <f t="shared" si="213"/>
        <v>0</v>
      </c>
      <c r="CH76" s="448"/>
      <c r="CI76" s="448"/>
      <c r="CJ76" s="448">
        <f>Roles!$D$7</f>
        <v>0.12</v>
      </c>
      <c r="CK76" s="462">
        <f t="shared" si="214"/>
        <v>0</v>
      </c>
      <c r="CL76" s="72">
        <f t="shared" si="215"/>
        <v>0</v>
      </c>
      <c r="CM76" s="448"/>
      <c r="CN76" s="448"/>
      <c r="CO76" s="448">
        <f>Roles!$D$7</f>
        <v>0.12</v>
      </c>
      <c r="CP76" s="462">
        <f t="shared" si="216"/>
        <v>0</v>
      </c>
      <c r="CQ76" s="72">
        <f t="shared" si="217"/>
        <v>0</v>
      </c>
      <c r="CR76" s="448"/>
      <c r="CS76" s="448"/>
      <c r="CT76" s="448">
        <f>Roles!$D$7</f>
        <v>0.12</v>
      </c>
      <c r="CU76" s="462">
        <f t="shared" si="218"/>
        <v>0</v>
      </c>
      <c r="CV76" s="72">
        <f t="shared" si="219"/>
        <v>0</v>
      </c>
      <c r="CW76" s="448"/>
      <c r="CX76" s="448"/>
      <c r="CY76" s="448">
        <f>Roles!$D$7</f>
        <v>0.12</v>
      </c>
      <c r="CZ76" s="462">
        <f t="shared" si="220"/>
        <v>0</v>
      </c>
      <c r="DA76" s="72">
        <f t="shared" si="221"/>
        <v>0</v>
      </c>
      <c r="DB76" s="448"/>
      <c r="DC76" s="448"/>
      <c r="DD76" s="448">
        <f>Roles!$D$7</f>
        <v>0.12</v>
      </c>
      <c r="DE76" s="462">
        <f t="shared" si="222"/>
        <v>0</v>
      </c>
    </row>
    <row r="77" ht="15.75" customHeight="1">
      <c r="A77" s="492">
        <v>4.4</v>
      </c>
      <c r="B77" s="493" t="s">
        <v>342</v>
      </c>
      <c r="C77" s="494">
        <v>46329.0</v>
      </c>
      <c r="D77" s="494">
        <v>46331.0</v>
      </c>
      <c r="E77" s="495">
        <f t="shared" si="235"/>
        <v>3</v>
      </c>
      <c r="F77" s="277">
        <f>SUM(F78:F79)</f>
        <v>20</v>
      </c>
      <c r="G77" s="315">
        <f t="shared" si="3"/>
        <v>0.02528445006</v>
      </c>
      <c r="H77" s="315">
        <f>H79</f>
        <v>0.6523388116</v>
      </c>
      <c r="I77" s="496">
        <f>SUM(I78:I79)</f>
        <v>0</v>
      </c>
      <c r="J77" s="496">
        <f>J79</f>
        <v>355</v>
      </c>
      <c r="K77" s="245">
        <f t="shared" si="97"/>
        <v>0.9861111111</v>
      </c>
      <c r="L77" s="496">
        <f>SUM(L78:L79)</f>
        <v>0</v>
      </c>
      <c r="M77" s="496">
        <f>M79</f>
        <v>61.16</v>
      </c>
      <c r="N77" s="305" t="str">
        <f t="shared" si="5"/>
        <v>#REF!</v>
      </c>
      <c r="O77" s="72">
        <f t="shared" si="185"/>
        <v>0</v>
      </c>
      <c r="P77" s="448"/>
      <c r="Q77" s="448"/>
      <c r="R77" s="448"/>
      <c r="S77" s="462">
        <f t="shared" si="186"/>
        <v>0</v>
      </c>
      <c r="T77" s="72">
        <f t="shared" si="187"/>
        <v>0</v>
      </c>
      <c r="U77" s="448"/>
      <c r="V77" s="448"/>
      <c r="W77" s="448"/>
      <c r="X77" s="462">
        <f t="shared" si="188"/>
        <v>0</v>
      </c>
      <c r="Y77" s="72">
        <f t="shared" si="189"/>
        <v>0</v>
      </c>
      <c r="Z77" s="448"/>
      <c r="AA77" s="448"/>
      <c r="AB77" s="448"/>
      <c r="AC77" s="462">
        <f t="shared" si="190"/>
        <v>0</v>
      </c>
      <c r="AD77" s="72">
        <f t="shared" si="191"/>
        <v>0</v>
      </c>
      <c r="AE77" s="448"/>
      <c r="AF77" s="448"/>
      <c r="AG77" s="448"/>
      <c r="AH77" s="462">
        <f t="shared" si="192"/>
        <v>0</v>
      </c>
      <c r="AI77" s="72">
        <f t="shared" si="193"/>
        <v>0</v>
      </c>
      <c r="AJ77" s="448"/>
      <c r="AK77" s="448"/>
      <c r="AL77" s="448"/>
      <c r="AM77" s="462">
        <f t="shared" si="194"/>
        <v>0</v>
      </c>
      <c r="AN77" s="72">
        <f t="shared" si="195"/>
        <v>0</v>
      </c>
      <c r="AO77" s="448"/>
      <c r="AP77" s="448"/>
      <c r="AQ77" s="448"/>
      <c r="AR77" s="462">
        <f t="shared" si="196"/>
        <v>0</v>
      </c>
      <c r="AS77" s="72">
        <f t="shared" si="197"/>
        <v>0</v>
      </c>
      <c r="AT77" s="448"/>
      <c r="AU77" s="448"/>
      <c r="AV77" s="448"/>
      <c r="AW77" s="462">
        <f t="shared" si="198"/>
        <v>0</v>
      </c>
      <c r="AX77" s="72">
        <f t="shared" si="199"/>
        <v>0</v>
      </c>
      <c r="AY77" s="448"/>
      <c r="AZ77" s="448"/>
      <c r="BA77" s="448"/>
      <c r="BB77" s="462">
        <f t="shared" si="200"/>
        <v>0</v>
      </c>
      <c r="BC77" s="72">
        <f t="shared" si="201"/>
        <v>0</v>
      </c>
      <c r="BD77" s="448"/>
      <c r="BE77" s="448"/>
      <c r="BF77" s="448"/>
      <c r="BG77" s="462">
        <f t="shared" si="202"/>
        <v>0</v>
      </c>
      <c r="BH77" s="72">
        <f t="shared" si="203"/>
        <v>0</v>
      </c>
      <c r="BI77" s="448"/>
      <c r="BJ77" s="448"/>
      <c r="BK77" s="448"/>
      <c r="BL77" s="462">
        <f t="shared" si="204"/>
        <v>0</v>
      </c>
      <c r="BM77" s="72">
        <f t="shared" si="205"/>
        <v>0</v>
      </c>
      <c r="BN77" s="448"/>
      <c r="BO77" s="448"/>
      <c r="BP77" s="448"/>
      <c r="BQ77" s="462">
        <f t="shared" si="206"/>
        <v>0</v>
      </c>
      <c r="BR77" s="72">
        <f t="shared" si="207"/>
        <v>0</v>
      </c>
      <c r="BS77" s="448"/>
      <c r="BT77" s="448"/>
      <c r="BU77" s="448"/>
      <c r="BV77" s="462">
        <f t="shared" si="208"/>
        <v>0</v>
      </c>
      <c r="BW77" s="72">
        <f t="shared" si="209"/>
        <v>0</v>
      </c>
      <c r="BX77" s="448"/>
      <c r="BY77" s="448"/>
      <c r="BZ77" s="448"/>
      <c r="CA77" s="462">
        <f t="shared" si="210"/>
        <v>0</v>
      </c>
      <c r="CB77" s="72">
        <f t="shared" si="211"/>
        <v>0</v>
      </c>
      <c r="CC77" s="448"/>
      <c r="CD77" s="448"/>
      <c r="CE77" s="448"/>
      <c r="CF77" s="462">
        <f t="shared" si="212"/>
        <v>0</v>
      </c>
      <c r="CG77" s="72">
        <f t="shared" si="213"/>
        <v>0</v>
      </c>
      <c r="CH77" s="448"/>
      <c r="CI77" s="448"/>
      <c r="CJ77" s="448"/>
      <c r="CK77" s="462">
        <f t="shared" si="214"/>
        <v>0</v>
      </c>
      <c r="CL77" s="72">
        <f t="shared" si="215"/>
        <v>0</v>
      </c>
      <c r="CM77" s="448"/>
      <c r="CN77" s="448"/>
      <c r="CO77" s="448"/>
      <c r="CP77" s="462">
        <f t="shared" si="216"/>
        <v>0</v>
      </c>
      <c r="CQ77" s="72">
        <f t="shared" si="217"/>
        <v>0</v>
      </c>
      <c r="CR77" s="448"/>
      <c r="CS77" s="448"/>
      <c r="CT77" s="448"/>
      <c r="CU77" s="462">
        <f t="shared" si="218"/>
        <v>0</v>
      </c>
      <c r="CV77" s="72">
        <f t="shared" si="219"/>
        <v>0</v>
      </c>
      <c r="CW77" s="448"/>
      <c r="CX77" s="448"/>
      <c r="CY77" s="448"/>
      <c r="CZ77" s="462">
        <f t="shared" si="220"/>
        <v>0</v>
      </c>
      <c r="DA77" s="72">
        <f t="shared" si="221"/>
        <v>0</v>
      </c>
      <c r="DB77" s="448"/>
      <c r="DC77" s="448"/>
      <c r="DD77" s="448"/>
      <c r="DE77" s="462">
        <f t="shared" si="222"/>
        <v>0</v>
      </c>
    </row>
    <row r="78" ht="15.75" customHeight="1">
      <c r="A78" s="257" t="s">
        <v>343</v>
      </c>
      <c r="B78" s="258" t="s">
        <v>344</v>
      </c>
      <c r="C78" s="497">
        <v>46329.0</v>
      </c>
      <c r="D78" s="497">
        <v>46330.0</v>
      </c>
      <c r="E78" s="498">
        <f t="shared" si="235"/>
        <v>2</v>
      </c>
      <c r="F78" s="261">
        <v>10.0</v>
      </c>
      <c r="G78" s="263">
        <f t="shared" si="3"/>
        <v>0.01264222503</v>
      </c>
      <c r="H78" s="263">
        <f>H76+G78</f>
        <v>0.6396965866</v>
      </c>
      <c r="I78" s="475">
        <f t="shared" ref="I78:I79" si="239">P78+U78+Z78+AE78+AJ78+AO78+AT78+AY78+BD78+BI78+BN78+BS78+BX78+CC78+CH78+CM78+CR78+CW78+DB78</f>
        <v>0</v>
      </c>
      <c r="J78" s="287">
        <f>J76+I78</f>
        <v>355</v>
      </c>
      <c r="K78" s="326">
        <f t="shared" si="97"/>
        <v>0.9861111111</v>
      </c>
      <c r="L78" s="476">
        <f t="shared" ref="L78:L79" si="240">S78+X78+AC78+AH78+AM78+AR78+AW78+BB78+BG78+BL78+BQ78+BV78+CA78+CF78+CK78+CP78+CU78+CZ78+DE78</f>
        <v>0</v>
      </c>
      <c r="M78" s="287">
        <f>M76+L78</f>
        <v>61.16</v>
      </c>
      <c r="N78" s="62" t="str">
        <f t="shared" si="5"/>
        <v>#REF!</v>
      </c>
      <c r="O78" s="72">
        <f t="shared" si="185"/>
        <v>0</v>
      </c>
      <c r="P78" s="448"/>
      <c r="Q78" s="448"/>
      <c r="R78" s="448">
        <f>Roles!$D$5</f>
        <v>0.44</v>
      </c>
      <c r="S78" s="462">
        <f t="shared" si="186"/>
        <v>0</v>
      </c>
      <c r="T78" s="72">
        <f t="shared" si="187"/>
        <v>0</v>
      </c>
      <c r="U78" s="448"/>
      <c r="V78" s="448"/>
      <c r="W78" s="448">
        <f>Roles!$D$7</f>
        <v>0.12</v>
      </c>
      <c r="X78" s="462">
        <f t="shared" si="188"/>
        <v>0</v>
      </c>
      <c r="Y78" s="72">
        <f t="shared" si="189"/>
        <v>0</v>
      </c>
      <c r="Z78" s="448"/>
      <c r="AA78" s="448"/>
      <c r="AB78" s="448">
        <f>Roles!$D$7</f>
        <v>0.12</v>
      </c>
      <c r="AC78" s="462">
        <f t="shared" si="190"/>
        <v>0</v>
      </c>
      <c r="AD78" s="72">
        <f t="shared" si="191"/>
        <v>0</v>
      </c>
      <c r="AE78" s="448"/>
      <c r="AF78" s="448"/>
      <c r="AG78" s="448">
        <f>Roles!$D$7</f>
        <v>0.12</v>
      </c>
      <c r="AH78" s="462">
        <f t="shared" si="192"/>
        <v>0</v>
      </c>
      <c r="AI78" s="72">
        <f t="shared" si="193"/>
        <v>0</v>
      </c>
      <c r="AJ78" s="448"/>
      <c r="AK78" s="448"/>
      <c r="AL78" s="448">
        <f>Roles!$D$7</f>
        <v>0.12</v>
      </c>
      <c r="AM78" s="462">
        <f t="shared" si="194"/>
        <v>0</v>
      </c>
      <c r="AN78" s="72">
        <f t="shared" si="195"/>
        <v>0</v>
      </c>
      <c r="AO78" s="448"/>
      <c r="AP78" s="448"/>
      <c r="AQ78" s="448">
        <f>Roles!$D$7</f>
        <v>0.12</v>
      </c>
      <c r="AR78" s="462">
        <f t="shared" si="196"/>
        <v>0</v>
      </c>
      <c r="AS78" s="72">
        <f t="shared" si="197"/>
        <v>0</v>
      </c>
      <c r="AT78" s="448"/>
      <c r="AU78" s="448"/>
      <c r="AV78" s="448">
        <f>Roles!$D$7</f>
        <v>0.12</v>
      </c>
      <c r="AW78" s="462">
        <f t="shared" si="198"/>
        <v>0</v>
      </c>
      <c r="AX78" s="72">
        <f t="shared" si="199"/>
        <v>0</v>
      </c>
      <c r="AY78" s="448"/>
      <c r="AZ78" s="448"/>
      <c r="BA78" s="448">
        <f>Roles!$D$7</f>
        <v>0.12</v>
      </c>
      <c r="BB78" s="462">
        <f t="shared" si="200"/>
        <v>0</v>
      </c>
      <c r="BC78" s="72">
        <f t="shared" si="201"/>
        <v>0</v>
      </c>
      <c r="BD78" s="448"/>
      <c r="BE78" s="448"/>
      <c r="BF78" s="448">
        <f>Roles!$D$7</f>
        <v>0.12</v>
      </c>
      <c r="BG78" s="462">
        <f t="shared" si="202"/>
        <v>0</v>
      </c>
      <c r="BH78" s="72">
        <f t="shared" si="203"/>
        <v>0</v>
      </c>
      <c r="BI78" s="448"/>
      <c r="BJ78" s="448"/>
      <c r="BK78" s="448">
        <f>Roles!$D$7</f>
        <v>0.12</v>
      </c>
      <c r="BL78" s="462">
        <f t="shared" si="204"/>
        <v>0</v>
      </c>
      <c r="BM78" s="72">
        <f t="shared" si="205"/>
        <v>0</v>
      </c>
      <c r="BN78" s="448"/>
      <c r="BO78" s="448"/>
      <c r="BP78" s="448">
        <f>Roles!$D$7</f>
        <v>0.12</v>
      </c>
      <c r="BQ78" s="462">
        <f t="shared" si="206"/>
        <v>0</v>
      </c>
      <c r="BR78" s="72">
        <f t="shared" si="207"/>
        <v>0</v>
      </c>
      <c r="BS78" s="448"/>
      <c r="BT78" s="448"/>
      <c r="BU78" s="448">
        <f>Roles!$D$7</f>
        <v>0.12</v>
      </c>
      <c r="BV78" s="462">
        <f t="shared" si="208"/>
        <v>0</v>
      </c>
      <c r="BW78" s="72">
        <f t="shared" si="209"/>
        <v>0</v>
      </c>
      <c r="BX78" s="448"/>
      <c r="BY78" s="448"/>
      <c r="BZ78" s="448">
        <f>Roles!$D$7</f>
        <v>0.12</v>
      </c>
      <c r="CA78" s="462">
        <f t="shared" si="210"/>
        <v>0</v>
      </c>
      <c r="CB78" s="72">
        <f t="shared" si="211"/>
        <v>0</v>
      </c>
      <c r="CC78" s="448"/>
      <c r="CD78" s="448"/>
      <c r="CE78" s="448">
        <f>Roles!$D$7</f>
        <v>0.12</v>
      </c>
      <c r="CF78" s="462">
        <f t="shared" si="212"/>
        <v>0</v>
      </c>
      <c r="CG78" s="72">
        <f t="shared" si="213"/>
        <v>0</v>
      </c>
      <c r="CH78" s="448"/>
      <c r="CI78" s="448"/>
      <c r="CJ78" s="448">
        <f>Roles!$D$7</f>
        <v>0.12</v>
      </c>
      <c r="CK78" s="462">
        <f t="shared" si="214"/>
        <v>0</v>
      </c>
      <c r="CL78" s="72">
        <f t="shared" si="215"/>
        <v>0</v>
      </c>
      <c r="CM78" s="448"/>
      <c r="CN78" s="448"/>
      <c r="CO78" s="448">
        <f>Roles!$D$7</f>
        <v>0.12</v>
      </c>
      <c r="CP78" s="462">
        <f t="shared" si="216"/>
        <v>0</v>
      </c>
      <c r="CQ78" s="72">
        <f t="shared" si="217"/>
        <v>0</v>
      </c>
      <c r="CR78" s="448"/>
      <c r="CS78" s="448"/>
      <c r="CT78" s="448">
        <f>Roles!$D$7</f>
        <v>0.12</v>
      </c>
      <c r="CU78" s="462">
        <f t="shared" si="218"/>
        <v>0</v>
      </c>
      <c r="CV78" s="72">
        <f t="shared" si="219"/>
        <v>0</v>
      </c>
      <c r="CW78" s="448"/>
      <c r="CX78" s="448"/>
      <c r="CY78" s="448">
        <f>Roles!$D$7</f>
        <v>0.12</v>
      </c>
      <c r="CZ78" s="462">
        <f t="shared" si="220"/>
        <v>0</v>
      </c>
      <c r="DA78" s="72">
        <f t="shared" si="221"/>
        <v>0</v>
      </c>
      <c r="DB78" s="448"/>
      <c r="DC78" s="448"/>
      <c r="DD78" s="448">
        <f>Roles!$D$7</f>
        <v>0.12</v>
      </c>
      <c r="DE78" s="462">
        <f t="shared" si="222"/>
        <v>0</v>
      </c>
    </row>
    <row r="79" ht="15.75" customHeight="1">
      <c r="A79" s="257" t="s">
        <v>345</v>
      </c>
      <c r="B79" s="258" t="s">
        <v>346</v>
      </c>
      <c r="C79" s="497">
        <v>46331.0</v>
      </c>
      <c r="D79" s="497">
        <v>46331.0</v>
      </c>
      <c r="E79" s="498">
        <f t="shared" si="235"/>
        <v>1</v>
      </c>
      <c r="F79" s="261">
        <v>10.0</v>
      </c>
      <c r="G79" s="263">
        <f t="shared" si="3"/>
        <v>0.01264222503</v>
      </c>
      <c r="H79" s="263">
        <f t="shared" ref="H79:H80" si="241">H78+G79</f>
        <v>0.6523388116</v>
      </c>
      <c r="I79" s="475">
        <f t="shared" si="239"/>
        <v>0</v>
      </c>
      <c r="J79" s="287">
        <f t="shared" ref="J79:J80" si="242">J78+I79</f>
        <v>355</v>
      </c>
      <c r="K79" s="326">
        <f t="shared" si="97"/>
        <v>0.9861111111</v>
      </c>
      <c r="L79" s="476">
        <f t="shared" si="240"/>
        <v>0</v>
      </c>
      <c r="M79" s="287">
        <f t="shared" ref="M79:M80" si="243">M78+L79</f>
        <v>61.16</v>
      </c>
      <c r="N79" s="62" t="str">
        <f t="shared" si="5"/>
        <v>#REF!</v>
      </c>
      <c r="O79" s="72">
        <f t="shared" si="185"/>
        <v>0</v>
      </c>
      <c r="P79" s="448"/>
      <c r="Q79" s="448"/>
      <c r="R79" s="448">
        <f>Roles!$D$5</f>
        <v>0.44</v>
      </c>
      <c r="S79" s="462">
        <f t="shared" si="186"/>
        <v>0</v>
      </c>
      <c r="T79" s="72">
        <f t="shared" si="187"/>
        <v>0</v>
      </c>
      <c r="U79" s="448"/>
      <c r="V79" s="448"/>
      <c r="W79" s="448">
        <f>Roles!$D$7</f>
        <v>0.12</v>
      </c>
      <c r="X79" s="462">
        <f t="shared" si="188"/>
        <v>0</v>
      </c>
      <c r="Y79" s="72">
        <f t="shared" si="189"/>
        <v>0</v>
      </c>
      <c r="Z79" s="448"/>
      <c r="AA79" s="448"/>
      <c r="AB79" s="448">
        <f>Roles!$D$7</f>
        <v>0.12</v>
      </c>
      <c r="AC79" s="462">
        <f t="shared" si="190"/>
        <v>0</v>
      </c>
      <c r="AD79" s="72">
        <f t="shared" si="191"/>
        <v>0</v>
      </c>
      <c r="AE79" s="448"/>
      <c r="AF79" s="448"/>
      <c r="AG79" s="448">
        <f>Roles!$D$7</f>
        <v>0.12</v>
      </c>
      <c r="AH79" s="462">
        <f t="shared" si="192"/>
        <v>0</v>
      </c>
      <c r="AI79" s="72">
        <f t="shared" si="193"/>
        <v>0</v>
      </c>
      <c r="AJ79" s="448"/>
      <c r="AK79" s="448"/>
      <c r="AL79" s="448">
        <f>Roles!$D$7</f>
        <v>0.12</v>
      </c>
      <c r="AM79" s="462">
        <f t="shared" si="194"/>
        <v>0</v>
      </c>
      <c r="AN79" s="72">
        <f t="shared" si="195"/>
        <v>0</v>
      </c>
      <c r="AO79" s="448"/>
      <c r="AP79" s="448"/>
      <c r="AQ79" s="448">
        <f>Roles!$D$7</f>
        <v>0.12</v>
      </c>
      <c r="AR79" s="462">
        <f t="shared" si="196"/>
        <v>0</v>
      </c>
      <c r="AS79" s="72">
        <f t="shared" si="197"/>
        <v>0</v>
      </c>
      <c r="AT79" s="448"/>
      <c r="AU79" s="448"/>
      <c r="AV79" s="448">
        <f>Roles!$D$7</f>
        <v>0.12</v>
      </c>
      <c r="AW79" s="462">
        <f t="shared" si="198"/>
        <v>0</v>
      </c>
      <c r="AX79" s="72">
        <f t="shared" si="199"/>
        <v>0</v>
      </c>
      <c r="AY79" s="448"/>
      <c r="AZ79" s="448"/>
      <c r="BA79" s="448">
        <f>Roles!$D$7</f>
        <v>0.12</v>
      </c>
      <c r="BB79" s="462">
        <f t="shared" si="200"/>
        <v>0</v>
      </c>
      <c r="BC79" s="72">
        <f t="shared" si="201"/>
        <v>0</v>
      </c>
      <c r="BD79" s="448"/>
      <c r="BE79" s="448"/>
      <c r="BF79" s="448">
        <f>Roles!$D$7</f>
        <v>0.12</v>
      </c>
      <c r="BG79" s="462">
        <f t="shared" si="202"/>
        <v>0</v>
      </c>
      <c r="BH79" s="72">
        <f t="shared" si="203"/>
        <v>0</v>
      </c>
      <c r="BI79" s="448"/>
      <c r="BJ79" s="448"/>
      <c r="BK79" s="448">
        <f>Roles!$D$7</f>
        <v>0.12</v>
      </c>
      <c r="BL79" s="462">
        <f t="shared" si="204"/>
        <v>0</v>
      </c>
      <c r="BM79" s="72">
        <f t="shared" si="205"/>
        <v>0</v>
      </c>
      <c r="BN79" s="448"/>
      <c r="BO79" s="448"/>
      <c r="BP79" s="448">
        <f>Roles!$D$7</f>
        <v>0.12</v>
      </c>
      <c r="BQ79" s="462">
        <f t="shared" si="206"/>
        <v>0</v>
      </c>
      <c r="BR79" s="72">
        <f t="shared" si="207"/>
        <v>0</v>
      </c>
      <c r="BS79" s="448"/>
      <c r="BT79" s="448"/>
      <c r="BU79" s="448">
        <f>Roles!$D$7</f>
        <v>0.12</v>
      </c>
      <c r="BV79" s="462">
        <f t="shared" si="208"/>
        <v>0</v>
      </c>
      <c r="BW79" s="72">
        <f t="shared" si="209"/>
        <v>0</v>
      </c>
      <c r="BX79" s="448"/>
      <c r="BY79" s="448"/>
      <c r="BZ79" s="448">
        <f>Roles!$D$7</f>
        <v>0.12</v>
      </c>
      <c r="CA79" s="462">
        <f t="shared" si="210"/>
        <v>0</v>
      </c>
      <c r="CB79" s="72">
        <f t="shared" si="211"/>
        <v>0</v>
      </c>
      <c r="CC79" s="448"/>
      <c r="CD79" s="448"/>
      <c r="CE79" s="448">
        <f>Roles!$D$7</f>
        <v>0.12</v>
      </c>
      <c r="CF79" s="462">
        <f t="shared" si="212"/>
        <v>0</v>
      </c>
      <c r="CG79" s="72">
        <f t="shared" si="213"/>
        <v>0</v>
      </c>
      <c r="CH79" s="448"/>
      <c r="CI79" s="448"/>
      <c r="CJ79" s="448">
        <f>Roles!$D$7</f>
        <v>0.12</v>
      </c>
      <c r="CK79" s="462">
        <f t="shared" si="214"/>
        <v>0</v>
      </c>
      <c r="CL79" s="72">
        <f t="shared" si="215"/>
        <v>0</v>
      </c>
      <c r="CM79" s="448"/>
      <c r="CN79" s="448"/>
      <c r="CO79" s="448">
        <f>Roles!$D$7</f>
        <v>0.12</v>
      </c>
      <c r="CP79" s="462">
        <f t="shared" si="216"/>
        <v>0</v>
      </c>
      <c r="CQ79" s="72">
        <f t="shared" si="217"/>
        <v>0</v>
      </c>
      <c r="CR79" s="448"/>
      <c r="CS79" s="448"/>
      <c r="CT79" s="448">
        <f>Roles!$D$7</f>
        <v>0.12</v>
      </c>
      <c r="CU79" s="462">
        <f t="shared" si="218"/>
        <v>0</v>
      </c>
      <c r="CV79" s="72">
        <f t="shared" si="219"/>
        <v>0</v>
      </c>
      <c r="CW79" s="448"/>
      <c r="CX79" s="448"/>
      <c r="CY79" s="448">
        <f>Roles!$D$7</f>
        <v>0.12</v>
      </c>
      <c r="CZ79" s="462">
        <f t="shared" si="220"/>
        <v>0</v>
      </c>
      <c r="DA79" s="72">
        <f t="shared" si="221"/>
        <v>0</v>
      </c>
      <c r="DB79" s="448"/>
      <c r="DC79" s="448"/>
      <c r="DD79" s="448">
        <f>Roles!$D$7</f>
        <v>0.12</v>
      </c>
      <c r="DE79" s="462">
        <f t="shared" si="222"/>
        <v>0</v>
      </c>
    </row>
    <row r="80" ht="15.75" customHeight="1">
      <c r="A80" s="483" t="s">
        <v>170</v>
      </c>
      <c r="B80" s="484" t="s">
        <v>347</v>
      </c>
      <c r="C80" s="443">
        <v>46331.0</v>
      </c>
      <c r="D80" s="443">
        <v>46331.0</v>
      </c>
      <c r="E80" s="485">
        <f t="shared" si="235"/>
        <v>1</v>
      </c>
      <c r="F80" s="505">
        <v>0.0</v>
      </c>
      <c r="G80" s="326">
        <f t="shared" si="3"/>
        <v>0</v>
      </c>
      <c r="H80" s="326">
        <f t="shared" si="241"/>
        <v>0.6523388116</v>
      </c>
      <c r="I80" s="54">
        <f>F80</f>
        <v>0</v>
      </c>
      <c r="J80" s="54">
        <f t="shared" si="242"/>
        <v>355</v>
      </c>
      <c r="K80" s="326">
        <f t="shared" si="97"/>
        <v>0.9861111111</v>
      </c>
      <c r="L80" s="54">
        <v>0.0</v>
      </c>
      <c r="M80" s="54">
        <f t="shared" si="243"/>
        <v>61.16</v>
      </c>
      <c r="N80" s="121" t="str">
        <f t="shared" si="5"/>
        <v>#REF!</v>
      </c>
      <c r="O80" s="72"/>
      <c r="P80" s="448"/>
      <c r="Q80" s="448"/>
      <c r="R80" s="448"/>
      <c r="S80" s="462"/>
      <c r="T80" s="72"/>
      <c r="U80" s="448"/>
      <c r="V80" s="448"/>
      <c r="W80" s="448"/>
      <c r="X80" s="462"/>
      <c r="Y80" s="72"/>
      <c r="Z80" s="448"/>
      <c r="AA80" s="448"/>
      <c r="AB80" s="448"/>
      <c r="AC80" s="462"/>
      <c r="AD80" s="72"/>
      <c r="AE80" s="448"/>
      <c r="AF80" s="448"/>
      <c r="AG80" s="448"/>
      <c r="AH80" s="462"/>
      <c r="AI80" s="72"/>
      <c r="AJ80" s="448"/>
      <c r="AK80" s="448"/>
      <c r="AL80" s="448"/>
      <c r="AM80" s="462"/>
      <c r="AN80" s="72"/>
      <c r="AO80" s="448"/>
      <c r="AP80" s="448"/>
      <c r="AQ80" s="448"/>
      <c r="AR80" s="462"/>
      <c r="AS80" s="72"/>
      <c r="AT80" s="448"/>
      <c r="AU80" s="448"/>
      <c r="AV80" s="448"/>
      <c r="AW80" s="462"/>
      <c r="AX80" s="72"/>
      <c r="AY80" s="448"/>
      <c r="AZ80" s="448"/>
      <c r="BA80" s="448"/>
      <c r="BB80" s="462"/>
      <c r="BC80" s="72"/>
      <c r="BD80" s="448"/>
      <c r="BE80" s="448"/>
      <c r="BF80" s="448"/>
      <c r="BG80" s="462"/>
      <c r="BH80" s="72"/>
      <c r="BI80" s="448"/>
      <c r="BJ80" s="448"/>
      <c r="BK80" s="448"/>
      <c r="BL80" s="462"/>
      <c r="BM80" s="72"/>
      <c r="BN80" s="448"/>
      <c r="BO80" s="448"/>
      <c r="BP80" s="448"/>
      <c r="BQ80" s="462"/>
      <c r="BR80" s="72"/>
      <c r="BS80" s="448"/>
      <c r="BT80" s="448"/>
      <c r="BU80" s="448"/>
      <c r="BV80" s="462"/>
      <c r="BW80" s="72"/>
      <c r="BX80" s="448"/>
      <c r="BY80" s="448"/>
      <c r="BZ80" s="448"/>
      <c r="CA80" s="462"/>
      <c r="CB80" s="72"/>
      <c r="CC80" s="448"/>
      <c r="CD80" s="448"/>
      <c r="CE80" s="448"/>
      <c r="CF80" s="462"/>
      <c r="CG80" s="72"/>
      <c r="CH80" s="448"/>
      <c r="CI80" s="448"/>
      <c r="CJ80" s="448"/>
      <c r="CK80" s="462"/>
      <c r="CL80" s="72"/>
      <c r="CM80" s="448"/>
      <c r="CN80" s="448"/>
      <c r="CO80" s="448"/>
      <c r="CP80" s="462"/>
      <c r="CQ80" s="72"/>
      <c r="CR80" s="448"/>
      <c r="CS80" s="448"/>
      <c r="CT80" s="448"/>
      <c r="CU80" s="462"/>
      <c r="CV80" s="72"/>
      <c r="CW80" s="448"/>
      <c r="CX80" s="448"/>
      <c r="CY80" s="448"/>
      <c r="CZ80" s="462"/>
      <c r="DA80" s="72"/>
      <c r="DB80" s="448"/>
      <c r="DC80" s="448"/>
      <c r="DD80" s="448"/>
      <c r="DE80" s="462"/>
    </row>
    <row r="81" ht="15.75" customHeight="1">
      <c r="A81" s="487">
        <v>5.0</v>
      </c>
      <c r="B81" s="507" t="s">
        <v>348</v>
      </c>
      <c r="C81" s="489">
        <v>46332.0</v>
      </c>
      <c r="D81" s="489">
        <v>46352.0</v>
      </c>
      <c r="E81" s="490">
        <f t="shared" si="235"/>
        <v>21</v>
      </c>
      <c r="F81" s="300">
        <f>F82+F86+F90+F94</f>
        <v>183</v>
      </c>
      <c r="G81" s="322">
        <f t="shared" si="3"/>
        <v>0.2313527181</v>
      </c>
      <c r="H81" s="322">
        <f>H96</f>
        <v>0.8836915297</v>
      </c>
      <c r="I81" s="491">
        <f>I82+I86+I90+I94</f>
        <v>3</v>
      </c>
      <c r="J81" s="491">
        <f>J96</f>
        <v>358</v>
      </c>
      <c r="K81" s="454">
        <f t="shared" si="97"/>
        <v>0.9944444444</v>
      </c>
      <c r="L81" s="491">
        <f>L82+L86+L90+L94</f>
        <v>1.32</v>
      </c>
      <c r="M81" s="491">
        <f>M96</f>
        <v>62.48</v>
      </c>
      <c r="N81" s="131" t="str">
        <f t="shared" si="5"/>
        <v>#REF!</v>
      </c>
      <c r="O81" s="72"/>
      <c r="P81" s="448"/>
      <c r="Q81" s="448"/>
      <c r="R81" s="448"/>
      <c r="S81" s="462"/>
      <c r="T81" s="72"/>
      <c r="U81" s="448"/>
      <c r="V81" s="448"/>
      <c r="W81" s="448"/>
      <c r="X81" s="462"/>
      <c r="Y81" s="72"/>
      <c r="Z81" s="448"/>
      <c r="AA81" s="448"/>
      <c r="AB81" s="448"/>
      <c r="AC81" s="462"/>
      <c r="AD81" s="72"/>
      <c r="AE81" s="448"/>
      <c r="AF81" s="448"/>
      <c r="AG81" s="448"/>
      <c r="AH81" s="462"/>
      <c r="AI81" s="72"/>
      <c r="AJ81" s="448"/>
      <c r="AK81" s="448"/>
      <c r="AL81" s="448"/>
      <c r="AM81" s="462"/>
      <c r="AN81" s="72"/>
      <c r="AO81" s="448"/>
      <c r="AP81" s="448"/>
      <c r="AQ81" s="448"/>
      <c r="AR81" s="462"/>
      <c r="AS81" s="72"/>
      <c r="AT81" s="448"/>
      <c r="AU81" s="448"/>
      <c r="AV81" s="448"/>
      <c r="AW81" s="462"/>
      <c r="AX81" s="72"/>
      <c r="AY81" s="448"/>
      <c r="AZ81" s="448"/>
      <c r="BA81" s="448"/>
      <c r="BB81" s="462"/>
      <c r="BC81" s="72"/>
      <c r="BD81" s="448"/>
      <c r="BE81" s="448"/>
      <c r="BF81" s="448"/>
      <c r="BG81" s="462"/>
      <c r="BH81" s="72"/>
      <c r="BI81" s="448"/>
      <c r="BJ81" s="448"/>
      <c r="BK81" s="448"/>
      <c r="BL81" s="462"/>
      <c r="BM81" s="72"/>
      <c r="BN81" s="448"/>
      <c r="BO81" s="448"/>
      <c r="BP81" s="448"/>
      <c r="BQ81" s="462"/>
      <c r="BR81" s="72"/>
      <c r="BS81" s="448"/>
      <c r="BT81" s="448"/>
      <c r="BU81" s="448"/>
      <c r="BV81" s="462"/>
      <c r="BW81" s="72"/>
      <c r="BX81" s="448"/>
      <c r="BY81" s="448"/>
      <c r="BZ81" s="448"/>
      <c r="CA81" s="462"/>
      <c r="CB81" s="72"/>
      <c r="CC81" s="448"/>
      <c r="CD81" s="448"/>
      <c r="CE81" s="448"/>
      <c r="CF81" s="462"/>
      <c r="CG81" s="72"/>
      <c r="CH81" s="448"/>
      <c r="CI81" s="448"/>
      <c r="CJ81" s="448"/>
      <c r="CK81" s="462"/>
      <c r="CL81" s="72"/>
      <c r="CM81" s="448"/>
      <c r="CN81" s="448"/>
      <c r="CO81" s="448"/>
      <c r="CP81" s="462"/>
      <c r="CQ81" s="72"/>
      <c r="CR81" s="448"/>
      <c r="CS81" s="448"/>
      <c r="CT81" s="448"/>
      <c r="CU81" s="462"/>
      <c r="CV81" s="72"/>
      <c r="CW81" s="448"/>
      <c r="CX81" s="448"/>
      <c r="CY81" s="448"/>
      <c r="CZ81" s="462"/>
      <c r="DA81" s="72"/>
      <c r="DB81" s="448"/>
      <c r="DC81" s="448"/>
      <c r="DD81" s="448"/>
      <c r="DE81" s="462"/>
    </row>
    <row r="82" ht="15.75" customHeight="1">
      <c r="A82" s="492">
        <v>5.1</v>
      </c>
      <c r="B82" s="493" t="s">
        <v>349</v>
      </c>
      <c r="C82" s="494">
        <v>46332.0</v>
      </c>
      <c r="D82" s="494">
        <v>46339.0</v>
      </c>
      <c r="E82" s="495">
        <f t="shared" si="235"/>
        <v>8</v>
      </c>
      <c r="F82" s="277">
        <f>SUM(F83:F85)</f>
        <v>71</v>
      </c>
      <c r="G82" s="315">
        <f t="shared" si="3"/>
        <v>0.08975979772</v>
      </c>
      <c r="H82" s="315">
        <f>H85</f>
        <v>0.7420986094</v>
      </c>
      <c r="I82" s="496">
        <f>SUM(I83:I85)</f>
        <v>1</v>
      </c>
      <c r="J82" s="496">
        <f>J85</f>
        <v>356</v>
      </c>
      <c r="K82" s="245">
        <f t="shared" si="97"/>
        <v>0.9888888889</v>
      </c>
      <c r="L82" s="496">
        <f>SUM(L83:L85)</f>
        <v>0.44</v>
      </c>
      <c r="M82" s="496">
        <f>M85</f>
        <v>61.6</v>
      </c>
      <c r="N82" s="305" t="str">
        <f t="shared" si="5"/>
        <v>#REF!</v>
      </c>
      <c r="O82" s="72"/>
      <c r="P82" s="448"/>
      <c r="Q82" s="448"/>
      <c r="R82" s="448"/>
      <c r="S82" s="462"/>
      <c r="T82" s="72"/>
      <c r="U82" s="448"/>
      <c r="V82" s="448"/>
      <c r="W82" s="448"/>
      <c r="X82" s="462"/>
      <c r="Y82" s="72"/>
      <c r="Z82" s="448"/>
      <c r="AA82" s="448"/>
      <c r="AB82" s="448"/>
      <c r="AC82" s="462"/>
      <c r="AD82" s="72"/>
      <c r="AE82" s="448"/>
      <c r="AF82" s="448"/>
      <c r="AG82" s="448"/>
      <c r="AH82" s="462"/>
      <c r="AI82" s="72"/>
      <c r="AJ82" s="448"/>
      <c r="AK82" s="448"/>
      <c r="AL82" s="448"/>
      <c r="AM82" s="462"/>
      <c r="AN82" s="72"/>
      <c r="AO82" s="448"/>
      <c r="AP82" s="448"/>
      <c r="AQ82" s="448"/>
      <c r="AR82" s="462"/>
      <c r="AS82" s="72"/>
      <c r="AT82" s="448"/>
      <c r="AU82" s="448"/>
      <c r="AV82" s="448"/>
      <c r="AW82" s="462"/>
      <c r="AX82" s="72"/>
      <c r="AY82" s="448"/>
      <c r="AZ82" s="448"/>
      <c r="BA82" s="448"/>
      <c r="BB82" s="462"/>
      <c r="BC82" s="72"/>
      <c r="BD82" s="448"/>
      <c r="BE82" s="448"/>
      <c r="BF82" s="448"/>
      <c r="BG82" s="462"/>
      <c r="BH82" s="72"/>
      <c r="BI82" s="448"/>
      <c r="BJ82" s="448"/>
      <c r="BK82" s="448"/>
      <c r="BL82" s="462"/>
      <c r="BM82" s="72"/>
      <c r="BN82" s="448"/>
      <c r="BO82" s="448"/>
      <c r="BP82" s="448"/>
      <c r="BQ82" s="462"/>
      <c r="BR82" s="72"/>
      <c r="BS82" s="448"/>
      <c r="BT82" s="448"/>
      <c r="BU82" s="448"/>
      <c r="BV82" s="462"/>
      <c r="BW82" s="72"/>
      <c r="BX82" s="448"/>
      <c r="BY82" s="448"/>
      <c r="BZ82" s="448"/>
      <c r="CA82" s="462"/>
      <c r="CB82" s="72"/>
      <c r="CC82" s="448"/>
      <c r="CD82" s="448"/>
      <c r="CE82" s="448"/>
      <c r="CF82" s="462"/>
      <c r="CG82" s="72"/>
      <c r="CH82" s="448"/>
      <c r="CI82" s="448"/>
      <c r="CJ82" s="448"/>
      <c r="CK82" s="462"/>
      <c r="CL82" s="72"/>
      <c r="CM82" s="448"/>
      <c r="CN82" s="448"/>
      <c r="CO82" s="448"/>
      <c r="CP82" s="462"/>
      <c r="CQ82" s="72"/>
      <c r="CR82" s="448"/>
      <c r="CS82" s="448"/>
      <c r="CT82" s="448"/>
      <c r="CU82" s="462"/>
      <c r="CV82" s="72"/>
      <c r="CW82" s="448"/>
      <c r="CX82" s="448"/>
      <c r="CY82" s="448"/>
      <c r="CZ82" s="462"/>
      <c r="DA82" s="72"/>
      <c r="DB82" s="448"/>
      <c r="DC82" s="448"/>
      <c r="DD82" s="448"/>
      <c r="DE82" s="462"/>
    </row>
    <row r="83" ht="15.75" customHeight="1">
      <c r="A83" s="257" t="s">
        <v>212</v>
      </c>
      <c r="B83" s="258" t="s">
        <v>350</v>
      </c>
      <c r="C83" s="497">
        <v>46332.0</v>
      </c>
      <c r="D83" s="497">
        <v>46335.0</v>
      </c>
      <c r="E83" s="498">
        <f t="shared" si="235"/>
        <v>4</v>
      </c>
      <c r="F83" s="261">
        <v>35.0</v>
      </c>
      <c r="G83" s="263">
        <f t="shared" si="3"/>
        <v>0.04424778761</v>
      </c>
      <c r="H83" s="263">
        <f>H79+G83</f>
        <v>0.6965865992</v>
      </c>
      <c r="I83" s="475">
        <f t="shared" ref="I83:I85" si="244">P83+U83+Z83+AE83+AJ83+AO83+AT83+AY83+BD83+BI83+BN83+BS83+BX83+CC83+CH83+CM83+CR83+CW83+DB83</f>
        <v>0</v>
      </c>
      <c r="J83" s="287">
        <f>J80+I83</f>
        <v>355</v>
      </c>
      <c r="K83" s="326">
        <f t="shared" si="97"/>
        <v>0.9861111111</v>
      </c>
      <c r="L83" s="476">
        <f t="shared" ref="L83:L85" si="245">S83+X83+AC83+AH83+AM83+AR83+AW83+BB83+BG83+BL83+BQ83+BV83+CA83+CF83+CK83+CP83+CU83+CZ83+DE83</f>
        <v>0</v>
      </c>
      <c r="M83" s="287">
        <f>M79+L83</f>
        <v>61.16</v>
      </c>
      <c r="N83" s="247" t="str">
        <f t="shared" si="5"/>
        <v>#REF!</v>
      </c>
      <c r="O83" s="72">
        <f t="shared" ref="O83:O96" si="246">P83/$F83</f>
        <v>0</v>
      </c>
      <c r="P83" s="448"/>
      <c r="Q83" s="448"/>
      <c r="R83" s="448">
        <f>Roles!$D$5</f>
        <v>0.44</v>
      </c>
      <c r="S83" s="462">
        <f t="shared" ref="S83:S96" si="247">R83*P83</f>
        <v>0</v>
      </c>
      <c r="T83" s="72">
        <f t="shared" ref="T83:T96" si="248">U83/$F83</f>
        <v>0</v>
      </c>
      <c r="U83" s="448"/>
      <c r="V83" s="448"/>
      <c r="W83" s="448">
        <f>Roles!$D$7</f>
        <v>0.12</v>
      </c>
      <c r="X83" s="462">
        <f t="shared" ref="X83:X96" si="249">W83*U83</f>
        <v>0</v>
      </c>
      <c r="Y83" s="72">
        <f t="shared" ref="Y83:Y96" si="250">Z83/$F83</f>
        <v>0</v>
      </c>
      <c r="Z83" s="448"/>
      <c r="AA83" s="448"/>
      <c r="AB83" s="448">
        <f>Roles!$D$7</f>
        <v>0.12</v>
      </c>
      <c r="AC83" s="462">
        <f t="shared" ref="AC83:AC96" si="251">AB83*Z83</f>
        <v>0</v>
      </c>
      <c r="AD83" s="72">
        <f t="shared" ref="AD83:AD96" si="252">AE83/$F83</f>
        <v>0</v>
      </c>
      <c r="AE83" s="448"/>
      <c r="AF83" s="448"/>
      <c r="AG83" s="448">
        <f>Roles!$D$7</f>
        <v>0.12</v>
      </c>
      <c r="AH83" s="462">
        <f t="shared" ref="AH83:AH96" si="253">AG83*AE83</f>
        <v>0</v>
      </c>
      <c r="AI83" s="72">
        <f t="shared" ref="AI83:AI96" si="254">AJ83/$F83</f>
        <v>0</v>
      </c>
      <c r="AJ83" s="448"/>
      <c r="AK83" s="448"/>
      <c r="AL83" s="448">
        <f>Roles!$D$7</f>
        <v>0.12</v>
      </c>
      <c r="AM83" s="462">
        <f t="shared" ref="AM83:AM96" si="255">AL83*AJ83</f>
        <v>0</v>
      </c>
      <c r="AN83" s="72">
        <f t="shared" ref="AN83:AN96" si="256">AO83/$F83</f>
        <v>0</v>
      </c>
      <c r="AO83" s="448"/>
      <c r="AP83" s="448"/>
      <c r="AQ83" s="448">
        <f>Roles!$D$7</f>
        <v>0.12</v>
      </c>
      <c r="AR83" s="462">
        <f t="shared" ref="AR83:AR96" si="257">AQ83*AO83</f>
        <v>0</v>
      </c>
      <c r="AS83" s="72">
        <f t="shared" ref="AS83:AS96" si="258">AT83/$F83</f>
        <v>0</v>
      </c>
      <c r="AT83" s="448"/>
      <c r="AU83" s="448"/>
      <c r="AV83" s="448">
        <f>Roles!$D$7</f>
        <v>0.12</v>
      </c>
      <c r="AW83" s="462">
        <f t="shared" ref="AW83:AW96" si="259">AV83*AT83</f>
        <v>0</v>
      </c>
      <c r="AX83" s="72">
        <f t="shared" ref="AX83:AX96" si="260">AY83/$F83</f>
        <v>0</v>
      </c>
      <c r="AY83" s="448"/>
      <c r="AZ83" s="448"/>
      <c r="BA83" s="448">
        <f>Roles!$D$7</f>
        <v>0.12</v>
      </c>
      <c r="BB83" s="462">
        <f t="shared" ref="BB83:BB96" si="261">BA83*AY83</f>
        <v>0</v>
      </c>
      <c r="BC83" s="72">
        <f t="shared" ref="BC83:BC96" si="262">BD83/$F83</f>
        <v>0</v>
      </c>
      <c r="BD83" s="448"/>
      <c r="BE83" s="448"/>
      <c r="BF83" s="448">
        <f>Roles!$D$7</f>
        <v>0.12</v>
      </c>
      <c r="BG83" s="462">
        <f t="shared" ref="BG83:BG96" si="263">BF83*BD83</f>
        <v>0</v>
      </c>
      <c r="BH83" s="72">
        <f t="shared" ref="BH83:BH96" si="264">BI83/$F83</f>
        <v>0</v>
      </c>
      <c r="BI83" s="448"/>
      <c r="BJ83" s="448"/>
      <c r="BK83" s="448">
        <f>Roles!$D$7</f>
        <v>0.12</v>
      </c>
      <c r="BL83" s="462">
        <f t="shared" ref="BL83:BL96" si="265">BK83*BI83</f>
        <v>0</v>
      </c>
      <c r="BM83" s="72">
        <f t="shared" ref="BM83:BM96" si="266">BN83/$F83</f>
        <v>0</v>
      </c>
      <c r="BN83" s="448"/>
      <c r="BO83" s="448"/>
      <c r="BP83" s="448">
        <f>Roles!$D$7</f>
        <v>0.12</v>
      </c>
      <c r="BQ83" s="462">
        <f t="shared" ref="BQ83:BQ96" si="267">BP83*BN83</f>
        <v>0</v>
      </c>
      <c r="BR83" s="72">
        <f t="shared" ref="BR83:BR96" si="268">BS83/$F83</f>
        <v>0</v>
      </c>
      <c r="BS83" s="448"/>
      <c r="BT83" s="448"/>
      <c r="BU83" s="448">
        <f>Roles!$D$7</f>
        <v>0.12</v>
      </c>
      <c r="BV83" s="462">
        <f t="shared" ref="BV83:BV96" si="269">BU83*BS83</f>
        <v>0</v>
      </c>
      <c r="BW83" s="72">
        <f t="shared" ref="BW83:BW96" si="270">BX83/$F83</f>
        <v>0</v>
      </c>
      <c r="BX83" s="448"/>
      <c r="BY83" s="448"/>
      <c r="BZ83" s="448">
        <f>Roles!$D$7</f>
        <v>0.12</v>
      </c>
      <c r="CA83" s="462">
        <f t="shared" ref="CA83:CA96" si="271">BZ83*BX83</f>
        <v>0</v>
      </c>
      <c r="CB83" s="72">
        <f t="shared" ref="CB83:CB96" si="272">CC83/$F83</f>
        <v>0</v>
      </c>
      <c r="CC83" s="448"/>
      <c r="CD83" s="448"/>
      <c r="CE83" s="448">
        <f>Roles!$D$7</f>
        <v>0.12</v>
      </c>
      <c r="CF83" s="462">
        <f t="shared" ref="CF83:CF96" si="273">CE83*CC83</f>
        <v>0</v>
      </c>
      <c r="CG83" s="72">
        <f t="shared" ref="CG83:CG96" si="274">CH83/$F83</f>
        <v>0</v>
      </c>
      <c r="CH83" s="448"/>
      <c r="CI83" s="448"/>
      <c r="CJ83" s="448">
        <f>Roles!$D$7</f>
        <v>0.12</v>
      </c>
      <c r="CK83" s="462">
        <f t="shared" ref="CK83:CK96" si="275">CJ83*CH83</f>
        <v>0</v>
      </c>
      <c r="CL83" s="72">
        <f t="shared" ref="CL83:CL96" si="276">CM83/$F83</f>
        <v>0</v>
      </c>
      <c r="CM83" s="448"/>
      <c r="CN83" s="448"/>
      <c r="CO83" s="448">
        <f>Roles!$D$7</f>
        <v>0.12</v>
      </c>
      <c r="CP83" s="462">
        <f t="shared" ref="CP83:CP96" si="277">CO83*CM83</f>
        <v>0</v>
      </c>
      <c r="CQ83" s="72">
        <f t="shared" ref="CQ83:CQ96" si="278">CR83/$F83</f>
        <v>0</v>
      </c>
      <c r="CR83" s="448"/>
      <c r="CS83" s="448"/>
      <c r="CT83" s="448">
        <f>Roles!$D$7</f>
        <v>0.12</v>
      </c>
      <c r="CU83" s="462">
        <f t="shared" ref="CU83:CU96" si="279">CT83*CR83</f>
        <v>0</v>
      </c>
      <c r="CV83" s="72">
        <f t="shared" ref="CV83:CV96" si="280">CW83/$F83</f>
        <v>0</v>
      </c>
      <c r="CW83" s="448"/>
      <c r="CX83" s="448"/>
      <c r="CY83" s="448">
        <f>Roles!$D$7</f>
        <v>0.12</v>
      </c>
      <c r="CZ83" s="462">
        <f t="shared" ref="CZ83:CZ96" si="281">CY83*CW83</f>
        <v>0</v>
      </c>
      <c r="DA83" s="72">
        <f t="shared" ref="DA83:DA96" si="282">DB83/$F83</f>
        <v>0</v>
      </c>
      <c r="DB83" s="448"/>
      <c r="DC83" s="448"/>
      <c r="DD83" s="448">
        <f>Roles!$D$7</f>
        <v>0.12</v>
      </c>
      <c r="DE83" s="462">
        <f t="shared" ref="DE83:DE96" si="283">DD83*DB83</f>
        <v>0</v>
      </c>
    </row>
    <row r="84" ht="15.75" customHeight="1">
      <c r="A84" s="257" t="s">
        <v>214</v>
      </c>
      <c r="B84" s="501" t="s">
        <v>351</v>
      </c>
      <c r="C84" s="497">
        <v>46333.0</v>
      </c>
      <c r="D84" s="497">
        <v>46333.0</v>
      </c>
      <c r="E84" s="498">
        <v>1.0</v>
      </c>
      <c r="F84" s="499">
        <v>1.0</v>
      </c>
      <c r="G84" s="327">
        <f t="shared" si="3"/>
        <v>0.001264222503</v>
      </c>
      <c r="H84" s="327">
        <f t="shared" ref="H84:H85" si="284">H83+G84</f>
        <v>0.6978508217</v>
      </c>
      <c r="I84" s="475">
        <f t="shared" si="244"/>
        <v>1</v>
      </c>
      <c r="J84" s="328">
        <f t="shared" ref="J84:J85" si="285">J83+I84</f>
        <v>356</v>
      </c>
      <c r="K84" s="329">
        <f t="shared" si="97"/>
        <v>0.9888888889</v>
      </c>
      <c r="L84" s="476">
        <f t="shared" si="245"/>
        <v>0.44</v>
      </c>
      <c r="M84" s="328">
        <f t="shared" ref="M84:M85" si="286">M83+L84</f>
        <v>61.6</v>
      </c>
      <c r="N84" s="106" t="str">
        <f t="shared" si="5"/>
        <v>#REF!</v>
      </c>
      <c r="O84" s="72">
        <f t="shared" si="246"/>
        <v>1</v>
      </c>
      <c r="P84" s="462">
        <v>1.0</v>
      </c>
      <c r="Q84" s="448"/>
      <c r="R84" s="448">
        <f>Roles!$D$5</f>
        <v>0.44</v>
      </c>
      <c r="S84" s="462">
        <f t="shared" si="247"/>
        <v>0.44</v>
      </c>
      <c r="T84" s="72">
        <f t="shared" si="248"/>
        <v>0</v>
      </c>
      <c r="U84" s="448"/>
      <c r="V84" s="448"/>
      <c r="W84" s="448">
        <f>Roles!$D$7</f>
        <v>0.12</v>
      </c>
      <c r="X84" s="462">
        <f t="shared" si="249"/>
        <v>0</v>
      </c>
      <c r="Y84" s="72">
        <f t="shared" si="250"/>
        <v>0</v>
      </c>
      <c r="Z84" s="448"/>
      <c r="AA84" s="448"/>
      <c r="AB84" s="448">
        <f>Roles!$D$7</f>
        <v>0.12</v>
      </c>
      <c r="AC84" s="462">
        <f t="shared" si="251"/>
        <v>0</v>
      </c>
      <c r="AD84" s="72">
        <f t="shared" si="252"/>
        <v>0</v>
      </c>
      <c r="AE84" s="448"/>
      <c r="AF84" s="448"/>
      <c r="AG84" s="448">
        <f>Roles!$D$7</f>
        <v>0.12</v>
      </c>
      <c r="AH84" s="462">
        <f t="shared" si="253"/>
        <v>0</v>
      </c>
      <c r="AI84" s="72">
        <f t="shared" si="254"/>
        <v>0</v>
      </c>
      <c r="AJ84" s="448"/>
      <c r="AK84" s="448"/>
      <c r="AL84" s="448">
        <f>Roles!$D$7</f>
        <v>0.12</v>
      </c>
      <c r="AM84" s="462">
        <f t="shared" si="255"/>
        <v>0</v>
      </c>
      <c r="AN84" s="72">
        <f t="shared" si="256"/>
        <v>0</v>
      </c>
      <c r="AO84" s="448"/>
      <c r="AP84" s="448"/>
      <c r="AQ84" s="448">
        <f>Roles!$D$7</f>
        <v>0.12</v>
      </c>
      <c r="AR84" s="462">
        <f t="shared" si="257"/>
        <v>0</v>
      </c>
      <c r="AS84" s="72">
        <f t="shared" si="258"/>
        <v>0</v>
      </c>
      <c r="AT84" s="448"/>
      <c r="AU84" s="448"/>
      <c r="AV84" s="448">
        <f>Roles!$D$7</f>
        <v>0.12</v>
      </c>
      <c r="AW84" s="462">
        <f t="shared" si="259"/>
        <v>0</v>
      </c>
      <c r="AX84" s="72">
        <f t="shared" si="260"/>
        <v>0</v>
      </c>
      <c r="AY84" s="448"/>
      <c r="AZ84" s="448"/>
      <c r="BA84" s="448">
        <f>Roles!$D$7</f>
        <v>0.12</v>
      </c>
      <c r="BB84" s="462">
        <f t="shared" si="261"/>
        <v>0</v>
      </c>
      <c r="BC84" s="72">
        <f t="shared" si="262"/>
        <v>0</v>
      </c>
      <c r="BD84" s="448"/>
      <c r="BE84" s="448"/>
      <c r="BF84" s="448">
        <f>Roles!$D$7</f>
        <v>0.12</v>
      </c>
      <c r="BG84" s="462">
        <f t="shared" si="263"/>
        <v>0</v>
      </c>
      <c r="BH84" s="72">
        <f t="shared" si="264"/>
        <v>0</v>
      </c>
      <c r="BI84" s="448"/>
      <c r="BJ84" s="448"/>
      <c r="BK84" s="448">
        <f>Roles!$D$7</f>
        <v>0.12</v>
      </c>
      <c r="BL84" s="462">
        <f t="shared" si="265"/>
        <v>0</v>
      </c>
      <c r="BM84" s="72">
        <f t="shared" si="266"/>
        <v>0</v>
      </c>
      <c r="BN84" s="448"/>
      <c r="BO84" s="448"/>
      <c r="BP84" s="448">
        <f>Roles!$D$7</f>
        <v>0.12</v>
      </c>
      <c r="BQ84" s="462">
        <f t="shared" si="267"/>
        <v>0</v>
      </c>
      <c r="BR84" s="72">
        <f t="shared" si="268"/>
        <v>0</v>
      </c>
      <c r="BS84" s="448"/>
      <c r="BT84" s="448"/>
      <c r="BU84" s="448">
        <f>Roles!$D$7</f>
        <v>0.12</v>
      </c>
      <c r="BV84" s="462">
        <f t="shared" si="269"/>
        <v>0</v>
      </c>
      <c r="BW84" s="72">
        <f t="shared" si="270"/>
        <v>0</v>
      </c>
      <c r="BX84" s="448"/>
      <c r="BY84" s="448"/>
      <c r="BZ84" s="448">
        <f>Roles!$D$7</f>
        <v>0.12</v>
      </c>
      <c r="CA84" s="462">
        <f t="shared" si="271"/>
        <v>0</v>
      </c>
      <c r="CB84" s="72">
        <f t="shared" si="272"/>
        <v>0</v>
      </c>
      <c r="CC84" s="448"/>
      <c r="CD84" s="448"/>
      <c r="CE84" s="448">
        <f>Roles!$D$7</f>
        <v>0.12</v>
      </c>
      <c r="CF84" s="462">
        <f t="shared" si="273"/>
        <v>0</v>
      </c>
      <c r="CG84" s="72">
        <f t="shared" si="274"/>
        <v>0</v>
      </c>
      <c r="CH84" s="448"/>
      <c r="CI84" s="448"/>
      <c r="CJ84" s="448">
        <f>Roles!$D$7</f>
        <v>0.12</v>
      </c>
      <c r="CK84" s="462">
        <f t="shared" si="275"/>
        <v>0</v>
      </c>
      <c r="CL84" s="72">
        <f t="shared" si="276"/>
        <v>0</v>
      </c>
      <c r="CM84" s="448"/>
      <c r="CN84" s="448"/>
      <c r="CO84" s="448">
        <f>Roles!$D$7</f>
        <v>0.12</v>
      </c>
      <c r="CP84" s="462">
        <f t="shared" si="277"/>
        <v>0</v>
      </c>
      <c r="CQ84" s="72">
        <f t="shared" si="278"/>
        <v>0</v>
      </c>
      <c r="CR84" s="448"/>
      <c r="CS84" s="448"/>
      <c r="CT84" s="448">
        <f>Roles!$D$7</f>
        <v>0.12</v>
      </c>
      <c r="CU84" s="462">
        <f t="shared" si="279"/>
        <v>0</v>
      </c>
      <c r="CV84" s="72">
        <f t="shared" si="280"/>
        <v>0</v>
      </c>
      <c r="CW84" s="448"/>
      <c r="CX84" s="448"/>
      <c r="CY84" s="448">
        <f>Roles!$D$7</f>
        <v>0.12</v>
      </c>
      <c r="CZ84" s="462">
        <f t="shared" si="281"/>
        <v>0</v>
      </c>
      <c r="DA84" s="72">
        <f t="shared" si="282"/>
        <v>0</v>
      </c>
      <c r="DB84" s="448"/>
      <c r="DC84" s="448"/>
      <c r="DD84" s="448">
        <f>Roles!$D$7</f>
        <v>0.12</v>
      </c>
      <c r="DE84" s="462">
        <f t="shared" si="283"/>
        <v>0</v>
      </c>
    </row>
    <row r="85" ht="15.75" customHeight="1">
      <c r="A85" s="257" t="s">
        <v>216</v>
      </c>
      <c r="B85" s="258" t="s">
        <v>352</v>
      </c>
      <c r="C85" s="497">
        <v>46336.0</v>
      </c>
      <c r="D85" s="497">
        <v>46339.0</v>
      </c>
      <c r="E85" s="498">
        <f t="shared" ref="E85:E86" si="287">D85-C85+1</f>
        <v>4</v>
      </c>
      <c r="F85" s="261">
        <v>35.0</v>
      </c>
      <c r="G85" s="327">
        <f t="shared" si="3"/>
        <v>0.04424778761</v>
      </c>
      <c r="H85" s="327">
        <f t="shared" si="284"/>
        <v>0.7420986094</v>
      </c>
      <c r="I85" s="475">
        <f t="shared" si="244"/>
        <v>0</v>
      </c>
      <c r="J85" s="328">
        <f t="shared" si="285"/>
        <v>356</v>
      </c>
      <c r="K85" s="329">
        <f t="shared" si="97"/>
        <v>0.9888888889</v>
      </c>
      <c r="L85" s="476">
        <f t="shared" si="245"/>
        <v>0</v>
      </c>
      <c r="M85" s="328">
        <f t="shared" si="286"/>
        <v>61.6</v>
      </c>
      <c r="N85" s="38" t="str">
        <f t="shared" si="5"/>
        <v>#REF!</v>
      </c>
      <c r="O85" s="72">
        <f t="shared" si="246"/>
        <v>0</v>
      </c>
      <c r="P85" s="448"/>
      <c r="Q85" s="448"/>
      <c r="R85" s="448">
        <f>Roles!$D$5</f>
        <v>0.44</v>
      </c>
      <c r="S85" s="462">
        <f t="shared" si="247"/>
        <v>0</v>
      </c>
      <c r="T85" s="72">
        <f t="shared" si="248"/>
        <v>0</v>
      </c>
      <c r="U85" s="448"/>
      <c r="V85" s="448"/>
      <c r="W85" s="448">
        <f>Roles!$D$7</f>
        <v>0.12</v>
      </c>
      <c r="X85" s="462">
        <f t="shared" si="249"/>
        <v>0</v>
      </c>
      <c r="Y85" s="72">
        <f t="shared" si="250"/>
        <v>0</v>
      </c>
      <c r="Z85" s="448"/>
      <c r="AA85" s="448"/>
      <c r="AB85" s="448">
        <f>Roles!$D$7</f>
        <v>0.12</v>
      </c>
      <c r="AC85" s="462">
        <f t="shared" si="251"/>
        <v>0</v>
      </c>
      <c r="AD85" s="72">
        <f t="shared" si="252"/>
        <v>0</v>
      </c>
      <c r="AE85" s="448"/>
      <c r="AF85" s="448"/>
      <c r="AG85" s="448">
        <f>Roles!$D$7</f>
        <v>0.12</v>
      </c>
      <c r="AH85" s="462">
        <f t="shared" si="253"/>
        <v>0</v>
      </c>
      <c r="AI85" s="72">
        <f t="shared" si="254"/>
        <v>0</v>
      </c>
      <c r="AJ85" s="448"/>
      <c r="AK85" s="448"/>
      <c r="AL85" s="448">
        <f>Roles!$D$7</f>
        <v>0.12</v>
      </c>
      <c r="AM85" s="462">
        <f t="shared" si="255"/>
        <v>0</v>
      </c>
      <c r="AN85" s="72">
        <f t="shared" si="256"/>
        <v>0</v>
      </c>
      <c r="AO85" s="448"/>
      <c r="AP85" s="448"/>
      <c r="AQ85" s="448">
        <f>Roles!$D$7</f>
        <v>0.12</v>
      </c>
      <c r="AR85" s="462">
        <f t="shared" si="257"/>
        <v>0</v>
      </c>
      <c r="AS85" s="72">
        <f t="shared" si="258"/>
        <v>0</v>
      </c>
      <c r="AT85" s="448"/>
      <c r="AU85" s="448"/>
      <c r="AV85" s="448">
        <f>Roles!$D$7</f>
        <v>0.12</v>
      </c>
      <c r="AW85" s="462">
        <f t="shared" si="259"/>
        <v>0</v>
      </c>
      <c r="AX85" s="72">
        <f t="shared" si="260"/>
        <v>0</v>
      </c>
      <c r="AY85" s="448"/>
      <c r="AZ85" s="448"/>
      <c r="BA85" s="448">
        <f>Roles!$D$7</f>
        <v>0.12</v>
      </c>
      <c r="BB85" s="462">
        <f t="shared" si="261"/>
        <v>0</v>
      </c>
      <c r="BC85" s="72">
        <f t="shared" si="262"/>
        <v>0</v>
      </c>
      <c r="BD85" s="448"/>
      <c r="BE85" s="448"/>
      <c r="BF85" s="448">
        <f>Roles!$D$7</f>
        <v>0.12</v>
      </c>
      <c r="BG85" s="462">
        <f t="shared" si="263"/>
        <v>0</v>
      </c>
      <c r="BH85" s="72">
        <f t="shared" si="264"/>
        <v>0</v>
      </c>
      <c r="BI85" s="448"/>
      <c r="BJ85" s="448"/>
      <c r="BK85" s="448">
        <f>Roles!$D$7</f>
        <v>0.12</v>
      </c>
      <c r="BL85" s="462">
        <f t="shared" si="265"/>
        <v>0</v>
      </c>
      <c r="BM85" s="72">
        <f t="shared" si="266"/>
        <v>0</v>
      </c>
      <c r="BN85" s="448"/>
      <c r="BO85" s="448"/>
      <c r="BP85" s="448">
        <f>Roles!$D$7</f>
        <v>0.12</v>
      </c>
      <c r="BQ85" s="462">
        <f t="shared" si="267"/>
        <v>0</v>
      </c>
      <c r="BR85" s="72">
        <f t="shared" si="268"/>
        <v>0</v>
      </c>
      <c r="BS85" s="448"/>
      <c r="BT85" s="448"/>
      <c r="BU85" s="448">
        <f>Roles!$D$7</f>
        <v>0.12</v>
      </c>
      <c r="BV85" s="462">
        <f t="shared" si="269"/>
        <v>0</v>
      </c>
      <c r="BW85" s="72">
        <f t="shared" si="270"/>
        <v>0</v>
      </c>
      <c r="BX85" s="448"/>
      <c r="BY85" s="448"/>
      <c r="BZ85" s="448">
        <f>Roles!$D$7</f>
        <v>0.12</v>
      </c>
      <c r="CA85" s="462">
        <f t="shared" si="271"/>
        <v>0</v>
      </c>
      <c r="CB85" s="72">
        <f t="shared" si="272"/>
        <v>0</v>
      </c>
      <c r="CC85" s="448"/>
      <c r="CD85" s="448"/>
      <c r="CE85" s="448">
        <f>Roles!$D$7</f>
        <v>0.12</v>
      </c>
      <c r="CF85" s="462">
        <f t="shared" si="273"/>
        <v>0</v>
      </c>
      <c r="CG85" s="72">
        <f t="shared" si="274"/>
        <v>0</v>
      </c>
      <c r="CH85" s="448"/>
      <c r="CI85" s="448"/>
      <c r="CJ85" s="448">
        <f>Roles!$D$7</f>
        <v>0.12</v>
      </c>
      <c r="CK85" s="462">
        <f t="shared" si="275"/>
        <v>0</v>
      </c>
      <c r="CL85" s="72">
        <f t="shared" si="276"/>
        <v>0</v>
      </c>
      <c r="CM85" s="448"/>
      <c r="CN85" s="448"/>
      <c r="CO85" s="448">
        <f>Roles!$D$7</f>
        <v>0.12</v>
      </c>
      <c r="CP85" s="462">
        <f t="shared" si="277"/>
        <v>0</v>
      </c>
      <c r="CQ85" s="72">
        <f t="shared" si="278"/>
        <v>0</v>
      </c>
      <c r="CR85" s="448"/>
      <c r="CS85" s="448"/>
      <c r="CT85" s="448">
        <f>Roles!$D$7</f>
        <v>0.12</v>
      </c>
      <c r="CU85" s="462">
        <f t="shared" si="279"/>
        <v>0</v>
      </c>
      <c r="CV85" s="72">
        <f t="shared" si="280"/>
        <v>0</v>
      </c>
      <c r="CW85" s="448"/>
      <c r="CX85" s="448"/>
      <c r="CY85" s="448">
        <f>Roles!$D$7</f>
        <v>0.12</v>
      </c>
      <c r="CZ85" s="462">
        <f t="shared" si="281"/>
        <v>0</v>
      </c>
      <c r="DA85" s="72">
        <f t="shared" si="282"/>
        <v>0</v>
      </c>
      <c r="DB85" s="448"/>
      <c r="DC85" s="448"/>
      <c r="DD85" s="448">
        <f>Roles!$D$7</f>
        <v>0.12</v>
      </c>
      <c r="DE85" s="462">
        <f t="shared" si="283"/>
        <v>0</v>
      </c>
    </row>
    <row r="86" ht="15.75" customHeight="1">
      <c r="A86" s="492">
        <v>5.2</v>
      </c>
      <c r="B86" s="493" t="s">
        <v>353</v>
      </c>
      <c r="C86" s="494">
        <v>46340.0</v>
      </c>
      <c r="D86" s="494">
        <v>46346.0</v>
      </c>
      <c r="E86" s="495">
        <f t="shared" si="287"/>
        <v>7</v>
      </c>
      <c r="F86" s="277">
        <f>SUM(F87:F89)</f>
        <v>61</v>
      </c>
      <c r="G86" s="315">
        <f t="shared" si="3"/>
        <v>0.07711757269</v>
      </c>
      <c r="H86" s="315">
        <f>H89</f>
        <v>0.819216182</v>
      </c>
      <c r="I86" s="496">
        <f>SUM(I87:I89)</f>
        <v>1</v>
      </c>
      <c r="J86" s="496">
        <f>J89</f>
        <v>357</v>
      </c>
      <c r="K86" s="245">
        <f t="shared" si="97"/>
        <v>0.9916666667</v>
      </c>
      <c r="L86" s="496">
        <f>SUM(L87:L89)</f>
        <v>0.44</v>
      </c>
      <c r="M86" s="496">
        <f>M89</f>
        <v>62.04</v>
      </c>
      <c r="N86" s="511" t="str">
        <f t="shared" si="5"/>
        <v>#REF!</v>
      </c>
      <c r="O86" s="72">
        <f t="shared" si="246"/>
        <v>0</v>
      </c>
      <c r="P86" s="448"/>
      <c r="Q86" s="448"/>
      <c r="R86" s="448"/>
      <c r="S86" s="462">
        <f t="shared" si="247"/>
        <v>0</v>
      </c>
      <c r="T86" s="72">
        <f t="shared" si="248"/>
        <v>0</v>
      </c>
      <c r="U86" s="448"/>
      <c r="V86" s="448"/>
      <c r="W86" s="448"/>
      <c r="X86" s="462">
        <f t="shared" si="249"/>
        <v>0</v>
      </c>
      <c r="Y86" s="72">
        <f t="shared" si="250"/>
        <v>0</v>
      </c>
      <c r="Z86" s="448"/>
      <c r="AA86" s="448"/>
      <c r="AB86" s="448"/>
      <c r="AC86" s="462">
        <f t="shared" si="251"/>
        <v>0</v>
      </c>
      <c r="AD86" s="72">
        <f t="shared" si="252"/>
        <v>0</v>
      </c>
      <c r="AE86" s="448"/>
      <c r="AF86" s="448"/>
      <c r="AG86" s="448"/>
      <c r="AH86" s="462">
        <f t="shared" si="253"/>
        <v>0</v>
      </c>
      <c r="AI86" s="72">
        <f t="shared" si="254"/>
        <v>0</v>
      </c>
      <c r="AJ86" s="448"/>
      <c r="AK86" s="448"/>
      <c r="AL86" s="448"/>
      <c r="AM86" s="462">
        <f t="shared" si="255"/>
        <v>0</v>
      </c>
      <c r="AN86" s="72">
        <f t="shared" si="256"/>
        <v>0</v>
      </c>
      <c r="AO86" s="448"/>
      <c r="AP86" s="448"/>
      <c r="AQ86" s="448"/>
      <c r="AR86" s="462">
        <f t="shared" si="257"/>
        <v>0</v>
      </c>
      <c r="AS86" s="72">
        <f t="shared" si="258"/>
        <v>0</v>
      </c>
      <c r="AT86" s="448"/>
      <c r="AU86" s="448"/>
      <c r="AV86" s="448"/>
      <c r="AW86" s="462">
        <f t="shared" si="259"/>
        <v>0</v>
      </c>
      <c r="AX86" s="72">
        <f t="shared" si="260"/>
        <v>0</v>
      </c>
      <c r="AY86" s="448"/>
      <c r="AZ86" s="448"/>
      <c r="BA86" s="448"/>
      <c r="BB86" s="462">
        <f t="shared" si="261"/>
        <v>0</v>
      </c>
      <c r="BC86" s="72">
        <f t="shared" si="262"/>
        <v>0</v>
      </c>
      <c r="BD86" s="448"/>
      <c r="BE86" s="448"/>
      <c r="BF86" s="448"/>
      <c r="BG86" s="462">
        <f t="shared" si="263"/>
        <v>0</v>
      </c>
      <c r="BH86" s="72">
        <f t="shared" si="264"/>
        <v>0</v>
      </c>
      <c r="BI86" s="448"/>
      <c r="BJ86" s="448"/>
      <c r="BK86" s="448"/>
      <c r="BL86" s="462">
        <f t="shared" si="265"/>
        <v>0</v>
      </c>
      <c r="BM86" s="72">
        <f t="shared" si="266"/>
        <v>0</v>
      </c>
      <c r="BN86" s="448"/>
      <c r="BO86" s="448"/>
      <c r="BP86" s="448"/>
      <c r="BQ86" s="462">
        <f t="shared" si="267"/>
        <v>0</v>
      </c>
      <c r="BR86" s="72">
        <f t="shared" si="268"/>
        <v>0</v>
      </c>
      <c r="BS86" s="448"/>
      <c r="BT86" s="448"/>
      <c r="BU86" s="448"/>
      <c r="BV86" s="462">
        <f t="shared" si="269"/>
        <v>0</v>
      </c>
      <c r="BW86" s="72">
        <f t="shared" si="270"/>
        <v>0</v>
      </c>
      <c r="BX86" s="448"/>
      <c r="BY86" s="448"/>
      <c r="BZ86" s="448"/>
      <c r="CA86" s="462">
        <f t="shared" si="271"/>
        <v>0</v>
      </c>
      <c r="CB86" s="72">
        <f t="shared" si="272"/>
        <v>0</v>
      </c>
      <c r="CC86" s="448"/>
      <c r="CD86" s="448"/>
      <c r="CE86" s="448"/>
      <c r="CF86" s="462">
        <f t="shared" si="273"/>
        <v>0</v>
      </c>
      <c r="CG86" s="72">
        <f t="shared" si="274"/>
        <v>0</v>
      </c>
      <c r="CH86" s="448"/>
      <c r="CI86" s="448"/>
      <c r="CJ86" s="448"/>
      <c r="CK86" s="462">
        <f t="shared" si="275"/>
        <v>0</v>
      </c>
      <c r="CL86" s="72">
        <f t="shared" si="276"/>
        <v>0</v>
      </c>
      <c r="CM86" s="448"/>
      <c r="CN86" s="448"/>
      <c r="CO86" s="448"/>
      <c r="CP86" s="462">
        <f t="shared" si="277"/>
        <v>0</v>
      </c>
      <c r="CQ86" s="72">
        <f t="shared" si="278"/>
        <v>0</v>
      </c>
      <c r="CR86" s="448"/>
      <c r="CS86" s="448"/>
      <c r="CT86" s="448"/>
      <c r="CU86" s="462">
        <f t="shared" si="279"/>
        <v>0</v>
      </c>
      <c r="CV86" s="72">
        <f t="shared" si="280"/>
        <v>0</v>
      </c>
      <c r="CW86" s="448"/>
      <c r="CX86" s="448"/>
      <c r="CY86" s="448"/>
      <c r="CZ86" s="462">
        <f t="shared" si="281"/>
        <v>0</v>
      </c>
      <c r="DA86" s="72">
        <f t="shared" si="282"/>
        <v>0</v>
      </c>
      <c r="DB86" s="448"/>
      <c r="DC86" s="448"/>
      <c r="DD86" s="448"/>
      <c r="DE86" s="462">
        <f t="shared" si="283"/>
        <v>0</v>
      </c>
    </row>
    <row r="87" ht="15.75" customHeight="1">
      <c r="A87" s="257" t="s">
        <v>354</v>
      </c>
      <c r="B87" s="501" t="s">
        <v>355</v>
      </c>
      <c r="C87" s="497">
        <v>46340.0</v>
      </c>
      <c r="D87" s="497">
        <v>46340.0</v>
      </c>
      <c r="E87" s="498">
        <v>1.0</v>
      </c>
      <c r="F87" s="499">
        <v>1.0</v>
      </c>
      <c r="G87" s="263">
        <f t="shared" si="3"/>
        <v>0.001264222503</v>
      </c>
      <c r="H87" s="263">
        <f>H85+G87</f>
        <v>0.7433628319</v>
      </c>
      <c r="I87" s="475">
        <f t="shared" ref="I87:I89" si="288">P87+U87+Z87+AE87+AJ87+AO87+AT87+AY87+BD87+BI87+BN87+BS87+BX87+CC87+CH87+CM87+CR87+CW87+DB87</f>
        <v>1</v>
      </c>
      <c r="J87" s="287">
        <f>J85+I87</f>
        <v>357</v>
      </c>
      <c r="K87" s="326">
        <f t="shared" si="97"/>
        <v>0.9916666667</v>
      </c>
      <c r="L87" s="476">
        <f t="shared" ref="L87:L89" si="289">S87+X87+AC87+AH87+AM87+AR87+AW87+BB87+BG87+BL87+BQ87+BV87+CA87+CF87+CK87+CP87+CU87+CZ87+DE87</f>
        <v>0.44</v>
      </c>
      <c r="M87" s="287">
        <f>M85+L87</f>
        <v>62.04</v>
      </c>
      <c r="N87" s="512"/>
      <c r="O87" s="72">
        <f t="shared" si="246"/>
        <v>1</v>
      </c>
      <c r="P87" s="462">
        <v>1.0</v>
      </c>
      <c r="Q87" s="448"/>
      <c r="R87" s="448">
        <f>Roles!$D$5</f>
        <v>0.44</v>
      </c>
      <c r="S87" s="462">
        <f t="shared" si="247"/>
        <v>0.44</v>
      </c>
      <c r="T87" s="72">
        <f t="shared" si="248"/>
        <v>0</v>
      </c>
      <c r="U87" s="448"/>
      <c r="V87" s="448"/>
      <c r="W87" s="448">
        <f>Roles!$D$7</f>
        <v>0.12</v>
      </c>
      <c r="X87" s="462">
        <f t="shared" si="249"/>
        <v>0</v>
      </c>
      <c r="Y87" s="72">
        <f t="shared" si="250"/>
        <v>0</v>
      </c>
      <c r="Z87" s="448"/>
      <c r="AA87" s="448"/>
      <c r="AB87" s="448">
        <f>Roles!$D$7</f>
        <v>0.12</v>
      </c>
      <c r="AC87" s="462">
        <f t="shared" si="251"/>
        <v>0</v>
      </c>
      <c r="AD87" s="72">
        <f t="shared" si="252"/>
        <v>0</v>
      </c>
      <c r="AE87" s="448"/>
      <c r="AF87" s="448"/>
      <c r="AG87" s="448">
        <f>Roles!$D$7</f>
        <v>0.12</v>
      </c>
      <c r="AH87" s="462">
        <f t="shared" si="253"/>
        <v>0</v>
      </c>
      <c r="AI87" s="72">
        <f t="shared" si="254"/>
        <v>0</v>
      </c>
      <c r="AJ87" s="448"/>
      <c r="AK87" s="448"/>
      <c r="AL87" s="448">
        <f>Roles!$D$7</f>
        <v>0.12</v>
      </c>
      <c r="AM87" s="462">
        <f t="shared" si="255"/>
        <v>0</v>
      </c>
      <c r="AN87" s="72">
        <f t="shared" si="256"/>
        <v>0</v>
      </c>
      <c r="AO87" s="448"/>
      <c r="AP87" s="448"/>
      <c r="AQ87" s="448">
        <f>Roles!$D$7</f>
        <v>0.12</v>
      </c>
      <c r="AR87" s="462">
        <f t="shared" si="257"/>
        <v>0</v>
      </c>
      <c r="AS87" s="72">
        <f t="shared" si="258"/>
        <v>0</v>
      </c>
      <c r="AT87" s="448"/>
      <c r="AU87" s="448"/>
      <c r="AV87" s="448">
        <f>Roles!$D$7</f>
        <v>0.12</v>
      </c>
      <c r="AW87" s="462">
        <f t="shared" si="259"/>
        <v>0</v>
      </c>
      <c r="AX87" s="72">
        <f t="shared" si="260"/>
        <v>0</v>
      </c>
      <c r="AY87" s="448"/>
      <c r="AZ87" s="448"/>
      <c r="BA87" s="448">
        <f>Roles!$D$7</f>
        <v>0.12</v>
      </c>
      <c r="BB87" s="462">
        <f t="shared" si="261"/>
        <v>0</v>
      </c>
      <c r="BC87" s="72">
        <f t="shared" si="262"/>
        <v>0</v>
      </c>
      <c r="BD87" s="448"/>
      <c r="BE87" s="448"/>
      <c r="BF87" s="448">
        <f>Roles!$D$7</f>
        <v>0.12</v>
      </c>
      <c r="BG87" s="462">
        <f t="shared" si="263"/>
        <v>0</v>
      </c>
      <c r="BH87" s="72">
        <f t="shared" si="264"/>
        <v>0</v>
      </c>
      <c r="BI87" s="448"/>
      <c r="BJ87" s="448"/>
      <c r="BK87" s="448">
        <f>Roles!$D$7</f>
        <v>0.12</v>
      </c>
      <c r="BL87" s="462">
        <f t="shared" si="265"/>
        <v>0</v>
      </c>
      <c r="BM87" s="72">
        <f t="shared" si="266"/>
        <v>0</v>
      </c>
      <c r="BN87" s="448"/>
      <c r="BO87" s="448"/>
      <c r="BP87" s="448">
        <f>Roles!$D$7</f>
        <v>0.12</v>
      </c>
      <c r="BQ87" s="462">
        <f t="shared" si="267"/>
        <v>0</v>
      </c>
      <c r="BR87" s="72">
        <f t="shared" si="268"/>
        <v>0</v>
      </c>
      <c r="BS87" s="448"/>
      <c r="BT87" s="448"/>
      <c r="BU87" s="448">
        <f>Roles!$D$7</f>
        <v>0.12</v>
      </c>
      <c r="BV87" s="462">
        <f t="shared" si="269"/>
        <v>0</v>
      </c>
      <c r="BW87" s="72">
        <f t="shared" si="270"/>
        <v>0</v>
      </c>
      <c r="BX87" s="448"/>
      <c r="BY87" s="448"/>
      <c r="BZ87" s="448">
        <f>Roles!$D$7</f>
        <v>0.12</v>
      </c>
      <c r="CA87" s="462">
        <f t="shared" si="271"/>
        <v>0</v>
      </c>
      <c r="CB87" s="72">
        <f t="shared" si="272"/>
        <v>0</v>
      </c>
      <c r="CC87" s="448"/>
      <c r="CD87" s="448"/>
      <c r="CE87" s="448">
        <f>Roles!$D$7</f>
        <v>0.12</v>
      </c>
      <c r="CF87" s="462">
        <f t="shared" si="273"/>
        <v>0</v>
      </c>
      <c r="CG87" s="72">
        <f t="shared" si="274"/>
        <v>0</v>
      </c>
      <c r="CH87" s="448"/>
      <c r="CI87" s="448"/>
      <c r="CJ87" s="448">
        <f>Roles!$D$7</f>
        <v>0.12</v>
      </c>
      <c r="CK87" s="462">
        <f t="shared" si="275"/>
        <v>0</v>
      </c>
      <c r="CL87" s="72">
        <f t="shared" si="276"/>
        <v>0</v>
      </c>
      <c r="CM87" s="448"/>
      <c r="CN87" s="448"/>
      <c r="CO87" s="448">
        <f>Roles!$D$7</f>
        <v>0.12</v>
      </c>
      <c r="CP87" s="462">
        <f t="shared" si="277"/>
        <v>0</v>
      </c>
      <c r="CQ87" s="72">
        <f t="shared" si="278"/>
        <v>0</v>
      </c>
      <c r="CR87" s="448"/>
      <c r="CS87" s="448"/>
      <c r="CT87" s="448">
        <f>Roles!$D$7</f>
        <v>0.12</v>
      </c>
      <c r="CU87" s="462">
        <f t="shared" si="279"/>
        <v>0</v>
      </c>
      <c r="CV87" s="72">
        <f t="shared" si="280"/>
        <v>0</v>
      </c>
      <c r="CW87" s="448"/>
      <c r="CX87" s="448"/>
      <c r="CY87" s="448">
        <f>Roles!$D$7</f>
        <v>0.12</v>
      </c>
      <c r="CZ87" s="462">
        <f t="shared" si="281"/>
        <v>0</v>
      </c>
      <c r="DA87" s="72">
        <f t="shared" si="282"/>
        <v>0</v>
      </c>
      <c r="DB87" s="448"/>
      <c r="DC87" s="448"/>
      <c r="DD87" s="448">
        <f>Roles!$D$7</f>
        <v>0.12</v>
      </c>
      <c r="DE87" s="462">
        <f t="shared" si="283"/>
        <v>0</v>
      </c>
    </row>
    <row r="88" ht="15.75" customHeight="1">
      <c r="A88" s="257" t="s">
        <v>356</v>
      </c>
      <c r="B88" s="258" t="s">
        <v>357</v>
      </c>
      <c r="C88" s="497">
        <v>46340.0</v>
      </c>
      <c r="D88" s="497">
        <v>46343.0</v>
      </c>
      <c r="E88" s="498">
        <f t="shared" ref="E88:E90" si="290">D88-C88+1</f>
        <v>4</v>
      </c>
      <c r="F88" s="261">
        <v>30.0</v>
      </c>
      <c r="G88" s="327">
        <f t="shared" si="3"/>
        <v>0.03792667509</v>
      </c>
      <c r="H88" s="327">
        <f t="shared" ref="H88:H89" si="291">H87+G88</f>
        <v>0.781289507</v>
      </c>
      <c r="I88" s="475">
        <f t="shared" si="288"/>
        <v>0</v>
      </c>
      <c r="J88" s="328">
        <f t="shared" ref="J88:J89" si="292">J87+I88</f>
        <v>357</v>
      </c>
      <c r="K88" s="329">
        <f t="shared" si="97"/>
        <v>0.9916666667</v>
      </c>
      <c r="L88" s="476">
        <f t="shared" si="289"/>
        <v>0</v>
      </c>
      <c r="M88" s="328">
        <f t="shared" ref="M88:M89" si="293">M87+L88</f>
        <v>62.04</v>
      </c>
      <c r="N88" s="133"/>
      <c r="O88" s="72">
        <f t="shared" si="246"/>
        <v>0</v>
      </c>
      <c r="P88" s="448"/>
      <c r="Q88" s="448"/>
      <c r="R88" s="448">
        <f>Roles!$D$5</f>
        <v>0.44</v>
      </c>
      <c r="S88" s="462">
        <f t="shared" si="247"/>
        <v>0</v>
      </c>
      <c r="T88" s="72">
        <f t="shared" si="248"/>
        <v>0</v>
      </c>
      <c r="U88" s="448"/>
      <c r="V88" s="448"/>
      <c r="W88" s="448">
        <f>Roles!$D$7</f>
        <v>0.12</v>
      </c>
      <c r="X88" s="462">
        <f t="shared" si="249"/>
        <v>0</v>
      </c>
      <c r="Y88" s="72">
        <f t="shared" si="250"/>
        <v>0</v>
      </c>
      <c r="Z88" s="448"/>
      <c r="AA88" s="448"/>
      <c r="AB88" s="448">
        <f>Roles!$D$7</f>
        <v>0.12</v>
      </c>
      <c r="AC88" s="462">
        <f t="shared" si="251"/>
        <v>0</v>
      </c>
      <c r="AD88" s="72">
        <f t="shared" si="252"/>
        <v>0</v>
      </c>
      <c r="AE88" s="448"/>
      <c r="AF88" s="448"/>
      <c r="AG88" s="448">
        <f>Roles!$D$7</f>
        <v>0.12</v>
      </c>
      <c r="AH88" s="462">
        <f t="shared" si="253"/>
        <v>0</v>
      </c>
      <c r="AI88" s="72">
        <f t="shared" si="254"/>
        <v>0</v>
      </c>
      <c r="AJ88" s="448"/>
      <c r="AK88" s="448"/>
      <c r="AL88" s="448">
        <f>Roles!$D$7</f>
        <v>0.12</v>
      </c>
      <c r="AM88" s="462">
        <f t="shared" si="255"/>
        <v>0</v>
      </c>
      <c r="AN88" s="72">
        <f t="shared" si="256"/>
        <v>0</v>
      </c>
      <c r="AO88" s="448"/>
      <c r="AP88" s="448"/>
      <c r="AQ88" s="448">
        <f>Roles!$D$7</f>
        <v>0.12</v>
      </c>
      <c r="AR88" s="462">
        <f t="shared" si="257"/>
        <v>0</v>
      </c>
      <c r="AS88" s="72">
        <f t="shared" si="258"/>
        <v>0</v>
      </c>
      <c r="AT88" s="448"/>
      <c r="AU88" s="448"/>
      <c r="AV88" s="448">
        <f>Roles!$D$7</f>
        <v>0.12</v>
      </c>
      <c r="AW88" s="462">
        <f t="shared" si="259"/>
        <v>0</v>
      </c>
      <c r="AX88" s="72">
        <f t="shared" si="260"/>
        <v>0</v>
      </c>
      <c r="AY88" s="448"/>
      <c r="AZ88" s="448"/>
      <c r="BA88" s="448">
        <f>Roles!$D$7</f>
        <v>0.12</v>
      </c>
      <c r="BB88" s="462">
        <f t="shared" si="261"/>
        <v>0</v>
      </c>
      <c r="BC88" s="72">
        <f t="shared" si="262"/>
        <v>0</v>
      </c>
      <c r="BD88" s="448"/>
      <c r="BE88" s="448"/>
      <c r="BF88" s="448">
        <f>Roles!$D$7</f>
        <v>0.12</v>
      </c>
      <c r="BG88" s="462">
        <f t="shared" si="263"/>
        <v>0</v>
      </c>
      <c r="BH88" s="72">
        <f t="shared" si="264"/>
        <v>0</v>
      </c>
      <c r="BI88" s="448"/>
      <c r="BJ88" s="448"/>
      <c r="BK88" s="448">
        <f>Roles!$D$7</f>
        <v>0.12</v>
      </c>
      <c r="BL88" s="462">
        <f t="shared" si="265"/>
        <v>0</v>
      </c>
      <c r="BM88" s="72">
        <f t="shared" si="266"/>
        <v>0</v>
      </c>
      <c r="BN88" s="448"/>
      <c r="BO88" s="448"/>
      <c r="BP88" s="448">
        <f>Roles!$D$7</f>
        <v>0.12</v>
      </c>
      <c r="BQ88" s="462">
        <f t="shared" si="267"/>
        <v>0</v>
      </c>
      <c r="BR88" s="72">
        <f t="shared" si="268"/>
        <v>0</v>
      </c>
      <c r="BS88" s="448"/>
      <c r="BT88" s="448"/>
      <c r="BU88" s="448">
        <f>Roles!$D$7</f>
        <v>0.12</v>
      </c>
      <c r="BV88" s="462">
        <f t="shared" si="269"/>
        <v>0</v>
      </c>
      <c r="BW88" s="72">
        <f t="shared" si="270"/>
        <v>0</v>
      </c>
      <c r="BX88" s="448"/>
      <c r="BY88" s="448"/>
      <c r="BZ88" s="448">
        <f>Roles!$D$7</f>
        <v>0.12</v>
      </c>
      <c r="CA88" s="462">
        <f t="shared" si="271"/>
        <v>0</v>
      </c>
      <c r="CB88" s="72">
        <f t="shared" si="272"/>
        <v>0</v>
      </c>
      <c r="CC88" s="448"/>
      <c r="CD88" s="448"/>
      <c r="CE88" s="448">
        <f>Roles!$D$7</f>
        <v>0.12</v>
      </c>
      <c r="CF88" s="462">
        <f t="shared" si="273"/>
        <v>0</v>
      </c>
      <c r="CG88" s="72">
        <f t="shared" si="274"/>
        <v>0</v>
      </c>
      <c r="CH88" s="448"/>
      <c r="CI88" s="448"/>
      <c r="CJ88" s="448">
        <f>Roles!$D$7</f>
        <v>0.12</v>
      </c>
      <c r="CK88" s="462">
        <f t="shared" si="275"/>
        <v>0</v>
      </c>
      <c r="CL88" s="72">
        <f t="shared" si="276"/>
        <v>0</v>
      </c>
      <c r="CM88" s="448"/>
      <c r="CN88" s="448"/>
      <c r="CO88" s="448">
        <f>Roles!$D$7</f>
        <v>0.12</v>
      </c>
      <c r="CP88" s="462">
        <f t="shared" si="277"/>
        <v>0</v>
      </c>
      <c r="CQ88" s="72">
        <f t="shared" si="278"/>
        <v>0</v>
      </c>
      <c r="CR88" s="448"/>
      <c r="CS88" s="448"/>
      <c r="CT88" s="448">
        <f>Roles!$D$7</f>
        <v>0.12</v>
      </c>
      <c r="CU88" s="462">
        <f t="shared" si="279"/>
        <v>0</v>
      </c>
      <c r="CV88" s="72">
        <f t="shared" si="280"/>
        <v>0</v>
      </c>
      <c r="CW88" s="448"/>
      <c r="CX88" s="448"/>
      <c r="CY88" s="448">
        <f>Roles!$D$7</f>
        <v>0.12</v>
      </c>
      <c r="CZ88" s="462">
        <f t="shared" si="281"/>
        <v>0</v>
      </c>
      <c r="DA88" s="72">
        <f t="shared" si="282"/>
        <v>0</v>
      </c>
      <c r="DB88" s="448"/>
      <c r="DC88" s="448"/>
      <c r="DD88" s="448">
        <f>Roles!$D$7</f>
        <v>0.12</v>
      </c>
      <c r="DE88" s="462">
        <f t="shared" si="283"/>
        <v>0</v>
      </c>
    </row>
    <row r="89" ht="15.75" customHeight="1">
      <c r="A89" s="257" t="s">
        <v>358</v>
      </c>
      <c r="B89" s="258" t="s">
        <v>359</v>
      </c>
      <c r="C89" s="497">
        <v>46344.0</v>
      </c>
      <c r="D89" s="497">
        <v>46346.0</v>
      </c>
      <c r="E89" s="498">
        <f t="shared" si="290"/>
        <v>3</v>
      </c>
      <c r="F89" s="261">
        <v>30.0</v>
      </c>
      <c r="G89" s="327">
        <f t="shared" si="3"/>
        <v>0.03792667509</v>
      </c>
      <c r="H89" s="327">
        <f t="shared" si="291"/>
        <v>0.819216182</v>
      </c>
      <c r="I89" s="475">
        <f t="shared" si="288"/>
        <v>0</v>
      </c>
      <c r="J89" s="328">
        <f t="shared" si="292"/>
        <v>357</v>
      </c>
      <c r="K89" s="329">
        <f t="shared" si="97"/>
        <v>0.9916666667</v>
      </c>
      <c r="L89" s="476">
        <f t="shared" si="289"/>
        <v>0</v>
      </c>
      <c r="M89" s="328">
        <f t="shared" si="293"/>
        <v>62.04</v>
      </c>
      <c r="N89" s="133"/>
      <c r="O89" s="72">
        <f t="shared" si="246"/>
        <v>0</v>
      </c>
      <c r="P89" s="448"/>
      <c r="Q89" s="448"/>
      <c r="R89" s="448">
        <f>Roles!$D$5</f>
        <v>0.44</v>
      </c>
      <c r="S89" s="462">
        <f t="shared" si="247"/>
        <v>0</v>
      </c>
      <c r="T89" s="72">
        <f t="shared" si="248"/>
        <v>0</v>
      </c>
      <c r="U89" s="448"/>
      <c r="V89" s="448"/>
      <c r="W89" s="448">
        <f>Roles!$D$7</f>
        <v>0.12</v>
      </c>
      <c r="X89" s="462">
        <f t="shared" si="249"/>
        <v>0</v>
      </c>
      <c r="Y89" s="72">
        <f t="shared" si="250"/>
        <v>0</v>
      </c>
      <c r="Z89" s="448"/>
      <c r="AA89" s="448"/>
      <c r="AB89" s="448">
        <f>Roles!$D$7</f>
        <v>0.12</v>
      </c>
      <c r="AC89" s="462">
        <f t="shared" si="251"/>
        <v>0</v>
      </c>
      <c r="AD89" s="72">
        <f t="shared" si="252"/>
        <v>0</v>
      </c>
      <c r="AE89" s="448"/>
      <c r="AF89" s="448"/>
      <c r="AG89" s="448">
        <f>Roles!$D$7</f>
        <v>0.12</v>
      </c>
      <c r="AH89" s="462">
        <f t="shared" si="253"/>
        <v>0</v>
      </c>
      <c r="AI89" s="72">
        <f t="shared" si="254"/>
        <v>0</v>
      </c>
      <c r="AJ89" s="448"/>
      <c r="AK89" s="448"/>
      <c r="AL89" s="448">
        <f>Roles!$D$7</f>
        <v>0.12</v>
      </c>
      <c r="AM89" s="462">
        <f t="shared" si="255"/>
        <v>0</v>
      </c>
      <c r="AN89" s="72">
        <f t="shared" si="256"/>
        <v>0</v>
      </c>
      <c r="AO89" s="448"/>
      <c r="AP89" s="448"/>
      <c r="AQ89" s="448">
        <f>Roles!$D$7</f>
        <v>0.12</v>
      </c>
      <c r="AR89" s="462">
        <f t="shared" si="257"/>
        <v>0</v>
      </c>
      <c r="AS89" s="72">
        <f t="shared" si="258"/>
        <v>0</v>
      </c>
      <c r="AT89" s="448"/>
      <c r="AU89" s="448"/>
      <c r="AV89" s="448">
        <f>Roles!$D$7</f>
        <v>0.12</v>
      </c>
      <c r="AW89" s="462">
        <f t="shared" si="259"/>
        <v>0</v>
      </c>
      <c r="AX89" s="72">
        <f t="shared" si="260"/>
        <v>0</v>
      </c>
      <c r="AY89" s="448"/>
      <c r="AZ89" s="448"/>
      <c r="BA89" s="448">
        <f>Roles!$D$7</f>
        <v>0.12</v>
      </c>
      <c r="BB89" s="462">
        <f t="shared" si="261"/>
        <v>0</v>
      </c>
      <c r="BC89" s="72">
        <f t="shared" si="262"/>
        <v>0</v>
      </c>
      <c r="BD89" s="448"/>
      <c r="BE89" s="448"/>
      <c r="BF89" s="448">
        <f>Roles!$D$7</f>
        <v>0.12</v>
      </c>
      <c r="BG89" s="462">
        <f t="shared" si="263"/>
        <v>0</v>
      </c>
      <c r="BH89" s="72">
        <f t="shared" si="264"/>
        <v>0</v>
      </c>
      <c r="BI89" s="448"/>
      <c r="BJ89" s="448"/>
      <c r="BK89" s="448">
        <f>Roles!$D$7</f>
        <v>0.12</v>
      </c>
      <c r="BL89" s="462">
        <f t="shared" si="265"/>
        <v>0</v>
      </c>
      <c r="BM89" s="72">
        <f t="shared" si="266"/>
        <v>0</v>
      </c>
      <c r="BN89" s="448"/>
      <c r="BO89" s="448"/>
      <c r="BP89" s="448">
        <f>Roles!$D$7</f>
        <v>0.12</v>
      </c>
      <c r="BQ89" s="462">
        <f t="shared" si="267"/>
        <v>0</v>
      </c>
      <c r="BR89" s="72">
        <f t="shared" si="268"/>
        <v>0</v>
      </c>
      <c r="BS89" s="448"/>
      <c r="BT89" s="448"/>
      <c r="BU89" s="448">
        <f>Roles!$D$7</f>
        <v>0.12</v>
      </c>
      <c r="BV89" s="462">
        <f t="shared" si="269"/>
        <v>0</v>
      </c>
      <c r="BW89" s="72">
        <f t="shared" si="270"/>
        <v>0</v>
      </c>
      <c r="BX89" s="448"/>
      <c r="BY89" s="448"/>
      <c r="BZ89" s="448">
        <f>Roles!$D$7</f>
        <v>0.12</v>
      </c>
      <c r="CA89" s="462">
        <f t="shared" si="271"/>
        <v>0</v>
      </c>
      <c r="CB89" s="72">
        <f t="shared" si="272"/>
        <v>0</v>
      </c>
      <c r="CC89" s="448"/>
      <c r="CD89" s="448"/>
      <c r="CE89" s="448">
        <f>Roles!$D$7</f>
        <v>0.12</v>
      </c>
      <c r="CF89" s="462">
        <f t="shared" si="273"/>
        <v>0</v>
      </c>
      <c r="CG89" s="72">
        <f t="shared" si="274"/>
        <v>0</v>
      </c>
      <c r="CH89" s="448"/>
      <c r="CI89" s="448"/>
      <c r="CJ89" s="448">
        <f>Roles!$D$7</f>
        <v>0.12</v>
      </c>
      <c r="CK89" s="462">
        <f t="shared" si="275"/>
        <v>0</v>
      </c>
      <c r="CL89" s="72">
        <f t="shared" si="276"/>
        <v>0</v>
      </c>
      <c r="CM89" s="448"/>
      <c r="CN89" s="448"/>
      <c r="CO89" s="448">
        <f>Roles!$D$7</f>
        <v>0.12</v>
      </c>
      <c r="CP89" s="462">
        <f t="shared" si="277"/>
        <v>0</v>
      </c>
      <c r="CQ89" s="72">
        <f t="shared" si="278"/>
        <v>0</v>
      </c>
      <c r="CR89" s="448"/>
      <c r="CS89" s="448"/>
      <c r="CT89" s="448">
        <f>Roles!$D$7</f>
        <v>0.12</v>
      </c>
      <c r="CU89" s="462">
        <f t="shared" si="279"/>
        <v>0</v>
      </c>
      <c r="CV89" s="72">
        <f t="shared" si="280"/>
        <v>0</v>
      </c>
      <c r="CW89" s="448"/>
      <c r="CX89" s="448"/>
      <c r="CY89" s="448">
        <f>Roles!$D$7</f>
        <v>0.12</v>
      </c>
      <c r="CZ89" s="462">
        <f t="shared" si="281"/>
        <v>0</v>
      </c>
      <c r="DA89" s="72">
        <f t="shared" si="282"/>
        <v>0</v>
      </c>
      <c r="DB89" s="448"/>
      <c r="DC89" s="448"/>
      <c r="DD89" s="448">
        <f>Roles!$D$7</f>
        <v>0.12</v>
      </c>
      <c r="DE89" s="462">
        <f t="shared" si="283"/>
        <v>0</v>
      </c>
    </row>
    <row r="90" ht="15.75" customHeight="1">
      <c r="A90" s="492">
        <v>5.3</v>
      </c>
      <c r="B90" s="493" t="s">
        <v>360</v>
      </c>
      <c r="C90" s="494">
        <v>46347.0</v>
      </c>
      <c r="D90" s="494">
        <v>46349.0</v>
      </c>
      <c r="E90" s="495">
        <f t="shared" si="290"/>
        <v>3</v>
      </c>
      <c r="F90" s="277">
        <f>SUM(F91:F93)</f>
        <v>31</v>
      </c>
      <c r="G90" s="315">
        <f t="shared" si="3"/>
        <v>0.0391908976</v>
      </c>
      <c r="H90" s="315">
        <f>H93</f>
        <v>0.8584070796</v>
      </c>
      <c r="I90" s="496">
        <f>SUM(I91:I93)</f>
        <v>1</v>
      </c>
      <c r="J90" s="496">
        <f>J93</f>
        <v>358</v>
      </c>
      <c r="K90" s="245">
        <f t="shared" si="97"/>
        <v>0.9944444444</v>
      </c>
      <c r="L90" s="496">
        <f>SUM(L91:L93)</f>
        <v>0.44</v>
      </c>
      <c r="M90" s="496">
        <f>M93</f>
        <v>62.48</v>
      </c>
      <c r="N90" s="365"/>
      <c r="O90" s="72">
        <f t="shared" si="246"/>
        <v>0</v>
      </c>
      <c r="P90" s="448"/>
      <c r="Q90" s="448"/>
      <c r="R90" s="448"/>
      <c r="S90" s="462">
        <f t="shared" si="247"/>
        <v>0</v>
      </c>
      <c r="T90" s="72">
        <f t="shared" si="248"/>
        <v>0</v>
      </c>
      <c r="U90" s="448"/>
      <c r="V90" s="448"/>
      <c r="W90" s="448"/>
      <c r="X90" s="462">
        <f t="shared" si="249"/>
        <v>0</v>
      </c>
      <c r="Y90" s="72">
        <f t="shared" si="250"/>
        <v>0</v>
      </c>
      <c r="Z90" s="448"/>
      <c r="AA90" s="448"/>
      <c r="AB90" s="448"/>
      <c r="AC90" s="462">
        <f t="shared" si="251"/>
        <v>0</v>
      </c>
      <c r="AD90" s="72">
        <f t="shared" si="252"/>
        <v>0</v>
      </c>
      <c r="AE90" s="448"/>
      <c r="AF90" s="448"/>
      <c r="AG90" s="448"/>
      <c r="AH90" s="462">
        <f t="shared" si="253"/>
        <v>0</v>
      </c>
      <c r="AI90" s="72">
        <f t="shared" si="254"/>
        <v>0</v>
      </c>
      <c r="AJ90" s="448"/>
      <c r="AK90" s="448"/>
      <c r="AL90" s="448"/>
      <c r="AM90" s="462">
        <f t="shared" si="255"/>
        <v>0</v>
      </c>
      <c r="AN90" s="72">
        <f t="shared" si="256"/>
        <v>0</v>
      </c>
      <c r="AO90" s="448"/>
      <c r="AP90" s="448"/>
      <c r="AQ90" s="448"/>
      <c r="AR90" s="462">
        <f t="shared" si="257"/>
        <v>0</v>
      </c>
      <c r="AS90" s="72">
        <f t="shared" si="258"/>
        <v>0</v>
      </c>
      <c r="AT90" s="448"/>
      <c r="AU90" s="448"/>
      <c r="AV90" s="448"/>
      <c r="AW90" s="462">
        <f t="shared" si="259"/>
        <v>0</v>
      </c>
      <c r="AX90" s="72">
        <f t="shared" si="260"/>
        <v>0</v>
      </c>
      <c r="AY90" s="448"/>
      <c r="AZ90" s="448"/>
      <c r="BA90" s="448"/>
      <c r="BB90" s="462">
        <f t="shared" si="261"/>
        <v>0</v>
      </c>
      <c r="BC90" s="72">
        <f t="shared" si="262"/>
        <v>0</v>
      </c>
      <c r="BD90" s="448"/>
      <c r="BE90" s="448"/>
      <c r="BF90" s="448"/>
      <c r="BG90" s="462">
        <f t="shared" si="263"/>
        <v>0</v>
      </c>
      <c r="BH90" s="72">
        <f t="shared" si="264"/>
        <v>0</v>
      </c>
      <c r="BI90" s="448"/>
      <c r="BJ90" s="448"/>
      <c r="BK90" s="448"/>
      <c r="BL90" s="462">
        <f t="shared" si="265"/>
        <v>0</v>
      </c>
      <c r="BM90" s="72">
        <f t="shared" si="266"/>
        <v>0</v>
      </c>
      <c r="BN90" s="448"/>
      <c r="BO90" s="448"/>
      <c r="BP90" s="448"/>
      <c r="BQ90" s="462">
        <f t="shared" si="267"/>
        <v>0</v>
      </c>
      <c r="BR90" s="72">
        <f t="shared" si="268"/>
        <v>0</v>
      </c>
      <c r="BS90" s="448"/>
      <c r="BT90" s="448"/>
      <c r="BU90" s="448"/>
      <c r="BV90" s="462">
        <f t="shared" si="269"/>
        <v>0</v>
      </c>
      <c r="BW90" s="72">
        <f t="shared" si="270"/>
        <v>0</v>
      </c>
      <c r="BX90" s="448"/>
      <c r="BY90" s="448"/>
      <c r="BZ90" s="448"/>
      <c r="CA90" s="462">
        <f t="shared" si="271"/>
        <v>0</v>
      </c>
      <c r="CB90" s="72">
        <f t="shared" si="272"/>
        <v>0</v>
      </c>
      <c r="CC90" s="448"/>
      <c r="CD90" s="448"/>
      <c r="CE90" s="448"/>
      <c r="CF90" s="462">
        <f t="shared" si="273"/>
        <v>0</v>
      </c>
      <c r="CG90" s="72">
        <f t="shared" si="274"/>
        <v>0</v>
      </c>
      <c r="CH90" s="448"/>
      <c r="CI90" s="448"/>
      <c r="CJ90" s="448"/>
      <c r="CK90" s="462">
        <f t="shared" si="275"/>
        <v>0</v>
      </c>
      <c r="CL90" s="72">
        <f t="shared" si="276"/>
        <v>0</v>
      </c>
      <c r="CM90" s="448"/>
      <c r="CN90" s="448"/>
      <c r="CO90" s="448"/>
      <c r="CP90" s="462">
        <f t="shared" si="277"/>
        <v>0</v>
      </c>
      <c r="CQ90" s="72">
        <f t="shared" si="278"/>
        <v>0</v>
      </c>
      <c r="CR90" s="448"/>
      <c r="CS90" s="448"/>
      <c r="CT90" s="448"/>
      <c r="CU90" s="462">
        <f t="shared" si="279"/>
        <v>0</v>
      </c>
      <c r="CV90" s="72">
        <f t="shared" si="280"/>
        <v>0</v>
      </c>
      <c r="CW90" s="448"/>
      <c r="CX90" s="448"/>
      <c r="CY90" s="448"/>
      <c r="CZ90" s="462">
        <f t="shared" si="281"/>
        <v>0</v>
      </c>
      <c r="DA90" s="72">
        <f t="shared" si="282"/>
        <v>0</v>
      </c>
      <c r="DB90" s="448"/>
      <c r="DC90" s="448"/>
      <c r="DD90" s="448"/>
      <c r="DE90" s="462">
        <f t="shared" si="283"/>
        <v>0</v>
      </c>
    </row>
    <row r="91" ht="15.75" customHeight="1">
      <c r="A91" s="257" t="s">
        <v>361</v>
      </c>
      <c r="B91" s="501" t="s">
        <v>362</v>
      </c>
      <c r="C91" s="497">
        <v>46347.0</v>
      </c>
      <c r="D91" s="497">
        <v>46347.0</v>
      </c>
      <c r="E91" s="498">
        <v>1.0</v>
      </c>
      <c r="F91" s="499">
        <v>1.0</v>
      </c>
      <c r="G91" s="263">
        <f t="shared" si="3"/>
        <v>0.001264222503</v>
      </c>
      <c r="H91" s="263">
        <f>H89+G91</f>
        <v>0.8204804046</v>
      </c>
      <c r="I91" s="475">
        <f t="shared" ref="I91:I93" si="294">P91+U91+Z91+AE91+AJ91+AO91+AT91+AY91+BD91+BI91+BN91+BS91+BX91+CC91+CH91+CM91+CR91+CW91+DB91</f>
        <v>1</v>
      </c>
      <c r="J91" s="287">
        <f>J89+I91</f>
        <v>358</v>
      </c>
      <c r="K91" s="326">
        <f t="shared" si="97"/>
        <v>0.9944444444</v>
      </c>
      <c r="L91" s="476">
        <f t="shared" ref="L91:L93" si="295">S91+X91+AC91+AH91+AM91+AR91+AW91+BB91+BG91+BL91+BQ91+BV91+CA91+CF91+CK91+CP91+CU91+CZ91+DE91</f>
        <v>0.44</v>
      </c>
      <c r="M91" s="287">
        <f>M89+L91</f>
        <v>62.48</v>
      </c>
      <c r="N91" s="133"/>
      <c r="O91" s="72">
        <f t="shared" si="246"/>
        <v>1</v>
      </c>
      <c r="P91" s="462">
        <v>1.0</v>
      </c>
      <c r="Q91" s="448"/>
      <c r="R91" s="448">
        <f>Roles!$D$5</f>
        <v>0.44</v>
      </c>
      <c r="S91" s="462">
        <f t="shared" si="247"/>
        <v>0.44</v>
      </c>
      <c r="T91" s="72">
        <f t="shared" si="248"/>
        <v>0</v>
      </c>
      <c r="U91" s="462"/>
      <c r="V91" s="448"/>
      <c r="W91" s="448">
        <f>Roles!$D$7</f>
        <v>0.12</v>
      </c>
      <c r="X91" s="462">
        <f t="shared" si="249"/>
        <v>0</v>
      </c>
      <c r="Y91" s="72">
        <f t="shared" si="250"/>
        <v>0</v>
      </c>
      <c r="Z91" s="462"/>
      <c r="AA91" s="448"/>
      <c r="AB91" s="448">
        <f>Roles!$D$7</f>
        <v>0.12</v>
      </c>
      <c r="AC91" s="462">
        <f t="shared" si="251"/>
        <v>0</v>
      </c>
      <c r="AD91" s="72">
        <f t="shared" si="252"/>
        <v>0</v>
      </c>
      <c r="AE91" s="462"/>
      <c r="AF91" s="448"/>
      <c r="AG91" s="448">
        <f>Roles!$D$7</f>
        <v>0.12</v>
      </c>
      <c r="AH91" s="462">
        <f t="shared" si="253"/>
        <v>0</v>
      </c>
      <c r="AI91" s="72">
        <f t="shared" si="254"/>
        <v>0</v>
      </c>
      <c r="AJ91" s="462"/>
      <c r="AK91" s="448"/>
      <c r="AL91" s="448">
        <f>Roles!$D$7</f>
        <v>0.12</v>
      </c>
      <c r="AM91" s="462">
        <f t="shared" si="255"/>
        <v>0</v>
      </c>
      <c r="AN91" s="72">
        <f t="shared" si="256"/>
        <v>0</v>
      </c>
      <c r="AO91" s="462"/>
      <c r="AP91" s="448"/>
      <c r="AQ91" s="448">
        <f>Roles!$D$7</f>
        <v>0.12</v>
      </c>
      <c r="AR91" s="462">
        <f t="shared" si="257"/>
        <v>0</v>
      </c>
      <c r="AS91" s="72">
        <f t="shared" si="258"/>
        <v>0</v>
      </c>
      <c r="AT91" s="462"/>
      <c r="AU91" s="448"/>
      <c r="AV91" s="448">
        <f>Roles!$D$7</f>
        <v>0.12</v>
      </c>
      <c r="AW91" s="462">
        <f t="shared" si="259"/>
        <v>0</v>
      </c>
      <c r="AX91" s="72">
        <f t="shared" si="260"/>
        <v>0</v>
      </c>
      <c r="AY91" s="462"/>
      <c r="AZ91" s="448"/>
      <c r="BA91" s="448">
        <f>Roles!$D$7</f>
        <v>0.12</v>
      </c>
      <c r="BB91" s="462">
        <f t="shared" si="261"/>
        <v>0</v>
      </c>
      <c r="BC91" s="72">
        <f t="shared" si="262"/>
        <v>0</v>
      </c>
      <c r="BD91" s="462"/>
      <c r="BE91" s="448"/>
      <c r="BF91" s="448">
        <f>Roles!$D$7</f>
        <v>0.12</v>
      </c>
      <c r="BG91" s="462">
        <f t="shared" si="263"/>
        <v>0</v>
      </c>
      <c r="BH91" s="72">
        <f t="shared" si="264"/>
        <v>0</v>
      </c>
      <c r="BI91" s="462"/>
      <c r="BJ91" s="448"/>
      <c r="BK91" s="448">
        <f>Roles!$D$7</f>
        <v>0.12</v>
      </c>
      <c r="BL91" s="462">
        <f t="shared" si="265"/>
        <v>0</v>
      </c>
      <c r="BM91" s="72">
        <f t="shared" si="266"/>
        <v>0</v>
      </c>
      <c r="BN91" s="462"/>
      <c r="BO91" s="448"/>
      <c r="BP91" s="448">
        <f>Roles!$D$7</f>
        <v>0.12</v>
      </c>
      <c r="BQ91" s="462">
        <f t="shared" si="267"/>
        <v>0</v>
      </c>
      <c r="BR91" s="72">
        <f t="shared" si="268"/>
        <v>0</v>
      </c>
      <c r="BS91" s="462"/>
      <c r="BT91" s="448"/>
      <c r="BU91" s="448">
        <f>Roles!$D$7</f>
        <v>0.12</v>
      </c>
      <c r="BV91" s="462">
        <f t="shared" si="269"/>
        <v>0</v>
      </c>
      <c r="BW91" s="72">
        <f t="shared" si="270"/>
        <v>0</v>
      </c>
      <c r="BX91" s="462"/>
      <c r="BY91" s="448"/>
      <c r="BZ91" s="448">
        <f>Roles!$D$7</f>
        <v>0.12</v>
      </c>
      <c r="CA91" s="462">
        <f t="shared" si="271"/>
        <v>0</v>
      </c>
      <c r="CB91" s="72">
        <f t="shared" si="272"/>
        <v>0</v>
      </c>
      <c r="CC91" s="462"/>
      <c r="CD91" s="448"/>
      <c r="CE91" s="448">
        <f>Roles!$D$7</f>
        <v>0.12</v>
      </c>
      <c r="CF91" s="462">
        <f t="shared" si="273"/>
        <v>0</v>
      </c>
      <c r="CG91" s="72">
        <f t="shared" si="274"/>
        <v>0</v>
      </c>
      <c r="CH91" s="462"/>
      <c r="CI91" s="448"/>
      <c r="CJ91" s="448">
        <f>Roles!$D$7</f>
        <v>0.12</v>
      </c>
      <c r="CK91" s="462">
        <f t="shared" si="275"/>
        <v>0</v>
      </c>
      <c r="CL91" s="72">
        <f t="shared" si="276"/>
        <v>0</v>
      </c>
      <c r="CM91" s="462"/>
      <c r="CN91" s="448"/>
      <c r="CO91" s="448">
        <f>Roles!$D$7</f>
        <v>0.12</v>
      </c>
      <c r="CP91" s="462">
        <f t="shared" si="277"/>
        <v>0</v>
      </c>
      <c r="CQ91" s="72">
        <f t="shared" si="278"/>
        <v>0</v>
      </c>
      <c r="CR91" s="462"/>
      <c r="CS91" s="448"/>
      <c r="CT91" s="448">
        <f>Roles!$D$7</f>
        <v>0.12</v>
      </c>
      <c r="CU91" s="462">
        <f t="shared" si="279"/>
        <v>0</v>
      </c>
      <c r="CV91" s="72">
        <f t="shared" si="280"/>
        <v>0</v>
      </c>
      <c r="CW91" s="462"/>
      <c r="CX91" s="448"/>
      <c r="CY91" s="448">
        <f>Roles!$D$7</f>
        <v>0.12</v>
      </c>
      <c r="CZ91" s="462">
        <f t="shared" si="281"/>
        <v>0</v>
      </c>
      <c r="DA91" s="72">
        <f t="shared" si="282"/>
        <v>0</v>
      </c>
      <c r="DB91" s="462"/>
      <c r="DC91" s="448"/>
      <c r="DD91" s="448">
        <f>Roles!$D$7</f>
        <v>0.12</v>
      </c>
      <c r="DE91" s="462">
        <f t="shared" si="283"/>
        <v>0</v>
      </c>
    </row>
    <row r="92" ht="15.75" customHeight="1">
      <c r="A92" s="257" t="s">
        <v>363</v>
      </c>
      <c r="B92" s="258" t="s">
        <v>364</v>
      </c>
      <c r="C92" s="497">
        <v>46347.0</v>
      </c>
      <c r="D92" s="497">
        <v>46348.0</v>
      </c>
      <c r="E92" s="498">
        <f t="shared" ref="E92:E99" si="296">D92-C92+1</f>
        <v>2</v>
      </c>
      <c r="F92" s="261">
        <v>20.0</v>
      </c>
      <c r="G92" s="327">
        <f t="shared" si="3"/>
        <v>0.02528445006</v>
      </c>
      <c r="H92" s="327">
        <f t="shared" ref="H92:H93" si="297">H91+G92</f>
        <v>0.8457648546</v>
      </c>
      <c r="I92" s="475">
        <f t="shared" si="294"/>
        <v>0</v>
      </c>
      <c r="J92" s="328">
        <f t="shared" ref="J92:J93" si="298">J91+I92</f>
        <v>358</v>
      </c>
      <c r="K92" s="329">
        <f t="shared" si="97"/>
        <v>0.9944444444</v>
      </c>
      <c r="L92" s="476">
        <f t="shared" si="295"/>
        <v>0</v>
      </c>
      <c r="M92" s="328">
        <f t="shared" ref="M92:M93" si="299">M91+L92</f>
        <v>62.48</v>
      </c>
      <c r="N92" s="133"/>
      <c r="O92" s="72">
        <f t="shared" si="246"/>
        <v>0</v>
      </c>
      <c r="P92" s="448"/>
      <c r="Q92" s="448"/>
      <c r="R92" s="448">
        <f>Roles!$D$5</f>
        <v>0.44</v>
      </c>
      <c r="S92" s="462">
        <f t="shared" si="247"/>
        <v>0</v>
      </c>
      <c r="T92" s="72">
        <f t="shared" si="248"/>
        <v>0</v>
      </c>
      <c r="U92" s="448"/>
      <c r="V92" s="448"/>
      <c r="W92" s="448">
        <f>Roles!$D$7</f>
        <v>0.12</v>
      </c>
      <c r="X92" s="462">
        <f t="shared" si="249"/>
        <v>0</v>
      </c>
      <c r="Y92" s="72">
        <f t="shared" si="250"/>
        <v>0</v>
      </c>
      <c r="Z92" s="448"/>
      <c r="AA92" s="448"/>
      <c r="AB92" s="448">
        <f>Roles!$D$7</f>
        <v>0.12</v>
      </c>
      <c r="AC92" s="462">
        <f t="shared" si="251"/>
        <v>0</v>
      </c>
      <c r="AD92" s="72">
        <f t="shared" si="252"/>
        <v>0</v>
      </c>
      <c r="AE92" s="448"/>
      <c r="AF92" s="448"/>
      <c r="AG92" s="448">
        <f>Roles!$D$7</f>
        <v>0.12</v>
      </c>
      <c r="AH92" s="462">
        <f t="shared" si="253"/>
        <v>0</v>
      </c>
      <c r="AI92" s="72">
        <f t="shared" si="254"/>
        <v>0</v>
      </c>
      <c r="AJ92" s="448"/>
      <c r="AK92" s="448"/>
      <c r="AL92" s="448">
        <f>Roles!$D$7</f>
        <v>0.12</v>
      </c>
      <c r="AM92" s="462">
        <f t="shared" si="255"/>
        <v>0</v>
      </c>
      <c r="AN92" s="72">
        <f t="shared" si="256"/>
        <v>0</v>
      </c>
      <c r="AO92" s="448"/>
      <c r="AP92" s="448"/>
      <c r="AQ92" s="448">
        <f>Roles!$D$7</f>
        <v>0.12</v>
      </c>
      <c r="AR92" s="462">
        <f t="shared" si="257"/>
        <v>0</v>
      </c>
      <c r="AS92" s="72">
        <f t="shared" si="258"/>
        <v>0</v>
      </c>
      <c r="AT92" s="448"/>
      <c r="AU92" s="448"/>
      <c r="AV92" s="448">
        <f>Roles!$D$7</f>
        <v>0.12</v>
      </c>
      <c r="AW92" s="462">
        <f t="shared" si="259"/>
        <v>0</v>
      </c>
      <c r="AX92" s="72">
        <f t="shared" si="260"/>
        <v>0</v>
      </c>
      <c r="AY92" s="448"/>
      <c r="AZ92" s="448"/>
      <c r="BA92" s="448">
        <f>Roles!$D$7</f>
        <v>0.12</v>
      </c>
      <c r="BB92" s="462">
        <f t="shared" si="261"/>
        <v>0</v>
      </c>
      <c r="BC92" s="72">
        <f t="shared" si="262"/>
        <v>0</v>
      </c>
      <c r="BD92" s="448"/>
      <c r="BE92" s="448"/>
      <c r="BF92" s="448">
        <f>Roles!$D$7</f>
        <v>0.12</v>
      </c>
      <c r="BG92" s="462">
        <f t="shared" si="263"/>
        <v>0</v>
      </c>
      <c r="BH92" s="72">
        <f t="shared" si="264"/>
        <v>0</v>
      </c>
      <c r="BI92" s="448"/>
      <c r="BJ92" s="448"/>
      <c r="BK92" s="448">
        <f>Roles!$D$7</f>
        <v>0.12</v>
      </c>
      <c r="BL92" s="462">
        <f t="shared" si="265"/>
        <v>0</v>
      </c>
      <c r="BM92" s="72">
        <f t="shared" si="266"/>
        <v>0</v>
      </c>
      <c r="BN92" s="448"/>
      <c r="BO92" s="448"/>
      <c r="BP92" s="448">
        <f>Roles!$D$7</f>
        <v>0.12</v>
      </c>
      <c r="BQ92" s="462">
        <f t="shared" si="267"/>
        <v>0</v>
      </c>
      <c r="BR92" s="72">
        <f t="shared" si="268"/>
        <v>0</v>
      </c>
      <c r="BS92" s="448"/>
      <c r="BT92" s="448"/>
      <c r="BU92" s="448">
        <f>Roles!$D$7</f>
        <v>0.12</v>
      </c>
      <c r="BV92" s="462">
        <f t="shared" si="269"/>
        <v>0</v>
      </c>
      <c r="BW92" s="72">
        <f t="shared" si="270"/>
        <v>0</v>
      </c>
      <c r="BX92" s="448"/>
      <c r="BY92" s="448"/>
      <c r="BZ92" s="448">
        <f>Roles!$D$7</f>
        <v>0.12</v>
      </c>
      <c r="CA92" s="462">
        <f t="shared" si="271"/>
        <v>0</v>
      </c>
      <c r="CB92" s="72">
        <f t="shared" si="272"/>
        <v>0</v>
      </c>
      <c r="CC92" s="448"/>
      <c r="CD92" s="448"/>
      <c r="CE92" s="448">
        <f>Roles!$D$7</f>
        <v>0.12</v>
      </c>
      <c r="CF92" s="462">
        <f t="shared" si="273"/>
        <v>0</v>
      </c>
      <c r="CG92" s="72">
        <f t="shared" si="274"/>
        <v>0</v>
      </c>
      <c r="CH92" s="448"/>
      <c r="CI92" s="448"/>
      <c r="CJ92" s="448">
        <f>Roles!$D$7</f>
        <v>0.12</v>
      </c>
      <c r="CK92" s="462">
        <f t="shared" si="275"/>
        <v>0</v>
      </c>
      <c r="CL92" s="72">
        <f t="shared" si="276"/>
        <v>0</v>
      </c>
      <c r="CM92" s="448"/>
      <c r="CN92" s="448"/>
      <c r="CO92" s="448">
        <f>Roles!$D$7</f>
        <v>0.12</v>
      </c>
      <c r="CP92" s="462">
        <f t="shared" si="277"/>
        <v>0</v>
      </c>
      <c r="CQ92" s="72">
        <f t="shared" si="278"/>
        <v>0</v>
      </c>
      <c r="CR92" s="448"/>
      <c r="CS92" s="448"/>
      <c r="CT92" s="448">
        <f>Roles!$D$7</f>
        <v>0.12</v>
      </c>
      <c r="CU92" s="462">
        <f t="shared" si="279"/>
        <v>0</v>
      </c>
      <c r="CV92" s="72">
        <f t="shared" si="280"/>
        <v>0</v>
      </c>
      <c r="CW92" s="448"/>
      <c r="CX92" s="448"/>
      <c r="CY92" s="448">
        <f>Roles!$D$7</f>
        <v>0.12</v>
      </c>
      <c r="CZ92" s="462">
        <f t="shared" si="281"/>
        <v>0</v>
      </c>
      <c r="DA92" s="72">
        <f t="shared" si="282"/>
        <v>0</v>
      </c>
      <c r="DB92" s="448"/>
      <c r="DC92" s="448"/>
      <c r="DD92" s="448">
        <f>Roles!$D$7</f>
        <v>0.12</v>
      </c>
      <c r="DE92" s="462">
        <f t="shared" si="283"/>
        <v>0</v>
      </c>
    </row>
    <row r="93" ht="15.75" customHeight="1">
      <c r="A93" s="257" t="s">
        <v>365</v>
      </c>
      <c r="B93" s="258" t="s">
        <v>366</v>
      </c>
      <c r="C93" s="497">
        <v>46349.0</v>
      </c>
      <c r="D93" s="497">
        <v>46349.0</v>
      </c>
      <c r="E93" s="498">
        <f t="shared" si="296"/>
        <v>1</v>
      </c>
      <c r="F93" s="261">
        <v>10.0</v>
      </c>
      <c r="G93" s="327">
        <f t="shared" si="3"/>
        <v>0.01264222503</v>
      </c>
      <c r="H93" s="327">
        <f t="shared" si="297"/>
        <v>0.8584070796</v>
      </c>
      <c r="I93" s="475">
        <f t="shared" si="294"/>
        <v>0</v>
      </c>
      <c r="J93" s="328">
        <f t="shared" si="298"/>
        <v>358</v>
      </c>
      <c r="K93" s="329">
        <f t="shared" si="97"/>
        <v>0.9944444444</v>
      </c>
      <c r="L93" s="476">
        <f t="shared" si="295"/>
        <v>0</v>
      </c>
      <c r="M93" s="328">
        <f t="shared" si="299"/>
        <v>62.48</v>
      </c>
      <c r="N93" s="133"/>
      <c r="O93" s="72">
        <f t="shared" si="246"/>
        <v>0</v>
      </c>
      <c r="P93" s="448"/>
      <c r="Q93" s="448"/>
      <c r="R93" s="448">
        <f>Roles!$D$5</f>
        <v>0.44</v>
      </c>
      <c r="S93" s="462">
        <f t="shared" si="247"/>
        <v>0</v>
      </c>
      <c r="T93" s="72">
        <f t="shared" si="248"/>
        <v>0</v>
      </c>
      <c r="U93" s="448"/>
      <c r="V93" s="448"/>
      <c r="W93" s="448">
        <f>Roles!$D$7</f>
        <v>0.12</v>
      </c>
      <c r="X93" s="462">
        <f t="shared" si="249"/>
        <v>0</v>
      </c>
      <c r="Y93" s="72">
        <f t="shared" si="250"/>
        <v>0</v>
      </c>
      <c r="Z93" s="448"/>
      <c r="AA93" s="448"/>
      <c r="AB93" s="448">
        <f>Roles!$D$7</f>
        <v>0.12</v>
      </c>
      <c r="AC93" s="462">
        <f t="shared" si="251"/>
        <v>0</v>
      </c>
      <c r="AD93" s="72">
        <f t="shared" si="252"/>
        <v>0</v>
      </c>
      <c r="AE93" s="448"/>
      <c r="AF93" s="448"/>
      <c r="AG93" s="448">
        <f>Roles!$D$7</f>
        <v>0.12</v>
      </c>
      <c r="AH93" s="462">
        <f t="shared" si="253"/>
        <v>0</v>
      </c>
      <c r="AI93" s="72">
        <f t="shared" si="254"/>
        <v>0</v>
      </c>
      <c r="AJ93" s="448"/>
      <c r="AK93" s="448"/>
      <c r="AL93" s="448">
        <f>Roles!$D$7</f>
        <v>0.12</v>
      </c>
      <c r="AM93" s="462">
        <f t="shared" si="255"/>
        <v>0</v>
      </c>
      <c r="AN93" s="72">
        <f t="shared" si="256"/>
        <v>0</v>
      </c>
      <c r="AO93" s="448"/>
      <c r="AP93" s="448"/>
      <c r="AQ93" s="448">
        <f>Roles!$D$7</f>
        <v>0.12</v>
      </c>
      <c r="AR93" s="462">
        <f t="shared" si="257"/>
        <v>0</v>
      </c>
      <c r="AS93" s="72">
        <f t="shared" si="258"/>
        <v>0</v>
      </c>
      <c r="AT93" s="448"/>
      <c r="AU93" s="448"/>
      <c r="AV93" s="448">
        <f>Roles!$D$7</f>
        <v>0.12</v>
      </c>
      <c r="AW93" s="462">
        <f t="shared" si="259"/>
        <v>0</v>
      </c>
      <c r="AX93" s="72">
        <f t="shared" si="260"/>
        <v>0</v>
      </c>
      <c r="AY93" s="448"/>
      <c r="AZ93" s="448"/>
      <c r="BA93" s="448">
        <f>Roles!$D$7</f>
        <v>0.12</v>
      </c>
      <c r="BB93" s="462">
        <f t="shared" si="261"/>
        <v>0</v>
      </c>
      <c r="BC93" s="72">
        <f t="shared" si="262"/>
        <v>0</v>
      </c>
      <c r="BD93" s="448"/>
      <c r="BE93" s="448"/>
      <c r="BF93" s="448">
        <f>Roles!$D$7</f>
        <v>0.12</v>
      </c>
      <c r="BG93" s="462">
        <f t="shared" si="263"/>
        <v>0</v>
      </c>
      <c r="BH93" s="72">
        <f t="shared" si="264"/>
        <v>0</v>
      </c>
      <c r="BI93" s="448"/>
      <c r="BJ93" s="448"/>
      <c r="BK93" s="448">
        <f>Roles!$D$7</f>
        <v>0.12</v>
      </c>
      <c r="BL93" s="462">
        <f t="shared" si="265"/>
        <v>0</v>
      </c>
      <c r="BM93" s="72">
        <f t="shared" si="266"/>
        <v>0</v>
      </c>
      <c r="BN93" s="448"/>
      <c r="BO93" s="448"/>
      <c r="BP93" s="448">
        <f>Roles!$D$7</f>
        <v>0.12</v>
      </c>
      <c r="BQ93" s="462">
        <f t="shared" si="267"/>
        <v>0</v>
      </c>
      <c r="BR93" s="72">
        <f t="shared" si="268"/>
        <v>0</v>
      </c>
      <c r="BS93" s="448"/>
      <c r="BT93" s="448"/>
      <c r="BU93" s="448">
        <f>Roles!$D$7</f>
        <v>0.12</v>
      </c>
      <c r="BV93" s="462">
        <f t="shared" si="269"/>
        <v>0</v>
      </c>
      <c r="BW93" s="72">
        <f t="shared" si="270"/>
        <v>0</v>
      </c>
      <c r="BX93" s="448"/>
      <c r="BY93" s="448"/>
      <c r="BZ93" s="448">
        <f>Roles!$D$7</f>
        <v>0.12</v>
      </c>
      <c r="CA93" s="462">
        <f t="shared" si="271"/>
        <v>0</v>
      </c>
      <c r="CB93" s="72">
        <f t="shared" si="272"/>
        <v>0</v>
      </c>
      <c r="CC93" s="448"/>
      <c r="CD93" s="448"/>
      <c r="CE93" s="448">
        <f>Roles!$D$7</f>
        <v>0.12</v>
      </c>
      <c r="CF93" s="462">
        <f t="shared" si="273"/>
        <v>0</v>
      </c>
      <c r="CG93" s="72">
        <f t="shared" si="274"/>
        <v>0</v>
      </c>
      <c r="CH93" s="448"/>
      <c r="CI93" s="448"/>
      <c r="CJ93" s="448">
        <f>Roles!$D$7</f>
        <v>0.12</v>
      </c>
      <c r="CK93" s="462">
        <f t="shared" si="275"/>
        <v>0</v>
      </c>
      <c r="CL93" s="72">
        <f t="shared" si="276"/>
        <v>0</v>
      </c>
      <c r="CM93" s="448"/>
      <c r="CN93" s="448"/>
      <c r="CO93" s="448">
        <f>Roles!$D$7</f>
        <v>0.12</v>
      </c>
      <c r="CP93" s="462">
        <f t="shared" si="277"/>
        <v>0</v>
      </c>
      <c r="CQ93" s="72">
        <f t="shared" si="278"/>
        <v>0</v>
      </c>
      <c r="CR93" s="448"/>
      <c r="CS93" s="448"/>
      <c r="CT93" s="448">
        <f>Roles!$D$7</f>
        <v>0.12</v>
      </c>
      <c r="CU93" s="462">
        <f t="shared" si="279"/>
        <v>0</v>
      </c>
      <c r="CV93" s="72">
        <f t="shared" si="280"/>
        <v>0</v>
      </c>
      <c r="CW93" s="448"/>
      <c r="CX93" s="448"/>
      <c r="CY93" s="448">
        <f>Roles!$D$7</f>
        <v>0.12</v>
      </c>
      <c r="CZ93" s="462">
        <f t="shared" si="281"/>
        <v>0</v>
      </c>
      <c r="DA93" s="72">
        <f t="shared" si="282"/>
        <v>0</v>
      </c>
      <c r="DB93" s="448"/>
      <c r="DC93" s="448"/>
      <c r="DD93" s="448">
        <f>Roles!$D$7</f>
        <v>0.12</v>
      </c>
      <c r="DE93" s="462">
        <f t="shared" si="283"/>
        <v>0</v>
      </c>
    </row>
    <row r="94" ht="15.75" customHeight="1">
      <c r="A94" s="492">
        <v>5.4</v>
      </c>
      <c r="B94" s="493" t="s">
        <v>367</v>
      </c>
      <c r="C94" s="494">
        <v>46350.0</v>
      </c>
      <c r="D94" s="494">
        <v>46352.0</v>
      </c>
      <c r="E94" s="495">
        <f t="shared" si="296"/>
        <v>3</v>
      </c>
      <c r="F94" s="277">
        <f>SUM(F95:F96)</f>
        <v>20</v>
      </c>
      <c r="G94" s="315">
        <f t="shared" si="3"/>
        <v>0.02528445006</v>
      </c>
      <c r="H94" s="315">
        <f>H96</f>
        <v>0.8836915297</v>
      </c>
      <c r="I94" s="496">
        <f>SUM(I95:I96)</f>
        <v>0</v>
      </c>
      <c r="J94" s="496">
        <f>J96</f>
        <v>358</v>
      </c>
      <c r="K94" s="245">
        <f t="shared" si="97"/>
        <v>0.9944444444</v>
      </c>
      <c r="L94" s="496">
        <f>SUM(L95:L96)</f>
        <v>0</v>
      </c>
      <c r="M94" s="496">
        <f>M96</f>
        <v>62.48</v>
      </c>
      <c r="N94" s="365"/>
      <c r="O94" s="72">
        <f t="shared" si="246"/>
        <v>0</v>
      </c>
      <c r="P94" s="462"/>
      <c r="Q94" s="448"/>
      <c r="R94" s="448"/>
      <c r="S94" s="462">
        <f t="shared" si="247"/>
        <v>0</v>
      </c>
      <c r="T94" s="72">
        <f t="shared" si="248"/>
        <v>0</v>
      </c>
      <c r="U94" s="462"/>
      <c r="V94" s="448"/>
      <c r="W94" s="448"/>
      <c r="X94" s="462">
        <f t="shared" si="249"/>
        <v>0</v>
      </c>
      <c r="Y94" s="72">
        <f t="shared" si="250"/>
        <v>0</v>
      </c>
      <c r="Z94" s="462"/>
      <c r="AA94" s="448"/>
      <c r="AB94" s="448"/>
      <c r="AC94" s="462">
        <f t="shared" si="251"/>
        <v>0</v>
      </c>
      <c r="AD94" s="72">
        <f t="shared" si="252"/>
        <v>0</v>
      </c>
      <c r="AE94" s="462"/>
      <c r="AF94" s="448"/>
      <c r="AG94" s="448"/>
      <c r="AH94" s="462">
        <f t="shared" si="253"/>
        <v>0</v>
      </c>
      <c r="AI94" s="72">
        <f t="shared" si="254"/>
        <v>0</v>
      </c>
      <c r="AJ94" s="462"/>
      <c r="AK94" s="448"/>
      <c r="AL94" s="448"/>
      <c r="AM94" s="462">
        <f t="shared" si="255"/>
        <v>0</v>
      </c>
      <c r="AN94" s="72">
        <f t="shared" si="256"/>
        <v>0</v>
      </c>
      <c r="AO94" s="462"/>
      <c r="AP94" s="448"/>
      <c r="AQ94" s="448"/>
      <c r="AR94" s="462">
        <f t="shared" si="257"/>
        <v>0</v>
      </c>
      <c r="AS94" s="72">
        <f t="shared" si="258"/>
        <v>0</v>
      </c>
      <c r="AT94" s="462"/>
      <c r="AU94" s="448"/>
      <c r="AV94" s="448"/>
      <c r="AW94" s="462">
        <f t="shared" si="259"/>
        <v>0</v>
      </c>
      <c r="AX94" s="72">
        <f t="shared" si="260"/>
        <v>0</v>
      </c>
      <c r="AY94" s="462"/>
      <c r="AZ94" s="448"/>
      <c r="BA94" s="448"/>
      <c r="BB94" s="462">
        <f t="shared" si="261"/>
        <v>0</v>
      </c>
      <c r="BC94" s="72">
        <f t="shared" si="262"/>
        <v>0</v>
      </c>
      <c r="BD94" s="462"/>
      <c r="BE94" s="448"/>
      <c r="BF94" s="448"/>
      <c r="BG94" s="462">
        <f t="shared" si="263"/>
        <v>0</v>
      </c>
      <c r="BH94" s="72">
        <f t="shared" si="264"/>
        <v>0</v>
      </c>
      <c r="BI94" s="462"/>
      <c r="BJ94" s="448"/>
      <c r="BK94" s="448"/>
      <c r="BL94" s="462">
        <f t="shared" si="265"/>
        <v>0</v>
      </c>
      <c r="BM94" s="72">
        <f t="shared" si="266"/>
        <v>0</v>
      </c>
      <c r="BN94" s="462"/>
      <c r="BO94" s="448"/>
      <c r="BP94" s="448"/>
      <c r="BQ94" s="462">
        <f t="shared" si="267"/>
        <v>0</v>
      </c>
      <c r="BR94" s="72">
        <f t="shared" si="268"/>
        <v>0</v>
      </c>
      <c r="BS94" s="462"/>
      <c r="BT94" s="448"/>
      <c r="BU94" s="448"/>
      <c r="BV94" s="462">
        <f t="shared" si="269"/>
        <v>0</v>
      </c>
      <c r="BW94" s="72">
        <f t="shared" si="270"/>
        <v>0</v>
      </c>
      <c r="BX94" s="462"/>
      <c r="BY94" s="448"/>
      <c r="BZ94" s="448"/>
      <c r="CA94" s="462">
        <f t="shared" si="271"/>
        <v>0</v>
      </c>
      <c r="CB94" s="72">
        <f t="shared" si="272"/>
        <v>0</v>
      </c>
      <c r="CC94" s="462"/>
      <c r="CD94" s="448"/>
      <c r="CE94" s="448"/>
      <c r="CF94" s="462">
        <f t="shared" si="273"/>
        <v>0</v>
      </c>
      <c r="CG94" s="72">
        <f t="shared" si="274"/>
        <v>0</v>
      </c>
      <c r="CH94" s="462"/>
      <c r="CI94" s="448"/>
      <c r="CJ94" s="448"/>
      <c r="CK94" s="462">
        <f t="shared" si="275"/>
        <v>0</v>
      </c>
      <c r="CL94" s="72">
        <f t="shared" si="276"/>
        <v>0</v>
      </c>
      <c r="CM94" s="462"/>
      <c r="CN94" s="448"/>
      <c r="CO94" s="448"/>
      <c r="CP94" s="462">
        <f t="shared" si="277"/>
        <v>0</v>
      </c>
      <c r="CQ94" s="72">
        <f t="shared" si="278"/>
        <v>0</v>
      </c>
      <c r="CR94" s="462"/>
      <c r="CS94" s="448"/>
      <c r="CT94" s="448"/>
      <c r="CU94" s="462">
        <f t="shared" si="279"/>
        <v>0</v>
      </c>
      <c r="CV94" s="72">
        <f t="shared" si="280"/>
        <v>0</v>
      </c>
      <c r="CW94" s="462"/>
      <c r="CX94" s="448"/>
      <c r="CY94" s="448"/>
      <c r="CZ94" s="462">
        <f t="shared" si="281"/>
        <v>0</v>
      </c>
      <c r="DA94" s="72">
        <f t="shared" si="282"/>
        <v>0</v>
      </c>
      <c r="DB94" s="462"/>
      <c r="DC94" s="448"/>
      <c r="DD94" s="448"/>
      <c r="DE94" s="462">
        <f t="shared" si="283"/>
        <v>0</v>
      </c>
    </row>
    <row r="95" ht="15.75" customHeight="1">
      <c r="A95" s="257" t="s">
        <v>368</v>
      </c>
      <c r="B95" s="258" t="s">
        <v>369</v>
      </c>
      <c r="C95" s="497">
        <v>46350.0</v>
      </c>
      <c r="D95" s="497">
        <v>46351.0</v>
      </c>
      <c r="E95" s="498">
        <f t="shared" si="296"/>
        <v>2</v>
      </c>
      <c r="F95" s="261">
        <v>10.0</v>
      </c>
      <c r="G95" s="263">
        <f t="shared" si="3"/>
        <v>0.01264222503</v>
      </c>
      <c r="H95" s="263">
        <f>H93+G95</f>
        <v>0.8710493047</v>
      </c>
      <c r="I95" s="475">
        <f t="shared" ref="I95:I96" si="300">P95+U95+Z95+AE95+AJ95+AO95+AT95+AY95+BD95+BI95+BN95+BS95+BX95+CC95+CH95+CM95+CR95+CW95+DB95</f>
        <v>0</v>
      </c>
      <c r="J95" s="287">
        <f>J93+I95</f>
        <v>358</v>
      </c>
      <c r="K95" s="326">
        <f t="shared" si="97"/>
        <v>0.9944444444</v>
      </c>
      <c r="L95" s="476">
        <f t="shared" ref="L95:L96" si="301">S95+X95+AC95+AH95+AM95+AR95+AW95+BB95+BG95+BL95+BQ95+BV95+CA95+CF95+CK95+CP95+CU95+CZ95+DE95</f>
        <v>0</v>
      </c>
      <c r="M95" s="287">
        <f>M93+L95</f>
        <v>62.48</v>
      </c>
      <c r="N95" s="133"/>
      <c r="O95" s="72">
        <f t="shared" si="246"/>
        <v>0</v>
      </c>
      <c r="P95" s="462"/>
      <c r="Q95" s="448"/>
      <c r="R95" s="448">
        <f>Roles!$D$5</f>
        <v>0.44</v>
      </c>
      <c r="S95" s="462">
        <f t="shared" si="247"/>
        <v>0</v>
      </c>
      <c r="T95" s="72">
        <f t="shared" si="248"/>
        <v>0</v>
      </c>
      <c r="U95" s="462"/>
      <c r="V95" s="448"/>
      <c r="W95" s="448">
        <f>Roles!$D$7</f>
        <v>0.12</v>
      </c>
      <c r="X95" s="462">
        <f t="shared" si="249"/>
        <v>0</v>
      </c>
      <c r="Y95" s="72">
        <f t="shared" si="250"/>
        <v>0</v>
      </c>
      <c r="Z95" s="462"/>
      <c r="AA95" s="448"/>
      <c r="AB95" s="448">
        <f>Roles!$D$7</f>
        <v>0.12</v>
      </c>
      <c r="AC95" s="462">
        <f t="shared" si="251"/>
        <v>0</v>
      </c>
      <c r="AD95" s="72">
        <f t="shared" si="252"/>
        <v>0</v>
      </c>
      <c r="AE95" s="462"/>
      <c r="AF95" s="448"/>
      <c r="AG95" s="448">
        <f>Roles!$D$7</f>
        <v>0.12</v>
      </c>
      <c r="AH95" s="462">
        <f t="shared" si="253"/>
        <v>0</v>
      </c>
      <c r="AI95" s="72">
        <f t="shared" si="254"/>
        <v>0</v>
      </c>
      <c r="AJ95" s="462"/>
      <c r="AK95" s="448"/>
      <c r="AL95" s="448">
        <f>Roles!$D$7</f>
        <v>0.12</v>
      </c>
      <c r="AM95" s="462">
        <f t="shared" si="255"/>
        <v>0</v>
      </c>
      <c r="AN95" s="72">
        <f t="shared" si="256"/>
        <v>0</v>
      </c>
      <c r="AO95" s="462"/>
      <c r="AP95" s="448"/>
      <c r="AQ95" s="448">
        <f>Roles!$D$7</f>
        <v>0.12</v>
      </c>
      <c r="AR95" s="462">
        <f t="shared" si="257"/>
        <v>0</v>
      </c>
      <c r="AS95" s="72">
        <f t="shared" si="258"/>
        <v>0</v>
      </c>
      <c r="AT95" s="462"/>
      <c r="AU95" s="448"/>
      <c r="AV95" s="448">
        <f>Roles!$D$7</f>
        <v>0.12</v>
      </c>
      <c r="AW95" s="462">
        <f t="shared" si="259"/>
        <v>0</v>
      </c>
      <c r="AX95" s="72">
        <f t="shared" si="260"/>
        <v>0</v>
      </c>
      <c r="AY95" s="462"/>
      <c r="AZ95" s="448"/>
      <c r="BA95" s="448">
        <f>Roles!$D$7</f>
        <v>0.12</v>
      </c>
      <c r="BB95" s="462">
        <f t="shared" si="261"/>
        <v>0</v>
      </c>
      <c r="BC95" s="72">
        <f t="shared" si="262"/>
        <v>0</v>
      </c>
      <c r="BD95" s="462"/>
      <c r="BE95" s="448"/>
      <c r="BF95" s="448">
        <f>Roles!$D$7</f>
        <v>0.12</v>
      </c>
      <c r="BG95" s="462">
        <f t="shared" si="263"/>
        <v>0</v>
      </c>
      <c r="BH95" s="72">
        <f t="shared" si="264"/>
        <v>0</v>
      </c>
      <c r="BI95" s="462"/>
      <c r="BJ95" s="448"/>
      <c r="BK95" s="448">
        <f>Roles!$D$7</f>
        <v>0.12</v>
      </c>
      <c r="BL95" s="462">
        <f t="shared" si="265"/>
        <v>0</v>
      </c>
      <c r="BM95" s="72">
        <f t="shared" si="266"/>
        <v>0</v>
      </c>
      <c r="BN95" s="462"/>
      <c r="BO95" s="448"/>
      <c r="BP95" s="448">
        <f>Roles!$D$7</f>
        <v>0.12</v>
      </c>
      <c r="BQ95" s="462">
        <f t="shared" si="267"/>
        <v>0</v>
      </c>
      <c r="BR95" s="72">
        <f t="shared" si="268"/>
        <v>0</v>
      </c>
      <c r="BS95" s="462"/>
      <c r="BT95" s="448"/>
      <c r="BU95" s="448">
        <f>Roles!$D$7</f>
        <v>0.12</v>
      </c>
      <c r="BV95" s="462">
        <f t="shared" si="269"/>
        <v>0</v>
      </c>
      <c r="BW95" s="72">
        <f t="shared" si="270"/>
        <v>0</v>
      </c>
      <c r="BX95" s="462"/>
      <c r="BY95" s="448"/>
      <c r="BZ95" s="448">
        <f>Roles!$D$7</f>
        <v>0.12</v>
      </c>
      <c r="CA95" s="462">
        <f t="shared" si="271"/>
        <v>0</v>
      </c>
      <c r="CB95" s="72">
        <f t="shared" si="272"/>
        <v>0</v>
      </c>
      <c r="CC95" s="462"/>
      <c r="CD95" s="448"/>
      <c r="CE95" s="448">
        <f>Roles!$D$7</f>
        <v>0.12</v>
      </c>
      <c r="CF95" s="462">
        <f t="shared" si="273"/>
        <v>0</v>
      </c>
      <c r="CG95" s="72">
        <f t="shared" si="274"/>
        <v>0</v>
      </c>
      <c r="CH95" s="462"/>
      <c r="CI95" s="448"/>
      <c r="CJ95" s="448">
        <f>Roles!$D$7</f>
        <v>0.12</v>
      </c>
      <c r="CK95" s="462">
        <f t="shared" si="275"/>
        <v>0</v>
      </c>
      <c r="CL95" s="72">
        <f t="shared" si="276"/>
        <v>0</v>
      </c>
      <c r="CM95" s="462"/>
      <c r="CN95" s="448"/>
      <c r="CO95" s="448">
        <f>Roles!$D$7</f>
        <v>0.12</v>
      </c>
      <c r="CP95" s="462">
        <f t="shared" si="277"/>
        <v>0</v>
      </c>
      <c r="CQ95" s="72">
        <f t="shared" si="278"/>
        <v>0</v>
      </c>
      <c r="CR95" s="462"/>
      <c r="CS95" s="448"/>
      <c r="CT95" s="448">
        <f>Roles!$D$7</f>
        <v>0.12</v>
      </c>
      <c r="CU95" s="462">
        <f t="shared" si="279"/>
        <v>0</v>
      </c>
      <c r="CV95" s="72">
        <f t="shared" si="280"/>
        <v>0</v>
      </c>
      <c r="CW95" s="462"/>
      <c r="CX95" s="448"/>
      <c r="CY95" s="448">
        <f>Roles!$D$7</f>
        <v>0.12</v>
      </c>
      <c r="CZ95" s="462">
        <f t="shared" si="281"/>
        <v>0</v>
      </c>
      <c r="DA95" s="72">
        <f t="shared" si="282"/>
        <v>0</v>
      </c>
      <c r="DB95" s="462"/>
      <c r="DC95" s="448"/>
      <c r="DD95" s="448">
        <f>Roles!$D$7</f>
        <v>0.12</v>
      </c>
      <c r="DE95" s="462">
        <f t="shared" si="283"/>
        <v>0</v>
      </c>
    </row>
    <row r="96" ht="15.75" customHeight="1">
      <c r="A96" s="257" t="s">
        <v>370</v>
      </c>
      <c r="B96" s="258" t="s">
        <v>371</v>
      </c>
      <c r="C96" s="497">
        <v>46352.0</v>
      </c>
      <c r="D96" s="497">
        <v>46352.0</v>
      </c>
      <c r="E96" s="498">
        <f t="shared" si="296"/>
        <v>1</v>
      </c>
      <c r="F96" s="261">
        <v>10.0</v>
      </c>
      <c r="G96" s="327">
        <f t="shared" si="3"/>
        <v>0.01264222503</v>
      </c>
      <c r="H96" s="327">
        <f t="shared" ref="H96:H97" si="302">H95+G96</f>
        <v>0.8836915297</v>
      </c>
      <c r="I96" s="475">
        <f t="shared" si="300"/>
        <v>0</v>
      </c>
      <c r="J96" s="328">
        <f t="shared" ref="J96:J97" si="303">J95+I96</f>
        <v>358</v>
      </c>
      <c r="K96" s="329">
        <f t="shared" si="97"/>
        <v>0.9944444444</v>
      </c>
      <c r="L96" s="476">
        <f t="shared" si="301"/>
        <v>0</v>
      </c>
      <c r="M96" s="328">
        <f t="shared" ref="M96:M97" si="304">M95+L96</f>
        <v>62.48</v>
      </c>
      <c r="N96" s="133"/>
      <c r="O96" s="72">
        <f t="shared" si="246"/>
        <v>0</v>
      </c>
      <c r="P96" s="448"/>
      <c r="Q96" s="448"/>
      <c r="R96" s="448">
        <f>Roles!$D$5</f>
        <v>0.44</v>
      </c>
      <c r="S96" s="462">
        <f t="shared" si="247"/>
        <v>0</v>
      </c>
      <c r="T96" s="72">
        <f t="shared" si="248"/>
        <v>0</v>
      </c>
      <c r="U96" s="448"/>
      <c r="V96" s="448"/>
      <c r="W96" s="448">
        <f>Roles!$D$7</f>
        <v>0.12</v>
      </c>
      <c r="X96" s="462">
        <f t="shared" si="249"/>
        <v>0</v>
      </c>
      <c r="Y96" s="72">
        <f t="shared" si="250"/>
        <v>0</v>
      </c>
      <c r="Z96" s="448"/>
      <c r="AA96" s="448"/>
      <c r="AB96" s="448">
        <f>Roles!$D$7</f>
        <v>0.12</v>
      </c>
      <c r="AC96" s="462">
        <f t="shared" si="251"/>
        <v>0</v>
      </c>
      <c r="AD96" s="72">
        <f t="shared" si="252"/>
        <v>0</v>
      </c>
      <c r="AE96" s="448"/>
      <c r="AF96" s="448"/>
      <c r="AG96" s="448">
        <f>Roles!$D$7</f>
        <v>0.12</v>
      </c>
      <c r="AH96" s="462">
        <f t="shared" si="253"/>
        <v>0</v>
      </c>
      <c r="AI96" s="72">
        <f t="shared" si="254"/>
        <v>0</v>
      </c>
      <c r="AJ96" s="448"/>
      <c r="AK96" s="448"/>
      <c r="AL96" s="448">
        <f>Roles!$D$7</f>
        <v>0.12</v>
      </c>
      <c r="AM96" s="462">
        <f t="shared" si="255"/>
        <v>0</v>
      </c>
      <c r="AN96" s="72">
        <f t="shared" si="256"/>
        <v>0</v>
      </c>
      <c r="AO96" s="448"/>
      <c r="AP96" s="448"/>
      <c r="AQ96" s="448">
        <f>Roles!$D$7</f>
        <v>0.12</v>
      </c>
      <c r="AR96" s="462">
        <f t="shared" si="257"/>
        <v>0</v>
      </c>
      <c r="AS96" s="72">
        <f t="shared" si="258"/>
        <v>0</v>
      </c>
      <c r="AT96" s="448"/>
      <c r="AU96" s="448"/>
      <c r="AV96" s="448">
        <f>Roles!$D$7</f>
        <v>0.12</v>
      </c>
      <c r="AW96" s="462">
        <f t="shared" si="259"/>
        <v>0</v>
      </c>
      <c r="AX96" s="72">
        <f t="shared" si="260"/>
        <v>0</v>
      </c>
      <c r="AY96" s="448"/>
      <c r="AZ96" s="448"/>
      <c r="BA96" s="448">
        <f>Roles!$D$7</f>
        <v>0.12</v>
      </c>
      <c r="BB96" s="462">
        <f t="shared" si="261"/>
        <v>0</v>
      </c>
      <c r="BC96" s="72">
        <f t="shared" si="262"/>
        <v>0</v>
      </c>
      <c r="BD96" s="448"/>
      <c r="BE96" s="448"/>
      <c r="BF96" s="448">
        <f>Roles!$D$7</f>
        <v>0.12</v>
      </c>
      <c r="BG96" s="462">
        <f t="shared" si="263"/>
        <v>0</v>
      </c>
      <c r="BH96" s="72">
        <f t="shared" si="264"/>
        <v>0</v>
      </c>
      <c r="BI96" s="448"/>
      <c r="BJ96" s="448"/>
      <c r="BK96" s="448">
        <f>Roles!$D$7</f>
        <v>0.12</v>
      </c>
      <c r="BL96" s="462">
        <f t="shared" si="265"/>
        <v>0</v>
      </c>
      <c r="BM96" s="72">
        <f t="shared" si="266"/>
        <v>0</v>
      </c>
      <c r="BN96" s="448"/>
      <c r="BO96" s="448"/>
      <c r="BP96" s="448">
        <f>Roles!$D$7</f>
        <v>0.12</v>
      </c>
      <c r="BQ96" s="462">
        <f t="shared" si="267"/>
        <v>0</v>
      </c>
      <c r="BR96" s="72">
        <f t="shared" si="268"/>
        <v>0</v>
      </c>
      <c r="BS96" s="448"/>
      <c r="BT96" s="448"/>
      <c r="BU96" s="448">
        <f>Roles!$D$7</f>
        <v>0.12</v>
      </c>
      <c r="BV96" s="462">
        <f t="shared" si="269"/>
        <v>0</v>
      </c>
      <c r="BW96" s="72">
        <f t="shared" si="270"/>
        <v>0</v>
      </c>
      <c r="BX96" s="448"/>
      <c r="BY96" s="448"/>
      <c r="BZ96" s="448">
        <f>Roles!$D$7</f>
        <v>0.12</v>
      </c>
      <c r="CA96" s="462">
        <f t="shared" si="271"/>
        <v>0</v>
      </c>
      <c r="CB96" s="72">
        <f t="shared" si="272"/>
        <v>0</v>
      </c>
      <c r="CC96" s="448"/>
      <c r="CD96" s="448"/>
      <c r="CE96" s="448">
        <f>Roles!$D$7</f>
        <v>0.12</v>
      </c>
      <c r="CF96" s="462">
        <f t="shared" si="273"/>
        <v>0</v>
      </c>
      <c r="CG96" s="72">
        <f t="shared" si="274"/>
        <v>0</v>
      </c>
      <c r="CH96" s="448"/>
      <c r="CI96" s="448"/>
      <c r="CJ96" s="448">
        <f>Roles!$D$7</f>
        <v>0.12</v>
      </c>
      <c r="CK96" s="462">
        <f t="shared" si="275"/>
        <v>0</v>
      </c>
      <c r="CL96" s="72">
        <f t="shared" si="276"/>
        <v>0</v>
      </c>
      <c r="CM96" s="448"/>
      <c r="CN96" s="448"/>
      <c r="CO96" s="448">
        <f>Roles!$D$7</f>
        <v>0.12</v>
      </c>
      <c r="CP96" s="462">
        <f t="shared" si="277"/>
        <v>0</v>
      </c>
      <c r="CQ96" s="72">
        <f t="shared" si="278"/>
        <v>0</v>
      </c>
      <c r="CR96" s="448"/>
      <c r="CS96" s="448"/>
      <c r="CT96" s="448">
        <f>Roles!$D$7</f>
        <v>0.12</v>
      </c>
      <c r="CU96" s="462">
        <f t="shared" si="279"/>
        <v>0</v>
      </c>
      <c r="CV96" s="72">
        <f t="shared" si="280"/>
        <v>0</v>
      </c>
      <c r="CW96" s="448"/>
      <c r="CX96" s="448"/>
      <c r="CY96" s="448">
        <f>Roles!$D$7</f>
        <v>0.12</v>
      </c>
      <c r="CZ96" s="462">
        <f t="shared" si="281"/>
        <v>0</v>
      </c>
      <c r="DA96" s="72">
        <f t="shared" si="282"/>
        <v>0</v>
      </c>
      <c r="DB96" s="448"/>
      <c r="DC96" s="448"/>
      <c r="DD96" s="448">
        <f>Roles!$D$7</f>
        <v>0.12</v>
      </c>
      <c r="DE96" s="462">
        <f t="shared" si="283"/>
        <v>0</v>
      </c>
    </row>
    <row r="97" ht="15.75" customHeight="1">
      <c r="A97" s="483" t="s">
        <v>190</v>
      </c>
      <c r="B97" s="484" t="s">
        <v>244</v>
      </c>
      <c r="C97" s="443">
        <v>46352.0</v>
      </c>
      <c r="D97" s="443">
        <v>46352.0</v>
      </c>
      <c r="E97" s="485">
        <f t="shared" si="296"/>
        <v>1</v>
      </c>
      <c r="F97" s="505">
        <v>0.0</v>
      </c>
      <c r="G97" s="326">
        <f t="shared" si="3"/>
        <v>0</v>
      </c>
      <c r="H97" s="326">
        <f t="shared" si="302"/>
        <v>0.8836915297</v>
      </c>
      <c r="I97" s="54">
        <f>F97</f>
        <v>0</v>
      </c>
      <c r="J97" s="54">
        <f t="shared" si="303"/>
        <v>358</v>
      </c>
      <c r="K97" s="326">
        <f t="shared" si="97"/>
        <v>0.9944444444</v>
      </c>
      <c r="L97" s="54">
        <v>0.0</v>
      </c>
      <c r="M97" s="54">
        <f t="shared" si="304"/>
        <v>62.48</v>
      </c>
      <c r="N97" s="364"/>
      <c r="O97" s="72"/>
      <c r="P97" s="462"/>
      <c r="Q97" s="448"/>
      <c r="R97" s="448"/>
      <c r="S97" s="462"/>
      <c r="T97" s="72"/>
      <c r="U97" s="462"/>
      <c r="V97" s="448"/>
      <c r="W97" s="448"/>
      <c r="X97" s="462"/>
      <c r="Y97" s="72"/>
      <c r="Z97" s="462"/>
      <c r="AA97" s="448"/>
      <c r="AB97" s="448"/>
      <c r="AC97" s="462"/>
      <c r="AD97" s="72"/>
      <c r="AE97" s="462"/>
      <c r="AF97" s="448"/>
      <c r="AG97" s="448"/>
      <c r="AH97" s="462"/>
      <c r="AI97" s="72"/>
      <c r="AJ97" s="462"/>
      <c r="AK97" s="448"/>
      <c r="AL97" s="448"/>
      <c r="AM97" s="462"/>
      <c r="AN97" s="72"/>
      <c r="AO97" s="462"/>
      <c r="AP97" s="448"/>
      <c r="AQ97" s="448"/>
      <c r="AR97" s="462"/>
      <c r="AS97" s="72"/>
      <c r="AT97" s="462"/>
      <c r="AU97" s="448"/>
      <c r="AV97" s="448"/>
      <c r="AW97" s="462"/>
      <c r="AX97" s="72"/>
      <c r="AY97" s="462"/>
      <c r="AZ97" s="448"/>
      <c r="BA97" s="448"/>
      <c r="BB97" s="462"/>
      <c r="BC97" s="72"/>
      <c r="BD97" s="462"/>
      <c r="BE97" s="448"/>
      <c r="BF97" s="448"/>
      <c r="BG97" s="462"/>
      <c r="BH97" s="72"/>
      <c r="BI97" s="462"/>
      <c r="BJ97" s="448"/>
      <c r="BK97" s="448"/>
      <c r="BL97" s="462"/>
      <c r="BM97" s="72"/>
      <c r="BN97" s="462"/>
      <c r="BO97" s="448"/>
      <c r="BP97" s="448"/>
      <c r="BQ97" s="462"/>
      <c r="BR97" s="72"/>
      <c r="BS97" s="462"/>
      <c r="BT97" s="448"/>
      <c r="BU97" s="448"/>
      <c r="BV97" s="462"/>
      <c r="BW97" s="72"/>
      <c r="BX97" s="462"/>
      <c r="BY97" s="448"/>
      <c r="BZ97" s="448"/>
      <c r="CA97" s="462"/>
      <c r="CB97" s="72"/>
      <c r="CC97" s="462"/>
      <c r="CD97" s="448"/>
      <c r="CE97" s="448"/>
      <c r="CF97" s="462"/>
      <c r="CG97" s="72"/>
      <c r="CH97" s="462"/>
      <c r="CI97" s="448"/>
      <c r="CJ97" s="448"/>
      <c r="CK97" s="462"/>
      <c r="CL97" s="72"/>
      <c r="CM97" s="462"/>
      <c r="CN97" s="448"/>
      <c r="CO97" s="448"/>
      <c r="CP97" s="462"/>
      <c r="CQ97" s="72"/>
      <c r="CR97" s="462"/>
      <c r="CS97" s="448"/>
      <c r="CT97" s="448"/>
      <c r="CU97" s="462"/>
      <c r="CV97" s="72"/>
      <c r="CW97" s="462"/>
      <c r="CX97" s="448"/>
      <c r="CY97" s="448"/>
      <c r="CZ97" s="462"/>
      <c r="DA97" s="72"/>
      <c r="DB97" s="462"/>
      <c r="DC97" s="448"/>
      <c r="DD97" s="448"/>
      <c r="DE97" s="462"/>
    </row>
    <row r="98" ht="15.75" customHeight="1">
      <c r="A98" s="487">
        <v>6.0</v>
      </c>
      <c r="B98" s="507" t="s">
        <v>372</v>
      </c>
      <c r="C98" s="489">
        <v>46353.0</v>
      </c>
      <c r="D98" s="489">
        <v>46367.0</v>
      </c>
      <c r="E98" s="490">
        <f t="shared" si="296"/>
        <v>15</v>
      </c>
      <c r="F98" s="300">
        <f>F99+F103+F107+F110</f>
        <v>92</v>
      </c>
      <c r="G98" s="322">
        <f t="shared" si="3"/>
        <v>0.1163084703</v>
      </c>
      <c r="H98" s="322">
        <f>H112</f>
        <v>1</v>
      </c>
      <c r="I98" s="491">
        <f>I99+I103+I107+I110</f>
        <v>2</v>
      </c>
      <c r="J98" s="491">
        <f>J112</f>
        <v>360</v>
      </c>
      <c r="K98" s="454">
        <f t="shared" si="97"/>
        <v>1</v>
      </c>
      <c r="L98" s="491">
        <f>L99+L103+L107+L110</f>
        <v>0.88</v>
      </c>
      <c r="M98" s="491">
        <f>M112</f>
        <v>63.36</v>
      </c>
      <c r="N98" s="337"/>
      <c r="O98" s="72"/>
      <c r="P98" s="448"/>
      <c r="Q98" s="448"/>
      <c r="R98" s="448"/>
      <c r="S98" s="462"/>
      <c r="T98" s="72"/>
      <c r="U98" s="448"/>
      <c r="V98" s="448"/>
      <c r="W98" s="448"/>
      <c r="X98" s="462"/>
      <c r="Y98" s="72"/>
      <c r="Z98" s="448"/>
      <c r="AA98" s="448"/>
      <c r="AB98" s="448"/>
      <c r="AC98" s="462"/>
      <c r="AD98" s="72"/>
      <c r="AE98" s="448"/>
      <c r="AF98" s="448"/>
      <c r="AG98" s="448"/>
      <c r="AH98" s="462"/>
      <c r="AI98" s="72"/>
      <c r="AJ98" s="448"/>
      <c r="AK98" s="448"/>
      <c r="AL98" s="448"/>
      <c r="AM98" s="462"/>
      <c r="AN98" s="72"/>
      <c r="AO98" s="448"/>
      <c r="AP98" s="448"/>
      <c r="AQ98" s="448"/>
      <c r="AR98" s="462"/>
      <c r="AS98" s="72"/>
      <c r="AT98" s="448"/>
      <c r="AU98" s="448"/>
      <c r="AV98" s="448"/>
      <c r="AW98" s="462"/>
      <c r="AX98" s="72"/>
      <c r="AY98" s="448"/>
      <c r="AZ98" s="448"/>
      <c r="BA98" s="448"/>
      <c r="BB98" s="462"/>
      <c r="BC98" s="72"/>
      <c r="BD98" s="448"/>
      <c r="BE98" s="448"/>
      <c r="BF98" s="448"/>
      <c r="BG98" s="462"/>
      <c r="BH98" s="72"/>
      <c r="BI98" s="448"/>
      <c r="BJ98" s="448"/>
      <c r="BK98" s="448"/>
      <c r="BL98" s="462"/>
      <c r="BM98" s="72"/>
      <c r="BN98" s="448"/>
      <c r="BO98" s="448"/>
      <c r="BP98" s="448"/>
      <c r="BQ98" s="462"/>
      <c r="BR98" s="72"/>
      <c r="BS98" s="448"/>
      <c r="BT98" s="448"/>
      <c r="BU98" s="448"/>
      <c r="BV98" s="462"/>
      <c r="BW98" s="72"/>
      <c r="BX98" s="448"/>
      <c r="BY98" s="448"/>
      <c r="BZ98" s="448"/>
      <c r="CA98" s="462"/>
      <c r="CB98" s="72"/>
      <c r="CC98" s="448"/>
      <c r="CD98" s="448"/>
      <c r="CE98" s="448"/>
      <c r="CF98" s="462"/>
      <c r="CG98" s="72"/>
      <c r="CH98" s="448"/>
      <c r="CI98" s="448"/>
      <c r="CJ98" s="448"/>
      <c r="CK98" s="462"/>
      <c r="CL98" s="72"/>
      <c r="CM98" s="448"/>
      <c r="CN98" s="448"/>
      <c r="CO98" s="448"/>
      <c r="CP98" s="462"/>
      <c r="CQ98" s="72"/>
      <c r="CR98" s="448"/>
      <c r="CS98" s="448"/>
      <c r="CT98" s="448"/>
      <c r="CU98" s="462"/>
      <c r="CV98" s="72"/>
      <c r="CW98" s="448"/>
      <c r="CX98" s="448"/>
      <c r="CY98" s="448"/>
      <c r="CZ98" s="462"/>
      <c r="DA98" s="72"/>
      <c r="DB98" s="448"/>
      <c r="DC98" s="448"/>
      <c r="DD98" s="448"/>
      <c r="DE98" s="462"/>
    </row>
    <row r="99" ht="15.75" customHeight="1">
      <c r="A99" s="492">
        <v>6.1</v>
      </c>
      <c r="B99" s="493" t="s">
        <v>373</v>
      </c>
      <c r="C99" s="494">
        <v>46353.0</v>
      </c>
      <c r="D99" s="494">
        <v>46358.0</v>
      </c>
      <c r="E99" s="495">
        <f t="shared" si="296"/>
        <v>6</v>
      </c>
      <c r="F99" s="277">
        <f>SUM(F100:F102)</f>
        <v>31</v>
      </c>
      <c r="G99" s="315">
        <f t="shared" si="3"/>
        <v>0.0391908976</v>
      </c>
      <c r="H99" s="315">
        <f>H102</f>
        <v>0.9228824273</v>
      </c>
      <c r="I99" s="496">
        <f>SUM(I100:I102)</f>
        <v>1</v>
      </c>
      <c r="J99" s="496">
        <f>J102</f>
        <v>359</v>
      </c>
      <c r="K99" s="245">
        <f t="shared" si="97"/>
        <v>0.9972222222</v>
      </c>
      <c r="L99" s="496">
        <f>SUM(L100:L102)</f>
        <v>0.44</v>
      </c>
      <c r="M99" s="496">
        <f>M102</f>
        <v>62.92</v>
      </c>
      <c r="N99" s="365"/>
      <c r="O99" s="72"/>
      <c r="P99" s="448"/>
      <c r="Q99" s="448"/>
      <c r="R99" s="448"/>
      <c r="S99" s="462"/>
      <c r="T99" s="72"/>
      <c r="U99" s="448"/>
      <c r="V99" s="448"/>
      <c r="W99" s="448"/>
      <c r="X99" s="462"/>
      <c r="Y99" s="72"/>
      <c r="Z99" s="448"/>
      <c r="AA99" s="448"/>
      <c r="AB99" s="448"/>
      <c r="AC99" s="462"/>
      <c r="AD99" s="72"/>
      <c r="AE99" s="448"/>
      <c r="AF99" s="448"/>
      <c r="AG99" s="448"/>
      <c r="AH99" s="462"/>
      <c r="AI99" s="72"/>
      <c r="AJ99" s="448"/>
      <c r="AK99" s="448"/>
      <c r="AL99" s="448"/>
      <c r="AM99" s="462"/>
      <c r="AN99" s="72"/>
      <c r="AO99" s="448"/>
      <c r="AP99" s="448"/>
      <c r="AQ99" s="448"/>
      <c r="AR99" s="462"/>
      <c r="AS99" s="72"/>
      <c r="AT99" s="448"/>
      <c r="AU99" s="448"/>
      <c r="AV99" s="448"/>
      <c r="AW99" s="462"/>
      <c r="AX99" s="72"/>
      <c r="AY99" s="448"/>
      <c r="AZ99" s="448"/>
      <c r="BA99" s="448"/>
      <c r="BB99" s="462"/>
      <c r="BC99" s="72"/>
      <c r="BD99" s="448"/>
      <c r="BE99" s="448"/>
      <c r="BF99" s="448"/>
      <c r="BG99" s="462"/>
      <c r="BH99" s="72"/>
      <c r="BI99" s="448"/>
      <c r="BJ99" s="448"/>
      <c r="BK99" s="448"/>
      <c r="BL99" s="462"/>
      <c r="BM99" s="72"/>
      <c r="BN99" s="448"/>
      <c r="BO99" s="448"/>
      <c r="BP99" s="448"/>
      <c r="BQ99" s="462"/>
      <c r="BR99" s="72"/>
      <c r="BS99" s="448"/>
      <c r="BT99" s="448"/>
      <c r="BU99" s="448"/>
      <c r="BV99" s="462"/>
      <c r="BW99" s="72"/>
      <c r="BX99" s="448"/>
      <c r="BY99" s="448"/>
      <c r="BZ99" s="448"/>
      <c r="CA99" s="462"/>
      <c r="CB99" s="72"/>
      <c r="CC99" s="448"/>
      <c r="CD99" s="448"/>
      <c r="CE99" s="448"/>
      <c r="CF99" s="462"/>
      <c r="CG99" s="72"/>
      <c r="CH99" s="448"/>
      <c r="CI99" s="448"/>
      <c r="CJ99" s="448"/>
      <c r="CK99" s="462"/>
      <c r="CL99" s="72"/>
      <c r="CM99" s="448"/>
      <c r="CN99" s="448"/>
      <c r="CO99" s="448"/>
      <c r="CP99" s="462"/>
      <c r="CQ99" s="72"/>
      <c r="CR99" s="448"/>
      <c r="CS99" s="448"/>
      <c r="CT99" s="448"/>
      <c r="CU99" s="462"/>
      <c r="CV99" s="72"/>
      <c r="CW99" s="448"/>
      <c r="CX99" s="448"/>
      <c r="CY99" s="448"/>
      <c r="CZ99" s="462"/>
      <c r="DA99" s="72"/>
      <c r="DB99" s="448"/>
      <c r="DC99" s="448"/>
      <c r="DD99" s="448"/>
      <c r="DE99" s="462"/>
    </row>
    <row r="100" ht="15.75" customHeight="1">
      <c r="A100" s="257" t="s">
        <v>374</v>
      </c>
      <c r="B100" s="501" t="s">
        <v>375</v>
      </c>
      <c r="C100" s="497">
        <v>46354.0</v>
      </c>
      <c r="D100" s="497">
        <v>46354.0</v>
      </c>
      <c r="E100" s="498">
        <v>1.0</v>
      </c>
      <c r="F100" s="499">
        <v>1.0</v>
      </c>
      <c r="G100" s="263">
        <f t="shared" si="3"/>
        <v>0.001264222503</v>
      </c>
      <c r="H100" s="263">
        <f>H96+G100</f>
        <v>0.8849557522</v>
      </c>
      <c r="I100" s="475">
        <f t="shared" ref="I100:I102" si="305">P100+U100+Z100+AE100+AJ100+AO100+AT100+AY100+BD100+BI100+BN100+BS100+BX100+CC100+CH100+CM100+CR100+CW100+DB100</f>
        <v>1</v>
      </c>
      <c r="J100" s="287">
        <f>J97+I100</f>
        <v>359</v>
      </c>
      <c r="K100" s="326">
        <f t="shared" si="97"/>
        <v>0.9972222222</v>
      </c>
      <c r="L100" s="476">
        <f t="shared" ref="L100:L102" si="306">S100+X100+AC100+AH100+AM100+AR100+AW100+BB100+BG100+BL100+BQ100+BV100+CA100+CF100+CK100+CP100+CU100+CZ100+DE100</f>
        <v>0.44</v>
      </c>
      <c r="M100" s="287">
        <f>M96+L100</f>
        <v>62.92</v>
      </c>
      <c r="N100" s="133"/>
      <c r="O100" s="72">
        <f t="shared" ref="O100:O112" si="307">P100/$F100</f>
        <v>1</v>
      </c>
      <c r="P100" s="462">
        <v>1.0</v>
      </c>
      <c r="Q100" s="448"/>
      <c r="R100" s="448">
        <f>Roles!$D$5</f>
        <v>0.44</v>
      </c>
      <c r="S100" s="462">
        <f t="shared" ref="S100:S112" si="308">R100*P100</f>
        <v>0.44</v>
      </c>
      <c r="T100" s="72">
        <f t="shared" ref="T100:T112" si="309">U100/$F100</f>
        <v>0</v>
      </c>
      <c r="U100" s="462"/>
      <c r="V100" s="448"/>
      <c r="W100" s="448">
        <f>Roles!$D$7</f>
        <v>0.12</v>
      </c>
      <c r="X100" s="462">
        <f t="shared" ref="X100:X112" si="310">W100*U100</f>
        <v>0</v>
      </c>
      <c r="Y100" s="72">
        <f t="shared" ref="Y100:Y112" si="311">Z100/$F100</f>
        <v>0</v>
      </c>
      <c r="Z100" s="462"/>
      <c r="AA100" s="448"/>
      <c r="AB100" s="448">
        <f>Roles!$D$7</f>
        <v>0.12</v>
      </c>
      <c r="AC100" s="462">
        <f t="shared" ref="AC100:AC112" si="312">AB100*Z100</f>
        <v>0</v>
      </c>
      <c r="AD100" s="72">
        <f t="shared" ref="AD100:AD112" si="313">AE100/$F100</f>
        <v>0</v>
      </c>
      <c r="AE100" s="462"/>
      <c r="AF100" s="448"/>
      <c r="AG100" s="448">
        <f>Roles!$D$7</f>
        <v>0.12</v>
      </c>
      <c r="AH100" s="462">
        <f t="shared" ref="AH100:AH112" si="314">AG100*AE100</f>
        <v>0</v>
      </c>
      <c r="AI100" s="72">
        <f t="shared" ref="AI100:AI112" si="315">AJ100/$F100</f>
        <v>0</v>
      </c>
      <c r="AJ100" s="462"/>
      <c r="AK100" s="448"/>
      <c r="AL100" s="448">
        <f>Roles!$D$7</f>
        <v>0.12</v>
      </c>
      <c r="AM100" s="462">
        <f t="shared" ref="AM100:AM112" si="316">AL100*AJ100</f>
        <v>0</v>
      </c>
      <c r="AN100" s="72">
        <f t="shared" ref="AN100:AN112" si="317">AO100/$F100</f>
        <v>0</v>
      </c>
      <c r="AO100" s="462"/>
      <c r="AP100" s="448"/>
      <c r="AQ100" s="448">
        <f>Roles!$D$7</f>
        <v>0.12</v>
      </c>
      <c r="AR100" s="462">
        <f t="shared" ref="AR100:AR112" si="318">AQ100*AO100</f>
        <v>0</v>
      </c>
      <c r="AS100" s="72">
        <f t="shared" ref="AS100:AS112" si="319">AT100/$F100</f>
        <v>0</v>
      </c>
      <c r="AT100" s="462"/>
      <c r="AU100" s="448"/>
      <c r="AV100" s="448">
        <f>Roles!$D$7</f>
        <v>0.12</v>
      </c>
      <c r="AW100" s="462">
        <f t="shared" ref="AW100:AW112" si="320">AV100*AT100</f>
        <v>0</v>
      </c>
      <c r="AX100" s="72">
        <f t="shared" ref="AX100:AX112" si="321">AY100/$F100</f>
        <v>0</v>
      </c>
      <c r="AY100" s="462"/>
      <c r="AZ100" s="448"/>
      <c r="BA100" s="448">
        <f>Roles!$D$7</f>
        <v>0.12</v>
      </c>
      <c r="BB100" s="462">
        <f t="shared" ref="BB100:BB112" si="322">BA100*AY100</f>
        <v>0</v>
      </c>
      <c r="BC100" s="72">
        <f t="shared" ref="BC100:BC112" si="323">BD100/$F100</f>
        <v>0</v>
      </c>
      <c r="BD100" s="462"/>
      <c r="BE100" s="448"/>
      <c r="BF100" s="448">
        <f>Roles!$D$7</f>
        <v>0.12</v>
      </c>
      <c r="BG100" s="462">
        <f t="shared" ref="BG100:BG112" si="324">BF100*BD100</f>
        <v>0</v>
      </c>
      <c r="BH100" s="72">
        <f t="shared" ref="BH100:BH112" si="325">BI100/$F100</f>
        <v>0</v>
      </c>
      <c r="BI100" s="462"/>
      <c r="BJ100" s="448"/>
      <c r="BK100" s="448">
        <f>Roles!$D$7</f>
        <v>0.12</v>
      </c>
      <c r="BL100" s="462">
        <f t="shared" ref="BL100:BL112" si="326">BK100*BI100</f>
        <v>0</v>
      </c>
      <c r="BM100" s="72">
        <f t="shared" ref="BM100:BM112" si="327">BN100/$F100</f>
        <v>0</v>
      </c>
      <c r="BN100" s="462"/>
      <c r="BO100" s="448"/>
      <c r="BP100" s="448">
        <f>Roles!$D$7</f>
        <v>0.12</v>
      </c>
      <c r="BQ100" s="462">
        <f t="shared" ref="BQ100:BQ112" si="328">BP100*BN100</f>
        <v>0</v>
      </c>
      <c r="BR100" s="72">
        <f t="shared" ref="BR100:BR112" si="329">BS100/$F100</f>
        <v>0</v>
      </c>
      <c r="BS100" s="462"/>
      <c r="BT100" s="448"/>
      <c r="BU100" s="448">
        <f>Roles!$D$7</f>
        <v>0.12</v>
      </c>
      <c r="BV100" s="462">
        <f t="shared" ref="BV100:BV112" si="330">BU100*BS100</f>
        <v>0</v>
      </c>
      <c r="BW100" s="72">
        <f t="shared" ref="BW100:BW112" si="331">BX100/$F100</f>
        <v>0</v>
      </c>
      <c r="BX100" s="462"/>
      <c r="BY100" s="448"/>
      <c r="BZ100" s="448">
        <f>Roles!$D$7</f>
        <v>0.12</v>
      </c>
      <c r="CA100" s="462">
        <f t="shared" ref="CA100:CA112" si="332">BZ100*BX100</f>
        <v>0</v>
      </c>
      <c r="CB100" s="72">
        <f t="shared" ref="CB100:CB112" si="333">CC100/$F100</f>
        <v>0</v>
      </c>
      <c r="CC100" s="462"/>
      <c r="CD100" s="448"/>
      <c r="CE100" s="448">
        <f>Roles!$D$7</f>
        <v>0.12</v>
      </c>
      <c r="CF100" s="462">
        <f t="shared" ref="CF100:CF112" si="334">CE100*CC100</f>
        <v>0</v>
      </c>
      <c r="CG100" s="72">
        <f t="shared" ref="CG100:CG112" si="335">CH100/$F100</f>
        <v>0</v>
      </c>
      <c r="CH100" s="462"/>
      <c r="CI100" s="448"/>
      <c r="CJ100" s="448">
        <f>Roles!$D$7</f>
        <v>0.12</v>
      </c>
      <c r="CK100" s="462">
        <f t="shared" ref="CK100:CK112" si="336">CJ100*CH100</f>
        <v>0</v>
      </c>
      <c r="CL100" s="72">
        <f t="shared" ref="CL100:CL112" si="337">CM100/$F100</f>
        <v>0</v>
      </c>
      <c r="CM100" s="462"/>
      <c r="CN100" s="448"/>
      <c r="CO100" s="448">
        <f>Roles!$D$7</f>
        <v>0.12</v>
      </c>
      <c r="CP100" s="462">
        <f t="shared" ref="CP100:CP112" si="338">CO100*CM100</f>
        <v>0</v>
      </c>
      <c r="CQ100" s="72">
        <f t="shared" ref="CQ100:CQ112" si="339">CR100/$F100</f>
        <v>0</v>
      </c>
      <c r="CR100" s="462"/>
      <c r="CS100" s="448"/>
      <c r="CT100" s="448">
        <f>Roles!$D$7</f>
        <v>0.12</v>
      </c>
      <c r="CU100" s="462">
        <f t="shared" ref="CU100:CU112" si="340">CT100*CR100</f>
        <v>0</v>
      </c>
      <c r="CV100" s="72">
        <f t="shared" ref="CV100:CV112" si="341">CW100/$F100</f>
        <v>0</v>
      </c>
      <c r="CW100" s="462"/>
      <c r="CX100" s="448"/>
      <c r="CY100" s="448">
        <f>Roles!$D$7</f>
        <v>0.12</v>
      </c>
      <c r="CZ100" s="462">
        <f t="shared" ref="CZ100:CZ112" si="342">CY100*CW100</f>
        <v>0</v>
      </c>
      <c r="DA100" s="72">
        <f t="shared" ref="DA100:DA112" si="343">DB100/$F100</f>
        <v>0</v>
      </c>
      <c r="DB100" s="462"/>
      <c r="DC100" s="448"/>
      <c r="DD100" s="448">
        <f>Roles!$D$7</f>
        <v>0.12</v>
      </c>
      <c r="DE100" s="462">
        <f t="shared" ref="DE100:DE112" si="344">DD100*DB100</f>
        <v>0</v>
      </c>
    </row>
    <row r="101" ht="15.75" customHeight="1">
      <c r="A101" s="257" t="s">
        <v>376</v>
      </c>
      <c r="B101" s="258" t="s">
        <v>377</v>
      </c>
      <c r="C101" s="497">
        <v>46353.0</v>
      </c>
      <c r="D101" s="497">
        <v>46355.0</v>
      </c>
      <c r="E101" s="498">
        <f t="shared" ref="E101:E104" si="345">D101-C101+1</f>
        <v>3</v>
      </c>
      <c r="F101" s="261">
        <v>15.0</v>
      </c>
      <c r="G101" s="327">
        <f t="shared" si="3"/>
        <v>0.01896333755</v>
      </c>
      <c r="H101" s="327">
        <f t="shared" ref="H101:H102" si="346">H100+G101</f>
        <v>0.9039190898</v>
      </c>
      <c r="I101" s="475">
        <f t="shared" si="305"/>
        <v>0</v>
      </c>
      <c r="J101" s="328">
        <f t="shared" ref="J101:J102" si="347">J100+I101</f>
        <v>359</v>
      </c>
      <c r="K101" s="329">
        <f t="shared" si="97"/>
        <v>0.9972222222</v>
      </c>
      <c r="L101" s="476">
        <f t="shared" si="306"/>
        <v>0</v>
      </c>
      <c r="M101" s="328">
        <f t="shared" ref="M101:M102" si="348">M100+L101</f>
        <v>62.92</v>
      </c>
      <c r="N101" s="133"/>
      <c r="O101" s="72">
        <f t="shared" si="307"/>
        <v>0</v>
      </c>
      <c r="P101" s="448"/>
      <c r="Q101" s="448"/>
      <c r="R101" s="448">
        <f>Roles!$D$5</f>
        <v>0.44</v>
      </c>
      <c r="S101" s="462">
        <f t="shared" si="308"/>
        <v>0</v>
      </c>
      <c r="T101" s="72">
        <f t="shared" si="309"/>
        <v>0</v>
      </c>
      <c r="U101" s="448"/>
      <c r="V101" s="448"/>
      <c r="W101" s="448">
        <f>Roles!$D$7</f>
        <v>0.12</v>
      </c>
      <c r="X101" s="462">
        <f t="shared" si="310"/>
        <v>0</v>
      </c>
      <c r="Y101" s="72">
        <f t="shared" si="311"/>
        <v>0</v>
      </c>
      <c r="Z101" s="448"/>
      <c r="AA101" s="448"/>
      <c r="AB101" s="448">
        <f>Roles!$D$7</f>
        <v>0.12</v>
      </c>
      <c r="AC101" s="462">
        <f t="shared" si="312"/>
        <v>0</v>
      </c>
      <c r="AD101" s="72">
        <f t="shared" si="313"/>
        <v>0</v>
      </c>
      <c r="AE101" s="448"/>
      <c r="AF101" s="448"/>
      <c r="AG101" s="448">
        <f>Roles!$D$7</f>
        <v>0.12</v>
      </c>
      <c r="AH101" s="462">
        <f t="shared" si="314"/>
        <v>0</v>
      </c>
      <c r="AI101" s="72">
        <f t="shared" si="315"/>
        <v>0</v>
      </c>
      <c r="AJ101" s="448"/>
      <c r="AK101" s="448"/>
      <c r="AL101" s="448">
        <f>Roles!$D$7</f>
        <v>0.12</v>
      </c>
      <c r="AM101" s="462">
        <f t="shared" si="316"/>
        <v>0</v>
      </c>
      <c r="AN101" s="72">
        <f t="shared" si="317"/>
        <v>0</v>
      </c>
      <c r="AO101" s="448"/>
      <c r="AP101" s="448"/>
      <c r="AQ101" s="448">
        <f>Roles!$D$7</f>
        <v>0.12</v>
      </c>
      <c r="AR101" s="462">
        <f t="shared" si="318"/>
        <v>0</v>
      </c>
      <c r="AS101" s="72">
        <f t="shared" si="319"/>
        <v>0</v>
      </c>
      <c r="AT101" s="448"/>
      <c r="AU101" s="448"/>
      <c r="AV101" s="448">
        <f>Roles!$D$7</f>
        <v>0.12</v>
      </c>
      <c r="AW101" s="462">
        <f t="shared" si="320"/>
        <v>0</v>
      </c>
      <c r="AX101" s="72">
        <f t="shared" si="321"/>
        <v>0</v>
      </c>
      <c r="AY101" s="448"/>
      <c r="AZ101" s="448"/>
      <c r="BA101" s="448">
        <f>Roles!$D$7</f>
        <v>0.12</v>
      </c>
      <c r="BB101" s="462">
        <f t="shared" si="322"/>
        <v>0</v>
      </c>
      <c r="BC101" s="72">
        <f t="shared" si="323"/>
        <v>0</v>
      </c>
      <c r="BD101" s="448"/>
      <c r="BE101" s="448"/>
      <c r="BF101" s="448">
        <f>Roles!$D$7</f>
        <v>0.12</v>
      </c>
      <c r="BG101" s="462">
        <f t="shared" si="324"/>
        <v>0</v>
      </c>
      <c r="BH101" s="72">
        <f t="shared" si="325"/>
        <v>0</v>
      </c>
      <c r="BI101" s="448"/>
      <c r="BJ101" s="448"/>
      <c r="BK101" s="448">
        <f>Roles!$D$7</f>
        <v>0.12</v>
      </c>
      <c r="BL101" s="462">
        <f t="shared" si="326"/>
        <v>0</v>
      </c>
      <c r="BM101" s="72">
        <f t="shared" si="327"/>
        <v>0</v>
      </c>
      <c r="BN101" s="448"/>
      <c r="BO101" s="448"/>
      <c r="BP101" s="448">
        <f>Roles!$D$7</f>
        <v>0.12</v>
      </c>
      <c r="BQ101" s="462">
        <f t="shared" si="328"/>
        <v>0</v>
      </c>
      <c r="BR101" s="72">
        <f t="shared" si="329"/>
        <v>0</v>
      </c>
      <c r="BS101" s="448"/>
      <c r="BT101" s="448"/>
      <c r="BU101" s="448">
        <f>Roles!$D$7</f>
        <v>0.12</v>
      </c>
      <c r="BV101" s="462">
        <f t="shared" si="330"/>
        <v>0</v>
      </c>
      <c r="BW101" s="72">
        <f t="shared" si="331"/>
        <v>0</v>
      </c>
      <c r="BX101" s="448"/>
      <c r="BY101" s="448"/>
      <c r="BZ101" s="448">
        <f>Roles!$D$7</f>
        <v>0.12</v>
      </c>
      <c r="CA101" s="462">
        <f t="shared" si="332"/>
        <v>0</v>
      </c>
      <c r="CB101" s="72">
        <f t="shared" si="333"/>
        <v>0</v>
      </c>
      <c r="CC101" s="448"/>
      <c r="CD101" s="448"/>
      <c r="CE101" s="448">
        <f>Roles!$D$7</f>
        <v>0.12</v>
      </c>
      <c r="CF101" s="462">
        <f t="shared" si="334"/>
        <v>0</v>
      </c>
      <c r="CG101" s="72">
        <f t="shared" si="335"/>
        <v>0</v>
      </c>
      <c r="CH101" s="448"/>
      <c r="CI101" s="448"/>
      <c r="CJ101" s="448">
        <f>Roles!$D$7</f>
        <v>0.12</v>
      </c>
      <c r="CK101" s="462">
        <f t="shared" si="336"/>
        <v>0</v>
      </c>
      <c r="CL101" s="72">
        <f t="shared" si="337"/>
        <v>0</v>
      </c>
      <c r="CM101" s="448"/>
      <c r="CN101" s="448"/>
      <c r="CO101" s="448">
        <f>Roles!$D$7</f>
        <v>0.12</v>
      </c>
      <c r="CP101" s="462">
        <f t="shared" si="338"/>
        <v>0</v>
      </c>
      <c r="CQ101" s="72">
        <f t="shared" si="339"/>
        <v>0</v>
      </c>
      <c r="CR101" s="448"/>
      <c r="CS101" s="448"/>
      <c r="CT101" s="448">
        <f>Roles!$D$7</f>
        <v>0.12</v>
      </c>
      <c r="CU101" s="462">
        <f t="shared" si="340"/>
        <v>0</v>
      </c>
      <c r="CV101" s="72">
        <f t="shared" si="341"/>
        <v>0</v>
      </c>
      <c r="CW101" s="448"/>
      <c r="CX101" s="448"/>
      <c r="CY101" s="448">
        <f>Roles!$D$7</f>
        <v>0.12</v>
      </c>
      <c r="CZ101" s="462">
        <f t="shared" si="342"/>
        <v>0</v>
      </c>
      <c r="DA101" s="72">
        <f t="shared" si="343"/>
        <v>0</v>
      </c>
      <c r="DB101" s="448"/>
      <c r="DC101" s="448"/>
      <c r="DD101" s="448">
        <f>Roles!$D$7</f>
        <v>0.12</v>
      </c>
      <c r="DE101" s="462">
        <f t="shared" si="344"/>
        <v>0</v>
      </c>
    </row>
    <row r="102" ht="15.75" customHeight="1">
      <c r="A102" s="257" t="s">
        <v>378</v>
      </c>
      <c r="B102" s="258" t="s">
        <v>379</v>
      </c>
      <c r="C102" s="497">
        <v>46356.0</v>
      </c>
      <c r="D102" s="497">
        <v>46358.0</v>
      </c>
      <c r="E102" s="498">
        <f t="shared" si="345"/>
        <v>3</v>
      </c>
      <c r="F102" s="261">
        <v>15.0</v>
      </c>
      <c r="G102" s="327">
        <f t="shared" si="3"/>
        <v>0.01896333755</v>
      </c>
      <c r="H102" s="327">
        <f t="shared" si="346"/>
        <v>0.9228824273</v>
      </c>
      <c r="I102" s="475">
        <f t="shared" si="305"/>
        <v>0</v>
      </c>
      <c r="J102" s="328">
        <f t="shared" si="347"/>
        <v>359</v>
      </c>
      <c r="K102" s="329">
        <f t="shared" si="97"/>
        <v>0.9972222222</v>
      </c>
      <c r="L102" s="476">
        <f t="shared" si="306"/>
        <v>0</v>
      </c>
      <c r="M102" s="328">
        <f t="shared" si="348"/>
        <v>62.92</v>
      </c>
      <c r="N102" s="133"/>
      <c r="O102" s="72">
        <f t="shared" si="307"/>
        <v>0</v>
      </c>
      <c r="P102" s="448"/>
      <c r="Q102" s="448"/>
      <c r="R102" s="448">
        <f>Roles!$D$5</f>
        <v>0.44</v>
      </c>
      <c r="S102" s="462">
        <f t="shared" si="308"/>
        <v>0</v>
      </c>
      <c r="T102" s="72">
        <f t="shared" si="309"/>
        <v>0</v>
      </c>
      <c r="U102" s="448"/>
      <c r="V102" s="448"/>
      <c r="W102" s="448">
        <f>Roles!$D$7</f>
        <v>0.12</v>
      </c>
      <c r="X102" s="462">
        <f t="shared" si="310"/>
        <v>0</v>
      </c>
      <c r="Y102" s="72">
        <f t="shared" si="311"/>
        <v>0</v>
      </c>
      <c r="Z102" s="448"/>
      <c r="AA102" s="448"/>
      <c r="AB102" s="448">
        <f>Roles!$D$7</f>
        <v>0.12</v>
      </c>
      <c r="AC102" s="462">
        <f t="shared" si="312"/>
        <v>0</v>
      </c>
      <c r="AD102" s="72">
        <f t="shared" si="313"/>
        <v>0</v>
      </c>
      <c r="AE102" s="448"/>
      <c r="AF102" s="448"/>
      <c r="AG102" s="448">
        <f>Roles!$D$7</f>
        <v>0.12</v>
      </c>
      <c r="AH102" s="462">
        <f t="shared" si="314"/>
        <v>0</v>
      </c>
      <c r="AI102" s="72">
        <f t="shared" si="315"/>
        <v>0</v>
      </c>
      <c r="AJ102" s="448"/>
      <c r="AK102" s="448"/>
      <c r="AL102" s="448">
        <f>Roles!$D$7</f>
        <v>0.12</v>
      </c>
      <c r="AM102" s="462">
        <f t="shared" si="316"/>
        <v>0</v>
      </c>
      <c r="AN102" s="72">
        <f t="shared" si="317"/>
        <v>0</v>
      </c>
      <c r="AO102" s="448"/>
      <c r="AP102" s="448"/>
      <c r="AQ102" s="448">
        <f>Roles!$D$7</f>
        <v>0.12</v>
      </c>
      <c r="AR102" s="462">
        <f t="shared" si="318"/>
        <v>0</v>
      </c>
      <c r="AS102" s="72">
        <f t="shared" si="319"/>
        <v>0</v>
      </c>
      <c r="AT102" s="448"/>
      <c r="AU102" s="448"/>
      <c r="AV102" s="448">
        <f>Roles!$D$7</f>
        <v>0.12</v>
      </c>
      <c r="AW102" s="462">
        <f t="shared" si="320"/>
        <v>0</v>
      </c>
      <c r="AX102" s="72">
        <f t="shared" si="321"/>
        <v>0</v>
      </c>
      <c r="AY102" s="448"/>
      <c r="AZ102" s="448"/>
      <c r="BA102" s="448">
        <f>Roles!$D$7</f>
        <v>0.12</v>
      </c>
      <c r="BB102" s="462">
        <f t="shared" si="322"/>
        <v>0</v>
      </c>
      <c r="BC102" s="72">
        <f t="shared" si="323"/>
        <v>0</v>
      </c>
      <c r="BD102" s="448"/>
      <c r="BE102" s="448"/>
      <c r="BF102" s="448">
        <f>Roles!$D$7</f>
        <v>0.12</v>
      </c>
      <c r="BG102" s="462">
        <f t="shared" si="324"/>
        <v>0</v>
      </c>
      <c r="BH102" s="72">
        <f t="shared" si="325"/>
        <v>0</v>
      </c>
      <c r="BI102" s="448"/>
      <c r="BJ102" s="448"/>
      <c r="BK102" s="448">
        <f>Roles!$D$7</f>
        <v>0.12</v>
      </c>
      <c r="BL102" s="462">
        <f t="shared" si="326"/>
        <v>0</v>
      </c>
      <c r="BM102" s="72">
        <f t="shared" si="327"/>
        <v>0</v>
      </c>
      <c r="BN102" s="448"/>
      <c r="BO102" s="448"/>
      <c r="BP102" s="448">
        <f>Roles!$D$7</f>
        <v>0.12</v>
      </c>
      <c r="BQ102" s="462">
        <f t="shared" si="328"/>
        <v>0</v>
      </c>
      <c r="BR102" s="72">
        <f t="shared" si="329"/>
        <v>0</v>
      </c>
      <c r="BS102" s="448"/>
      <c r="BT102" s="448"/>
      <c r="BU102" s="448">
        <f>Roles!$D$7</f>
        <v>0.12</v>
      </c>
      <c r="BV102" s="462">
        <f t="shared" si="330"/>
        <v>0</v>
      </c>
      <c r="BW102" s="72">
        <f t="shared" si="331"/>
        <v>0</v>
      </c>
      <c r="BX102" s="448"/>
      <c r="BY102" s="448"/>
      <c r="BZ102" s="448">
        <f>Roles!$D$7</f>
        <v>0.12</v>
      </c>
      <c r="CA102" s="462">
        <f t="shared" si="332"/>
        <v>0</v>
      </c>
      <c r="CB102" s="72">
        <f t="shared" si="333"/>
        <v>0</v>
      </c>
      <c r="CC102" s="448"/>
      <c r="CD102" s="448"/>
      <c r="CE102" s="448">
        <f>Roles!$D$7</f>
        <v>0.12</v>
      </c>
      <c r="CF102" s="462">
        <f t="shared" si="334"/>
        <v>0</v>
      </c>
      <c r="CG102" s="72">
        <f t="shared" si="335"/>
        <v>0</v>
      </c>
      <c r="CH102" s="448"/>
      <c r="CI102" s="448"/>
      <c r="CJ102" s="448">
        <f>Roles!$D$7</f>
        <v>0.12</v>
      </c>
      <c r="CK102" s="462">
        <f t="shared" si="336"/>
        <v>0</v>
      </c>
      <c r="CL102" s="72">
        <f t="shared" si="337"/>
        <v>0</v>
      </c>
      <c r="CM102" s="448"/>
      <c r="CN102" s="448"/>
      <c r="CO102" s="448">
        <f>Roles!$D$7</f>
        <v>0.12</v>
      </c>
      <c r="CP102" s="462">
        <f t="shared" si="338"/>
        <v>0</v>
      </c>
      <c r="CQ102" s="72">
        <f t="shared" si="339"/>
        <v>0</v>
      </c>
      <c r="CR102" s="448"/>
      <c r="CS102" s="448"/>
      <c r="CT102" s="448">
        <f>Roles!$D$7</f>
        <v>0.12</v>
      </c>
      <c r="CU102" s="462">
        <f t="shared" si="340"/>
        <v>0</v>
      </c>
      <c r="CV102" s="72">
        <f t="shared" si="341"/>
        <v>0</v>
      </c>
      <c r="CW102" s="448"/>
      <c r="CX102" s="448"/>
      <c r="CY102" s="448">
        <f>Roles!$D$7</f>
        <v>0.12</v>
      </c>
      <c r="CZ102" s="462">
        <f t="shared" si="342"/>
        <v>0</v>
      </c>
      <c r="DA102" s="72">
        <f t="shared" si="343"/>
        <v>0</v>
      </c>
      <c r="DB102" s="448"/>
      <c r="DC102" s="448"/>
      <c r="DD102" s="448">
        <f>Roles!$D$7</f>
        <v>0.12</v>
      </c>
      <c r="DE102" s="462">
        <f t="shared" si="344"/>
        <v>0</v>
      </c>
    </row>
    <row r="103" ht="15.75" customHeight="1">
      <c r="A103" s="492">
        <v>6.2</v>
      </c>
      <c r="B103" s="509" t="s">
        <v>380</v>
      </c>
      <c r="C103" s="494">
        <v>46359.0</v>
      </c>
      <c r="D103" s="494">
        <v>46362.0</v>
      </c>
      <c r="E103" s="495">
        <f t="shared" si="345"/>
        <v>4</v>
      </c>
      <c r="F103" s="277">
        <f>SUM(F104:F106)</f>
        <v>26</v>
      </c>
      <c r="G103" s="315">
        <f t="shared" si="3"/>
        <v>0.03286978508</v>
      </c>
      <c r="H103" s="315">
        <f>H106</f>
        <v>0.9557522124</v>
      </c>
      <c r="I103" s="496">
        <f>SUM(I104:I106)</f>
        <v>1</v>
      </c>
      <c r="J103" s="496">
        <f>J106</f>
        <v>360</v>
      </c>
      <c r="K103" s="245">
        <f t="shared" si="97"/>
        <v>1</v>
      </c>
      <c r="L103" s="496">
        <f>SUM(L104:L106)</f>
        <v>0.44</v>
      </c>
      <c r="M103" s="496">
        <f>M106</f>
        <v>63.36</v>
      </c>
      <c r="N103" s="365"/>
      <c r="O103" s="72">
        <f t="shared" si="307"/>
        <v>0</v>
      </c>
      <c r="P103" s="513"/>
      <c r="Q103" s="513"/>
      <c r="R103" s="448"/>
      <c r="S103" s="462">
        <f t="shared" si="308"/>
        <v>0</v>
      </c>
      <c r="T103" s="72">
        <f t="shared" si="309"/>
        <v>0</v>
      </c>
      <c r="U103" s="513"/>
      <c r="V103" s="513"/>
      <c r="W103" s="448"/>
      <c r="X103" s="462">
        <f t="shared" si="310"/>
        <v>0</v>
      </c>
      <c r="Y103" s="72">
        <f t="shared" si="311"/>
        <v>0</v>
      </c>
      <c r="Z103" s="513"/>
      <c r="AA103" s="513"/>
      <c r="AB103" s="448"/>
      <c r="AC103" s="462">
        <f t="shared" si="312"/>
        <v>0</v>
      </c>
      <c r="AD103" s="72">
        <f t="shared" si="313"/>
        <v>0</v>
      </c>
      <c r="AE103" s="513"/>
      <c r="AF103" s="513"/>
      <c r="AG103" s="448"/>
      <c r="AH103" s="462">
        <f t="shared" si="314"/>
        <v>0</v>
      </c>
      <c r="AI103" s="72">
        <f t="shared" si="315"/>
        <v>0</v>
      </c>
      <c r="AJ103" s="513"/>
      <c r="AK103" s="513"/>
      <c r="AL103" s="448"/>
      <c r="AM103" s="462">
        <f t="shared" si="316"/>
        <v>0</v>
      </c>
      <c r="AN103" s="72">
        <f t="shared" si="317"/>
        <v>0</v>
      </c>
      <c r="AO103" s="513"/>
      <c r="AP103" s="513"/>
      <c r="AQ103" s="448"/>
      <c r="AR103" s="462">
        <f t="shared" si="318"/>
        <v>0</v>
      </c>
      <c r="AS103" s="72">
        <f t="shared" si="319"/>
        <v>0</v>
      </c>
      <c r="AT103" s="513"/>
      <c r="AU103" s="513"/>
      <c r="AV103" s="448"/>
      <c r="AW103" s="462">
        <f t="shared" si="320"/>
        <v>0</v>
      </c>
      <c r="AX103" s="72">
        <f t="shared" si="321"/>
        <v>0</v>
      </c>
      <c r="AY103" s="513"/>
      <c r="AZ103" s="513"/>
      <c r="BA103" s="448"/>
      <c r="BB103" s="462">
        <f t="shared" si="322"/>
        <v>0</v>
      </c>
      <c r="BC103" s="72">
        <f t="shared" si="323"/>
        <v>0</v>
      </c>
      <c r="BD103" s="513"/>
      <c r="BE103" s="513"/>
      <c r="BF103" s="448"/>
      <c r="BG103" s="462">
        <f t="shared" si="324"/>
        <v>0</v>
      </c>
      <c r="BH103" s="72">
        <f t="shared" si="325"/>
        <v>0</v>
      </c>
      <c r="BI103" s="513"/>
      <c r="BJ103" s="513"/>
      <c r="BK103" s="448"/>
      <c r="BL103" s="462">
        <f t="shared" si="326"/>
        <v>0</v>
      </c>
      <c r="BM103" s="72">
        <f t="shared" si="327"/>
        <v>0</v>
      </c>
      <c r="BN103" s="513"/>
      <c r="BO103" s="513"/>
      <c r="BP103" s="448"/>
      <c r="BQ103" s="462">
        <f t="shared" si="328"/>
        <v>0</v>
      </c>
      <c r="BR103" s="72">
        <f t="shared" si="329"/>
        <v>0</v>
      </c>
      <c r="BS103" s="513"/>
      <c r="BT103" s="513"/>
      <c r="BU103" s="448"/>
      <c r="BV103" s="462">
        <f t="shared" si="330"/>
        <v>0</v>
      </c>
      <c r="BW103" s="72">
        <f t="shared" si="331"/>
        <v>0</v>
      </c>
      <c r="BX103" s="513"/>
      <c r="BY103" s="513"/>
      <c r="BZ103" s="448"/>
      <c r="CA103" s="462">
        <f t="shared" si="332"/>
        <v>0</v>
      </c>
      <c r="CB103" s="72">
        <f t="shared" si="333"/>
        <v>0</v>
      </c>
      <c r="CC103" s="513"/>
      <c r="CD103" s="513"/>
      <c r="CE103" s="448"/>
      <c r="CF103" s="462">
        <f t="shared" si="334"/>
        <v>0</v>
      </c>
      <c r="CG103" s="72">
        <f t="shared" si="335"/>
        <v>0</v>
      </c>
      <c r="CH103" s="513"/>
      <c r="CI103" s="513"/>
      <c r="CJ103" s="448"/>
      <c r="CK103" s="462">
        <f t="shared" si="336"/>
        <v>0</v>
      </c>
      <c r="CL103" s="72">
        <f t="shared" si="337"/>
        <v>0</v>
      </c>
      <c r="CM103" s="513"/>
      <c r="CN103" s="513"/>
      <c r="CO103" s="448"/>
      <c r="CP103" s="462">
        <f t="shared" si="338"/>
        <v>0</v>
      </c>
      <c r="CQ103" s="72">
        <f t="shared" si="339"/>
        <v>0</v>
      </c>
      <c r="CR103" s="513"/>
      <c r="CS103" s="513"/>
      <c r="CT103" s="448"/>
      <c r="CU103" s="462">
        <f t="shared" si="340"/>
        <v>0</v>
      </c>
      <c r="CV103" s="72">
        <f t="shared" si="341"/>
        <v>0</v>
      </c>
      <c r="CW103" s="513"/>
      <c r="CX103" s="513"/>
      <c r="CY103" s="448"/>
      <c r="CZ103" s="462">
        <f t="shared" si="342"/>
        <v>0</v>
      </c>
      <c r="DA103" s="72">
        <f t="shared" si="343"/>
        <v>0</v>
      </c>
      <c r="DB103" s="513"/>
      <c r="DC103" s="513"/>
      <c r="DD103" s="448"/>
      <c r="DE103" s="462">
        <f t="shared" si="344"/>
        <v>0</v>
      </c>
    </row>
    <row r="104" ht="15.75" customHeight="1">
      <c r="A104" s="257" t="s">
        <v>381</v>
      </c>
      <c r="B104" s="258" t="s">
        <v>382</v>
      </c>
      <c r="C104" s="497">
        <v>46359.0</v>
      </c>
      <c r="D104" s="497">
        <v>46360.0</v>
      </c>
      <c r="E104" s="498">
        <f t="shared" si="345"/>
        <v>2</v>
      </c>
      <c r="F104" s="261">
        <v>15.0</v>
      </c>
      <c r="G104" s="263">
        <f t="shared" si="3"/>
        <v>0.01896333755</v>
      </c>
      <c r="H104" s="263">
        <f>H102+G104</f>
        <v>0.9418457649</v>
      </c>
      <c r="I104" s="475">
        <f t="shared" ref="I104:I106" si="349">P104+U104+Z104+AE104+AJ104+AO104+AT104+AY104+BD104+BI104+BN104+BS104+BX104+CC104+CH104+CM104+CR104+CW104+DB104</f>
        <v>0</v>
      </c>
      <c r="J104" s="287">
        <f>J102+I104</f>
        <v>359</v>
      </c>
      <c r="K104" s="326">
        <f t="shared" si="97"/>
        <v>0.9972222222</v>
      </c>
      <c r="L104" s="476">
        <f t="shared" ref="L104:L106" si="350">S104+X104+AC104+AH104+AM104+AR104+AW104+BB104+BG104+BL104+BQ104+BV104+CA104+CF104+CK104+CP104+CU104+CZ104+DE104</f>
        <v>0</v>
      </c>
      <c r="M104" s="287">
        <f>M102+L104</f>
        <v>62.92</v>
      </c>
      <c r="N104" s="133"/>
      <c r="O104" s="72">
        <f t="shared" si="307"/>
        <v>0</v>
      </c>
      <c r="P104" s="513"/>
      <c r="Q104" s="513"/>
      <c r="R104" s="448">
        <f>Roles!$D$5</f>
        <v>0.44</v>
      </c>
      <c r="S104" s="462">
        <f t="shared" si="308"/>
        <v>0</v>
      </c>
      <c r="T104" s="72">
        <f t="shared" si="309"/>
        <v>0</v>
      </c>
      <c r="U104" s="513"/>
      <c r="V104" s="513"/>
      <c r="W104" s="448">
        <f>Roles!$D$7</f>
        <v>0.12</v>
      </c>
      <c r="X104" s="462">
        <f t="shared" si="310"/>
        <v>0</v>
      </c>
      <c r="Y104" s="72">
        <f t="shared" si="311"/>
        <v>0</v>
      </c>
      <c r="Z104" s="513"/>
      <c r="AA104" s="513"/>
      <c r="AB104" s="448">
        <f>Roles!$D$7</f>
        <v>0.12</v>
      </c>
      <c r="AC104" s="462">
        <f t="shared" si="312"/>
        <v>0</v>
      </c>
      <c r="AD104" s="72">
        <f t="shared" si="313"/>
        <v>0</v>
      </c>
      <c r="AE104" s="513"/>
      <c r="AF104" s="513"/>
      <c r="AG104" s="448">
        <f>Roles!$D$7</f>
        <v>0.12</v>
      </c>
      <c r="AH104" s="462">
        <f t="shared" si="314"/>
        <v>0</v>
      </c>
      <c r="AI104" s="72">
        <f t="shared" si="315"/>
        <v>0</v>
      </c>
      <c r="AJ104" s="513"/>
      <c r="AK104" s="513"/>
      <c r="AL104" s="448">
        <f>Roles!$D$7</f>
        <v>0.12</v>
      </c>
      <c r="AM104" s="462">
        <f t="shared" si="316"/>
        <v>0</v>
      </c>
      <c r="AN104" s="72">
        <f t="shared" si="317"/>
        <v>0</v>
      </c>
      <c r="AO104" s="513"/>
      <c r="AP104" s="513"/>
      <c r="AQ104" s="448">
        <f>Roles!$D$7</f>
        <v>0.12</v>
      </c>
      <c r="AR104" s="462">
        <f t="shared" si="318"/>
        <v>0</v>
      </c>
      <c r="AS104" s="72">
        <f t="shared" si="319"/>
        <v>0</v>
      </c>
      <c r="AT104" s="513"/>
      <c r="AU104" s="513"/>
      <c r="AV104" s="448">
        <f>Roles!$D$7</f>
        <v>0.12</v>
      </c>
      <c r="AW104" s="462">
        <f t="shared" si="320"/>
        <v>0</v>
      </c>
      <c r="AX104" s="72">
        <f t="shared" si="321"/>
        <v>0</v>
      </c>
      <c r="AY104" s="513"/>
      <c r="AZ104" s="513"/>
      <c r="BA104" s="448">
        <f>Roles!$D$7</f>
        <v>0.12</v>
      </c>
      <c r="BB104" s="462">
        <f t="shared" si="322"/>
        <v>0</v>
      </c>
      <c r="BC104" s="72">
        <f t="shared" si="323"/>
        <v>0</v>
      </c>
      <c r="BD104" s="513"/>
      <c r="BE104" s="513"/>
      <c r="BF104" s="448">
        <f>Roles!$D$7</f>
        <v>0.12</v>
      </c>
      <c r="BG104" s="462">
        <f t="shared" si="324"/>
        <v>0</v>
      </c>
      <c r="BH104" s="72">
        <f t="shared" si="325"/>
        <v>0</v>
      </c>
      <c r="BI104" s="513"/>
      <c r="BJ104" s="513"/>
      <c r="BK104" s="448">
        <f>Roles!$D$7</f>
        <v>0.12</v>
      </c>
      <c r="BL104" s="462">
        <f t="shared" si="326"/>
        <v>0</v>
      </c>
      <c r="BM104" s="72">
        <f t="shared" si="327"/>
        <v>0</v>
      </c>
      <c r="BN104" s="513"/>
      <c r="BO104" s="513"/>
      <c r="BP104" s="448">
        <f>Roles!$D$7</f>
        <v>0.12</v>
      </c>
      <c r="BQ104" s="462">
        <f t="shared" si="328"/>
        <v>0</v>
      </c>
      <c r="BR104" s="72">
        <f t="shared" si="329"/>
        <v>0</v>
      </c>
      <c r="BS104" s="513"/>
      <c r="BT104" s="513"/>
      <c r="BU104" s="448">
        <f>Roles!$D$7</f>
        <v>0.12</v>
      </c>
      <c r="BV104" s="462">
        <f t="shared" si="330"/>
        <v>0</v>
      </c>
      <c r="BW104" s="72">
        <f t="shared" si="331"/>
        <v>0</v>
      </c>
      <c r="BX104" s="513"/>
      <c r="BY104" s="513"/>
      <c r="BZ104" s="448">
        <f>Roles!$D$7</f>
        <v>0.12</v>
      </c>
      <c r="CA104" s="462">
        <f t="shared" si="332"/>
        <v>0</v>
      </c>
      <c r="CB104" s="72">
        <f t="shared" si="333"/>
        <v>0</v>
      </c>
      <c r="CC104" s="513"/>
      <c r="CD104" s="513"/>
      <c r="CE104" s="448">
        <f>Roles!$D$7</f>
        <v>0.12</v>
      </c>
      <c r="CF104" s="462">
        <f t="shared" si="334"/>
        <v>0</v>
      </c>
      <c r="CG104" s="72">
        <f t="shared" si="335"/>
        <v>0</v>
      </c>
      <c r="CH104" s="513"/>
      <c r="CI104" s="513"/>
      <c r="CJ104" s="448">
        <f>Roles!$D$7</f>
        <v>0.12</v>
      </c>
      <c r="CK104" s="462">
        <f t="shared" si="336"/>
        <v>0</v>
      </c>
      <c r="CL104" s="72">
        <f t="shared" si="337"/>
        <v>0</v>
      </c>
      <c r="CM104" s="513"/>
      <c r="CN104" s="513"/>
      <c r="CO104" s="448">
        <f>Roles!$D$7</f>
        <v>0.12</v>
      </c>
      <c r="CP104" s="462">
        <f t="shared" si="338"/>
        <v>0</v>
      </c>
      <c r="CQ104" s="72">
        <f t="shared" si="339"/>
        <v>0</v>
      </c>
      <c r="CR104" s="513"/>
      <c r="CS104" s="513"/>
      <c r="CT104" s="448">
        <f>Roles!$D$7</f>
        <v>0.12</v>
      </c>
      <c r="CU104" s="462">
        <f t="shared" si="340"/>
        <v>0</v>
      </c>
      <c r="CV104" s="72">
        <f t="shared" si="341"/>
        <v>0</v>
      </c>
      <c r="CW104" s="513"/>
      <c r="CX104" s="513"/>
      <c r="CY104" s="448">
        <f>Roles!$D$7</f>
        <v>0.12</v>
      </c>
      <c r="CZ104" s="462">
        <f t="shared" si="342"/>
        <v>0</v>
      </c>
      <c r="DA104" s="72">
        <f t="shared" si="343"/>
        <v>0</v>
      </c>
      <c r="DB104" s="513"/>
      <c r="DC104" s="513"/>
      <c r="DD104" s="448">
        <f>Roles!$D$7</f>
        <v>0.12</v>
      </c>
      <c r="DE104" s="462">
        <f t="shared" si="344"/>
        <v>0</v>
      </c>
    </row>
    <row r="105" ht="15.75" customHeight="1">
      <c r="A105" s="257" t="s">
        <v>383</v>
      </c>
      <c r="B105" s="501" t="s">
        <v>384</v>
      </c>
      <c r="C105" s="497">
        <v>46361.0</v>
      </c>
      <c r="D105" s="497">
        <v>46361.0</v>
      </c>
      <c r="E105" s="498">
        <v>1.0</v>
      </c>
      <c r="F105" s="499">
        <v>1.0</v>
      </c>
      <c r="G105" s="327">
        <f t="shared" si="3"/>
        <v>0.001264222503</v>
      </c>
      <c r="H105" s="327">
        <f t="shared" ref="H105:H106" si="351">H104+G105</f>
        <v>0.9431099874</v>
      </c>
      <c r="I105" s="475">
        <f t="shared" si="349"/>
        <v>1</v>
      </c>
      <c r="J105" s="328">
        <f t="shared" ref="J105:J106" si="352">J104+I105</f>
        <v>360</v>
      </c>
      <c r="K105" s="329">
        <f t="shared" si="97"/>
        <v>1</v>
      </c>
      <c r="L105" s="476">
        <f t="shared" si="350"/>
        <v>0.44</v>
      </c>
      <c r="M105" s="328">
        <f t="shared" ref="M105:M106" si="353">M104+L105</f>
        <v>63.36</v>
      </c>
      <c r="N105" s="133"/>
      <c r="O105" s="72">
        <f t="shared" si="307"/>
        <v>1</v>
      </c>
      <c r="P105" s="462">
        <v>1.0</v>
      </c>
      <c r="Q105" s="513"/>
      <c r="R105" s="448">
        <f>Roles!$D$5</f>
        <v>0.44</v>
      </c>
      <c r="S105" s="462">
        <f t="shared" si="308"/>
        <v>0.44</v>
      </c>
      <c r="T105" s="72">
        <f t="shared" si="309"/>
        <v>0</v>
      </c>
      <c r="U105" s="513"/>
      <c r="V105" s="513"/>
      <c r="W105" s="448">
        <f>Roles!$D$7</f>
        <v>0.12</v>
      </c>
      <c r="X105" s="462">
        <f t="shared" si="310"/>
        <v>0</v>
      </c>
      <c r="Y105" s="72">
        <f t="shared" si="311"/>
        <v>0</v>
      </c>
      <c r="Z105" s="513"/>
      <c r="AA105" s="513"/>
      <c r="AB105" s="448">
        <f>Roles!$D$7</f>
        <v>0.12</v>
      </c>
      <c r="AC105" s="462">
        <f t="shared" si="312"/>
        <v>0</v>
      </c>
      <c r="AD105" s="72">
        <f t="shared" si="313"/>
        <v>0</v>
      </c>
      <c r="AE105" s="513"/>
      <c r="AF105" s="513"/>
      <c r="AG105" s="448">
        <f>Roles!$D$7</f>
        <v>0.12</v>
      </c>
      <c r="AH105" s="462">
        <f t="shared" si="314"/>
        <v>0</v>
      </c>
      <c r="AI105" s="72">
        <f t="shared" si="315"/>
        <v>0</v>
      </c>
      <c r="AJ105" s="513"/>
      <c r="AK105" s="513"/>
      <c r="AL105" s="448">
        <f>Roles!$D$7</f>
        <v>0.12</v>
      </c>
      <c r="AM105" s="462">
        <f t="shared" si="316"/>
        <v>0</v>
      </c>
      <c r="AN105" s="72">
        <f t="shared" si="317"/>
        <v>0</v>
      </c>
      <c r="AO105" s="513"/>
      <c r="AP105" s="513"/>
      <c r="AQ105" s="448">
        <f>Roles!$D$7</f>
        <v>0.12</v>
      </c>
      <c r="AR105" s="462">
        <f t="shared" si="318"/>
        <v>0</v>
      </c>
      <c r="AS105" s="72">
        <f t="shared" si="319"/>
        <v>0</v>
      </c>
      <c r="AT105" s="513"/>
      <c r="AU105" s="513"/>
      <c r="AV105" s="448">
        <f>Roles!$D$7</f>
        <v>0.12</v>
      </c>
      <c r="AW105" s="462">
        <f t="shared" si="320"/>
        <v>0</v>
      </c>
      <c r="AX105" s="72">
        <f t="shared" si="321"/>
        <v>0</v>
      </c>
      <c r="AY105" s="513"/>
      <c r="AZ105" s="513"/>
      <c r="BA105" s="448">
        <f>Roles!$D$7</f>
        <v>0.12</v>
      </c>
      <c r="BB105" s="462">
        <f t="shared" si="322"/>
        <v>0</v>
      </c>
      <c r="BC105" s="72">
        <f t="shared" si="323"/>
        <v>0</v>
      </c>
      <c r="BD105" s="513"/>
      <c r="BE105" s="513"/>
      <c r="BF105" s="448">
        <f>Roles!$D$7</f>
        <v>0.12</v>
      </c>
      <c r="BG105" s="462">
        <f t="shared" si="324"/>
        <v>0</v>
      </c>
      <c r="BH105" s="72">
        <f t="shared" si="325"/>
        <v>0</v>
      </c>
      <c r="BI105" s="513"/>
      <c r="BJ105" s="513"/>
      <c r="BK105" s="448">
        <f>Roles!$D$7</f>
        <v>0.12</v>
      </c>
      <c r="BL105" s="462">
        <f t="shared" si="326"/>
        <v>0</v>
      </c>
      <c r="BM105" s="72">
        <f t="shared" si="327"/>
        <v>0</v>
      </c>
      <c r="BN105" s="513"/>
      <c r="BO105" s="513"/>
      <c r="BP105" s="448">
        <f>Roles!$D$7</f>
        <v>0.12</v>
      </c>
      <c r="BQ105" s="462">
        <f t="shared" si="328"/>
        <v>0</v>
      </c>
      <c r="BR105" s="72">
        <f t="shared" si="329"/>
        <v>0</v>
      </c>
      <c r="BS105" s="513"/>
      <c r="BT105" s="513"/>
      <c r="BU105" s="448">
        <f>Roles!$D$7</f>
        <v>0.12</v>
      </c>
      <c r="BV105" s="462">
        <f t="shared" si="330"/>
        <v>0</v>
      </c>
      <c r="BW105" s="72">
        <f t="shared" si="331"/>
        <v>0</v>
      </c>
      <c r="BX105" s="513"/>
      <c r="BY105" s="513"/>
      <c r="BZ105" s="448">
        <f>Roles!$D$7</f>
        <v>0.12</v>
      </c>
      <c r="CA105" s="462">
        <f t="shared" si="332"/>
        <v>0</v>
      </c>
      <c r="CB105" s="72">
        <f t="shared" si="333"/>
        <v>0</v>
      </c>
      <c r="CC105" s="513"/>
      <c r="CD105" s="513"/>
      <c r="CE105" s="448">
        <f>Roles!$D$7</f>
        <v>0.12</v>
      </c>
      <c r="CF105" s="462">
        <f t="shared" si="334"/>
        <v>0</v>
      </c>
      <c r="CG105" s="72">
        <f t="shared" si="335"/>
        <v>0</v>
      </c>
      <c r="CH105" s="513"/>
      <c r="CI105" s="513"/>
      <c r="CJ105" s="448">
        <f>Roles!$D$7</f>
        <v>0.12</v>
      </c>
      <c r="CK105" s="462">
        <f t="shared" si="336"/>
        <v>0</v>
      </c>
      <c r="CL105" s="72">
        <f t="shared" si="337"/>
        <v>0</v>
      </c>
      <c r="CM105" s="513"/>
      <c r="CN105" s="513"/>
      <c r="CO105" s="448">
        <f>Roles!$D$7</f>
        <v>0.12</v>
      </c>
      <c r="CP105" s="462">
        <f t="shared" si="338"/>
        <v>0</v>
      </c>
      <c r="CQ105" s="72">
        <f t="shared" si="339"/>
        <v>0</v>
      </c>
      <c r="CR105" s="513"/>
      <c r="CS105" s="513"/>
      <c r="CT105" s="448">
        <f>Roles!$D$7</f>
        <v>0.12</v>
      </c>
      <c r="CU105" s="462">
        <f t="shared" si="340"/>
        <v>0</v>
      </c>
      <c r="CV105" s="72">
        <f t="shared" si="341"/>
        <v>0</v>
      </c>
      <c r="CW105" s="513"/>
      <c r="CX105" s="513"/>
      <c r="CY105" s="448">
        <f>Roles!$D$7</f>
        <v>0.12</v>
      </c>
      <c r="CZ105" s="462">
        <f t="shared" si="342"/>
        <v>0</v>
      </c>
      <c r="DA105" s="72">
        <f t="shared" si="343"/>
        <v>0</v>
      </c>
      <c r="DB105" s="513"/>
      <c r="DC105" s="513"/>
      <c r="DD105" s="448">
        <f>Roles!$D$7</f>
        <v>0.12</v>
      </c>
      <c r="DE105" s="462">
        <f t="shared" si="344"/>
        <v>0</v>
      </c>
    </row>
    <row r="106" ht="15.75" customHeight="1">
      <c r="A106" s="257" t="s">
        <v>385</v>
      </c>
      <c r="B106" s="258" t="s">
        <v>386</v>
      </c>
      <c r="C106" s="497">
        <v>46361.0</v>
      </c>
      <c r="D106" s="497">
        <v>46362.0</v>
      </c>
      <c r="E106" s="498">
        <f t="shared" ref="E106:E113" si="354">D106-C106+1</f>
        <v>2</v>
      </c>
      <c r="F106" s="261">
        <v>10.0</v>
      </c>
      <c r="G106" s="327">
        <f t="shared" si="3"/>
        <v>0.01264222503</v>
      </c>
      <c r="H106" s="327">
        <f t="shared" si="351"/>
        <v>0.9557522124</v>
      </c>
      <c r="I106" s="475">
        <f t="shared" si="349"/>
        <v>0</v>
      </c>
      <c r="J106" s="328">
        <f t="shared" si="352"/>
        <v>360</v>
      </c>
      <c r="K106" s="329">
        <f t="shared" si="97"/>
        <v>1</v>
      </c>
      <c r="L106" s="476">
        <f t="shared" si="350"/>
        <v>0</v>
      </c>
      <c r="M106" s="328">
        <f t="shared" si="353"/>
        <v>63.36</v>
      </c>
      <c r="N106" s="133"/>
      <c r="O106" s="72">
        <f t="shared" si="307"/>
        <v>0</v>
      </c>
      <c r="P106" s="513"/>
      <c r="Q106" s="513"/>
      <c r="R106" s="448">
        <f>Roles!$D$5</f>
        <v>0.44</v>
      </c>
      <c r="S106" s="462">
        <f t="shared" si="308"/>
        <v>0</v>
      </c>
      <c r="T106" s="72">
        <f t="shared" si="309"/>
        <v>0</v>
      </c>
      <c r="U106" s="513"/>
      <c r="V106" s="513"/>
      <c r="W106" s="448">
        <f>Roles!$D$7</f>
        <v>0.12</v>
      </c>
      <c r="X106" s="462">
        <f t="shared" si="310"/>
        <v>0</v>
      </c>
      <c r="Y106" s="72">
        <f t="shared" si="311"/>
        <v>0</v>
      </c>
      <c r="Z106" s="513"/>
      <c r="AA106" s="513"/>
      <c r="AB106" s="448">
        <f>Roles!$D$7</f>
        <v>0.12</v>
      </c>
      <c r="AC106" s="462">
        <f t="shared" si="312"/>
        <v>0</v>
      </c>
      <c r="AD106" s="72">
        <f t="shared" si="313"/>
        <v>0</v>
      </c>
      <c r="AE106" s="513"/>
      <c r="AF106" s="513"/>
      <c r="AG106" s="448">
        <f>Roles!$D$7</f>
        <v>0.12</v>
      </c>
      <c r="AH106" s="462">
        <f t="shared" si="314"/>
        <v>0</v>
      </c>
      <c r="AI106" s="72">
        <f t="shared" si="315"/>
        <v>0</v>
      </c>
      <c r="AJ106" s="513"/>
      <c r="AK106" s="513"/>
      <c r="AL106" s="448">
        <f>Roles!$D$7</f>
        <v>0.12</v>
      </c>
      <c r="AM106" s="462">
        <f t="shared" si="316"/>
        <v>0</v>
      </c>
      <c r="AN106" s="72">
        <f t="shared" si="317"/>
        <v>0</v>
      </c>
      <c r="AO106" s="513"/>
      <c r="AP106" s="513"/>
      <c r="AQ106" s="448">
        <f>Roles!$D$7</f>
        <v>0.12</v>
      </c>
      <c r="AR106" s="462">
        <f t="shared" si="318"/>
        <v>0</v>
      </c>
      <c r="AS106" s="72">
        <f t="shared" si="319"/>
        <v>0</v>
      </c>
      <c r="AT106" s="513"/>
      <c r="AU106" s="513"/>
      <c r="AV106" s="448">
        <f>Roles!$D$7</f>
        <v>0.12</v>
      </c>
      <c r="AW106" s="462">
        <f t="shared" si="320"/>
        <v>0</v>
      </c>
      <c r="AX106" s="72">
        <f t="shared" si="321"/>
        <v>0</v>
      </c>
      <c r="AY106" s="513"/>
      <c r="AZ106" s="513"/>
      <c r="BA106" s="448">
        <f>Roles!$D$7</f>
        <v>0.12</v>
      </c>
      <c r="BB106" s="462">
        <f t="shared" si="322"/>
        <v>0</v>
      </c>
      <c r="BC106" s="72">
        <f t="shared" si="323"/>
        <v>0</v>
      </c>
      <c r="BD106" s="513"/>
      <c r="BE106" s="513"/>
      <c r="BF106" s="448">
        <f>Roles!$D$7</f>
        <v>0.12</v>
      </c>
      <c r="BG106" s="462">
        <f t="shared" si="324"/>
        <v>0</v>
      </c>
      <c r="BH106" s="72">
        <f t="shared" si="325"/>
        <v>0</v>
      </c>
      <c r="BI106" s="513"/>
      <c r="BJ106" s="513"/>
      <c r="BK106" s="448">
        <f>Roles!$D$7</f>
        <v>0.12</v>
      </c>
      <c r="BL106" s="462">
        <f t="shared" si="326"/>
        <v>0</v>
      </c>
      <c r="BM106" s="72">
        <f t="shared" si="327"/>
        <v>0</v>
      </c>
      <c r="BN106" s="513"/>
      <c r="BO106" s="513"/>
      <c r="BP106" s="448">
        <f>Roles!$D$7</f>
        <v>0.12</v>
      </c>
      <c r="BQ106" s="462">
        <f t="shared" si="328"/>
        <v>0</v>
      </c>
      <c r="BR106" s="72">
        <f t="shared" si="329"/>
        <v>0</v>
      </c>
      <c r="BS106" s="513"/>
      <c r="BT106" s="513"/>
      <c r="BU106" s="448">
        <f>Roles!$D$7</f>
        <v>0.12</v>
      </c>
      <c r="BV106" s="462">
        <f t="shared" si="330"/>
        <v>0</v>
      </c>
      <c r="BW106" s="72">
        <f t="shared" si="331"/>
        <v>0</v>
      </c>
      <c r="BX106" s="513"/>
      <c r="BY106" s="513"/>
      <c r="BZ106" s="448">
        <f>Roles!$D$7</f>
        <v>0.12</v>
      </c>
      <c r="CA106" s="462">
        <f t="shared" si="332"/>
        <v>0</v>
      </c>
      <c r="CB106" s="72">
        <f t="shared" si="333"/>
        <v>0</v>
      </c>
      <c r="CC106" s="513"/>
      <c r="CD106" s="513"/>
      <c r="CE106" s="448">
        <f>Roles!$D$7</f>
        <v>0.12</v>
      </c>
      <c r="CF106" s="462">
        <f t="shared" si="334"/>
        <v>0</v>
      </c>
      <c r="CG106" s="72">
        <f t="shared" si="335"/>
        <v>0</v>
      </c>
      <c r="CH106" s="513"/>
      <c r="CI106" s="513"/>
      <c r="CJ106" s="448">
        <f>Roles!$D$7</f>
        <v>0.12</v>
      </c>
      <c r="CK106" s="462">
        <f t="shared" si="336"/>
        <v>0</v>
      </c>
      <c r="CL106" s="72">
        <f t="shared" si="337"/>
        <v>0</v>
      </c>
      <c r="CM106" s="513"/>
      <c r="CN106" s="513"/>
      <c r="CO106" s="448">
        <f>Roles!$D$7</f>
        <v>0.12</v>
      </c>
      <c r="CP106" s="462">
        <f t="shared" si="338"/>
        <v>0</v>
      </c>
      <c r="CQ106" s="72">
        <f t="shared" si="339"/>
        <v>0</v>
      </c>
      <c r="CR106" s="513"/>
      <c r="CS106" s="513"/>
      <c r="CT106" s="448">
        <f>Roles!$D$7</f>
        <v>0.12</v>
      </c>
      <c r="CU106" s="462">
        <f t="shared" si="340"/>
        <v>0</v>
      </c>
      <c r="CV106" s="72">
        <f t="shared" si="341"/>
        <v>0</v>
      </c>
      <c r="CW106" s="513"/>
      <c r="CX106" s="513"/>
      <c r="CY106" s="448">
        <f>Roles!$D$7</f>
        <v>0.12</v>
      </c>
      <c r="CZ106" s="462">
        <f t="shared" si="342"/>
        <v>0</v>
      </c>
      <c r="DA106" s="72">
        <f t="shared" si="343"/>
        <v>0</v>
      </c>
      <c r="DB106" s="513"/>
      <c r="DC106" s="513"/>
      <c r="DD106" s="448">
        <f>Roles!$D$7</f>
        <v>0.12</v>
      </c>
      <c r="DE106" s="462">
        <f t="shared" si="344"/>
        <v>0</v>
      </c>
    </row>
    <row r="107" ht="15.75" customHeight="1">
      <c r="A107" s="492">
        <v>6.3</v>
      </c>
      <c r="B107" s="493" t="s">
        <v>387</v>
      </c>
      <c r="C107" s="494">
        <v>46363.0</v>
      </c>
      <c r="D107" s="494">
        <v>46365.0</v>
      </c>
      <c r="E107" s="495">
        <f t="shared" si="354"/>
        <v>3</v>
      </c>
      <c r="F107" s="277">
        <f>SUM(F108:F109)</f>
        <v>20</v>
      </c>
      <c r="G107" s="315">
        <f t="shared" si="3"/>
        <v>0.02528445006</v>
      </c>
      <c r="H107" s="315">
        <f>H109</f>
        <v>0.9810366625</v>
      </c>
      <c r="I107" s="496">
        <f>SUM(I108:I109)</f>
        <v>0</v>
      </c>
      <c r="J107" s="496">
        <f>J109</f>
        <v>360</v>
      </c>
      <c r="K107" s="245">
        <f t="shared" si="97"/>
        <v>1</v>
      </c>
      <c r="L107" s="496">
        <f>SUM(L108:L109)</f>
        <v>0</v>
      </c>
      <c r="M107" s="496">
        <f>M109</f>
        <v>63.36</v>
      </c>
      <c r="N107" s="365"/>
      <c r="O107" s="72">
        <f t="shared" si="307"/>
        <v>0</v>
      </c>
      <c r="P107" s="513"/>
      <c r="Q107" s="513"/>
      <c r="R107" s="448"/>
      <c r="S107" s="462">
        <f t="shared" si="308"/>
        <v>0</v>
      </c>
      <c r="T107" s="72">
        <f t="shared" si="309"/>
        <v>0</v>
      </c>
      <c r="U107" s="513"/>
      <c r="V107" s="513"/>
      <c r="W107" s="448"/>
      <c r="X107" s="462">
        <f t="shared" si="310"/>
        <v>0</v>
      </c>
      <c r="Y107" s="72">
        <f t="shared" si="311"/>
        <v>0</v>
      </c>
      <c r="Z107" s="513"/>
      <c r="AA107" s="513"/>
      <c r="AB107" s="448"/>
      <c r="AC107" s="462">
        <f t="shared" si="312"/>
        <v>0</v>
      </c>
      <c r="AD107" s="72">
        <f t="shared" si="313"/>
        <v>0</v>
      </c>
      <c r="AE107" s="513"/>
      <c r="AF107" s="513"/>
      <c r="AG107" s="448"/>
      <c r="AH107" s="462">
        <f t="shared" si="314"/>
        <v>0</v>
      </c>
      <c r="AI107" s="72">
        <f t="shared" si="315"/>
        <v>0</v>
      </c>
      <c r="AJ107" s="513"/>
      <c r="AK107" s="513"/>
      <c r="AL107" s="448"/>
      <c r="AM107" s="462">
        <f t="shared" si="316"/>
        <v>0</v>
      </c>
      <c r="AN107" s="72">
        <f t="shared" si="317"/>
        <v>0</v>
      </c>
      <c r="AO107" s="513"/>
      <c r="AP107" s="513"/>
      <c r="AQ107" s="448"/>
      <c r="AR107" s="462">
        <f t="shared" si="318"/>
        <v>0</v>
      </c>
      <c r="AS107" s="72">
        <f t="shared" si="319"/>
        <v>0</v>
      </c>
      <c r="AT107" s="513"/>
      <c r="AU107" s="513"/>
      <c r="AV107" s="448"/>
      <c r="AW107" s="462">
        <f t="shared" si="320"/>
        <v>0</v>
      </c>
      <c r="AX107" s="72">
        <f t="shared" si="321"/>
        <v>0</v>
      </c>
      <c r="AY107" s="513"/>
      <c r="AZ107" s="513"/>
      <c r="BA107" s="448"/>
      <c r="BB107" s="462">
        <f t="shared" si="322"/>
        <v>0</v>
      </c>
      <c r="BC107" s="72">
        <f t="shared" si="323"/>
        <v>0</v>
      </c>
      <c r="BD107" s="513"/>
      <c r="BE107" s="513"/>
      <c r="BF107" s="448"/>
      <c r="BG107" s="462">
        <f t="shared" si="324"/>
        <v>0</v>
      </c>
      <c r="BH107" s="72">
        <f t="shared" si="325"/>
        <v>0</v>
      </c>
      <c r="BI107" s="513"/>
      <c r="BJ107" s="513"/>
      <c r="BK107" s="448"/>
      <c r="BL107" s="462">
        <f t="shared" si="326"/>
        <v>0</v>
      </c>
      <c r="BM107" s="72">
        <f t="shared" si="327"/>
        <v>0</v>
      </c>
      <c r="BN107" s="513"/>
      <c r="BO107" s="513"/>
      <c r="BP107" s="448"/>
      <c r="BQ107" s="462">
        <f t="shared" si="328"/>
        <v>0</v>
      </c>
      <c r="BR107" s="72">
        <f t="shared" si="329"/>
        <v>0</v>
      </c>
      <c r="BS107" s="513"/>
      <c r="BT107" s="513"/>
      <c r="BU107" s="448"/>
      <c r="BV107" s="462">
        <f t="shared" si="330"/>
        <v>0</v>
      </c>
      <c r="BW107" s="72">
        <f t="shared" si="331"/>
        <v>0</v>
      </c>
      <c r="BX107" s="513"/>
      <c r="BY107" s="513"/>
      <c r="BZ107" s="448"/>
      <c r="CA107" s="462">
        <f t="shared" si="332"/>
        <v>0</v>
      </c>
      <c r="CB107" s="72">
        <f t="shared" si="333"/>
        <v>0</v>
      </c>
      <c r="CC107" s="513"/>
      <c r="CD107" s="513"/>
      <c r="CE107" s="448"/>
      <c r="CF107" s="462">
        <f t="shared" si="334"/>
        <v>0</v>
      </c>
      <c r="CG107" s="72">
        <f t="shared" si="335"/>
        <v>0</v>
      </c>
      <c r="CH107" s="513"/>
      <c r="CI107" s="513"/>
      <c r="CJ107" s="448"/>
      <c r="CK107" s="462">
        <f t="shared" si="336"/>
        <v>0</v>
      </c>
      <c r="CL107" s="72">
        <f t="shared" si="337"/>
        <v>0</v>
      </c>
      <c r="CM107" s="513"/>
      <c r="CN107" s="513"/>
      <c r="CO107" s="448"/>
      <c r="CP107" s="462">
        <f t="shared" si="338"/>
        <v>0</v>
      </c>
      <c r="CQ107" s="72">
        <f t="shared" si="339"/>
        <v>0</v>
      </c>
      <c r="CR107" s="513"/>
      <c r="CS107" s="513"/>
      <c r="CT107" s="448"/>
      <c r="CU107" s="462">
        <f t="shared" si="340"/>
        <v>0</v>
      </c>
      <c r="CV107" s="72">
        <f t="shared" si="341"/>
        <v>0</v>
      </c>
      <c r="CW107" s="513"/>
      <c r="CX107" s="513"/>
      <c r="CY107" s="448"/>
      <c r="CZ107" s="462">
        <f t="shared" si="342"/>
        <v>0</v>
      </c>
      <c r="DA107" s="72">
        <f t="shared" si="343"/>
        <v>0</v>
      </c>
      <c r="DB107" s="513"/>
      <c r="DC107" s="513"/>
      <c r="DD107" s="448"/>
      <c r="DE107" s="462">
        <f t="shared" si="344"/>
        <v>0</v>
      </c>
    </row>
    <row r="108" ht="15.75" customHeight="1">
      <c r="A108" s="257" t="s">
        <v>388</v>
      </c>
      <c r="B108" s="258" t="s">
        <v>389</v>
      </c>
      <c r="C108" s="497">
        <v>46363.0</v>
      </c>
      <c r="D108" s="497">
        <v>46364.0</v>
      </c>
      <c r="E108" s="498">
        <f t="shared" si="354"/>
        <v>2</v>
      </c>
      <c r="F108" s="261">
        <v>10.0</v>
      </c>
      <c r="G108" s="263">
        <f t="shared" si="3"/>
        <v>0.01264222503</v>
      </c>
      <c r="H108" s="263">
        <f>H106+G108</f>
        <v>0.9683944374</v>
      </c>
      <c r="I108" s="475">
        <f t="shared" ref="I108:I109" si="355">P108+U108+Z108+AE108+AJ108+AO108+AT108+AY108+BD108+BI108+BN108+BS108+BX108+CC108+CH108+CM108+CR108+CW108+DB108</f>
        <v>0</v>
      </c>
      <c r="J108" s="287">
        <f>J106+I108</f>
        <v>360</v>
      </c>
      <c r="K108" s="326">
        <f t="shared" si="97"/>
        <v>1</v>
      </c>
      <c r="L108" s="476">
        <f t="shared" ref="L108:L109" si="356">S108+X108+AC108+AH108+AM108+AR108+AW108+BB108+BG108+BL108+BQ108+BV108+CA108+CF108+CK108+CP108+CU108+CZ108+DE108</f>
        <v>0</v>
      </c>
      <c r="M108" s="287">
        <f>M106+L108</f>
        <v>63.36</v>
      </c>
      <c r="N108" s="133"/>
      <c r="O108" s="72">
        <f t="shared" si="307"/>
        <v>0</v>
      </c>
      <c r="P108" s="513"/>
      <c r="Q108" s="513"/>
      <c r="R108" s="448">
        <f>Roles!$D$5</f>
        <v>0.44</v>
      </c>
      <c r="S108" s="462">
        <f t="shared" si="308"/>
        <v>0</v>
      </c>
      <c r="T108" s="72">
        <f t="shared" si="309"/>
        <v>0</v>
      </c>
      <c r="U108" s="513"/>
      <c r="V108" s="513"/>
      <c r="W108" s="448">
        <f>Roles!$D$7</f>
        <v>0.12</v>
      </c>
      <c r="X108" s="462">
        <f t="shared" si="310"/>
        <v>0</v>
      </c>
      <c r="Y108" s="72">
        <f t="shared" si="311"/>
        <v>0</v>
      </c>
      <c r="Z108" s="513"/>
      <c r="AA108" s="513"/>
      <c r="AB108" s="448">
        <f>Roles!$D$7</f>
        <v>0.12</v>
      </c>
      <c r="AC108" s="462">
        <f t="shared" si="312"/>
        <v>0</v>
      </c>
      <c r="AD108" s="72">
        <f t="shared" si="313"/>
        <v>0</v>
      </c>
      <c r="AE108" s="513"/>
      <c r="AF108" s="513"/>
      <c r="AG108" s="448">
        <f>Roles!$D$7</f>
        <v>0.12</v>
      </c>
      <c r="AH108" s="462">
        <f t="shared" si="314"/>
        <v>0</v>
      </c>
      <c r="AI108" s="72">
        <f t="shared" si="315"/>
        <v>0</v>
      </c>
      <c r="AJ108" s="513"/>
      <c r="AK108" s="513"/>
      <c r="AL108" s="448">
        <f>Roles!$D$7</f>
        <v>0.12</v>
      </c>
      <c r="AM108" s="462">
        <f t="shared" si="316"/>
        <v>0</v>
      </c>
      <c r="AN108" s="72">
        <f t="shared" si="317"/>
        <v>0</v>
      </c>
      <c r="AO108" s="513"/>
      <c r="AP108" s="513"/>
      <c r="AQ108" s="448">
        <f>Roles!$D$7</f>
        <v>0.12</v>
      </c>
      <c r="AR108" s="462">
        <f t="shared" si="318"/>
        <v>0</v>
      </c>
      <c r="AS108" s="72">
        <f t="shared" si="319"/>
        <v>0</v>
      </c>
      <c r="AT108" s="513"/>
      <c r="AU108" s="513"/>
      <c r="AV108" s="448">
        <f>Roles!$D$7</f>
        <v>0.12</v>
      </c>
      <c r="AW108" s="462">
        <f t="shared" si="320"/>
        <v>0</v>
      </c>
      <c r="AX108" s="72">
        <f t="shared" si="321"/>
        <v>0</v>
      </c>
      <c r="AY108" s="513"/>
      <c r="AZ108" s="513"/>
      <c r="BA108" s="448">
        <f>Roles!$D$7</f>
        <v>0.12</v>
      </c>
      <c r="BB108" s="462">
        <f t="shared" si="322"/>
        <v>0</v>
      </c>
      <c r="BC108" s="72">
        <f t="shared" si="323"/>
        <v>0</v>
      </c>
      <c r="BD108" s="513"/>
      <c r="BE108" s="513"/>
      <c r="BF108" s="448">
        <f>Roles!$D$7</f>
        <v>0.12</v>
      </c>
      <c r="BG108" s="462">
        <f t="shared" si="324"/>
        <v>0</v>
      </c>
      <c r="BH108" s="72">
        <f t="shared" si="325"/>
        <v>0</v>
      </c>
      <c r="BI108" s="513"/>
      <c r="BJ108" s="513"/>
      <c r="BK108" s="448">
        <f>Roles!$D$7</f>
        <v>0.12</v>
      </c>
      <c r="BL108" s="462">
        <f t="shared" si="326"/>
        <v>0</v>
      </c>
      <c r="BM108" s="72">
        <f t="shared" si="327"/>
        <v>0</v>
      </c>
      <c r="BN108" s="513"/>
      <c r="BO108" s="513"/>
      <c r="BP108" s="448">
        <f>Roles!$D$7</f>
        <v>0.12</v>
      </c>
      <c r="BQ108" s="462">
        <f t="shared" si="328"/>
        <v>0</v>
      </c>
      <c r="BR108" s="72">
        <f t="shared" si="329"/>
        <v>0</v>
      </c>
      <c r="BS108" s="513"/>
      <c r="BT108" s="513"/>
      <c r="BU108" s="448">
        <f>Roles!$D$7</f>
        <v>0.12</v>
      </c>
      <c r="BV108" s="462">
        <f t="shared" si="330"/>
        <v>0</v>
      </c>
      <c r="BW108" s="72">
        <f t="shared" si="331"/>
        <v>0</v>
      </c>
      <c r="BX108" s="513"/>
      <c r="BY108" s="513"/>
      <c r="BZ108" s="448">
        <f>Roles!$D$7</f>
        <v>0.12</v>
      </c>
      <c r="CA108" s="462">
        <f t="shared" si="332"/>
        <v>0</v>
      </c>
      <c r="CB108" s="72">
        <f t="shared" si="333"/>
        <v>0</v>
      </c>
      <c r="CC108" s="513"/>
      <c r="CD108" s="513"/>
      <c r="CE108" s="448">
        <f>Roles!$D$7</f>
        <v>0.12</v>
      </c>
      <c r="CF108" s="462">
        <f t="shared" si="334"/>
        <v>0</v>
      </c>
      <c r="CG108" s="72">
        <f t="shared" si="335"/>
        <v>0</v>
      </c>
      <c r="CH108" s="513"/>
      <c r="CI108" s="513"/>
      <c r="CJ108" s="448">
        <f>Roles!$D$7</f>
        <v>0.12</v>
      </c>
      <c r="CK108" s="462">
        <f t="shared" si="336"/>
        <v>0</v>
      </c>
      <c r="CL108" s="72">
        <f t="shared" si="337"/>
        <v>0</v>
      </c>
      <c r="CM108" s="513"/>
      <c r="CN108" s="513"/>
      <c r="CO108" s="448">
        <f>Roles!$D$7</f>
        <v>0.12</v>
      </c>
      <c r="CP108" s="462">
        <f t="shared" si="338"/>
        <v>0</v>
      </c>
      <c r="CQ108" s="72">
        <f t="shared" si="339"/>
        <v>0</v>
      </c>
      <c r="CR108" s="513"/>
      <c r="CS108" s="513"/>
      <c r="CT108" s="448">
        <f>Roles!$D$7</f>
        <v>0.12</v>
      </c>
      <c r="CU108" s="462">
        <f t="shared" si="340"/>
        <v>0</v>
      </c>
      <c r="CV108" s="72">
        <f t="shared" si="341"/>
        <v>0</v>
      </c>
      <c r="CW108" s="513"/>
      <c r="CX108" s="513"/>
      <c r="CY108" s="448">
        <f>Roles!$D$7</f>
        <v>0.12</v>
      </c>
      <c r="CZ108" s="462">
        <f t="shared" si="342"/>
        <v>0</v>
      </c>
      <c r="DA108" s="72">
        <f t="shared" si="343"/>
        <v>0</v>
      </c>
      <c r="DB108" s="513"/>
      <c r="DC108" s="513"/>
      <c r="DD108" s="448">
        <f>Roles!$D$7</f>
        <v>0.12</v>
      </c>
      <c r="DE108" s="462">
        <f t="shared" si="344"/>
        <v>0</v>
      </c>
    </row>
    <row r="109" ht="15.75" customHeight="1">
      <c r="A109" s="257" t="s">
        <v>390</v>
      </c>
      <c r="B109" s="258" t="s">
        <v>391</v>
      </c>
      <c r="C109" s="497">
        <v>46365.0</v>
      </c>
      <c r="D109" s="497">
        <v>46365.0</v>
      </c>
      <c r="E109" s="498">
        <f t="shared" si="354"/>
        <v>1</v>
      </c>
      <c r="F109" s="261">
        <v>10.0</v>
      </c>
      <c r="G109" s="327">
        <f t="shared" si="3"/>
        <v>0.01264222503</v>
      </c>
      <c r="H109" s="327">
        <f>H108+G109</f>
        <v>0.9810366625</v>
      </c>
      <c r="I109" s="475">
        <f t="shared" si="355"/>
        <v>0</v>
      </c>
      <c r="J109" s="328">
        <f>J108+I109</f>
        <v>360</v>
      </c>
      <c r="K109" s="329">
        <f t="shared" si="97"/>
        <v>1</v>
      </c>
      <c r="L109" s="476">
        <f t="shared" si="356"/>
        <v>0</v>
      </c>
      <c r="M109" s="328">
        <f>M108+L109</f>
        <v>63.36</v>
      </c>
      <c r="N109" s="133"/>
      <c r="O109" s="72">
        <f t="shared" si="307"/>
        <v>0</v>
      </c>
      <c r="P109" s="513"/>
      <c r="Q109" s="513"/>
      <c r="R109" s="448">
        <f>Roles!$D$5</f>
        <v>0.44</v>
      </c>
      <c r="S109" s="462">
        <f t="shared" si="308"/>
        <v>0</v>
      </c>
      <c r="T109" s="72">
        <f t="shared" si="309"/>
        <v>0</v>
      </c>
      <c r="U109" s="513"/>
      <c r="V109" s="513"/>
      <c r="W109" s="448">
        <f>Roles!$D$7</f>
        <v>0.12</v>
      </c>
      <c r="X109" s="462">
        <f t="shared" si="310"/>
        <v>0</v>
      </c>
      <c r="Y109" s="72">
        <f t="shared" si="311"/>
        <v>0</v>
      </c>
      <c r="Z109" s="513"/>
      <c r="AA109" s="513"/>
      <c r="AB109" s="448">
        <f>Roles!$D$7</f>
        <v>0.12</v>
      </c>
      <c r="AC109" s="462">
        <f t="shared" si="312"/>
        <v>0</v>
      </c>
      <c r="AD109" s="72">
        <f t="shared" si="313"/>
        <v>0</v>
      </c>
      <c r="AE109" s="513"/>
      <c r="AF109" s="513"/>
      <c r="AG109" s="448">
        <f>Roles!$D$7</f>
        <v>0.12</v>
      </c>
      <c r="AH109" s="462">
        <f t="shared" si="314"/>
        <v>0</v>
      </c>
      <c r="AI109" s="72">
        <f t="shared" si="315"/>
        <v>0</v>
      </c>
      <c r="AJ109" s="513"/>
      <c r="AK109" s="513"/>
      <c r="AL109" s="448">
        <f>Roles!$D$7</f>
        <v>0.12</v>
      </c>
      <c r="AM109" s="462">
        <f t="shared" si="316"/>
        <v>0</v>
      </c>
      <c r="AN109" s="72">
        <f t="shared" si="317"/>
        <v>0</v>
      </c>
      <c r="AO109" s="513"/>
      <c r="AP109" s="513"/>
      <c r="AQ109" s="448">
        <f>Roles!$D$7</f>
        <v>0.12</v>
      </c>
      <c r="AR109" s="462">
        <f t="shared" si="318"/>
        <v>0</v>
      </c>
      <c r="AS109" s="72">
        <f t="shared" si="319"/>
        <v>0</v>
      </c>
      <c r="AT109" s="513"/>
      <c r="AU109" s="513"/>
      <c r="AV109" s="448">
        <f>Roles!$D$7</f>
        <v>0.12</v>
      </c>
      <c r="AW109" s="462">
        <f t="shared" si="320"/>
        <v>0</v>
      </c>
      <c r="AX109" s="72">
        <f t="shared" si="321"/>
        <v>0</v>
      </c>
      <c r="AY109" s="513"/>
      <c r="AZ109" s="513"/>
      <c r="BA109" s="448">
        <f>Roles!$D$7</f>
        <v>0.12</v>
      </c>
      <c r="BB109" s="462">
        <f t="shared" si="322"/>
        <v>0</v>
      </c>
      <c r="BC109" s="72">
        <f t="shared" si="323"/>
        <v>0</v>
      </c>
      <c r="BD109" s="513"/>
      <c r="BE109" s="513"/>
      <c r="BF109" s="448">
        <f>Roles!$D$7</f>
        <v>0.12</v>
      </c>
      <c r="BG109" s="462">
        <f t="shared" si="324"/>
        <v>0</v>
      </c>
      <c r="BH109" s="72">
        <f t="shared" si="325"/>
        <v>0</v>
      </c>
      <c r="BI109" s="513"/>
      <c r="BJ109" s="513"/>
      <c r="BK109" s="448">
        <f>Roles!$D$7</f>
        <v>0.12</v>
      </c>
      <c r="BL109" s="462">
        <f t="shared" si="326"/>
        <v>0</v>
      </c>
      <c r="BM109" s="72">
        <f t="shared" si="327"/>
        <v>0</v>
      </c>
      <c r="BN109" s="513"/>
      <c r="BO109" s="513"/>
      <c r="BP109" s="448">
        <f>Roles!$D$7</f>
        <v>0.12</v>
      </c>
      <c r="BQ109" s="462">
        <f t="shared" si="328"/>
        <v>0</v>
      </c>
      <c r="BR109" s="72">
        <f t="shared" si="329"/>
        <v>0</v>
      </c>
      <c r="BS109" s="513"/>
      <c r="BT109" s="513"/>
      <c r="BU109" s="448">
        <f>Roles!$D$7</f>
        <v>0.12</v>
      </c>
      <c r="BV109" s="462">
        <f t="shared" si="330"/>
        <v>0</v>
      </c>
      <c r="BW109" s="72">
        <f t="shared" si="331"/>
        <v>0</v>
      </c>
      <c r="BX109" s="513"/>
      <c r="BY109" s="513"/>
      <c r="BZ109" s="448">
        <f>Roles!$D$7</f>
        <v>0.12</v>
      </c>
      <c r="CA109" s="462">
        <f t="shared" si="332"/>
        <v>0</v>
      </c>
      <c r="CB109" s="72">
        <f t="shared" si="333"/>
        <v>0</v>
      </c>
      <c r="CC109" s="513"/>
      <c r="CD109" s="513"/>
      <c r="CE109" s="448">
        <f>Roles!$D$7</f>
        <v>0.12</v>
      </c>
      <c r="CF109" s="462">
        <f t="shared" si="334"/>
        <v>0</v>
      </c>
      <c r="CG109" s="72">
        <f t="shared" si="335"/>
        <v>0</v>
      </c>
      <c r="CH109" s="513"/>
      <c r="CI109" s="513"/>
      <c r="CJ109" s="448">
        <f>Roles!$D$7</f>
        <v>0.12</v>
      </c>
      <c r="CK109" s="462">
        <f t="shared" si="336"/>
        <v>0</v>
      </c>
      <c r="CL109" s="72">
        <f t="shared" si="337"/>
        <v>0</v>
      </c>
      <c r="CM109" s="513"/>
      <c r="CN109" s="513"/>
      <c r="CO109" s="448">
        <f>Roles!$D$7</f>
        <v>0.12</v>
      </c>
      <c r="CP109" s="462">
        <f t="shared" si="338"/>
        <v>0</v>
      </c>
      <c r="CQ109" s="72">
        <f t="shared" si="339"/>
        <v>0</v>
      </c>
      <c r="CR109" s="513"/>
      <c r="CS109" s="513"/>
      <c r="CT109" s="448">
        <f>Roles!$D$7</f>
        <v>0.12</v>
      </c>
      <c r="CU109" s="462">
        <f t="shared" si="340"/>
        <v>0</v>
      </c>
      <c r="CV109" s="72">
        <f t="shared" si="341"/>
        <v>0</v>
      </c>
      <c r="CW109" s="513"/>
      <c r="CX109" s="513"/>
      <c r="CY109" s="448">
        <f>Roles!$D$7</f>
        <v>0.12</v>
      </c>
      <c r="CZ109" s="462">
        <f t="shared" si="342"/>
        <v>0</v>
      </c>
      <c r="DA109" s="72">
        <f t="shared" si="343"/>
        <v>0</v>
      </c>
      <c r="DB109" s="513"/>
      <c r="DC109" s="513"/>
      <c r="DD109" s="448">
        <f>Roles!$D$7</f>
        <v>0.12</v>
      </c>
      <c r="DE109" s="462">
        <f t="shared" si="344"/>
        <v>0</v>
      </c>
    </row>
    <row r="110" ht="15.75" customHeight="1">
      <c r="A110" s="492">
        <v>6.4</v>
      </c>
      <c r="B110" s="493" t="s">
        <v>392</v>
      </c>
      <c r="C110" s="494">
        <v>46365.0</v>
      </c>
      <c r="D110" s="494">
        <v>46367.0</v>
      </c>
      <c r="E110" s="495">
        <f t="shared" si="354"/>
        <v>3</v>
      </c>
      <c r="F110" s="277">
        <f>SUM(F111:F112)</f>
        <v>15</v>
      </c>
      <c r="G110" s="315">
        <f t="shared" si="3"/>
        <v>0.01896333755</v>
      </c>
      <c r="H110" s="315">
        <f>H112</f>
        <v>1</v>
      </c>
      <c r="I110" s="496">
        <f>SUM(I111:I112)</f>
        <v>0</v>
      </c>
      <c r="J110" s="496">
        <f>J112</f>
        <v>360</v>
      </c>
      <c r="K110" s="245">
        <f t="shared" si="97"/>
        <v>1</v>
      </c>
      <c r="L110" s="496">
        <f>SUM(L111:L112)</f>
        <v>0</v>
      </c>
      <c r="M110" s="496">
        <f>M112</f>
        <v>63.36</v>
      </c>
      <c r="N110" s="365"/>
      <c r="O110" s="72">
        <f t="shared" si="307"/>
        <v>0</v>
      </c>
      <c r="P110" s="513"/>
      <c r="Q110" s="513"/>
      <c r="R110" s="448"/>
      <c r="S110" s="462">
        <f t="shared" si="308"/>
        <v>0</v>
      </c>
      <c r="T110" s="72">
        <f t="shared" si="309"/>
        <v>0</v>
      </c>
      <c r="U110" s="513"/>
      <c r="V110" s="513"/>
      <c r="W110" s="448"/>
      <c r="X110" s="462">
        <f t="shared" si="310"/>
        <v>0</v>
      </c>
      <c r="Y110" s="72">
        <f t="shared" si="311"/>
        <v>0</v>
      </c>
      <c r="Z110" s="513"/>
      <c r="AA110" s="513"/>
      <c r="AB110" s="448"/>
      <c r="AC110" s="462">
        <f t="shared" si="312"/>
        <v>0</v>
      </c>
      <c r="AD110" s="72">
        <f t="shared" si="313"/>
        <v>0</v>
      </c>
      <c r="AE110" s="513"/>
      <c r="AF110" s="513"/>
      <c r="AG110" s="448"/>
      <c r="AH110" s="462">
        <f t="shared" si="314"/>
        <v>0</v>
      </c>
      <c r="AI110" s="72">
        <f t="shared" si="315"/>
        <v>0</v>
      </c>
      <c r="AJ110" s="513"/>
      <c r="AK110" s="513"/>
      <c r="AL110" s="448"/>
      <c r="AM110" s="462">
        <f t="shared" si="316"/>
        <v>0</v>
      </c>
      <c r="AN110" s="72">
        <f t="shared" si="317"/>
        <v>0</v>
      </c>
      <c r="AO110" s="513"/>
      <c r="AP110" s="513"/>
      <c r="AQ110" s="448"/>
      <c r="AR110" s="462">
        <f t="shared" si="318"/>
        <v>0</v>
      </c>
      <c r="AS110" s="72">
        <f t="shared" si="319"/>
        <v>0</v>
      </c>
      <c r="AT110" s="513"/>
      <c r="AU110" s="513"/>
      <c r="AV110" s="448"/>
      <c r="AW110" s="462">
        <f t="shared" si="320"/>
        <v>0</v>
      </c>
      <c r="AX110" s="72">
        <f t="shared" si="321"/>
        <v>0</v>
      </c>
      <c r="AY110" s="513"/>
      <c r="AZ110" s="513"/>
      <c r="BA110" s="448"/>
      <c r="BB110" s="462">
        <f t="shared" si="322"/>
        <v>0</v>
      </c>
      <c r="BC110" s="72">
        <f t="shared" si="323"/>
        <v>0</v>
      </c>
      <c r="BD110" s="513"/>
      <c r="BE110" s="513"/>
      <c r="BF110" s="448"/>
      <c r="BG110" s="462">
        <f t="shared" si="324"/>
        <v>0</v>
      </c>
      <c r="BH110" s="72">
        <f t="shared" si="325"/>
        <v>0</v>
      </c>
      <c r="BI110" s="513"/>
      <c r="BJ110" s="513"/>
      <c r="BK110" s="448"/>
      <c r="BL110" s="462">
        <f t="shared" si="326"/>
        <v>0</v>
      </c>
      <c r="BM110" s="72">
        <f t="shared" si="327"/>
        <v>0</v>
      </c>
      <c r="BN110" s="513"/>
      <c r="BO110" s="513"/>
      <c r="BP110" s="448"/>
      <c r="BQ110" s="462">
        <f t="shared" si="328"/>
        <v>0</v>
      </c>
      <c r="BR110" s="72">
        <f t="shared" si="329"/>
        <v>0</v>
      </c>
      <c r="BS110" s="513"/>
      <c r="BT110" s="513"/>
      <c r="BU110" s="448"/>
      <c r="BV110" s="462">
        <f t="shared" si="330"/>
        <v>0</v>
      </c>
      <c r="BW110" s="72">
        <f t="shared" si="331"/>
        <v>0</v>
      </c>
      <c r="BX110" s="513"/>
      <c r="BY110" s="513"/>
      <c r="BZ110" s="448"/>
      <c r="CA110" s="462">
        <f t="shared" si="332"/>
        <v>0</v>
      </c>
      <c r="CB110" s="72">
        <f t="shared" si="333"/>
        <v>0</v>
      </c>
      <c r="CC110" s="513"/>
      <c r="CD110" s="513"/>
      <c r="CE110" s="448"/>
      <c r="CF110" s="462">
        <f t="shared" si="334"/>
        <v>0</v>
      </c>
      <c r="CG110" s="72">
        <f t="shared" si="335"/>
        <v>0</v>
      </c>
      <c r="CH110" s="513"/>
      <c r="CI110" s="513"/>
      <c r="CJ110" s="448"/>
      <c r="CK110" s="462">
        <f t="shared" si="336"/>
        <v>0</v>
      </c>
      <c r="CL110" s="72">
        <f t="shared" si="337"/>
        <v>0</v>
      </c>
      <c r="CM110" s="513"/>
      <c r="CN110" s="513"/>
      <c r="CO110" s="448"/>
      <c r="CP110" s="462">
        <f t="shared" si="338"/>
        <v>0</v>
      </c>
      <c r="CQ110" s="72">
        <f t="shared" si="339"/>
        <v>0</v>
      </c>
      <c r="CR110" s="513"/>
      <c r="CS110" s="513"/>
      <c r="CT110" s="448"/>
      <c r="CU110" s="462">
        <f t="shared" si="340"/>
        <v>0</v>
      </c>
      <c r="CV110" s="72">
        <f t="shared" si="341"/>
        <v>0</v>
      </c>
      <c r="CW110" s="513"/>
      <c r="CX110" s="513"/>
      <c r="CY110" s="448"/>
      <c r="CZ110" s="462">
        <f t="shared" si="342"/>
        <v>0</v>
      </c>
      <c r="DA110" s="72">
        <f t="shared" si="343"/>
        <v>0</v>
      </c>
      <c r="DB110" s="513"/>
      <c r="DC110" s="513"/>
      <c r="DD110" s="448"/>
      <c r="DE110" s="462">
        <f t="shared" si="344"/>
        <v>0</v>
      </c>
    </row>
    <row r="111" ht="15.75" customHeight="1">
      <c r="A111" s="257" t="s">
        <v>393</v>
      </c>
      <c r="B111" s="258" t="s">
        <v>394</v>
      </c>
      <c r="C111" s="497">
        <v>46365.0</v>
      </c>
      <c r="D111" s="497">
        <v>46366.0</v>
      </c>
      <c r="E111" s="498">
        <f t="shared" si="354"/>
        <v>2</v>
      </c>
      <c r="F111" s="261">
        <v>10.0</v>
      </c>
      <c r="G111" s="263">
        <f t="shared" si="3"/>
        <v>0.01264222503</v>
      </c>
      <c r="H111" s="263">
        <f>H109+G111</f>
        <v>0.9936788875</v>
      </c>
      <c r="I111" s="475">
        <f t="shared" ref="I111:I112" si="357">P111+U111+Z111+AE111+AJ111+AO111+AT111+AY111+BD111+BI111+BN111+BS111+BX111+CC111+CH111+CM111+CR111+CW111+DB111</f>
        <v>0</v>
      </c>
      <c r="J111" s="287">
        <f>J109+I111</f>
        <v>360</v>
      </c>
      <c r="K111" s="326">
        <f t="shared" si="97"/>
        <v>1</v>
      </c>
      <c r="L111" s="476">
        <f t="shared" ref="L111:L112" si="358">S111+X111+AC111+AH111+AM111+AR111+AW111+BB111+BG111+BL111+BQ111+BV111+CA111+CF111+CK111+CP111+CU111+CZ111+DE111</f>
        <v>0</v>
      </c>
      <c r="M111" s="287">
        <f>M109+L111</f>
        <v>63.36</v>
      </c>
      <c r="N111" s="133"/>
      <c r="O111" s="72">
        <f t="shared" si="307"/>
        <v>0</v>
      </c>
      <c r="P111" s="513"/>
      <c r="Q111" s="513"/>
      <c r="R111" s="448">
        <f>Roles!$D$5</f>
        <v>0.44</v>
      </c>
      <c r="S111" s="462">
        <f t="shared" si="308"/>
        <v>0</v>
      </c>
      <c r="T111" s="72">
        <f t="shared" si="309"/>
        <v>0</v>
      </c>
      <c r="U111" s="513"/>
      <c r="V111" s="513"/>
      <c r="W111" s="448">
        <f>Roles!$D$7</f>
        <v>0.12</v>
      </c>
      <c r="X111" s="462">
        <f t="shared" si="310"/>
        <v>0</v>
      </c>
      <c r="Y111" s="72">
        <f t="shared" si="311"/>
        <v>0</v>
      </c>
      <c r="Z111" s="513"/>
      <c r="AA111" s="513"/>
      <c r="AB111" s="448">
        <f>Roles!$D$7</f>
        <v>0.12</v>
      </c>
      <c r="AC111" s="462">
        <f t="shared" si="312"/>
        <v>0</v>
      </c>
      <c r="AD111" s="72">
        <f t="shared" si="313"/>
        <v>0</v>
      </c>
      <c r="AE111" s="513"/>
      <c r="AF111" s="513"/>
      <c r="AG111" s="448">
        <f>Roles!$D$7</f>
        <v>0.12</v>
      </c>
      <c r="AH111" s="462">
        <f t="shared" si="314"/>
        <v>0</v>
      </c>
      <c r="AI111" s="72">
        <f t="shared" si="315"/>
        <v>0</v>
      </c>
      <c r="AJ111" s="513"/>
      <c r="AK111" s="513"/>
      <c r="AL111" s="448">
        <f>Roles!$D$7</f>
        <v>0.12</v>
      </c>
      <c r="AM111" s="462">
        <f t="shared" si="316"/>
        <v>0</v>
      </c>
      <c r="AN111" s="72">
        <f t="shared" si="317"/>
        <v>0</v>
      </c>
      <c r="AO111" s="513"/>
      <c r="AP111" s="513"/>
      <c r="AQ111" s="448">
        <f>Roles!$D$7</f>
        <v>0.12</v>
      </c>
      <c r="AR111" s="462">
        <f t="shared" si="318"/>
        <v>0</v>
      </c>
      <c r="AS111" s="72">
        <f t="shared" si="319"/>
        <v>0</v>
      </c>
      <c r="AT111" s="513"/>
      <c r="AU111" s="513"/>
      <c r="AV111" s="448">
        <f>Roles!$D$7</f>
        <v>0.12</v>
      </c>
      <c r="AW111" s="462">
        <f t="shared" si="320"/>
        <v>0</v>
      </c>
      <c r="AX111" s="72">
        <f t="shared" si="321"/>
        <v>0</v>
      </c>
      <c r="AY111" s="513"/>
      <c r="AZ111" s="513"/>
      <c r="BA111" s="448">
        <f>Roles!$D$7</f>
        <v>0.12</v>
      </c>
      <c r="BB111" s="462">
        <f t="shared" si="322"/>
        <v>0</v>
      </c>
      <c r="BC111" s="72">
        <f t="shared" si="323"/>
        <v>0</v>
      </c>
      <c r="BD111" s="513"/>
      <c r="BE111" s="513"/>
      <c r="BF111" s="448">
        <f>Roles!$D$7</f>
        <v>0.12</v>
      </c>
      <c r="BG111" s="462">
        <f t="shared" si="324"/>
        <v>0</v>
      </c>
      <c r="BH111" s="72">
        <f t="shared" si="325"/>
        <v>0</v>
      </c>
      <c r="BI111" s="513"/>
      <c r="BJ111" s="513"/>
      <c r="BK111" s="448">
        <f>Roles!$D$7</f>
        <v>0.12</v>
      </c>
      <c r="BL111" s="462">
        <f t="shared" si="326"/>
        <v>0</v>
      </c>
      <c r="BM111" s="72">
        <f t="shared" si="327"/>
        <v>0</v>
      </c>
      <c r="BN111" s="513"/>
      <c r="BO111" s="513"/>
      <c r="BP111" s="448">
        <f>Roles!$D$7</f>
        <v>0.12</v>
      </c>
      <c r="BQ111" s="462">
        <f t="shared" si="328"/>
        <v>0</v>
      </c>
      <c r="BR111" s="72">
        <f t="shared" si="329"/>
        <v>0</v>
      </c>
      <c r="BS111" s="513"/>
      <c r="BT111" s="513"/>
      <c r="BU111" s="448">
        <f>Roles!$D$7</f>
        <v>0.12</v>
      </c>
      <c r="BV111" s="462">
        <f t="shared" si="330"/>
        <v>0</v>
      </c>
      <c r="BW111" s="72">
        <f t="shared" si="331"/>
        <v>0</v>
      </c>
      <c r="BX111" s="513"/>
      <c r="BY111" s="513"/>
      <c r="BZ111" s="448">
        <f>Roles!$D$7</f>
        <v>0.12</v>
      </c>
      <c r="CA111" s="462">
        <f t="shared" si="332"/>
        <v>0</v>
      </c>
      <c r="CB111" s="72">
        <f t="shared" si="333"/>
        <v>0</v>
      </c>
      <c r="CC111" s="513"/>
      <c r="CD111" s="513"/>
      <c r="CE111" s="448">
        <f>Roles!$D$7</f>
        <v>0.12</v>
      </c>
      <c r="CF111" s="462">
        <f t="shared" si="334"/>
        <v>0</v>
      </c>
      <c r="CG111" s="72">
        <f t="shared" si="335"/>
        <v>0</v>
      </c>
      <c r="CH111" s="513"/>
      <c r="CI111" s="513"/>
      <c r="CJ111" s="448">
        <f>Roles!$D$7</f>
        <v>0.12</v>
      </c>
      <c r="CK111" s="462">
        <f t="shared" si="336"/>
        <v>0</v>
      </c>
      <c r="CL111" s="72">
        <f t="shared" si="337"/>
        <v>0</v>
      </c>
      <c r="CM111" s="513"/>
      <c r="CN111" s="513"/>
      <c r="CO111" s="448">
        <f>Roles!$D$7</f>
        <v>0.12</v>
      </c>
      <c r="CP111" s="462">
        <f t="shared" si="338"/>
        <v>0</v>
      </c>
      <c r="CQ111" s="72">
        <f t="shared" si="339"/>
        <v>0</v>
      </c>
      <c r="CR111" s="513"/>
      <c r="CS111" s="513"/>
      <c r="CT111" s="448">
        <f>Roles!$D$7</f>
        <v>0.12</v>
      </c>
      <c r="CU111" s="462">
        <f t="shared" si="340"/>
        <v>0</v>
      </c>
      <c r="CV111" s="72">
        <f t="shared" si="341"/>
        <v>0</v>
      </c>
      <c r="CW111" s="513"/>
      <c r="CX111" s="513"/>
      <c r="CY111" s="448">
        <f>Roles!$D$7</f>
        <v>0.12</v>
      </c>
      <c r="CZ111" s="462">
        <f t="shared" si="342"/>
        <v>0</v>
      </c>
      <c r="DA111" s="72">
        <f t="shared" si="343"/>
        <v>0</v>
      </c>
      <c r="DB111" s="513"/>
      <c r="DC111" s="513"/>
      <c r="DD111" s="448">
        <f>Roles!$D$7</f>
        <v>0.12</v>
      </c>
      <c r="DE111" s="462">
        <f t="shared" si="344"/>
        <v>0</v>
      </c>
    </row>
    <row r="112" ht="15.75" customHeight="1">
      <c r="A112" s="257" t="s">
        <v>395</v>
      </c>
      <c r="B112" s="258" t="s">
        <v>396</v>
      </c>
      <c r="C112" s="497">
        <v>46367.0</v>
      </c>
      <c r="D112" s="497">
        <v>46367.0</v>
      </c>
      <c r="E112" s="498">
        <f t="shared" si="354"/>
        <v>1</v>
      </c>
      <c r="F112" s="261">
        <v>5.0</v>
      </c>
      <c r="G112" s="263">
        <f t="shared" si="3"/>
        <v>0.006321112516</v>
      </c>
      <c r="H112" s="263">
        <f t="shared" ref="H112:H113" si="359">H111+G112</f>
        <v>1</v>
      </c>
      <c r="I112" s="475">
        <f t="shared" si="357"/>
        <v>0</v>
      </c>
      <c r="J112" s="287">
        <f t="shared" ref="J112:J113" si="360">J111+I112</f>
        <v>360</v>
      </c>
      <c r="K112" s="326">
        <f t="shared" si="97"/>
        <v>1</v>
      </c>
      <c r="L112" s="476">
        <f t="shared" si="358"/>
        <v>0</v>
      </c>
      <c r="M112" s="287">
        <f t="shared" ref="M112:M113" si="361">M111+L112</f>
        <v>63.36</v>
      </c>
      <c r="N112" s="133"/>
      <c r="O112" s="72">
        <f t="shared" si="307"/>
        <v>0</v>
      </c>
      <c r="P112" s="513"/>
      <c r="Q112" s="513"/>
      <c r="R112" s="448">
        <f>Roles!$D$5</f>
        <v>0.44</v>
      </c>
      <c r="S112" s="462">
        <f t="shared" si="308"/>
        <v>0</v>
      </c>
      <c r="T112" s="72">
        <f t="shared" si="309"/>
        <v>0</v>
      </c>
      <c r="U112" s="513"/>
      <c r="V112" s="513"/>
      <c r="W112" s="448">
        <f>Roles!$D$7</f>
        <v>0.12</v>
      </c>
      <c r="X112" s="462">
        <f t="shared" si="310"/>
        <v>0</v>
      </c>
      <c r="Y112" s="72">
        <f t="shared" si="311"/>
        <v>0</v>
      </c>
      <c r="Z112" s="513"/>
      <c r="AA112" s="513"/>
      <c r="AB112" s="448">
        <f>Roles!$D$7</f>
        <v>0.12</v>
      </c>
      <c r="AC112" s="462">
        <f t="shared" si="312"/>
        <v>0</v>
      </c>
      <c r="AD112" s="72">
        <f t="shared" si="313"/>
        <v>0</v>
      </c>
      <c r="AE112" s="513"/>
      <c r="AF112" s="513"/>
      <c r="AG112" s="448">
        <f>Roles!$D$7</f>
        <v>0.12</v>
      </c>
      <c r="AH112" s="462">
        <f t="shared" si="314"/>
        <v>0</v>
      </c>
      <c r="AI112" s="72">
        <f t="shared" si="315"/>
        <v>0</v>
      </c>
      <c r="AJ112" s="513"/>
      <c r="AK112" s="513"/>
      <c r="AL112" s="448">
        <f>Roles!$D$7</f>
        <v>0.12</v>
      </c>
      <c r="AM112" s="462">
        <f t="shared" si="316"/>
        <v>0</v>
      </c>
      <c r="AN112" s="72">
        <f t="shared" si="317"/>
        <v>0</v>
      </c>
      <c r="AO112" s="513"/>
      <c r="AP112" s="513"/>
      <c r="AQ112" s="448">
        <f>Roles!$D$7</f>
        <v>0.12</v>
      </c>
      <c r="AR112" s="462">
        <f t="shared" si="318"/>
        <v>0</v>
      </c>
      <c r="AS112" s="72">
        <f t="shared" si="319"/>
        <v>0</v>
      </c>
      <c r="AT112" s="513"/>
      <c r="AU112" s="513"/>
      <c r="AV112" s="448">
        <f>Roles!$D$7</f>
        <v>0.12</v>
      </c>
      <c r="AW112" s="462">
        <f t="shared" si="320"/>
        <v>0</v>
      </c>
      <c r="AX112" s="72">
        <f t="shared" si="321"/>
        <v>0</v>
      </c>
      <c r="AY112" s="513"/>
      <c r="AZ112" s="513"/>
      <c r="BA112" s="448">
        <f>Roles!$D$7</f>
        <v>0.12</v>
      </c>
      <c r="BB112" s="462">
        <f t="shared" si="322"/>
        <v>0</v>
      </c>
      <c r="BC112" s="72">
        <f t="shared" si="323"/>
        <v>0</v>
      </c>
      <c r="BD112" s="513"/>
      <c r="BE112" s="513"/>
      <c r="BF112" s="448">
        <f>Roles!$D$7</f>
        <v>0.12</v>
      </c>
      <c r="BG112" s="462">
        <f t="shared" si="324"/>
        <v>0</v>
      </c>
      <c r="BH112" s="72">
        <f t="shared" si="325"/>
        <v>0</v>
      </c>
      <c r="BI112" s="513"/>
      <c r="BJ112" s="513"/>
      <c r="BK112" s="448">
        <f>Roles!$D$7</f>
        <v>0.12</v>
      </c>
      <c r="BL112" s="462">
        <f t="shared" si="326"/>
        <v>0</v>
      </c>
      <c r="BM112" s="72">
        <f t="shared" si="327"/>
        <v>0</v>
      </c>
      <c r="BN112" s="513"/>
      <c r="BO112" s="513"/>
      <c r="BP112" s="448">
        <f>Roles!$D$7</f>
        <v>0.12</v>
      </c>
      <c r="BQ112" s="462">
        <f t="shared" si="328"/>
        <v>0</v>
      </c>
      <c r="BR112" s="72">
        <f t="shared" si="329"/>
        <v>0</v>
      </c>
      <c r="BS112" s="513"/>
      <c r="BT112" s="513"/>
      <c r="BU112" s="448">
        <f>Roles!$D$7</f>
        <v>0.12</v>
      </c>
      <c r="BV112" s="462">
        <f t="shared" si="330"/>
        <v>0</v>
      </c>
      <c r="BW112" s="72">
        <f t="shared" si="331"/>
        <v>0</v>
      </c>
      <c r="BX112" s="513"/>
      <c r="BY112" s="513"/>
      <c r="BZ112" s="448">
        <f>Roles!$D$7</f>
        <v>0.12</v>
      </c>
      <c r="CA112" s="462">
        <f t="shared" si="332"/>
        <v>0</v>
      </c>
      <c r="CB112" s="72">
        <f t="shared" si="333"/>
        <v>0</v>
      </c>
      <c r="CC112" s="513"/>
      <c r="CD112" s="513"/>
      <c r="CE112" s="448">
        <f>Roles!$D$7</f>
        <v>0.12</v>
      </c>
      <c r="CF112" s="462">
        <f t="shared" si="334"/>
        <v>0</v>
      </c>
      <c r="CG112" s="72">
        <f t="shared" si="335"/>
        <v>0</v>
      </c>
      <c r="CH112" s="513"/>
      <c r="CI112" s="513"/>
      <c r="CJ112" s="448">
        <f>Roles!$D$7</f>
        <v>0.12</v>
      </c>
      <c r="CK112" s="462">
        <f t="shared" si="336"/>
        <v>0</v>
      </c>
      <c r="CL112" s="72">
        <f t="shared" si="337"/>
        <v>0</v>
      </c>
      <c r="CM112" s="513"/>
      <c r="CN112" s="513"/>
      <c r="CO112" s="448">
        <f>Roles!$D$7</f>
        <v>0.12</v>
      </c>
      <c r="CP112" s="462">
        <f t="shared" si="338"/>
        <v>0</v>
      </c>
      <c r="CQ112" s="72">
        <f t="shared" si="339"/>
        <v>0</v>
      </c>
      <c r="CR112" s="513"/>
      <c r="CS112" s="513"/>
      <c r="CT112" s="448">
        <f>Roles!$D$7</f>
        <v>0.12</v>
      </c>
      <c r="CU112" s="462">
        <f t="shared" si="340"/>
        <v>0</v>
      </c>
      <c r="CV112" s="72">
        <f t="shared" si="341"/>
        <v>0</v>
      </c>
      <c r="CW112" s="513"/>
      <c r="CX112" s="513"/>
      <c r="CY112" s="448">
        <f>Roles!$D$7</f>
        <v>0.12</v>
      </c>
      <c r="CZ112" s="462">
        <f t="shared" si="342"/>
        <v>0</v>
      </c>
      <c r="DA112" s="72">
        <f t="shared" si="343"/>
        <v>0</v>
      </c>
      <c r="DB112" s="513"/>
      <c r="DC112" s="513"/>
      <c r="DD112" s="448">
        <f>Roles!$D$7</f>
        <v>0.12</v>
      </c>
      <c r="DE112" s="462">
        <f t="shared" si="344"/>
        <v>0</v>
      </c>
    </row>
    <row r="113" ht="15.75" customHeight="1">
      <c r="A113" s="483" t="s">
        <v>220</v>
      </c>
      <c r="B113" s="484" t="s">
        <v>245</v>
      </c>
      <c r="C113" s="443">
        <v>46367.0</v>
      </c>
      <c r="D113" s="443">
        <v>46367.0</v>
      </c>
      <c r="E113" s="485">
        <f t="shared" si="354"/>
        <v>1</v>
      </c>
      <c r="F113" s="505">
        <v>0.0</v>
      </c>
      <c r="G113" s="326">
        <f t="shared" si="3"/>
        <v>0</v>
      </c>
      <c r="H113" s="326">
        <f t="shared" si="359"/>
        <v>1</v>
      </c>
      <c r="I113" s="54">
        <f>F113</f>
        <v>0</v>
      </c>
      <c r="J113" s="54">
        <f t="shared" si="360"/>
        <v>360</v>
      </c>
      <c r="K113" s="326">
        <f t="shared" si="97"/>
        <v>1</v>
      </c>
      <c r="L113" s="54">
        <v>0.0</v>
      </c>
      <c r="M113" s="54">
        <f t="shared" si="361"/>
        <v>63.36</v>
      </c>
      <c r="N113" s="364"/>
      <c r="O113" s="72"/>
      <c r="P113" s="513"/>
      <c r="Q113" s="513"/>
      <c r="R113" s="448"/>
      <c r="S113" s="462"/>
      <c r="T113" s="72"/>
      <c r="U113" s="513"/>
      <c r="V113" s="513"/>
      <c r="W113" s="448"/>
      <c r="X113" s="462"/>
      <c r="Y113" s="72"/>
      <c r="Z113" s="513"/>
      <c r="AA113" s="513"/>
      <c r="AB113" s="448"/>
      <c r="AC113" s="462"/>
      <c r="AD113" s="72"/>
      <c r="AE113" s="513"/>
      <c r="AF113" s="513"/>
      <c r="AG113" s="448"/>
      <c r="AH113" s="462"/>
      <c r="AI113" s="72"/>
      <c r="AJ113" s="513"/>
      <c r="AK113" s="513"/>
      <c r="AL113" s="448"/>
      <c r="AM113" s="462"/>
      <c r="AN113" s="72"/>
      <c r="AO113" s="513"/>
      <c r="AP113" s="513"/>
      <c r="AQ113" s="448"/>
      <c r="AR113" s="462"/>
      <c r="AS113" s="72"/>
      <c r="AT113" s="513"/>
      <c r="AU113" s="513"/>
      <c r="AV113" s="448"/>
      <c r="AW113" s="462"/>
      <c r="AX113" s="72"/>
      <c r="AY113" s="513"/>
      <c r="AZ113" s="513"/>
      <c r="BA113" s="448"/>
      <c r="BB113" s="462"/>
      <c r="BC113" s="72"/>
      <c r="BD113" s="513"/>
      <c r="BE113" s="513"/>
      <c r="BF113" s="448"/>
      <c r="BG113" s="462"/>
      <c r="BH113" s="72"/>
      <c r="BI113" s="513"/>
      <c r="BJ113" s="513"/>
      <c r="BK113" s="448"/>
      <c r="BL113" s="462"/>
      <c r="BM113" s="72"/>
      <c r="BN113" s="513"/>
      <c r="BO113" s="513"/>
      <c r="BP113" s="448"/>
      <c r="BQ113" s="462"/>
      <c r="BR113" s="72"/>
      <c r="BS113" s="513"/>
      <c r="BT113" s="513"/>
      <c r="BU113" s="448"/>
      <c r="BV113" s="462"/>
      <c r="BW113" s="72"/>
      <c r="BX113" s="513"/>
      <c r="BY113" s="513"/>
      <c r="BZ113" s="448"/>
      <c r="CA113" s="462"/>
      <c r="CB113" s="72"/>
      <c r="CC113" s="513"/>
      <c r="CD113" s="513"/>
      <c r="CE113" s="448"/>
      <c r="CF113" s="462"/>
      <c r="CG113" s="72"/>
      <c r="CH113" s="513"/>
      <c r="CI113" s="513"/>
      <c r="CJ113" s="448"/>
      <c r="CK113" s="462"/>
      <c r="CL113" s="72"/>
      <c r="CM113" s="513"/>
      <c r="CN113" s="513"/>
      <c r="CO113" s="448"/>
      <c r="CP113" s="462"/>
      <c r="CQ113" s="72"/>
      <c r="CR113" s="513"/>
      <c r="CS113" s="513"/>
      <c r="CT113" s="448"/>
      <c r="CU113" s="462"/>
      <c r="CV113" s="72"/>
      <c r="CW113" s="513"/>
      <c r="CX113" s="513"/>
      <c r="CY113" s="448"/>
      <c r="CZ113" s="462"/>
      <c r="DA113" s="72"/>
      <c r="DB113" s="513"/>
      <c r="DC113" s="513"/>
      <c r="DD113" s="448"/>
      <c r="DE113" s="462"/>
    </row>
    <row r="114" ht="15.75" customHeight="1">
      <c r="A114" s="514"/>
      <c r="B114" s="258" t="s">
        <v>397</v>
      </c>
      <c r="C114" s="514"/>
      <c r="D114" s="514"/>
      <c r="E114" s="514"/>
      <c r="F114" s="515">
        <f>F5+F23+F48+F64+F81+F98</f>
        <v>791</v>
      </c>
      <c r="G114" s="514"/>
      <c r="H114" s="514"/>
      <c r="I114" s="516">
        <f>I5+I23+I48+I64+I81+I98</f>
        <v>360</v>
      </c>
      <c r="J114" s="517"/>
      <c r="K114" s="517"/>
      <c r="L114" s="516">
        <f>L5+L23+L48+L64+L81+L98</f>
        <v>63.36</v>
      </c>
      <c r="M114" s="514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3"/>
      <c r="BY114" s="133"/>
      <c r="BZ114" s="133"/>
      <c r="CA114" s="133"/>
      <c r="CB114" s="133"/>
      <c r="CC114" s="133"/>
      <c r="CD114" s="133"/>
      <c r="CE114" s="133"/>
      <c r="CF114" s="133"/>
      <c r="CG114" s="133"/>
      <c r="CH114" s="133"/>
      <c r="CI114" s="133"/>
      <c r="CJ114" s="133"/>
      <c r="CK114" s="133"/>
      <c r="CL114" s="133"/>
      <c r="CM114" s="133"/>
      <c r="CN114" s="133"/>
      <c r="CO114" s="133"/>
      <c r="CP114" s="133"/>
      <c r="CQ114" s="133"/>
      <c r="CR114" s="133"/>
      <c r="CS114" s="133"/>
      <c r="CT114" s="133"/>
      <c r="CU114" s="133"/>
      <c r="CV114" s="133"/>
      <c r="CW114" s="133"/>
      <c r="CX114" s="133"/>
      <c r="CY114" s="133"/>
      <c r="CZ114" s="133"/>
      <c r="DA114" s="133"/>
      <c r="DB114" s="133"/>
      <c r="DC114" s="133"/>
      <c r="DD114" s="133"/>
      <c r="DE114" s="133"/>
    </row>
    <row r="115" ht="15.75" customHeight="1">
      <c r="A115" s="133"/>
      <c r="B115" s="133"/>
      <c r="C115" s="133"/>
      <c r="D115" s="133"/>
      <c r="E115" s="133"/>
      <c r="F115" s="133"/>
      <c r="G115" s="136"/>
      <c r="H115" s="133"/>
      <c r="I115" s="133"/>
      <c r="J115" s="136"/>
      <c r="K115" s="136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3"/>
      <c r="BY115" s="133"/>
      <c r="BZ115" s="133"/>
      <c r="CA115" s="133"/>
      <c r="CB115" s="133"/>
      <c r="CC115" s="133"/>
      <c r="CD115" s="133"/>
      <c r="CE115" s="133"/>
      <c r="CF115" s="133"/>
      <c r="CG115" s="133"/>
      <c r="CH115" s="133"/>
      <c r="CI115" s="133"/>
      <c r="CJ115" s="133"/>
      <c r="CK115" s="133"/>
      <c r="CL115" s="133"/>
      <c r="CM115" s="133"/>
      <c r="CN115" s="133"/>
      <c r="CO115" s="133"/>
      <c r="CP115" s="133"/>
      <c r="CQ115" s="133"/>
      <c r="CR115" s="133"/>
      <c r="CS115" s="133"/>
      <c r="CT115" s="133"/>
      <c r="CU115" s="133"/>
      <c r="CV115" s="133"/>
      <c r="CW115" s="133"/>
      <c r="CX115" s="133"/>
      <c r="CY115" s="133"/>
      <c r="CZ115" s="133"/>
      <c r="DA115" s="133"/>
      <c r="DB115" s="133"/>
      <c r="DC115" s="133"/>
      <c r="DD115" s="133"/>
      <c r="DE115" s="133"/>
    </row>
    <row r="116" ht="15.75" customHeight="1">
      <c r="A116" s="133"/>
      <c r="B116" s="133"/>
      <c r="C116" s="133"/>
      <c r="D116" s="133"/>
      <c r="E116" s="133"/>
      <c r="F116" s="133"/>
      <c r="G116" s="136"/>
      <c r="H116" s="133"/>
      <c r="I116" s="133"/>
      <c r="J116" s="136"/>
      <c r="K116" s="136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3"/>
      <c r="BY116" s="133"/>
      <c r="BZ116" s="133"/>
      <c r="CA116" s="133"/>
      <c r="CB116" s="133"/>
      <c r="CC116" s="133"/>
      <c r="CD116" s="133"/>
      <c r="CE116" s="133"/>
      <c r="CF116" s="133"/>
      <c r="CG116" s="133"/>
      <c r="CH116" s="133"/>
      <c r="CI116" s="133"/>
      <c r="CJ116" s="133"/>
      <c r="CK116" s="133"/>
      <c r="CL116" s="133"/>
      <c r="CM116" s="133"/>
      <c r="CN116" s="133"/>
      <c r="CO116" s="133"/>
      <c r="CP116" s="133"/>
      <c r="CQ116" s="133"/>
      <c r="CR116" s="133"/>
      <c r="CS116" s="133"/>
      <c r="CT116" s="133"/>
      <c r="CU116" s="133"/>
      <c r="CV116" s="133"/>
      <c r="CW116" s="133"/>
      <c r="CX116" s="133"/>
      <c r="CY116" s="133"/>
      <c r="CZ116" s="133"/>
      <c r="DA116" s="133"/>
      <c r="DB116" s="133"/>
      <c r="DC116" s="133"/>
      <c r="DD116" s="133"/>
      <c r="DE116" s="133"/>
    </row>
    <row r="117" ht="15.75" customHeight="1">
      <c r="A117" s="133"/>
      <c r="B117" s="133"/>
      <c r="C117" s="133"/>
      <c r="D117" s="133"/>
      <c r="E117" s="133"/>
      <c r="F117" s="133"/>
      <c r="G117" s="136"/>
      <c r="H117" s="133"/>
      <c r="I117" s="133"/>
      <c r="J117" s="136"/>
      <c r="K117" s="136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  <c r="CC117" s="133"/>
      <c r="CD117" s="133"/>
      <c r="CE117" s="133"/>
      <c r="CF117" s="133"/>
      <c r="CG117" s="133"/>
      <c r="CH117" s="133"/>
      <c r="CI117" s="133"/>
      <c r="CJ117" s="133"/>
      <c r="CK117" s="133"/>
      <c r="CL117" s="133"/>
      <c r="CM117" s="133"/>
      <c r="CN117" s="133"/>
      <c r="CO117" s="133"/>
      <c r="CP117" s="133"/>
      <c r="CQ117" s="133"/>
      <c r="CR117" s="133"/>
      <c r="CS117" s="133"/>
      <c r="CT117" s="133"/>
      <c r="CU117" s="133"/>
      <c r="CV117" s="133"/>
      <c r="CW117" s="133"/>
      <c r="CX117" s="133"/>
      <c r="CY117" s="133"/>
      <c r="CZ117" s="133"/>
      <c r="DA117" s="133"/>
      <c r="DB117" s="133"/>
      <c r="DC117" s="133"/>
      <c r="DD117" s="133"/>
      <c r="DE117" s="133"/>
    </row>
    <row r="118" ht="15.75" customHeight="1">
      <c r="A118" s="133"/>
      <c r="B118" s="133"/>
      <c r="C118" s="133"/>
      <c r="D118" s="133"/>
      <c r="E118" s="133"/>
      <c r="F118" s="133"/>
      <c r="G118" s="136"/>
      <c r="H118" s="133"/>
      <c r="I118" s="133"/>
      <c r="J118" s="136"/>
      <c r="K118" s="136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3"/>
      <c r="BZ118" s="133"/>
      <c r="CA118" s="133"/>
      <c r="CB118" s="133"/>
      <c r="CC118" s="133"/>
      <c r="CD118" s="133"/>
      <c r="CE118" s="133"/>
      <c r="CF118" s="133"/>
      <c r="CG118" s="133"/>
      <c r="CH118" s="133"/>
      <c r="CI118" s="133"/>
      <c r="CJ118" s="133"/>
      <c r="CK118" s="133"/>
      <c r="CL118" s="133"/>
      <c r="CM118" s="133"/>
      <c r="CN118" s="133"/>
      <c r="CO118" s="133"/>
      <c r="CP118" s="133"/>
      <c r="CQ118" s="133"/>
      <c r="CR118" s="133"/>
      <c r="CS118" s="133"/>
      <c r="CT118" s="133"/>
      <c r="CU118" s="133"/>
      <c r="CV118" s="133"/>
      <c r="CW118" s="133"/>
      <c r="CX118" s="133"/>
      <c r="CY118" s="133"/>
      <c r="CZ118" s="133"/>
      <c r="DA118" s="133"/>
      <c r="DB118" s="133"/>
      <c r="DC118" s="133"/>
      <c r="DD118" s="133"/>
      <c r="DE118" s="133"/>
    </row>
    <row r="119" ht="15.75" customHeight="1">
      <c r="A119" s="133"/>
      <c r="B119" s="133"/>
      <c r="C119" s="133"/>
      <c r="D119" s="133"/>
      <c r="E119" s="133"/>
      <c r="F119" s="133"/>
      <c r="G119" s="136"/>
      <c r="H119" s="133"/>
      <c r="I119" s="133"/>
      <c r="J119" s="136"/>
      <c r="K119" s="136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  <c r="BX119" s="133"/>
      <c r="BY119" s="133"/>
      <c r="BZ119" s="133"/>
      <c r="CA119" s="133"/>
      <c r="CB119" s="133"/>
      <c r="CC119" s="133"/>
      <c r="CD119" s="133"/>
      <c r="CE119" s="133"/>
      <c r="CF119" s="133"/>
      <c r="CG119" s="133"/>
      <c r="CH119" s="133"/>
      <c r="CI119" s="133"/>
      <c r="CJ119" s="133"/>
      <c r="CK119" s="133"/>
      <c r="CL119" s="133"/>
      <c r="CM119" s="133"/>
      <c r="CN119" s="133"/>
      <c r="CO119" s="133"/>
      <c r="CP119" s="133"/>
      <c r="CQ119" s="133"/>
      <c r="CR119" s="133"/>
      <c r="CS119" s="133"/>
      <c r="CT119" s="133"/>
      <c r="CU119" s="133"/>
      <c r="CV119" s="133"/>
      <c r="CW119" s="133"/>
      <c r="CX119" s="133"/>
      <c r="CY119" s="133"/>
      <c r="CZ119" s="133"/>
      <c r="DA119" s="133"/>
      <c r="DB119" s="133"/>
      <c r="DC119" s="133"/>
      <c r="DD119" s="133"/>
      <c r="DE119" s="133"/>
    </row>
    <row r="120" ht="15.75" customHeight="1">
      <c r="A120" s="133"/>
      <c r="B120" s="133"/>
      <c r="C120" s="133"/>
      <c r="D120" s="133"/>
      <c r="E120" s="133"/>
      <c r="F120" s="133"/>
      <c r="G120" s="136"/>
      <c r="H120" s="133"/>
      <c r="I120" s="133"/>
      <c r="J120" s="136"/>
      <c r="K120" s="136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  <c r="CB120" s="133"/>
      <c r="CC120" s="133"/>
      <c r="CD120" s="133"/>
      <c r="CE120" s="133"/>
      <c r="CF120" s="133"/>
      <c r="CG120" s="133"/>
      <c r="CH120" s="133"/>
      <c r="CI120" s="133"/>
      <c r="CJ120" s="133"/>
      <c r="CK120" s="133"/>
      <c r="CL120" s="133"/>
      <c r="CM120" s="133"/>
      <c r="CN120" s="133"/>
      <c r="CO120" s="133"/>
      <c r="CP120" s="133"/>
      <c r="CQ120" s="133"/>
      <c r="CR120" s="133"/>
      <c r="CS120" s="133"/>
      <c r="CT120" s="133"/>
      <c r="CU120" s="133"/>
      <c r="CV120" s="133"/>
      <c r="CW120" s="133"/>
      <c r="CX120" s="133"/>
      <c r="CY120" s="133"/>
      <c r="CZ120" s="133"/>
      <c r="DA120" s="133"/>
      <c r="DB120" s="133"/>
      <c r="DC120" s="133"/>
      <c r="DD120" s="133"/>
      <c r="DE120" s="133"/>
    </row>
    <row r="121" ht="15.75" customHeight="1">
      <c r="A121" s="133"/>
      <c r="B121" s="133"/>
      <c r="C121" s="133"/>
      <c r="D121" s="133"/>
      <c r="E121" s="133"/>
      <c r="F121" s="133"/>
      <c r="G121" s="136"/>
      <c r="H121" s="133"/>
      <c r="I121" s="133"/>
      <c r="J121" s="136"/>
      <c r="K121" s="136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  <c r="CB121" s="133"/>
      <c r="CC121" s="133"/>
      <c r="CD121" s="133"/>
      <c r="CE121" s="133"/>
      <c r="CF121" s="133"/>
      <c r="CG121" s="133"/>
      <c r="CH121" s="133"/>
      <c r="CI121" s="133"/>
      <c r="CJ121" s="133"/>
      <c r="CK121" s="133"/>
      <c r="CL121" s="133"/>
      <c r="CM121" s="133"/>
      <c r="CN121" s="133"/>
      <c r="CO121" s="133"/>
      <c r="CP121" s="133"/>
      <c r="CQ121" s="133"/>
      <c r="CR121" s="133"/>
      <c r="CS121" s="133"/>
      <c r="CT121" s="133"/>
      <c r="CU121" s="133"/>
      <c r="CV121" s="133"/>
      <c r="CW121" s="133"/>
      <c r="CX121" s="133"/>
      <c r="CY121" s="133"/>
      <c r="CZ121" s="133"/>
      <c r="DA121" s="133"/>
      <c r="DB121" s="133"/>
      <c r="DC121" s="133"/>
      <c r="DD121" s="133"/>
      <c r="DE121" s="133"/>
    </row>
    <row r="122" ht="15.75" customHeight="1">
      <c r="A122" s="133"/>
      <c r="B122" s="133"/>
      <c r="C122" s="133"/>
      <c r="D122" s="133"/>
      <c r="E122" s="133"/>
      <c r="F122" s="133"/>
      <c r="G122" s="136"/>
      <c r="H122" s="133"/>
      <c r="I122" s="133"/>
      <c r="J122" s="136"/>
      <c r="K122" s="136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  <c r="CC122" s="133"/>
      <c r="CD122" s="133"/>
      <c r="CE122" s="133"/>
      <c r="CF122" s="133"/>
      <c r="CG122" s="133"/>
      <c r="CH122" s="133"/>
      <c r="CI122" s="133"/>
      <c r="CJ122" s="133"/>
      <c r="CK122" s="133"/>
      <c r="CL122" s="133"/>
      <c r="CM122" s="133"/>
      <c r="CN122" s="133"/>
      <c r="CO122" s="133"/>
      <c r="CP122" s="133"/>
      <c r="CQ122" s="133"/>
      <c r="CR122" s="133"/>
      <c r="CS122" s="133"/>
      <c r="CT122" s="133"/>
      <c r="CU122" s="133"/>
      <c r="CV122" s="133"/>
      <c r="CW122" s="133"/>
      <c r="CX122" s="133"/>
      <c r="CY122" s="133"/>
      <c r="CZ122" s="133"/>
      <c r="DA122" s="133"/>
      <c r="DB122" s="133"/>
      <c r="DC122" s="133"/>
      <c r="DD122" s="133"/>
      <c r="DE122" s="133"/>
    </row>
    <row r="123" ht="15.75" customHeight="1">
      <c r="A123" s="133"/>
      <c r="B123" s="133"/>
      <c r="C123" s="133"/>
      <c r="D123" s="133"/>
      <c r="E123" s="133"/>
      <c r="F123" s="133"/>
      <c r="G123" s="136"/>
      <c r="H123" s="133"/>
      <c r="I123" s="133"/>
      <c r="J123" s="136"/>
      <c r="K123" s="136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33"/>
      <c r="BG123" s="133"/>
      <c r="BH123" s="133"/>
      <c r="BI123" s="133"/>
      <c r="BJ123" s="133"/>
      <c r="BK123" s="133"/>
      <c r="BL123" s="133"/>
      <c r="BM123" s="133"/>
      <c r="BN123" s="133"/>
      <c r="BO123" s="133"/>
      <c r="BP123" s="133"/>
      <c r="BQ123" s="133"/>
      <c r="BR123" s="133"/>
      <c r="BS123" s="133"/>
      <c r="BT123" s="133"/>
      <c r="BU123" s="133"/>
      <c r="BV123" s="133"/>
      <c r="BW123" s="133"/>
      <c r="BX123" s="133"/>
      <c r="BY123" s="133"/>
      <c r="BZ123" s="133"/>
      <c r="CA123" s="133"/>
      <c r="CB123" s="133"/>
      <c r="CC123" s="133"/>
      <c r="CD123" s="133"/>
      <c r="CE123" s="133"/>
      <c r="CF123" s="133"/>
      <c r="CG123" s="133"/>
      <c r="CH123" s="133"/>
      <c r="CI123" s="133"/>
      <c r="CJ123" s="133"/>
      <c r="CK123" s="133"/>
      <c r="CL123" s="133"/>
      <c r="CM123" s="133"/>
      <c r="CN123" s="133"/>
      <c r="CO123" s="133"/>
      <c r="CP123" s="133"/>
      <c r="CQ123" s="133"/>
      <c r="CR123" s="133"/>
      <c r="CS123" s="133"/>
      <c r="CT123" s="133"/>
      <c r="CU123" s="133"/>
      <c r="CV123" s="133"/>
      <c r="CW123" s="133"/>
      <c r="CX123" s="133"/>
      <c r="CY123" s="133"/>
      <c r="CZ123" s="133"/>
      <c r="DA123" s="133"/>
      <c r="DB123" s="133"/>
      <c r="DC123" s="133"/>
      <c r="DD123" s="133"/>
      <c r="DE123" s="133"/>
    </row>
    <row r="124" ht="15.75" customHeight="1">
      <c r="A124" s="133"/>
      <c r="B124" s="133"/>
      <c r="C124" s="133"/>
      <c r="D124" s="133"/>
      <c r="E124" s="133"/>
      <c r="F124" s="133"/>
      <c r="G124" s="136"/>
      <c r="H124" s="133"/>
      <c r="I124" s="133"/>
      <c r="J124" s="136"/>
      <c r="K124" s="136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  <c r="BX124" s="133"/>
      <c r="BY124" s="133"/>
      <c r="BZ124" s="133"/>
      <c r="CA124" s="133"/>
      <c r="CB124" s="133"/>
      <c r="CC124" s="133"/>
      <c r="CD124" s="133"/>
      <c r="CE124" s="133"/>
      <c r="CF124" s="133"/>
      <c r="CG124" s="133"/>
      <c r="CH124" s="133"/>
      <c r="CI124" s="133"/>
      <c r="CJ124" s="133"/>
      <c r="CK124" s="133"/>
      <c r="CL124" s="133"/>
      <c r="CM124" s="133"/>
      <c r="CN124" s="133"/>
      <c r="CO124" s="133"/>
      <c r="CP124" s="133"/>
      <c r="CQ124" s="133"/>
      <c r="CR124" s="133"/>
      <c r="CS124" s="133"/>
      <c r="CT124" s="133"/>
      <c r="CU124" s="133"/>
      <c r="CV124" s="133"/>
      <c r="CW124" s="133"/>
      <c r="CX124" s="133"/>
      <c r="CY124" s="133"/>
      <c r="CZ124" s="133"/>
      <c r="DA124" s="133"/>
      <c r="DB124" s="133"/>
      <c r="DC124" s="133"/>
      <c r="DD124" s="133"/>
      <c r="DE124" s="133"/>
    </row>
    <row r="125" ht="15.75" customHeight="1">
      <c r="A125" s="133"/>
      <c r="B125" s="133"/>
      <c r="C125" s="133"/>
      <c r="D125" s="133"/>
      <c r="E125" s="133"/>
      <c r="F125" s="133"/>
      <c r="G125" s="136"/>
      <c r="H125" s="133"/>
      <c r="I125" s="133"/>
      <c r="J125" s="136"/>
      <c r="K125" s="136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/>
      <c r="BK125" s="133"/>
      <c r="BL125" s="133"/>
      <c r="BM125" s="133"/>
      <c r="BN125" s="133"/>
      <c r="BO125" s="133"/>
      <c r="BP125" s="133"/>
      <c r="BQ125" s="133"/>
      <c r="BR125" s="133"/>
      <c r="BS125" s="133"/>
      <c r="BT125" s="133"/>
      <c r="BU125" s="133"/>
      <c r="BV125" s="133"/>
      <c r="BW125" s="133"/>
      <c r="BX125" s="133"/>
      <c r="BY125" s="133"/>
      <c r="BZ125" s="133"/>
      <c r="CA125" s="133"/>
      <c r="CB125" s="133"/>
      <c r="CC125" s="133"/>
      <c r="CD125" s="133"/>
      <c r="CE125" s="133"/>
      <c r="CF125" s="133"/>
      <c r="CG125" s="133"/>
      <c r="CH125" s="133"/>
      <c r="CI125" s="133"/>
      <c r="CJ125" s="133"/>
      <c r="CK125" s="133"/>
      <c r="CL125" s="133"/>
      <c r="CM125" s="133"/>
      <c r="CN125" s="133"/>
      <c r="CO125" s="133"/>
      <c r="CP125" s="133"/>
      <c r="CQ125" s="133"/>
      <c r="CR125" s="133"/>
      <c r="CS125" s="133"/>
      <c r="CT125" s="133"/>
      <c r="CU125" s="133"/>
      <c r="CV125" s="133"/>
      <c r="CW125" s="133"/>
      <c r="CX125" s="133"/>
      <c r="CY125" s="133"/>
      <c r="CZ125" s="133"/>
      <c r="DA125" s="133"/>
      <c r="DB125" s="133"/>
      <c r="DC125" s="133"/>
      <c r="DD125" s="133"/>
      <c r="DE125" s="133"/>
    </row>
    <row r="126" ht="15.75" customHeight="1">
      <c r="A126" s="133"/>
      <c r="B126" s="133"/>
      <c r="C126" s="133"/>
      <c r="D126" s="133"/>
      <c r="E126" s="133"/>
      <c r="F126" s="133"/>
      <c r="G126" s="136"/>
      <c r="H126" s="133"/>
      <c r="I126" s="133"/>
      <c r="J126" s="136"/>
      <c r="K126" s="136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  <c r="BX126" s="133"/>
      <c r="BY126" s="133"/>
      <c r="BZ126" s="133"/>
      <c r="CA126" s="133"/>
      <c r="CB126" s="133"/>
      <c r="CC126" s="133"/>
      <c r="CD126" s="133"/>
      <c r="CE126" s="133"/>
      <c r="CF126" s="133"/>
      <c r="CG126" s="133"/>
      <c r="CH126" s="133"/>
      <c r="CI126" s="133"/>
      <c r="CJ126" s="133"/>
      <c r="CK126" s="133"/>
      <c r="CL126" s="133"/>
      <c r="CM126" s="133"/>
      <c r="CN126" s="133"/>
      <c r="CO126" s="133"/>
      <c r="CP126" s="133"/>
      <c r="CQ126" s="133"/>
      <c r="CR126" s="133"/>
      <c r="CS126" s="133"/>
      <c r="CT126" s="133"/>
      <c r="CU126" s="133"/>
      <c r="CV126" s="133"/>
      <c r="CW126" s="133"/>
      <c r="CX126" s="133"/>
      <c r="CY126" s="133"/>
      <c r="CZ126" s="133"/>
      <c r="DA126" s="133"/>
      <c r="DB126" s="133"/>
      <c r="DC126" s="133"/>
      <c r="DD126" s="133"/>
      <c r="DE126" s="133"/>
    </row>
    <row r="127" ht="15.75" customHeight="1">
      <c r="A127" s="133"/>
      <c r="B127" s="133"/>
      <c r="C127" s="133"/>
      <c r="D127" s="133"/>
      <c r="E127" s="133"/>
      <c r="F127" s="133"/>
      <c r="G127" s="136"/>
      <c r="H127" s="133"/>
      <c r="I127" s="133"/>
      <c r="J127" s="136"/>
      <c r="K127" s="136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  <c r="CC127" s="133"/>
      <c r="CD127" s="133"/>
      <c r="CE127" s="133"/>
      <c r="CF127" s="133"/>
      <c r="CG127" s="133"/>
      <c r="CH127" s="133"/>
      <c r="CI127" s="133"/>
      <c r="CJ127" s="133"/>
      <c r="CK127" s="133"/>
      <c r="CL127" s="133"/>
      <c r="CM127" s="133"/>
      <c r="CN127" s="133"/>
      <c r="CO127" s="133"/>
      <c r="CP127" s="133"/>
      <c r="CQ127" s="133"/>
      <c r="CR127" s="133"/>
      <c r="CS127" s="133"/>
      <c r="CT127" s="133"/>
      <c r="CU127" s="133"/>
      <c r="CV127" s="133"/>
      <c r="CW127" s="133"/>
      <c r="CX127" s="133"/>
      <c r="CY127" s="133"/>
      <c r="CZ127" s="133"/>
      <c r="DA127" s="133"/>
      <c r="DB127" s="133"/>
      <c r="DC127" s="133"/>
      <c r="DD127" s="133"/>
      <c r="DE127" s="133"/>
    </row>
    <row r="128" ht="15.75" customHeight="1">
      <c r="A128" s="133"/>
      <c r="B128" s="133"/>
      <c r="C128" s="133"/>
      <c r="D128" s="133"/>
      <c r="E128" s="133"/>
      <c r="F128" s="133"/>
      <c r="G128" s="136"/>
      <c r="H128" s="133"/>
      <c r="I128" s="133"/>
      <c r="J128" s="136"/>
      <c r="K128" s="136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  <c r="BX128" s="133"/>
      <c r="BY128" s="133"/>
      <c r="BZ128" s="133"/>
      <c r="CA128" s="133"/>
      <c r="CB128" s="133"/>
      <c r="CC128" s="133"/>
      <c r="CD128" s="133"/>
      <c r="CE128" s="133"/>
      <c r="CF128" s="133"/>
      <c r="CG128" s="133"/>
      <c r="CH128" s="133"/>
      <c r="CI128" s="133"/>
      <c r="CJ128" s="133"/>
      <c r="CK128" s="133"/>
      <c r="CL128" s="133"/>
      <c r="CM128" s="133"/>
      <c r="CN128" s="133"/>
      <c r="CO128" s="133"/>
      <c r="CP128" s="133"/>
      <c r="CQ128" s="133"/>
      <c r="CR128" s="133"/>
      <c r="CS128" s="133"/>
      <c r="CT128" s="133"/>
      <c r="CU128" s="133"/>
      <c r="CV128" s="133"/>
      <c r="CW128" s="133"/>
      <c r="CX128" s="133"/>
      <c r="CY128" s="133"/>
      <c r="CZ128" s="133"/>
      <c r="DA128" s="133"/>
      <c r="DB128" s="133"/>
      <c r="DC128" s="133"/>
      <c r="DD128" s="133"/>
      <c r="DE128" s="133"/>
    </row>
    <row r="129" ht="15.75" customHeight="1">
      <c r="A129" s="133"/>
      <c r="B129" s="133"/>
      <c r="C129" s="133"/>
      <c r="D129" s="133"/>
      <c r="E129" s="133"/>
      <c r="F129" s="133"/>
      <c r="G129" s="136"/>
      <c r="H129" s="133"/>
      <c r="I129" s="133"/>
      <c r="J129" s="136"/>
      <c r="K129" s="136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  <c r="BX129" s="133"/>
      <c r="BY129" s="133"/>
      <c r="BZ129" s="133"/>
      <c r="CA129" s="133"/>
      <c r="CB129" s="133"/>
      <c r="CC129" s="133"/>
      <c r="CD129" s="133"/>
      <c r="CE129" s="133"/>
      <c r="CF129" s="133"/>
      <c r="CG129" s="133"/>
      <c r="CH129" s="133"/>
      <c r="CI129" s="133"/>
      <c r="CJ129" s="133"/>
      <c r="CK129" s="133"/>
      <c r="CL129" s="133"/>
      <c r="CM129" s="133"/>
      <c r="CN129" s="133"/>
      <c r="CO129" s="133"/>
      <c r="CP129" s="133"/>
      <c r="CQ129" s="133"/>
      <c r="CR129" s="133"/>
      <c r="CS129" s="133"/>
      <c r="CT129" s="133"/>
      <c r="CU129" s="133"/>
      <c r="CV129" s="133"/>
      <c r="CW129" s="133"/>
      <c r="CX129" s="133"/>
      <c r="CY129" s="133"/>
      <c r="CZ129" s="133"/>
      <c r="DA129" s="133"/>
      <c r="DB129" s="133"/>
      <c r="DC129" s="133"/>
      <c r="DD129" s="133"/>
      <c r="DE129" s="133"/>
    </row>
    <row r="130" ht="15.75" customHeight="1">
      <c r="A130" s="133"/>
      <c r="B130" s="133"/>
      <c r="C130" s="133"/>
      <c r="D130" s="133"/>
      <c r="E130" s="133"/>
      <c r="F130" s="133"/>
      <c r="G130" s="136"/>
      <c r="H130" s="133"/>
      <c r="I130" s="133"/>
      <c r="J130" s="136"/>
      <c r="K130" s="136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  <c r="BK130" s="133"/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  <c r="BX130" s="133"/>
      <c r="BY130" s="133"/>
      <c r="BZ130" s="133"/>
      <c r="CA130" s="133"/>
      <c r="CB130" s="133"/>
      <c r="CC130" s="133"/>
      <c r="CD130" s="133"/>
      <c r="CE130" s="133"/>
      <c r="CF130" s="133"/>
      <c r="CG130" s="133"/>
      <c r="CH130" s="133"/>
      <c r="CI130" s="133"/>
      <c r="CJ130" s="133"/>
      <c r="CK130" s="133"/>
      <c r="CL130" s="133"/>
      <c r="CM130" s="133"/>
      <c r="CN130" s="133"/>
      <c r="CO130" s="133"/>
      <c r="CP130" s="133"/>
      <c r="CQ130" s="133"/>
      <c r="CR130" s="133"/>
      <c r="CS130" s="133"/>
      <c r="CT130" s="133"/>
      <c r="CU130" s="133"/>
      <c r="CV130" s="133"/>
      <c r="CW130" s="133"/>
      <c r="CX130" s="133"/>
      <c r="CY130" s="133"/>
      <c r="CZ130" s="133"/>
      <c r="DA130" s="133"/>
      <c r="DB130" s="133"/>
      <c r="DC130" s="133"/>
      <c r="DD130" s="133"/>
      <c r="DE130" s="133"/>
    </row>
    <row r="131" ht="15.75" customHeight="1">
      <c r="A131" s="133"/>
      <c r="B131" s="133"/>
      <c r="C131" s="133"/>
      <c r="D131" s="133"/>
      <c r="E131" s="133"/>
      <c r="F131" s="133"/>
      <c r="G131" s="136"/>
      <c r="H131" s="133"/>
      <c r="I131" s="133"/>
      <c r="J131" s="136"/>
      <c r="K131" s="136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  <c r="BK131" s="133"/>
      <c r="BL131" s="133"/>
      <c r="BM131" s="133"/>
      <c r="BN131" s="133"/>
      <c r="BO131" s="133"/>
      <c r="BP131" s="133"/>
      <c r="BQ131" s="133"/>
      <c r="BR131" s="133"/>
      <c r="BS131" s="133"/>
      <c r="BT131" s="133"/>
      <c r="BU131" s="133"/>
      <c r="BV131" s="133"/>
      <c r="BW131" s="133"/>
      <c r="BX131" s="133"/>
      <c r="BY131" s="133"/>
      <c r="BZ131" s="133"/>
      <c r="CA131" s="133"/>
      <c r="CB131" s="133"/>
      <c r="CC131" s="133"/>
      <c r="CD131" s="133"/>
      <c r="CE131" s="133"/>
      <c r="CF131" s="133"/>
      <c r="CG131" s="133"/>
      <c r="CH131" s="133"/>
      <c r="CI131" s="133"/>
      <c r="CJ131" s="133"/>
      <c r="CK131" s="133"/>
      <c r="CL131" s="133"/>
      <c r="CM131" s="133"/>
      <c r="CN131" s="133"/>
      <c r="CO131" s="133"/>
      <c r="CP131" s="133"/>
      <c r="CQ131" s="133"/>
      <c r="CR131" s="133"/>
      <c r="CS131" s="133"/>
      <c r="CT131" s="133"/>
      <c r="CU131" s="133"/>
      <c r="CV131" s="133"/>
      <c r="CW131" s="133"/>
      <c r="CX131" s="133"/>
      <c r="CY131" s="133"/>
      <c r="CZ131" s="133"/>
      <c r="DA131" s="133"/>
      <c r="DB131" s="133"/>
      <c r="DC131" s="133"/>
      <c r="DD131" s="133"/>
      <c r="DE131" s="133"/>
    </row>
    <row r="132" ht="15.75" customHeight="1">
      <c r="A132" s="133"/>
      <c r="B132" s="133"/>
      <c r="C132" s="133"/>
      <c r="D132" s="133"/>
      <c r="E132" s="133"/>
      <c r="F132" s="133"/>
      <c r="G132" s="136"/>
      <c r="H132" s="133"/>
      <c r="I132" s="133"/>
      <c r="J132" s="136"/>
      <c r="K132" s="136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  <c r="BX132" s="133"/>
      <c r="BY132" s="133"/>
      <c r="BZ132" s="133"/>
      <c r="CA132" s="133"/>
      <c r="CB132" s="133"/>
      <c r="CC132" s="133"/>
      <c r="CD132" s="133"/>
      <c r="CE132" s="133"/>
      <c r="CF132" s="133"/>
      <c r="CG132" s="133"/>
      <c r="CH132" s="133"/>
      <c r="CI132" s="133"/>
      <c r="CJ132" s="133"/>
      <c r="CK132" s="133"/>
      <c r="CL132" s="133"/>
      <c r="CM132" s="133"/>
      <c r="CN132" s="133"/>
      <c r="CO132" s="133"/>
      <c r="CP132" s="133"/>
      <c r="CQ132" s="133"/>
      <c r="CR132" s="133"/>
      <c r="CS132" s="133"/>
      <c r="CT132" s="133"/>
      <c r="CU132" s="133"/>
      <c r="CV132" s="133"/>
      <c r="CW132" s="133"/>
      <c r="CX132" s="133"/>
      <c r="CY132" s="133"/>
      <c r="CZ132" s="133"/>
      <c r="DA132" s="133"/>
      <c r="DB132" s="133"/>
      <c r="DC132" s="133"/>
      <c r="DD132" s="133"/>
      <c r="DE132" s="133"/>
    </row>
    <row r="133" ht="15.75" customHeight="1">
      <c r="A133" s="133"/>
      <c r="B133" s="133"/>
      <c r="C133" s="133"/>
      <c r="D133" s="133"/>
      <c r="E133" s="133"/>
      <c r="F133" s="133"/>
      <c r="G133" s="136"/>
      <c r="H133" s="133"/>
      <c r="I133" s="133"/>
      <c r="J133" s="136"/>
      <c r="K133" s="136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  <c r="BX133" s="133"/>
      <c r="BY133" s="133"/>
      <c r="BZ133" s="133"/>
      <c r="CA133" s="133"/>
      <c r="CB133" s="133"/>
      <c r="CC133" s="133"/>
      <c r="CD133" s="133"/>
      <c r="CE133" s="133"/>
      <c r="CF133" s="133"/>
      <c r="CG133" s="133"/>
      <c r="CH133" s="133"/>
      <c r="CI133" s="133"/>
      <c r="CJ133" s="133"/>
      <c r="CK133" s="133"/>
      <c r="CL133" s="133"/>
      <c r="CM133" s="133"/>
      <c r="CN133" s="133"/>
      <c r="CO133" s="133"/>
      <c r="CP133" s="133"/>
      <c r="CQ133" s="133"/>
      <c r="CR133" s="133"/>
      <c r="CS133" s="133"/>
      <c r="CT133" s="133"/>
      <c r="CU133" s="133"/>
      <c r="CV133" s="133"/>
      <c r="CW133" s="133"/>
      <c r="CX133" s="133"/>
      <c r="CY133" s="133"/>
      <c r="CZ133" s="133"/>
      <c r="DA133" s="133"/>
      <c r="DB133" s="133"/>
      <c r="DC133" s="133"/>
      <c r="DD133" s="133"/>
      <c r="DE133" s="133"/>
    </row>
    <row r="134" ht="15.75" customHeight="1">
      <c r="A134" s="133"/>
      <c r="B134" s="133"/>
      <c r="C134" s="133"/>
      <c r="D134" s="133"/>
      <c r="E134" s="133"/>
      <c r="F134" s="133"/>
      <c r="G134" s="136"/>
      <c r="H134" s="133"/>
      <c r="I134" s="133"/>
      <c r="J134" s="136"/>
      <c r="K134" s="136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  <c r="BX134" s="133"/>
      <c r="BY134" s="133"/>
      <c r="BZ134" s="133"/>
      <c r="CA134" s="133"/>
      <c r="CB134" s="133"/>
      <c r="CC134" s="133"/>
      <c r="CD134" s="133"/>
      <c r="CE134" s="133"/>
      <c r="CF134" s="133"/>
      <c r="CG134" s="133"/>
      <c r="CH134" s="133"/>
      <c r="CI134" s="133"/>
      <c r="CJ134" s="133"/>
      <c r="CK134" s="133"/>
      <c r="CL134" s="133"/>
      <c r="CM134" s="133"/>
      <c r="CN134" s="133"/>
      <c r="CO134" s="133"/>
      <c r="CP134" s="133"/>
      <c r="CQ134" s="133"/>
      <c r="CR134" s="133"/>
      <c r="CS134" s="133"/>
      <c r="CT134" s="133"/>
      <c r="CU134" s="133"/>
      <c r="CV134" s="133"/>
      <c r="CW134" s="133"/>
      <c r="CX134" s="133"/>
      <c r="CY134" s="133"/>
      <c r="CZ134" s="133"/>
      <c r="DA134" s="133"/>
      <c r="DB134" s="133"/>
      <c r="DC134" s="133"/>
      <c r="DD134" s="133"/>
      <c r="DE134" s="133"/>
    </row>
    <row r="135" ht="15.75" customHeight="1">
      <c r="A135" s="133"/>
      <c r="B135" s="133"/>
      <c r="C135" s="133"/>
      <c r="D135" s="133"/>
      <c r="E135" s="133"/>
      <c r="F135" s="133"/>
      <c r="G135" s="136"/>
      <c r="H135" s="133"/>
      <c r="I135" s="133"/>
      <c r="J135" s="136"/>
      <c r="K135" s="136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  <c r="BX135" s="133"/>
      <c r="BY135" s="133"/>
      <c r="BZ135" s="133"/>
      <c r="CA135" s="133"/>
      <c r="CB135" s="133"/>
      <c r="CC135" s="133"/>
      <c r="CD135" s="133"/>
      <c r="CE135" s="133"/>
      <c r="CF135" s="133"/>
      <c r="CG135" s="133"/>
      <c r="CH135" s="133"/>
      <c r="CI135" s="133"/>
      <c r="CJ135" s="133"/>
      <c r="CK135" s="133"/>
      <c r="CL135" s="133"/>
      <c r="CM135" s="133"/>
      <c r="CN135" s="133"/>
      <c r="CO135" s="133"/>
      <c r="CP135" s="133"/>
      <c r="CQ135" s="133"/>
      <c r="CR135" s="133"/>
      <c r="CS135" s="133"/>
      <c r="CT135" s="133"/>
      <c r="CU135" s="133"/>
      <c r="CV135" s="133"/>
      <c r="CW135" s="133"/>
      <c r="CX135" s="133"/>
      <c r="CY135" s="133"/>
      <c r="CZ135" s="133"/>
      <c r="DA135" s="133"/>
      <c r="DB135" s="133"/>
      <c r="DC135" s="133"/>
      <c r="DD135" s="133"/>
      <c r="DE135" s="133"/>
    </row>
    <row r="136" ht="15.75" customHeight="1">
      <c r="A136" s="133"/>
      <c r="B136" s="133"/>
      <c r="C136" s="133"/>
      <c r="D136" s="133"/>
      <c r="E136" s="133"/>
      <c r="F136" s="133"/>
      <c r="G136" s="136"/>
      <c r="H136" s="133"/>
      <c r="I136" s="133"/>
      <c r="J136" s="136"/>
      <c r="K136" s="136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  <c r="BX136" s="133"/>
      <c r="BY136" s="133"/>
      <c r="BZ136" s="133"/>
      <c r="CA136" s="133"/>
      <c r="CB136" s="133"/>
      <c r="CC136" s="133"/>
      <c r="CD136" s="133"/>
      <c r="CE136" s="133"/>
      <c r="CF136" s="133"/>
      <c r="CG136" s="133"/>
      <c r="CH136" s="133"/>
      <c r="CI136" s="133"/>
      <c r="CJ136" s="133"/>
      <c r="CK136" s="133"/>
      <c r="CL136" s="133"/>
      <c r="CM136" s="133"/>
      <c r="CN136" s="133"/>
      <c r="CO136" s="133"/>
      <c r="CP136" s="133"/>
      <c r="CQ136" s="133"/>
      <c r="CR136" s="133"/>
      <c r="CS136" s="133"/>
      <c r="CT136" s="133"/>
      <c r="CU136" s="133"/>
      <c r="CV136" s="133"/>
      <c r="CW136" s="133"/>
      <c r="CX136" s="133"/>
      <c r="CY136" s="133"/>
      <c r="CZ136" s="133"/>
      <c r="DA136" s="133"/>
      <c r="DB136" s="133"/>
      <c r="DC136" s="133"/>
      <c r="DD136" s="133"/>
      <c r="DE136" s="133"/>
    </row>
    <row r="137" ht="15.75" customHeight="1">
      <c r="A137" s="133"/>
      <c r="B137" s="133"/>
      <c r="C137" s="133"/>
      <c r="D137" s="133"/>
      <c r="E137" s="133"/>
      <c r="F137" s="133"/>
      <c r="G137" s="136"/>
      <c r="H137" s="133"/>
      <c r="I137" s="133"/>
      <c r="J137" s="136"/>
      <c r="K137" s="136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  <c r="CC137" s="133"/>
      <c r="CD137" s="133"/>
      <c r="CE137" s="133"/>
      <c r="CF137" s="133"/>
      <c r="CG137" s="133"/>
      <c r="CH137" s="133"/>
      <c r="CI137" s="133"/>
      <c r="CJ137" s="133"/>
      <c r="CK137" s="133"/>
      <c r="CL137" s="133"/>
      <c r="CM137" s="133"/>
      <c r="CN137" s="133"/>
      <c r="CO137" s="133"/>
      <c r="CP137" s="133"/>
      <c r="CQ137" s="133"/>
      <c r="CR137" s="133"/>
      <c r="CS137" s="133"/>
      <c r="CT137" s="133"/>
      <c r="CU137" s="133"/>
      <c r="CV137" s="133"/>
      <c r="CW137" s="133"/>
      <c r="CX137" s="133"/>
      <c r="CY137" s="133"/>
      <c r="CZ137" s="133"/>
      <c r="DA137" s="133"/>
      <c r="DB137" s="133"/>
      <c r="DC137" s="133"/>
      <c r="DD137" s="133"/>
      <c r="DE137" s="133"/>
    </row>
    <row r="138" ht="15.75" customHeight="1">
      <c r="A138" s="133"/>
      <c r="B138" s="133"/>
      <c r="C138" s="133"/>
      <c r="D138" s="133"/>
      <c r="E138" s="133"/>
      <c r="F138" s="133"/>
      <c r="G138" s="136"/>
      <c r="H138" s="133"/>
      <c r="I138" s="133"/>
      <c r="J138" s="136"/>
      <c r="K138" s="136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  <c r="BX138" s="133"/>
      <c r="BY138" s="133"/>
      <c r="BZ138" s="133"/>
      <c r="CA138" s="133"/>
      <c r="CB138" s="133"/>
      <c r="CC138" s="133"/>
      <c r="CD138" s="133"/>
      <c r="CE138" s="133"/>
      <c r="CF138" s="133"/>
      <c r="CG138" s="133"/>
      <c r="CH138" s="133"/>
      <c r="CI138" s="133"/>
      <c r="CJ138" s="133"/>
      <c r="CK138" s="133"/>
      <c r="CL138" s="133"/>
      <c r="CM138" s="133"/>
      <c r="CN138" s="133"/>
      <c r="CO138" s="133"/>
      <c r="CP138" s="133"/>
      <c r="CQ138" s="133"/>
      <c r="CR138" s="133"/>
      <c r="CS138" s="133"/>
      <c r="CT138" s="133"/>
      <c r="CU138" s="133"/>
      <c r="CV138" s="133"/>
      <c r="CW138" s="133"/>
      <c r="CX138" s="133"/>
      <c r="CY138" s="133"/>
      <c r="CZ138" s="133"/>
      <c r="DA138" s="133"/>
      <c r="DB138" s="133"/>
      <c r="DC138" s="133"/>
      <c r="DD138" s="133"/>
      <c r="DE138" s="133"/>
    </row>
    <row r="139" ht="15.75" customHeight="1">
      <c r="A139" s="133"/>
      <c r="B139" s="133"/>
      <c r="C139" s="133"/>
      <c r="D139" s="133"/>
      <c r="E139" s="133"/>
      <c r="F139" s="133"/>
      <c r="G139" s="136"/>
      <c r="H139" s="133"/>
      <c r="I139" s="133"/>
      <c r="J139" s="136"/>
      <c r="K139" s="136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  <c r="BX139" s="133"/>
      <c r="BY139" s="133"/>
      <c r="BZ139" s="133"/>
      <c r="CA139" s="133"/>
      <c r="CB139" s="133"/>
      <c r="CC139" s="133"/>
      <c r="CD139" s="133"/>
      <c r="CE139" s="133"/>
      <c r="CF139" s="133"/>
      <c r="CG139" s="133"/>
      <c r="CH139" s="133"/>
      <c r="CI139" s="133"/>
      <c r="CJ139" s="133"/>
      <c r="CK139" s="133"/>
      <c r="CL139" s="133"/>
      <c r="CM139" s="133"/>
      <c r="CN139" s="133"/>
      <c r="CO139" s="133"/>
      <c r="CP139" s="133"/>
      <c r="CQ139" s="133"/>
      <c r="CR139" s="133"/>
      <c r="CS139" s="133"/>
      <c r="CT139" s="133"/>
      <c r="CU139" s="133"/>
      <c r="CV139" s="133"/>
      <c r="CW139" s="133"/>
      <c r="CX139" s="133"/>
      <c r="CY139" s="133"/>
      <c r="CZ139" s="133"/>
      <c r="DA139" s="133"/>
      <c r="DB139" s="133"/>
      <c r="DC139" s="133"/>
      <c r="DD139" s="133"/>
      <c r="DE139" s="133"/>
    </row>
    <row r="140" ht="15.75" customHeight="1">
      <c r="A140" s="133"/>
      <c r="B140" s="133"/>
      <c r="C140" s="133"/>
      <c r="D140" s="133"/>
      <c r="E140" s="133"/>
      <c r="F140" s="133"/>
      <c r="G140" s="136"/>
      <c r="H140" s="133"/>
      <c r="I140" s="133"/>
      <c r="J140" s="136"/>
      <c r="K140" s="136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  <c r="BX140" s="133"/>
      <c r="BY140" s="133"/>
      <c r="BZ140" s="133"/>
      <c r="CA140" s="133"/>
      <c r="CB140" s="133"/>
      <c r="CC140" s="133"/>
      <c r="CD140" s="133"/>
      <c r="CE140" s="133"/>
      <c r="CF140" s="133"/>
      <c r="CG140" s="133"/>
      <c r="CH140" s="133"/>
      <c r="CI140" s="133"/>
      <c r="CJ140" s="133"/>
      <c r="CK140" s="133"/>
      <c r="CL140" s="133"/>
      <c r="CM140" s="133"/>
      <c r="CN140" s="133"/>
      <c r="CO140" s="133"/>
      <c r="CP140" s="133"/>
      <c r="CQ140" s="133"/>
      <c r="CR140" s="133"/>
      <c r="CS140" s="133"/>
      <c r="CT140" s="133"/>
      <c r="CU140" s="133"/>
      <c r="CV140" s="133"/>
      <c r="CW140" s="133"/>
      <c r="CX140" s="133"/>
      <c r="CY140" s="133"/>
      <c r="CZ140" s="133"/>
      <c r="DA140" s="133"/>
      <c r="DB140" s="133"/>
      <c r="DC140" s="133"/>
      <c r="DD140" s="133"/>
      <c r="DE140" s="133"/>
    </row>
    <row r="141" ht="15.75" customHeight="1">
      <c r="A141" s="133"/>
      <c r="B141" s="133"/>
      <c r="C141" s="133"/>
      <c r="D141" s="133"/>
      <c r="E141" s="133"/>
      <c r="F141" s="133"/>
      <c r="G141" s="136"/>
      <c r="H141" s="133"/>
      <c r="I141" s="133"/>
      <c r="J141" s="136"/>
      <c r="K141" s="136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133"/>
      <c r="BV141" s="133"/>
      <c r="BW141" s="133"/>
      <c r="BX141" s="133"/>
      <c r="BY141" s="133"/>
      <c r="BZ141" s="133"/>
      <c r="CA141" s="133"/>
      <c r="CB141" s="133"/>
      <c r="CC141" s="133"/>
      <c r="CD141" s="133"/>
      <c r="CE141" s="133"/>
      <c r="CF141" s="133"/>
      <c r="CG141" s="133"/>
      <c r="CH141" s="133"/>
      <c r="CI141" s="133"/>
      <c r="CJ141" s="133"/>
      <c r="CK141" s="133"/>
      <c r="CL141" s="133"/>
      <c r="CM141" s="133"/>
      <c r="CN141" s="133"/>
      <c r="CO141" s="133"/>
      <c r="CP141" s="133"/>
      <c r="CQ141" s="133"/>
      <c r="CR141" s="133"/>
      <c r="CS141" s="133"/>
      <c r="CT141" s="133"/>
      <c r="CU141" s="133"/>
      <c r="CV141" s="133"/>
      <c r="CW141" s="133"/>
      <c r="CX141" s="133"/>
      <c r="CY141" s="133"/>
      <c r="CZ141" s="133"/>
      <c r="DA141" s="133"/>
      <c r="DB141" s="133"/>
      <c r="DC141" s="133"/>
      <c r="DD141" s="133"/>
      <c r="DE141" s="133"/>
    </row>
    <row r="142" ht="15.75" customHeight="1">
      <c r="A142" s="133"/>
      <c r="B142" s="133"/>
      <c r="C142" s="133"/>
      <c r="D142" s="133"/>
      <c r="E142" s="133"/>
      <c r="F142" s="133"/>
      <c r="G142" s="136"/>
      <c r="H142" s="133"/>
      <c r="I142" s="133"/>
      <c r="J142" s="136"/>
      <c r="K142" s="136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  <c r="CC142" s="133"/>
      <c r="CD142" s="133"/>
      <c r="CE142" s="133"/>
      <c r="CF142" s="133"/>
      <c r="CG142" s="133"/>
      <c r="CH142" s="133"/>
      <c r="CI142" s="133"/>
      <c r="CJ142" s="133"/>
      <c r="CK142" s="133"/>
      <c r="CL142" s="133"/>
      <c r="CM142" s="133"/>
      <c r="CN142" s="133"/>
      <c r="CO142" s="133"/>
      <c r="CP142" s="133"/>
      <c r="CQ142" s="133"/>
      <c r="CR142" s="133"/>
      <c r="CS142" s="133"/>
      <c r="CT142" s="133"/>
      <c r="CU142" s="133"/>
      <c r="CV142" s="133"/>
      <c r="CW142" s="133"/>
      <c r="CX142" s="133"/>
      <c r="CY142" s="133"/>
      <c r="CZ142" s="133"/>
      <c r="DA142" s="133"/>
      <c r="DB142" s="133"/>
      <c r="DC142" s="133"/>
      <c r="DD142" s="133"/>
      <c r="DE142" s="133"/>
    </row>
    <row r="143" ht="15.75" customHeight="1">
      <c r="A143" s="133"/>
      <c r="B143" s="133"/>
      <c r="C143" s="133"/>
      <c r="D143" s="133"/>
      <c r="E143" s="133"/>
      <c r="F143" s="133"/>
      <c r="G143" s="136"/>
      <c r="H143" s="133"/>
      <c r="I143" s="133"/>
      <c r="J143" s="136"/>
      <c r="K143" s="136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  <c r="BX143" s="133"/>
      <c r="BY143" s="133"/>
      <c r="BZ143" s="133"/>
      <c r="CA143" s="133"/>
      <c r="CB143" s="133"/>
      <c r="CC143" s="133"/>
      <c r="CD143" s="133"/>
      <c r="CE143" s="133"/>
      <c r="CF143" s="133"/>
      <c r="CG143" s="133"/>
      <c r="CH143" s="133"/>
      <c r="CI143" s="133"/>
      <c r="CJ143" s="133"/>
      <c r="CK143" s="133"/>
      <c r="CL143" s="133"/>
      <c r="CM143" s="133"/>
      <c r="CN143" s="133"/>
      <c r="CO143" s="133"/>
      <c r="CP143" s="133"/>
      <c r="CQ143" s="133"/>
      <c r="CR143" s="133"/>
      <c r="CS143" s="133"/>
      <c r="CT143" s="133"/>
      <c r="CU143" s="133"/>
      <c r="CV143" s="133"/>
      <c r="CW143" s="133"/>
      <c r="CX143" s="133"/>
      <c r="CY143" s="133"/>
      <c r="CZ143" s="133"/>
      <c r="DA143" s="133"/>
      <c r="DB143" s="133"/>
      <c r="DC143" s="133"/>
      <c r="DD143" s="133"/>
      <c r="DE143" s="133"/>
    </row>
    <row r="144" ht="15.75" customHeight="1">
      <c r="A144" s="133"/>
      <c r="B144" s="133"/>
      <c r="C144" s="133"/>
      <c r="D144" s="133"/>
      <c r="E144" s="133"/>
      <c r="F144" s="133"/>
      <c r="G144" s="136"/>
      <c r="H144" s="133"/>
      <c r="I144" s="133"/>
      <c r="J144" s="136"/>
      <c r="K144" s="136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  <c r="BK144" s="133"/>
      <c r="BL144" s="133"/>
      <c r="BM144" s="133"/>
      <c r="BN144" s="133"/>
      <c r="BO144" s="133"/>
      <c r="BP144" s="133"/>
      <c r="BQ144" s="133"/>
      <c r="BR144" s="133"/>
      <c r="BS144" s="133"/>
      <c r="BT144" s="133"/>
      <c r="BU144" s="133"/>
      <c r="BV144" s="133"/>
      <c r="BW144" s="133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3"/>
      <c r="CL144" s="133"/>
      <c r="CM144" s="133"/>
      <c r="CN144" s="133"/>
      <c r="CO144" s="133"/>
      <c r="CP144" s="133"/>
      <c r="CQ144" s="133"/>
      <c r="CR144" s="133"/>
      <c r="CS144" s="133"/>
      <c r="CT144" s="133"/>
      <c r="CU144" s="133"/>
      <c r="CV144" s="133"/>
      <c r="CW144" s="133"/>
      <c r="CX144" s="133"/>
      <c r="CY144" s="133"/>
      <c r="CZ144" s="133"/>
      <c r="DA144" s="133"/>
      <c r="DB144" s="133"/>
      <c r="DC144" s="133"/>
      <c r="DD144" s="133"/>
      <c r="DE144" s="133"/>
    </row>
    <row r="145" ht="15.75" customHeight="1">
      <c r="A145" s="133"/>
      <c r="B145" s="133"/>
      <c r="C145" s="133"/>
      <c r="D145" s="133"/>
      <c r="E145" s="133"/>
      <c r="F145" s="133"/>
      <c r="G145" s="136"/>
      <c r="H145" s="133"/>
      <c r="I145" s="133"/>
      <c r="J145" s="136"/>
      <c r="K145" s="136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  <c r="CH145" s="133"/>
      <c r="CI145" s="133"/>
      <c r="CJ145" s="133"/>
      <c r="CK145" s="133"/>
      <c r="CL145" s="133"/>
      <c r="CM145" s="133"/>
      <c r="CN145" s="133"/>
      <c r="CO145" s="133"/>
      <c r="CP145" s="133"/>
      <c r="CQ145" s="133"/>
      <c r="CR145" s="133"/>
      <c r="CS145" s="133"/>
      <c r="CT145" s="133"/>
      <c r="CU145" s="133"/>
      <c r="CV145" s="133"/>
      <c r="CW145" s="133"/>
      <c r="CX145" s="133"/>
      <c r="CY145" s="133"/>
      <c r="CZ145" s="133"/>
      <c r="DA145" s="133"/>
      <c r="DB145" s="133"/>
      <c r="DC145" s="133"/>
      <c r="DD145" s="133"/>
      <c r="DE145" s="133"/>
    </row>
    <row r="146" ht="15.75" customHeight="1">
      <c r="A146" s="133"/>
      <c r="B146" s="133"/>
      <c r="C146" s="133"/>
      <c r="D146" s="133"/>
      <c r="E146" s="133"/>
      <c r="F146" s="133"/>
      <c r="G146" s="136"/>
      <c r="H146" s="133"/>
      <c r="I146" s="133"/>
      <c r="J146" s="136"/>
      <c r="K146" s="136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  <c r="CH146" s="133"/>
      <c r="CI146" s="133"/>
      <c r="CJ146" s="133"/>
      <c r="CK146" s="133"/>
      <c r="CL146" s="133"/>
      <c r="CM146" s="133"/>
      <c r="CN146" s="133"/>
      <c r="CO146" s="133"/>
      <c r="CP146" s="133"/>
      <c r="CQ146" s="133"/>
      <c r="CR146" s="133"/>
      <c r="CS146" s="133"/>
      <c r="CT146" s="133"/>
      <c r="CU146" s="133"/>
      <c r="CV146" s="133"/>
      <c r="CW146" s="133"/>
      <c r="CX146" s="133"/>
      <c r="CY146" s="133"/>
      <c r="CZ146" s="133"/>
      <c r="DA146" s="133"/>
      <c r="DB146" s="133"/>
      <c r="DC146" s="133"/>
      <c r="DD146" s="133"/>
      <c r="DE146" s="133"/>
    </row>
    <row r="147" ht="15.75" customHeight="1">
      <c r="A147" s="133"/>
      <c r="B147" s="133"/>
      <c r="C147" s="133"/>
      <c r="D147" s="133"/>
      <c r="E147" s="133"/>
      <c r="F147" s="133"/>
      <c r="G147" s="136"/>
      <c r="H147" s="133"/>
      <c r="I147" s="133"/>
      <c r="J147" s="136"/>
      <c r="K147" s="136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133"/>
      <c r="BV147" s="133"/>
      <c r="BW147" s="133"/>
      <c r="BX147" s="133"/>
      <c r="BY147" s="133"/>
      <c r="BZ147" s="133"/>
      <c r="CA147" s="133"/>
      <c r="CB147" s="133"/>
      <c r="CC147" s="133"/>
      <c r="CD147" s="133"/>
      <c r="CE147" s="133"/>
      <c r="CF147" s="133"/>
      <c r="CG147" s="133"/>
      <c r="CH147" s="133"/>
      <c r="CI147" s="133"/>
      <c r="CJ147" s="133"/>
      <c r="CK147" s="133"/>
      <c r="CL147" s="133"/>
      <c r="CM147" s="133"/>
      <c r="CN147" s="133"/>
      <c r="CO147" s="133"/>
      <c r="CP147" s="133"/>
      <c r="CQ147" s="133"/>
      <c r="CR147" s="133"/>
      <c r="CS147" s="133"/>
      <c r="CT147" s="133"/>
      <c r="CU147" s="133"/>
      <c r="CV147" s="133"/>
      <c r="CW147" s="133"/>
      <c r="CX147" s="133"/>
      <c r="CY147" s="133"/>
      <c r="CZ147" s="133"/>
      <c r="DA147" s="133"/>
      <c r="DB147" s="133"/>
      <c r="DC147" s="133"/>
      <c r="DD147" s="133"/>
      <c r="DE147" s="133"/>
    </row>
    <row r="148" ht="15.75" customHeight="1">
      <c r="A148" s="133"/>
      <c r="B148" s="133"/>
      <c r="C148" s="133"/>
      <c r="D148" s="133"/>
      <c r="E148" s="133"/>
      <c r="F148" s="133"/>
      <c r="G148" s="136"/>
      <c r="H148" s="133"/>
      <c r="I148" s="133"/>
      <c r="J148" s="136"/>
      <c r="K148" s="136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133"/>
      <c r="BV148" s="133"/>
      <c r="BW148" s="133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/>
      <c r="CK148" s="133"/>
      <c r="CL148" s="133"/>
      <c r="CM148" s="133"/>
      <c r="CN148" s="133"/>
      <c r="CO148" s="133"/>
      <c r="CP148" s="133"/>
      <c r="CQ148" s="133"/>
      <c r="CR148" s="133"/>
      <c r="CS148" s="133"/>
      <c r="CT148" s="133"/>
      <c r="CU148" s="133"/>
      <c r="CV148" s="133"/>
      <c r="CW148" s="133"/>
      <c r="CX148" s="133"/>
      <c r="CY148" s="133"/>
      <c r="CZ148" s="133"/>
      <c r="DA148" s="133"/>
      <c r="DB148" s="133"/>
      <c r="DC148" s="133"/>
      <c r="DD148" s="133"/>
      <c r="DE148" s="133"/>
    </row>
    <row r="149" ht="15.75" customHeight="1">
      <c r="A149" s="133"/>
      <c r="B149" s="133"/>
      <c r="C149" s="133"/>
      <c r="D149" s="133"/>
      <c r="E149" s="133"/>
      <c r="F149" s="133"/>
      <c r="G149" s="136"/>
      <c r="H149" s="133"/>
      <c r="I149" s="133"/>
      <c r="J149" s="136"/>
      <c r="K149" s="136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  <c r="BX149" s="133"/>
      <c r="BY149" s="133"/>
      <c r="BZ149" s="133"/>
      <c r="CA149" s="133"/>
      <c r="CB149" s="133"/>
      <c r="CC149" s="133"/>
      <c r="CD149" s="133"/>
      <c r="CE149" s="133"/>
      <c r="CF149" s="133"/>
      <c r="CG149" s="133"/>
      <c r="CH149" s="133"/>
      <c r="CI149" s="133"/>
      <c r="CJ149" s="133"/>
      <c r="CK149" s="133"/>
      <c r="CL149" s="133"/>
      <c r="CM149" s="133"/>
      <c r="CN149" s="133"/>
      <c r="CO149" s="133"/>
      <c r="CP149" s="133"/>
      <c r="CQ149" s="133"/>
      <c r="CR149" s="133"/>
      <c r="CS149" s="133"/>
      <c r="CT149" s="133"/>
      <c r="CU149" s="133"/>
      <c r="CV149" s="133"/>
      <c r="CW149" s="133"/>
      <c r="CX149" s="133"/>
      <c r="CY149" s="133"/>
      <c r="CZ149" s="133"/>
      <c r="DA149" s="133"/>
      <c r="DB149" s="133"/>
      <c r="DC149" s="133"/>
      <c r="DD149" s="133"/>
      <c r="DE149" s="133"/>
    </row>
    <row r="150" ht="15.75" customHeight="1">
      <c r="A150" s="133"/>
      <c r="B150" s="133"/>
      <c r="C150" s="133"/>
      <c r="D150" s="133"/>
      <c r="E150" s="133"/>
      <c r="F150" s="133"/>
      <c r="G150" s="136"/>
      <c r="H150" s="133"/>
      <c r="I150" s="133"/>
      <c r="J150" s="136"/>
      <c r="K150" s="136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3"/>
      <c r="CM150" s="133"/>
      <c r="CN150" s="133"/>
      <c r="CO150" s="133"/>
      <c r="CP150" s="133"/>
      <c r="CQ150" s="133"/>
      <c r="CR150" s="133"/>
      <c r="CS150" s="133"/>
      <c r="CT150" s="133"/>
      <c r="CU150" s="133"/>
      <c r="CV150" s="133"/>
      <c r="CW150" s="133"/>
      <c r="CX150" s="133"/>
      <c r="CY150" s="133"/>
      <c r="CZ150" s="133"/>
      <c r="DA150" s="133"/>
      <c r="DB150" s="133"/>
      <c r="DC150" s="133"/>
      <c r="DD150" s="133"/>
      <c r="DE150" s="133"/>
    </row>
    <row r="151" ht="15.75" customHeight="1">
      <c r="A151" s="133"/>
      <c r="B151" s="133"/>
      <c r="C151" s="133"/>
      <c r="D151" s="133"/>
      <c r="E151" s="133"/>
      <c r="F151" s="133"/>
      <c r="G151" s="136"/>
      <c r="H151" s="133"/>
      <c r="I151" s="133"/>
      <c r="J151" s="136"/>
      <c r="K151" s="136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33"/>
      <c r="CD151" s="133"/>
      <c r="CE151" s="133"/>
      <c r="CF151" s="133"/>
      <c r="CG151" s="133"/>
      <c r="CH151" s="133"/>
      <c r="CI151" s="133"/>
      <c r="CJ151" s="133"/>
      <c r="CK151" s="133"/>
      <c r="CL151" s="133"/>
      <c r="CM151" s="133"/>
      <c r="CN151" s="133"/>
      <c r="CO151" s="133"/>
      <c r="CP151" s="133"/>
      <c r="CQ151" s="133"/>
      <c r="CR151" s="133"/>
      <c r="CS151" s="133"/>
      <c r="CT151" s="133"/>
      <c r="CU151" s="133"/>
      <c r="CV151" s="133"/>
      <c r="CW151" s="133"/>
      <c r="CX151" s="133"/>
      <c r="CY151" s="133"/>
      <c r="CZ151" s="133"/>
      <c r="DA151" s="133"/>
      <c r="DB151" s="133"/>
      <c r="DC151" s="133"/>
      <c r="DD151" s="133"/>
      <c r="DE151" s="133"/>
    </row>
    <row r="152" ht="15.75" customHeight="1">
      <c r="A152" s="133"/>
      <c r="B152" s="133"/>
      <c r="C152" s="133"/>
      <c r="D152" s="133"/>
      <c r="E152" s="133"/>
      <c r="F152" s="133"/>
      <c r="G152" s="136"/>
      <c r="H152" s="133"/>
      <c r="I152" s="133"/>
      <c r="J152" s="136"/>
      <c r="K152" s="136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3"/>
      <c r="CM152" s="133"/>
      <c r="CN152" s="133"/>
      <c r="CO152" s="133"/>
      <c r="CP152" s="133"/>
      <c r="CQ152" s="133"/>
      <c r="CR152" s="133"/>
      <c r="CS152" s="133"/>
      <c r="CT152" s="133"/>
      <c r="CU152" s="133"/>
      <c r="CV152" s="133"/>
      <c r="CW152" s="133"/>
      <c r="CX152" s="133"/>
      <c r="CY152" s="133"/>
      <c r="CZ152" s="133"/>
      <c r="DA152" s="133"/>
      <c r="DB152" s="133"/>
      <c r="DC152" s="133"/>
      <c r="DD152" s="133"/>
      <c r="DE152" s="133"/>
    </row>
    <row r="153" ht="15.75" customHeight="1">
      <c r="A153" s="133"/>
      <c r="B153" s="133"/>
      <c r="C153" s="133"/>
      <c r="D153" s="133"/>
      <c r="E153" s="133"/>
      <c r="F153" s="133"/>
      <c r="G153" s="136"/>
      <c r="H153" s="133"/>
      <c r="I153" s="133"/>
      <c r="J153" s="136"/>
      <c r="K153" s="136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  <c r="BX153" s="133"/>
      <c r="BY153" s="133"/>
      <c r="BZ153" s="133"/>
      <c r="CA153" s="133"/>
      <c r="CB153" s="133"/>
      <c r="CC153" s="133"/>
      <c r="CD153" s="133"/>
      <c r="CE153" s="133"/>
      <c r="CF153" s="133"/>
      <c r="CG153" s="133"/>
      <c r="CH153" s="133"/>
      <c r="CI153" s="133"/>
      <c r="CJ153" s="133"/>
      <c r="CK153" s="133"/>
      <c r="CL153" s="133"/>
      <c r="CM153" s="133"/>
      <c r="CN153" s="133"/>
      <c r="CO153" s="133"/>
      <c r="CP153" s="133"/>
      <c r="CQ153" s="133"/>
      <c r="CR153" s="133"/>
      <c r="CS153" s="133"/>
      <c r="CT153" s="133"/>
      <c r="CU153" s="133"/>
      <c r="CV153" s="133"/>
      <c r="CW153" s="133"/>
      <c r="CX153" s="133"/>
      <c r="CY153" s="133"/>
      <c r="CZ153" s="133"/>
      <c r="DA153" s="133"/>
      <c r="DB153" s="133"/>
      <c r="DC153" s="133"/>
      <c r="DD153" s="133"/>
      <c r="DE153" s="133"/>
    </row>
    <row r="154" ht="15.75" customHeight="1">
      <c r="A154" s="133"/>
      <c r="B154" s="133"/>
      <c r="C154" s="133"/>
      <c r="D154" s="133"/>
      <c r="E154" s="133"/>
      <c r="F154" s="133"/>
      <c r="G154" s="136"/>
      <c r="H154" s="133"/>
      <c r="I154" s="133"/>
      <c r="J154" s="136"/>
      <c r="K154" s="136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3"/>
      <c r="CM154" s="133"/>
      <c r="CN154" s="133"/>
      <c r="CO154" s="133"/>
      <c r="CP154" s="133"/>
      <c r="CQ154" s="133"/>
      <c r="CR154" s="133"/>
      <c r="CS154" s="133"/>
      <c r="CT154" s="133"/>
      <c r="CU154" s="133"/>
      <c r="CV154" s="133"/>
      <c r="CW154" s="133"/>
      <c r="CX154" s="133"/>
      <c r="CY154" s="133"/>
      <c r="CZ154" s="133"/>
      <c r="DA154" s="133"/>
      <c r="DB154" s="133"/>
      <c r="DC154" s="133"/>
      <c r="DD154" s="133"/>
      <c r="DE154" s="133"/>
    </row>
    <row r="155" ht="15.75" customHeight="1">
      <c r="A155" s="133"/>
      <c r="B155" s="133"/>
      <c r="C155" s="133"/>
      <c r="D155" s="133"/>
      <c r="E155" s="133"/>
      <c r="F155" s="133"/>
      <c r="G155" s="136"/>
      <c r="H155" s="133"/>
      <c r="I155" s="133"/>
      <c r="J155" s="136"/>
      <c r="K155" s="136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  <c r="BX155" s="133"/>
      <c r="BY155" s="133"/>
      <c r="BZ155" s="133"/>
      <c r="CA155" s="133"/>
      <c r="CB155" s="133"/>
      <c r="CC155" s="133"/>
      <c r="CD155" s="133"/>
      <c r="CE155" s="133"/>
      <c r="CF155" s="133"/>
      <c r="CG155" s="133"/>
      <c r="CH155" s="133"/>
      <c r="CI155" s="133"/>
      <c r="CJ155" s="133"/>
      <c r="CK155" s="133"/>
      <c r="CL155" s="133"/>
      <c r="CM155" s="133"/>
      <c r="CN155" s="133"/>
      <c r="CO155" s="133"/>
      <c r="CP155" s="133"/>
      <c r="CQ155" s="133"/>
      <c r="CR155" s="133"/>
      <c r="CS155" s="133"/>
      <c r="CT155" s="133"/>
      <c r="CU155" s="133"/>
      <c r="CV155" s="133"/>
      <c r="CW155" s="133"/>
      <c r="CX155" s="133"/>
      <c r="CY155" s="133"/>
      <c r="CZ155" s="133"/>
      <c r="DA155" s="133"/>
      <c r="DB155" s="133"/>
      <c r="DC155" s="133"/>
      <c r="DD155" s="133"/>
      <c r="DE155" s="133"/>
    </row>
    <row r="156" ht="15.75" customHeight="1">
      <c r="A156" s="133"/>
      <c r="B156" s="133"/>
      <c r="C156" s="133"/>
      <c r="D156" s="133"/>
      <c r="E156" s="133"/>
      <c r="F156" s="133"/>
      <c r="G156" s="136"/>
      <c r="H156" s="133"/>
      <c r="I156" s="133"/>
      <c r="J156" s="136"/>
      <c r="K156" s="136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3"/>
      <c r="CM156" s="133"/>
      <c r="CN156" s="133"/>
      <c r="CO156" s="133"/>
      <c r="CP156" s="133"/>
      <c r="CQ156" s="133"/>
      <c r="CR156" s="133"/>
      <c r="CS156" s="133"/>
      <c r="CT156" s="133"/>
      <c r="CU156" s="133"/>
      <c r="CV156" s="133"/>
      <c r="CW156" s="133"/>
      <c r="CX156" s="133"/>
      <c r="CY156" s="133"/>
      <c r="CZ156" s="133"/>
      <c r="DA156" s="133"/>
      <c r="DB156" s="133"/>
      <c r="DC156" s="133"/>
      <c r="DD156" s="133"/>
      <c r="DE156" s="133"/>
    </row>
    <row r="157" ht="15.75" customHeight="1">
      <c r="A157" s="133"/>
      <c r="B157" s="133"/>
      <c r="C157" s="133"/>
      <c r="D157" s="133"/>
      <c r="E157" s="133"/>
      <c r="F157" s="133"/>
      <c r="G157" s="136"/>
      <c r="H157" s="133"/>
      <c r="I157" s="133"/>
      <c r="J157" s="136"/>
      <c r="K157" s="136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  <c r="CC157" s="133"/>
      <c r="CD157" s="133"/>
      <c r="CE157" s="133"/>
      <c r="CF157" s="133"/>
      <c r="CG157" s="133"/>
      <c r="CH157" s="133"/>
      <c r="CI157" s="133"/>
      <c r="CJ157" s="133"/>
      <c r="CK157" s="133"/>
      <c r="CL157" s="133"/>
      <c r="CM157" s="133"/>
      <c r="CN157" s="133"/>
      <c r="CO157" s="133"/>
      <c r="CP157" s="133"/>
      <c r="CQ157" s="133"/>
      <c r="CR157" s="133"/>
      <c r="CS157" s="133"/>
      <c r="CT157" s="133"/>
      <c r="CU157" s="133"/>
      <c r="CV157" s="133"/>
      <c r="CW157" s="133"/>
      <c r="CX157" s="133"/>
      <c r="CY157" s="133"/>
      <c r="CZ157" s="133"/>
      <c r="DA157" s="133"/>
      <c r="DB157" s="133"/>
      <c r="DC157" s="133"/>
      <c r="DD157" s="133"/>
      <c r="DE157" s="133"/>
    </row>
    <row r="158" ht="15.75" customHeight="1">
      <c r="A158" s="133"/>
      <c r="B158" s="133"/>
      <c r="C158" s="133"/>
      <c r="D158" s="133"/>
      <c r="E158" s="133"/>
      <c r="F158" s="133"/>
      <c r="G158" s="136"/>
      <c r="H158" s="133"/>
      <c r="I158" s="133"/>
      <c r="J158" s="136"/>
      <c r="K158" s="136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3"/>
      <c r="CM158" s="133"/>
      <c r="CN158" s="133"/>
      <c r="CO158" s="133"/>
      <c r="CP158" s="133"/>
      <c r="CQ158" s="133"/>
      <c r="CR158" s="133"/>
      <c r="CS158" s="133"/>
      <c r="CT158" s="133"/>
      <c r="CU158" s="133"/>
      <c r="CV158" s="133"/>
      <c r="CW158" s="133"/>
      <c r="CX158" s="133"/>
      <c r="CY158" s="133"/>
      <c r="CZ158" s="133"/>
      <c r="DA158" s="133"/>
      <c r="DB158" s="133"/>
      <c r="DC158" s="133"/>
      <c r="DD158" s="133"/>
      <c r="DE158" s="133"/>
    </row>
    <row r="159" ht="15.75" customHeight="1">
      <c r="A159" s="133"/>
      <c r="B159" s="133"/>
      <c r="C159" s="133"/>
      <c r="D159" s="133"/>
      <c r="E159" s="133"/>
      <c r="F159" s="133"/>
      <c r="G159" s="136"/>
      <c r="H159" s="133"/>
      <c r="I159" s="133"/>
      <c r="J159" s="136"/>
      <c r="K159" s="136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  <c r="CC159" s="133"/>
      <c r="CD159" s="133"/>
      <c r="CE159" s="133"/>
      <c r="CF159" s="133"/>
      <c r="CG159" s="133"/>
      <c r="CH159" s="133"/>
      <c r="CI159" s="133"/>
      <c r="CJ159" s="133"/>
      <c r="CK159" s="133"/>
      <c r="CL159" s="133"/>
      <c r="CM159" s="133"/>
      <c r="CN159" s="133"/>
      <c r="CO159" s="133"/>
      <c r="CP159" s="133"/>
      <c r="CQ159" s="133"/>
      <c r="CR159" s="133"/>
      <c r="CS159" s="133"/>
      <c r="CT159" s="133"/>
      <c r="CU159" s="133"/>
      <c r="CV159" s="133"/>
      <c r="CW159" s="133"/>
      <c r="CX159" s="133"/>
      <c r="CY159" s="133"/>
      <c r="CZ159" s="133"/>
      <c r="DA159" s="133"/>
      <c r="DB159" s="133"/>
      <c r="DC159" s="133"/>
      <c r="DD159" s="133"/>
      <c r="DE159" s="133"/>
    </row>
    <row r="160" ht="15.75" customHeight="1">
      <c r="A160" s="133"/>
      <c r="B160" s="133"/>
      <c r="C160" s="133"/>
      <c r="D160" s="133"/>
      <c r="E160" s="133"/>
      <c r="F160" s="133"/>
      <c r="G160" s="136"/>
      <c r="H160" s="133"/>
      <c r="I160" s="133"/>
      <c r="J160" s="136"/>
      <c r="K160" s="136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  <c r="BX160" s="133"/>
      <c r="BY160" s="133"/>
      <c r="BZ160" s="133"/>
      <c r="CA160" s="133"/>
      <c r="CB160" s="133"/>
      <c r="CC160" s="133"/>
      <c r="CD160" s="133"/>
      <c r="CE160" s="133"/>
      <c r="CF160" s="133"/>
      <c r="CG160" s="133"/>
      <c r="CH160" s="133"/>
      <c r="CI160" s="133"/>
      <c r="CJ160" s="133"/>
      <c r="CK160" s="133"/>
      <c r="CL160" s="133"/>
      <c r="CM160" s="133"/>
      <c r="CN160" s="133"/>
      <c r="CO160" s="133"/>
      <c r="CP160" s="133"/>
      <c r="CQ160" s="133"/>
      <c r="CR160" s="133"/>
      <c r="CS160" s="133"/>
      <c r="CT160" s="133"/>
      <c r="CU160" s="133"/>
      <c r="CV160" s="133"/>
      <c r="CW160" s="133"/>
      <c r="CX160" s="133"/>
      <c r="CY160" s="133"/>
      <c r="CZ160" s="133"/>
      <c r="DA160" s="133"/>
      <c r="DB160" s="133"/>
      <c r="DC160" s="133"/>
      <c r="DD160" s="133"/>
      <c r="DE160" s="133"/>
    </row>
    <row r="161" ht="15.75" customHeight="1">
      <c r="A161" s="133"/>
      <c r="B161" s="133"/>
      <c r="C161" s="133"/>
      <c r="D161" s="133"/>
      <c r="E161" s="133"/>
      <c r="F161" s="133"/>
      <c r="G161" s="136"/>
      <c r="H161" s="133"/>
      <c r="I161" s="133"/>
      <c r="J161" s="136"/>
      <c r="K161" s="136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  <c r="BX161" s="133"/>
      <c r="BY161" s="133"/>
      <c r="BZ161" s="133"/>
      <c r="CA161" s="133"/>
      <c r="CB161" s="133"/>
      <c r="CC161" s="133"/>
      <c r="CD161" s="133"/>
      <c r="CE161" s="133"/>
      <c r="CF161" s="133"/>
      <c r="CG161" s="133"/>
      <c r="CH161" s="133"/>
      <c r="CI161" s="133"/>
      <c r="CJ161" s="133"/>
      <c r="CK161" s="133"/>
      <c r="CL161" s="133"/>
      <c r="CM161" s="133"/>
      <c r="CN161" s="133"/>
      <c r="CO161" s="133"/>
      <c r="CP161" s="133"/>
      <c r="CQ161" s="133"/>
      <c r="CR161" s="133"/>
      <c r="CS161" s="133"/>
      <c r="CT161" s="133"/>
      <c r="CU161" s="133"/>
      <c r="CV161" s="133"/>
      <c r="CW161" s="133"/>
      <c r="CX161" s="133"/>
      <c r="CY161" s="133"/>
      <c r="CZ161" s="133"/>
      <c r="DA161" s="133"/>
      <c r="DB161" s="133"/>
      <c r="DC161" s="133"/>
      <c r="DD161" s="133"/>
      <c r="DE161" s="133"/>
    </row>
    <row r="162" ht="15.75" customHeight="1">
      <c r="A162" s="133"/>
      <c r="B162" s="133"/>
      <c r="C162" s="133"/>
      <c r="D162" s="133"/>
      <c r="E162" s="133"/>
      <c r="F162" s="133"/>
      <c r="G162" s="136"/>
      <c r="H162" s="133"/>
      <c r="I162" s="133"/>
      <c r="J162" s="136"/>
      <c r="K162" s="136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  <c r="CC162" s="133"/>
      <c r="CD162" s="133"/>
      <c r="CE162" s="133"/>
      <c r="CF162" s="133"/>
      <c r="CG162" s="133"/>
      <c r="CH162" s="133"/>
      <c r="CI162" s="133"/>
      <c r="CJ162" s="133"/>
      <c r="CK162" s="133"/>
      <c r="CL162" s="133"/>
      <c r="CM162" s="133"/>
      <c r="CN162" s="133"/>
      <c r="CO162" s="133"/>
      <c r="CP162" s="133"/>
      <c r="CQ162" s="133"/>
      <c r="CR162" s="133"/>
      <c r="CS162" s="133"/>
      <c r="CT162" s="133"/>
      <c r="CU162" s="133"/>
      <c r="CV162" s="133"/>
      <c r="CW162" s="133"/>
      <c r="CX162" s="133"/>
      <c r="CY162" s="133"/>
      <c r="CZ162" s="133"/>
      <c r="DA162" s="133"/>
      <c r="DB162" s="133"/>
      <c r="DC162" s="133"/>
      <c r="DD162" s="133"/>
      <c r="DE162" s="133"/>
    </row>
    <row r="163" ht="15.75" customHeight="1">
      <c r="A163" s="133"/>
      <c r="B163" s="133"/>
      <c r="C163" s="133"/>
      <c r="D163" s="133"/>
      <c r="E163" s="133"/>
      <c r="F163" s="133"/>
      <c r="G163" s="136"/>
      <c r="H163" s="133"/>
      <c r="I163" s="133"/>
      <c r="J163" s="136"/>
      <c r="K163" s="136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  <c r="BX163" s="133"/>
      <c r="BY163" s="133"/>
      <c r="BZ163" s="133"/>
      <c r="CA163" s="133"/>
      <c r="CB163" s="133"/>
      <c r="CC163" s="133"/>
      <c r="CD163" s="133"/>
      <c r="CE163" s="133"/>
      <c r="CF163" s="133"/>
      <c r="CG163" s="133"/>
      <c r="CH163" s="133"/>
      <c r="CI163" s="133"/>
      <c r="CJ163" s="133"/>
      <c r="CK163" s="133"/>
      <c r="CL163" s="133"/>
      <c r="CM163" s="133"/>
      <c r="CN163" s="133"/>
      <c r="CO163" s="133"/>
      <c r="CP163" s="133"/>
      <c r="CQ163" s="133"/>
      <c r="CR163" s="133"/>
      <c r="CS163" s="133"/>
      <c r="CT163" s="133"/>
      <c r="CU163" s="133"/>
      <c r="CV163" s="133"/>
      <c r="CW163" s="133"/>
      <c r="CX163" s="133"/>
      <c r="CY163" s="133"/>
      <c r="CZ163" s="133"/>
      <c r="DA163" s="133"/>
      <c r="DB163" s="133"/>
      <c r="DC163" s="133"/>
      <c r="DD163" s="133"/>
      <c r="DE163" s="133"/>
    </row>
    <row r="164" ht="15.75" customHeight="1">
      <c r="A164" s="133"/>
      <c r="B164" s="133"/>
      <c r="C164" s="133"/>
      <c r="D164" s="133"/>
      <c r="E164" s="133"/>
      <c r="F164" s="133"/>
      <c r="G164" s="136"/>
      <c r="H164" s="133"/>
      <c r="I164" s="133"/>
      <c r="J164" s="136"/>
      <c r="K164" s="136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  <c r="CC164" s="133"/>
      <c r="CD164" s="133"/>
      <c r="CE164" s="133"/>
      <c r="CF164" s="133"/>
      <c r="CG164" s="133"/>
      <c r="CH164" s="133"/>
      <c r="CI164" s="133"/>
      <c r="CJ164" s="133"/>
      <c r="CK164" s="133"/>
      <c r="CL164" s="133"/>
      <c r="CM164" s="133"/>
      <c r="CN164" s="133"/>
      <c r="CO164" s="133"/>
      <c r="CP164" s="133"/>
      <c r="CQ164" s="133"/>
      <c r="CR164" s="133"/>
      <c r="CS164" s="133"/>
      <c r="CT164" s="133"/>
      <c r="CU164" s="133"/>
      <c r="CV164" s="133"/>
      <c r="CW164" s="133"/>
      <c r="CX164" s="133"/>
      <c r="CY164" s="133"/>
      <c r="CZ164" s="133"/>
      <c r="DA164" s="133"/>
      <c r="DB164" s="133"/>
      <c r="DC164" s="133"/>
      <c r="DD164" s="133"/>
      <c r="DE164" s="133"/>
    </row>
    <row r="165" ht="15.75" customHeight="1">
      <c r="A165" s="133"/>
      <c r="B165" s="133"/>
      <c r="C165" s="133"/>
      <c r="D165" s="133"/>
      <c r="E165" s="133"/>
      <c r="F165" s="133"/>
      <c r="G165" s="136"/>
      <c r="H165" s="133"/>
      <c r="I165" s="133"/>
      <c r="J165" s="136"/>
      <c r="K165" s="136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  <c r="BX165" s="133"/>
      <c r="BY165" s="133"/>
      <c r="BZ165" s="133"/>
      <c r="CA165" s="133"/>
      <c r="CB165" s="133"/>
      <c r="CC165" s="133"/>
      <c r="CD165" s="133"/>
      <c r="CE165" s="133"/>
      <c r="CF165" s="133"/>
      <c r="CG165" s="133"/>
      <c r="CH165" s="133"/>
      <c r="CI165" s="133"/>
      <c r="CJ165" s="133"/>
      <c r="CK165" s="133"/>
      <c r="CL165" s="133"/>
      <c r="CM165" s="133"/>
      <c r="CN165" s="133"/>
      <c r="CO165" s="133"/>
      <c r="CP165" s="133"/>
      <c r="CQ165" s="133"/>
      <c r="CR165" s="133"/>
      <c r="CS165" s="133"/>
      <c r="CT165" s="133"/>
      <c r="CU165" s="133"/>
      <c r="CV165" s="133"/>
      <c r="CW165" s="133"/>
      <c r="CX165" s="133"/>
      <c r="CY165" s="133"/>
      <c r="CZ165" s="133"/>
      <c r="DA165" s="133"/>
      <c r="DB165" s="133"/>
      <c r="DC165" s="133"/>
      <c r="DD165" s="133"/>
      <c r="DE165" s="133"/>
    </row>
    <row r="166" ht="15.75" customHeight="1">
      <c r="A166" s="133"/>
      <c r="B166" s="133"/>
      <c r="C166" s="133"/>
      <c r="D166" s="133"/>
      <c r="E166" s="133"/>
      <c r="F166" s="133"/>
      <c r="G166" s="136"/>
      <c r="H166" s="133"/>
      <c r="I166" s="133"/>
      <c r="J166" s="136"/>
      <c r="K166" s="136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  <c r="BX166" s="133"/>
      <c r="BY166" s="133"/>
      <c r="BZ166" s="133"/>
      <c r="CA166" s="133"/>
      <c r="CB166" s="133"/>
      <c r="CC166" s="133"/>
      <c r="CD166" s="133"/>
      <c r="CE166" s="133"/>
      <c r="CF166" s="133"/>
      <c r="CG166" s="133"/>
      <c r="CH166" s="133"/>
      <c r="CI166" s="133"/>
      <c r="CJ166" s="133"/>
      <c r="CK166" s="133"/>
      <c r="CL166" s="133"/>
      <c r="CM166" s="133"/>
      <c r="CN166" s="133"/>
      <c r="CO166" s="133"/>
      <c r="CP166" s="133"/>
      <c r="CQ166" s="133"/>
      <c r="CR166" s="133"/>
      <c r="CS166" s="133"/>
      <c r="CT166" s="133"/>
      <c r="CU166" s="133"/>
      <c r="CV166" s="133"/>
      <c r="CW166" s="133"/>
      <c r="CX166" s="133"/>
      <c r="CY166" s="133"/>
      <c r="CZ166" s="133"/>
      <c r="DA166" s="133"/>
      <c r="DB166" s="133"/>
      <c r="DC166" s="133"/>
      <c r="DD166" s="133"/>
      <c r="DE166" s="133"/>
    </row>
    <row r="167" ht="15.75" customHeight="1">
      <c r="A167" s="133"/>
      <c r="B167" s="133"/>
      <c r="C167" s="133"/>
      <c r="D167" s="133"/>
      <c r="E167" s="133"/>
      <c r="F167" s="133"/>
      <c r="G167" s="136"/>
      <c r="H167" s="133"/>
      <c r="I167" s="133"/>
      <c r="J167" s="136"/>
      <c r="K167" s="136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  <c r="CC167" s="133"/>
      <c r="CD167" s="133"/>
      <c r="CE167" s="133"/>
      <c r="CF167" s="133"/>
      <c r="CG167" s="133"/>
      <c r="CH167" s="133"/>
      <c r="CI167" s="133"/>
      <c r="CJ167" s="133"/>
      <c r="CK167" s="133"/>
      <c r="CL167" s="133"/>
      <c r="CM167" s="133"/>
      <c r="CN167" s="133"/>
      <c r="CO167" s="133"/>
      <c r="CP167" s="133"/>
      <c r="CQ167" s="133"/>
      <c r="CR167" s="133"/>
      <c r="CS167" s="133"/>
      <c r="CT167" s="133"/>
      <c r="CU167" s="133"/>
      <c r="CV167" s="133"/>
      <c r="CW167" s="133"/>
      <c r="CX167" s="133"/>
      <c r="CY167" s="133"/>
      <c r="CZ167" s="133"/>
      <c r="DA167" s="133"/>
      <c r="DB167" s="133"/>
      <c r="DC167" s="133"/>
      <c r="DD167" s="133"/>
      <c r="DE167" s="133"/>
    </row>
    <row r="168" ht="15.75" customHeight="1">
      <c r="A168" s="133"/>
      <c r="B168" s="133"/>
      <c r="C168" s="133"/>
      <c r="D168" s="133"/>
      <c r="E168" s="133"/>
      <c r="F168" s="133"/>
      <c r="G168" s="136"/>
      <c r="H168" s="133"/>
      <c r="I168" s="133"/>
      <c r="J168" s="136"/>
      <c r="K168" s="136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  <c r="BX168" s="133"/>
      <c r="BY168" s="133"/>
      <c r="BZ168" s="133"/>
      <c r="CA168" s="133"/>
      <c r="CB168" s="133"/>
      <c r="CC168" s="133"/>
      <c r="CD168" s="133"/>
      <c r="CE168" s="133"/>
      <c r="CF168" s="133"/>
      <c r="CG168" s="133"/>
      <c r="CH168" s="133"/>
      <c r="CI168" s="133"/>
      <c r="CJ168" s="133"/>
      <c r="CK168" s="133"/>
      <c r="CL168" s="133"/>
      <c r="CM168" s="133"/>
      <c r="CN168" s="133"/>
      <c r="CO168" s="133"/>
      <c r="CP168" s="133"/>
      <c r="CQ168" s="133"/>
      <c r="CR168" s="133"/>
      <c r="CS168" s="133"/>
      <c r="CT168" s="133"/>
      <c r="CU168" s="133"/>
      <c r="CV168" s="133"/>
      <c r="CW168" s="133"/>
      <c r="CX168" s="133"/>
      <c r="CY168" s="133"/>
      <c r="CZ168" s="133"/>
      <c r="DA168" s="133"/>
      <c r="DB168" s="133"/>
      <c r="DC168" s="133"/>
      <c r="DD168" s="133"/>
      <c r="DE168" s="133"/>
    </row>
    <row r="169" ht="15.75" customHeight="1">
      <c r="A169" s="133"/>
      <c r="B169" s="133"/>
      <c r="C169" s="133"/>
      <c r="D169" s="133"/>
      <c r="E169" s="133"/>
      <c r="F169" s="133"/>
      <c r="G169" s="136"/>
      <c r="H169" s="133"/>
      <c r="I169" s="133"/>
      <c r="J169" s="136"/>
      <c r="K169" s="136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  <c r="CC169" s="133"/>
      <c r="CD169" s="133"/>
      <c r="CE169" s="133"/>
      <c r="CF169" s="133"/>
      <c r="CG169" s="133"/>
      <c r="CH169" s="133"/>
      <c r="CI169" s="133"/>
      <c r="CJ169" s="133"/>
      <c r="CK169" s="133"/>
      <c r="CL169" s="133"/>
      <c r="CM169" s="133"/>
      <c r="CN169" s="133"/>
      <c r="CO169" s="133"/>
      <c r="CP169" s="133"/>
      <c r="CQ169" s="133"/>
      <c r="CR169" s="133"/>
      <c r="CS169" s="133"/>
      <c r="CT169" s="133"/>
      <c r="CU169" s="133"/>
      <c r="CV169" s="133"/>
      <c r="CW169" s="133"/>
      <c r="CX169" s="133"/>
      <c r="CY169" s="133"/>
      <c r="CZ169" s="133"/>
      <c r="DA169" s="133"/>
      <c r="DB169" s="133"/>
      <c r="DC169" s="133"/>
      <c r="DD169" s="133"/>
      <c r="DE169" s="133"/>
    </row>
    <row r="170" ht="15.75" customHeight="1">
      <c r="A170" s="133"/>
      <c r="B170" s="133"/>
      <c r="C170" s="133"/>
      <c r="D170" s="133"/>
      <c r="E170" s="133"/>
      <c r="F170" s="133"/>
      <c r="G170" s="136"/>
      <c r="H170" s="133"/>
      <c r="I170" s="133"/>
      <c r="J170" s="136"/>
      <c r="K170" s="136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  <c r="BX170" s="133"/>
      <c r="BY170" s="133"/>
      <c r="BZ170" s="133"/>
      <c r="CA170" s="133"/>
      <c r="CB170" s="133"/>
      <c r="CC170" s="133"/>
      <c r="CD170" s="133"/>
      <c r="CE170" s="133"/>
      <c r="CF170" s="133"/>
      <c r="CG170" s="133"/>
      <c r="CH170" s="133"/>
      <c r="CI170" s="133"/>
      <c r="CJ170" s="133"/>
      <c r="CK170" s="133"/>
      <c r="CL170" s="133"/>
      <c r="CM170" s="133"/>
      <c r="CN170" s="133"/>
      <c r="CO170" s="133"/>
      <c r="CP170" s="133"/>
      <c r="CQ170" s="133"/>
      <c r="CR170" s="133"/>
      <c r="CS170" s="133"/>
      <c r="CT170" s="133"/>
      <c r="CU170" s="133"/>
      <c r="CV170" s="133"/>
      <c r="CW170" s="133"/>
      <c r="CX170" s="133"/>
      <c r="CY170" s="133"/>
      <c r="CZ170" s="133"/>
      <c r="DA170" s="133"/>
      <c r="DB170" s="133"/>
      <c r="DC170" s="133"/>
      <c r="DD170" s="133"/>
      <c r="DE170" s="133"/>
    </row>
    <row r="171" ht="15.75" customHeight="1">
      <c r="A171" s="133"/>
      <c r="B171" s="133"/>
      <c r="C171" s="133"/>
      <c r="D171" s="133"/>
      <c r="E171" s="133"/>
      <c r="F171" s="133"/>
      <c r="G171" s="136"/>
      <c r="H171" s="133"/>
      <c r="I171" s="133"/>
      <c r="J171" s="136"/>
      <c r="K171" s="136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  <c r="BX171" s="133"/>
      <c r="BY171" s="133"/>
      <c r="BZ171" s="133"/>
      <c r="CA171" s="133"/>
      <c r="CB171" s="133"/>
      <c r="CC171" s="133"/>
      <c r="CD171" s="133"/>
      <c r="CE171" s="133"/>
      <c r="CF171" s="133"/>
      <c r="CG171" s="133"/>
      <c r="CH171" s="133"/>
      <c r="CI171" s="133"/>
      <c r="CJ171" s="133"/>
      <c r="CK171" s="133"/>
      <c r="CL171" s="133"/>
      <c r="CM171" s="133"/>
      <c r="CN171" s="133"/>
      <c r="CO171" s="133"/>
      <c r="CP171" s="133"/>
      <c r="CQ171" s="133"/>
      <c r="CR171" s="133"/>
      <c r="CS171" s="133"/>
      <c r="CT171" s="133"/>
      <c r="CU171" s="133"/>
      <c r="CV171" s="133"/>
      <c r="CW171" s="133"/>
      <c r="CX171" s="133"/>
      <c r="CY171" s="133"/>
      <c r="CZ171" s="133"/>
      <c r="DA171" s="133"/>
      <c r="DB171" s="133"/>
      <c r="DC171" s="133"/>
      <c r="DD171" s="133"/>
      <c r="DE171" s="133"/>
    </row>
    <row r="172" ht="15.75" customHeight="1">
      <c r="A172" s="133"/>
      <c r="B172" s="133"/>
      <c r="C172" s="133"/>
      <c r="D172" s="133"/>
      <c r="E172" s="133"/>
      <c r="F172" s="133"/>
      <c r="G172" s="136"/>
      <c r="H172" s="133"/>
      <c r="I172" s="133"/>
      <c r="J172" s="136"/>
      <c r="K172" s="136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  <c r="BX172" s="133"/>
      <c r="BY172" s="133"/>
      <c r="BZ172" s="133"/>
      <c r="CA172" s="133"/>
      <c r="CB172" s="133"/>
      <c r="CC172" s="133"/>
      <c r="CD172" s="133"/>
      <c r="CE172" s="133"/>
      <c r="CF172" s="133"/>
      <c r="CG172" s="133"/>
      <c r="CH172" s="133"/>
      <c r="CI172" s="133"/>
      <c r="CJ172" s="133"/>
      <c r="CK172" s="133"/>
      <c r="CL172" s="133"/>
      <c r="CM172" s="133"/>
      <c r="CN172" s="133"/>
      <c r="CO172" s="133"/>
      <c r="CP172" s="133"/>
      <c r="CQ172" s="133"/>
      <c r="CR172" s="133"/>
      <c r="CS172" s="133"/>
      <c r="CT172" s="133"/>
      <c r="CU172" s="133"/>
      <c r="CV172" s="133"/>
      <c r="CW172" s="133"/>
      <c r="CX172" s="133"/>
      <c r="CY172" s="133"/>
      <c r="CZ172" s="133"/>
      <c r="DA172" s="133"/>
      <c r="DB172" s="133"/>
      <c r="DC172" s="133"/>
      <c r="DD172" s="133"/>
      <c r="DE172" s="133"/>
    </row>
    <row r="173" ht="15.75" customHeight="1">
      <c r="A173" s="133"/>
      <c r="B173" s="133"/>
      <c r="C173" s="133"/>
      <c r="D173" s="133"/>
      <c r="E173" s="133"/>
      <c r="F173" s="133"/>
      <c r="G173" s="136"/>
      <c r="H173" s="133"/>
      <c r="I173" s="133"/>
      <c r="J173" s="136"/>
      <c r="K173" s="136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33"/>
      <c r="CD173" s="133"/>
      <c r="CE173" s="133"/>
      <c r="CF173" s="133"/>
      <c r="CG173" s="133"/>
      <c r="CH173" s="133"/>
      <c r="CI173" s="133"/>
      <c r="CJ173" s="133"/>
      <c r="CK173" s="133"/>
      <c r="CL173" s="133"/>
      <c r="CM173" s="133"/>
      <c r="CN173" s="133"/>
      <c r="CO173" s="133"/>
      <c r="CP173" s="133"/>
      <c r="CQ173" s="133"/>
      <c r="CR173" s="133"/>
      <c r="CS173" s="133"/>
      <c r="CT173" s="133"/>
      <c r="CU173" s="133"/>
      <c r="CV173" s="133"/>
      <c r="CW173" s="133"/>
      <c r="CX173" s="133"/>
      <c r="CY173" s="133"/>
      <c r="CZ173" s="133"/>
      <c r="DA173" s="133"/>
      <c r="DB173" s="133"/>
      <c r="DC173" s="133"/>
      <c r="DD173" s="133"/>
      <c r="DE173" s="133"/>
    </row>
    <row r="174" ht="15.75" customHeight="1">
      <c r="A174" s="133"/>
      <c r="B174" s="133"/>
      <c r="C174" s="133"/>
      <c r="D174" s="133"/>
      <c r="E174" s="133"/>
      <c r="F174" s="133"/>
      <c r="G174" s="136"/>
      <c r="H174" s="133"/>
      <c r="I174" s="133"/>
      <c r="J174" s="136"/>
      <c r="K174" s="136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33"/>
      <c r="CD174" s="133"/>
      <c r="CE174" s="133"/>
      <c r="CF174" s="133"/>
      <c r="CG174" s="133"/>
      <c r="CH174" s="133"/>
      <c r="CI174" s="133"/>
      <c r="CJ174" s="133"/>
      <c r="CK174" s="133"/>
      <c r="CL174" s="133"/>
      <c r="CM174" s="133"/>
      <c r="CN174" s="133"/>
      <c r="CO174" s="133"/>
      <c r="CP174" s="133"/>
      <c r="CQ174" s="133"/>
      <c r="CR174" s="133"/>
      <c r="CS174" s="133"/>
      <c r="CT174" s="133"/>
      <c r="CU174" s="133"/>
      <c r="CV174" s="133"/>
      <c r="CW174" s="133"/>
      <c r="CX174" s="133"/>
      <c r="CY174" s="133"/>
      <c r="CZ174" s="133"/>
      <c r="DA174" s="133"/>
      <c r="DB174" s="133"/>
      <c r="DC174" s="133"/>
      <c r="DD174" s="133"/>
      <c r="DE174" s="133"/>
    </row>
    <row r="175" ht="15.75" customHeight="1">
      <c r="A175" s="133"/>
      <c r="B175" s="133"/>
      <c r="C175" s="133"/>
      <c r="D175" s="133"/>
      <c r="E175" s="133"/>
      <c r="F175" s="133"/>
      <c r="G175" s="136"/>
      <c r="H175" s="133"/>
      <c r="I175" s="133"/>
      <c r="J175" s="136"/>
      <c r="K175" s="136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/>
      <c r="CK175" s="133"/>
      <c r="CL175" s="133"/>
      <c r="CM175" s="133"/>
      <c r="CN175" s="133"/>
      <c r="CO175" s="133"/>
      <c r="CP175" s="133"/>
      <c r="CQ175" s="133"/>
      <c r="CR175" s="133"/>
      <c r="CS175" s="133"/>
      <c r="CT175" s="133"/>
      <c r="CU175" s="133"/>
      <c r="CV175" s="133"/>
      <c r="CW175" s="133"/>
      <c r="CX175" s="133"/>
      <c r="CY175" s="133"/>
      <c r="CZ175" s="133"/>
      <c r="DA175" s="133"/>
      <c r="DB175" s="133"/>
      <c r="DC175" s="133"/>
      <c r="DD175" s="133"/>
      <c r="DE175" s="133"/>
    </row>
    <row r="176" ht="15.75" customHeight="1">
      <c r="A176" s="133"/>
      <c r="B176" s="133"/>
      <c r="C176" s="133"/>
      <c r="D176" s="133"/>
      <c r="E176" s="133"/>
      <c r="F176" s="133"/>
      <c r="G176" s="136"/>
      <c r="H176" s="133"/>
      <c r="I176" s="133"/>
      <c r="J176" s="136"/>
      <c r="K176" s="136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  <c r="BX176" s="133"/>
      <c r="BY176" s="133"/>
      <c r="BZ176" s="133"/>
      <c r="CA176" s="133"/>
      <c r="CB176" s="133"/>
      <c r="CC176" s="133"/>
      <c r="CD176" s="133"/>
      <c r="CE176" s="133"/>
      <c r="CF176" s="133"/>
      <c r="CG176" s="133"/>
      <c r="CH176" s="133"/>
      <c r="CI176" s="133"/>
      <c r="CJ176" s="133"/>
      <c r="CK176" s="133"/>
      <c r="CL176" s="133"/>
      <c r="CM176" s="133"/>
      <c r="CN176" s="133"/>
      <c r="CO176" s="133"/>
      <c r="CP176" s="133"/>
      <c r="CQ176" s="133"/>
      <c r="CR176" s="133"/>
      <c r="CS176" s="133"/>
      <c r="CT176" s="133"/>
      <c r="CU176" s="133"/>
      <c r="CV176" s="133"/>
      <c r="CW176" s="133"/>
      <c r="CX176" s="133"/>
      <c r="CY176" s="133"/>
      <c r="CZ176" s="133"/>
      <c r="DA176" s="133"/>
      <c r="DB176" s="133"/>
      <c r="DC176" s="133"/>
      <c r="DD176" s="133"/>
      <c r="DE176" s="133"/>
    </row>
    <row r="177" ht="15.75" customHeight="1">
      <c r="A177" s="133"/>
      <c r="B177" s="133"/>
      <c r="C177" s="133"/>
      <c r="D177" s="133"/>
      <c r="E177" s="133"/>
      <c r="F177" s="133"/>
      <c r="G177" s="136"/>
      <c r="H177" s="133"/>
      <c r="I177" s="133"/>
      <c r="J177" s="136"/>
      <c r="K177" s="136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/>
      <c r="CK177" s="133"/>
      <c r="CL177" s="133"/>
      <c r="CM177" s="133"/>
      <c r="CN177" s="133"/>
      <c r="CO177" s="133"/>
      <c r="CP177" s="133"/>
      <c r="CQ177" s="133"/>
      <c r="CR177" s="133"/>
      <c r="CS177" s="133"/>
      <c r="CT177" s="133"/>
      <c r="CU177" s="133"/>
      <c r="CV177" s="133"/>
      <c r="CW177" s="133"/>
      <c r="CX177" s="133"/>
      <c r="CY177" s="133"/>
      <c r="CZ177" s="133"/>
      <c r="DA177" s="133"/>
      <c r="DB177" s="133"/>
      <c r="DC177" s="133"/>
      <c r="DD177" s="133"/>
      <c r="DE177" s="133"/>
    </row>
    <row r="178" ht="15.75" customHeight="1">
      <c r="A178" s="133"/>
      <c r="B178" s="133"/>
      <c r="C178" s="133"/>
      <c r="D178" s="133"/>
      <c r="E178" s="133"/>
      <c r="F178" s="133"/>
      <c r="G178" s="136"/>
      <c r="H178" s="133"/>
      <c r="I178" s="133"/>
      <c r="J178" s="136"/>
      <c r="K178" s="136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/>
      <c r="CK178" s="133"/>
      <c r="CL178" s="133"/>
      <c r="CM178" s="133"/>
      <c r="CN178" s="133"/>
      <c r="CO178" s="133"/>
      <c r="CP178" s="133"/>
      <c r="CQ178" s="133"/>
      <c r="CR178" s="133"/>
      <c r="CS178" s="133"/>
      <c r="CT178" s="133"/>
      <c r="CU178" s="133"/>
      <c r="CV178" s="133"/>
      <c r="CW178" s="133"/>
      <c r="CX178" s="133"/>
      <c r="CY178" s="133"/>
      <c r="CZ178" s="133"/>
      <c r="DA178" s="133"/>
      <c r="DB178" s="133"/>
      <c r="DC178" s="133"/>
      <c r="DD178" s="133"/>
      <c r="DE178" s="133"/>
    </row>
    <row r="179" ht="15.75" customHeight="1">
      <c r="A179" s="133"/>
      <c r="B179" s="133"/>
      <c r="C179" s="133"/>
      <c r="D179" s="133"/>
      <c r="E179" s="133"/>
      <c r="F179" s="133"/>
      <c r="G179" s="136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  <c r="CN179" s="133"/>
      <c r="CO179" s="133"/>
      <c r="CP179" s="133"/>
      <c r="CQ179" s="133"/>
      <c r="CR179" s="133"/>
      <c r="CS179" s="133"/>
      <c r="CT179" s="133"/>
      <c r="CU179" s="133"/>
      <c r="CV179" s="133"/>
      <c r="CW179" s="133"/>
      <c r="CX179" s="133"/>
      <c r="CY179" s="133"/>
      <c r="CZ179" s="133"/>
      <c r="DA179" s="133"/>
      <c r="DB179" s="133"/>
      <c r="DC179" s="133"/>
      <c r="DD179" s="133"/>
      <c r="DE179" s="133"/>
    </row>
    <row r="180" ht="15.75" customHeight="1">
      <c r="A180" s="133"/>
      <c r="B180" s="133"/>
      <c r="C180" s="133"/>
      <c r="D180" s="133"/>
      <c r="E180" s="133"/>
      <c r="F180" s="133"/>
      <c r="G180" s="136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33"/>
      <c r="CD180" s="133"/>
      <c r="CE180" s="133"/>
      <c r="CF180" s="133"/>
      <c r="CG180" s="133"/>
      <c r="CH180" s="133"/>
      <c r="CI180" s="133"/>
      <c r="CJ180" s="133"/>
      <c r="CK180" s="133"/>
      <c r="CL180" s="133"/>
      <c r="CM180" s="133"/>
      <c r="CN180" s="133"/>
      <c r="CO180" s="133"/>
      <c r="CP180" s="133"/>
      <c r="CQ180" s="133"/>
      <c r="CR180" s="133"/>
      <c r="CS180" s="133"/>
      <c r="CT180" s="133"/>
      <c r="CU180" s="133"/>
      <c r="CV180" s="133"/>
      <c r="CW180" s="133"/>
      <c r="CX180" s="133"/>
      <c r="CY180" s="133"/>
      <c r="CZ180" s="133"/>
      <c r="DA180" s="133"/>
      <c r="DB180" s="133"/>
      <c r="DC180" s="133"/>
      <c r="DD180" s="133"/>
      <c r="DE180" s="133"/>
    </row>
    <row r="181" ht="15.75" customHeight="1">
      <c r="A181" s="133"/>
      <c r="B181" s="133"/>
      <c r="C181" s="133"/>
      <c r="D181" s="133"/>
      <c r="E181" s="133"/>
      <c r="F181" s="133"/>
      <c r="G181" s="136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/>
      <c r="CK181" s="133"/>
      <c r="CL181" s="133"/>
      <c r="CM181" s="133"/>
      <c r="CN181" s="133"/>
      <c r="CO181" s="133"/>
      <c r="CP181" s="133"/>
      <c r="CQ181" s="133"/>
      <c r="CR181" s="133"/>
      <c r="CS181" s="133"/>
      <c r="CT181" s="133"/>
      <c r="CU181" s="133"/>
      <c r="CV181" s="133"/>
      <c r="CW181" s="133"/>
      <c r="CX181" s="133"/>
      <c r="CY181" s="133"/>
      <c r="CZ181" s="133"/>
      <c r="DA181" s="133"/>
      <c r="DB181" s="133"/>
      <c r="DC181" s="133"/>
      <c r="DD181" s="133"/>
      <c r="DE181" s="133"/>
    </row>
    <row r="182" ht="15.75" customHeight="1">
      <c r="A182" s="133"/>
      <c r="B182" s="133"/>
      <c r="C182" s="133"/>
      <c r="D182" s="133"/>
      <c r="E182" s="133"/>
      <c r="F182" s="133"/>
      <c r="G182" s="136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/>
      <c r="CK182" s="133"/>
      <c r="CL182" s="133"/>
      <c r="CM182" s="133"/>
      <c r="CN182" s="133"/>
      <c r="CO182" s="133"/>
      <c r="CP182" s="133"/>
      <c r="CQ182" s="133"/>
      <c r="CR182" s="133"/>
      <c r="CS182" s="133"/>
      <c r="CT182" s="133"/>
      <c r="CU182" s="133"/>
      <c r="CV182" s="133"/>
      <c r="CW182" s="133"/>
      <c r="CX182" s="133"/>
      <c r="CY182" s="133"/>
      <c r="CZ182" s="133"/>
      <c r="DA182" s="133"/>
      <c r="DB182" s="133"/>
      <c r="DC182" s="133"/>
      <c r="DD182" s="133"/>
      <c r="DE182" s="133"/>
    </row>
    <row r="183" ht="15.75" customHeight="1">
      <c r="A183" s="133"/>
      <c r="B183" s="133"/>
      <c r="C183" s="133"/>
      <c r="D183" s="133"/>
      <c r="E183" s="133"/>
      <c r="F183" s="133"/>
      <c r="G183" s="136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/>
      <c r="CK183" s="133"/>
      <c r="CL183" s="133"/>
      <c r="CM183" s="133"/>
      <c r="CN183" s="133"/>
      <c r="CO183" s="133"/>
      <c r="CP183" s="133"/>
      <c r="CQ183" s="133"/>
      <c r="CR183" s="133"/>
      <c r="CS183" s="133"/>
      <c r="CT183" s="133"/>
      <c r="CU183" s="133"/>
      <c r="CV183" s="133"/>
      <c r="CW183" s="133"/>
      <c r="CX183" s="133"/>
      <c r="CY183" s="133"/>
      <c r="CZ183" s="133"/>
      <c r="DA183" s="133"/>
      <c r="DB183" s="133"/>
      <c r="DC183" s="133"/>
      <c r="DD183" s="133"/>
      <c r="DE183" s="133"/>
    </row>
    <row r="184" ht="15.75" customHeight="1">
      <c r="A184" s="133"/>
      <c r="B184" s="133"/>
      <c r="C184" s="133"/>
      <c r="D184" s="133"/>
      <c r="E184" s="133"/>
      <c r="F184" s="133"/>
      <c r="G184" s="136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  <c r="CC184" s="133"/>
      <c r="CD184" s="133"/>
      <c r="CE184" s="133"/>
      <c r="CF184" s="133"/>
      <c r="CG184" s="133"/>
      <c r="CH184" s="133"/>
      <c r="CI184" s="133"/>
      <c r="CJ184" s="133"/>
      <c r="CK184" s="133"/>
      <c r="CL184" s="133"/>
      <c r="CM184" s="133"/>
      <c r="CN184" s="133"/>
      <c r="CO184" s="133"/>
      <c r="CP184" s="133"/>
      <c r="CQ184" s="133"/>
      <c r="CR184" s="133"/>
      <c r="CS184" s="133"/>
      <c r="CT184" s="133"/>
      <c r="CU184" s="133"/>
      <c r="CV184" s="133"/>
      <c r="CW184" s="133"/>
      <c r="CX184" s="133"/>
      <c r="CY184" s="133"/>
      <c r="CZ184" s="133"/>
      <c r="DA184" s="133"/>
      <c r="DB184" s="133"/>
      <c r="DC184" s="133"/>
      <c r="DD184" s="133"/>
      <c r="DE184" s="133"/>
    </row>
    <row r="185" ht="15.75" customHeight="1">
      <c r="A185" s="133"/>
      <c r="B185" s="133"/>
      <c r="C185" s="133"/>
      <c r="D185" s="133"/>
      <c r="E185" s="133"/>
      <c r="F185" s="133"/>
      <c r="G185" s="136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  <c r="BX185" s="133"/>
      <c r="BY185" s="133"/>
      <c r="BZ185" s="133"/>
      <c r="CA185" s="133"/>
      <c r="CB185" s="133"/>
      <c r="CC185" s="133"/>
      <c r="CD185" s="133"/>
      <c r="CE185" s="133"/>
      <c r="CF185" s="133"/>
      <c r="CG185" s="133"/>
      <c r="CH185" s="133"/>
      <c r="CI185" s="133"/>
      <c r="CJ185" s="133"/>
      <c r="CK185" s="133"/>
      <c r="CL185" s="133"/>
      <c r="CM185" s="133"/>
      <c r="CN185" s="133"/>
      <c r="CO185" s="133"/>
      <c r="CP185" s="133"/>
      <c r="CQ185" s="133"/>
      <c r="CR185" s="133"/>
      <c r="CS185" s="133"/>
      <c r="CT185" s="133"/>
      <c r="CU185" s="133"/>
      <c r="CV185" s="133"/>
      <c r="CW185" s="133"/>
      <c r="CX185" s="133"/>
      <c r="CY185" s="133"/>
      <c r="CZ185" s="133"/>
      <c r="DA185" s="133"/>
      <c r="DB185" s="133"/>
      <c r="DC185" s="133"/>
      <c r="DD185" s="133"/>
      <c r="DE185" s="133"/>
    </row>
    <row r="186" ht="15.75" customHeight="1">
      <c r="A186" s="133"/>
      <c r="B186" s="133"/>
      <c r="C186" s="133"/>
      <c r="D186" s="133"/>
      <c r="E186" s="133"/>
      <c r="F186" s="133"/>
      <c r="G186" s="136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  <c r="BX186" s="133"/>
      <c r="BY186" s="133"/>
      <c r="BZ186" s="133"/>
      <c r="CA186" s="133"/>
      <c r="CB186" s="133"/>
      <c r="CC186" s="133"/>
      <c r="CD186" s="133"/>
      <c r="CE186" s="133"/>
      <c r="CF186" s="133"/>
      <c r="CG186" s="133"/>
      <c r="CH186" s="133"/>
      <c r="CI186" s="133"/>
      <c r="CJ186" s="133"/>
      <c r="CK186" s="133"/>
      <c r="CL186" s="133"/>
      <c r="CM186" s="133"/>
      <c r="CN186" s="133"/>
      <c r="CO186" s="133"/>
      <c r="CP186" s="133"/>
      <c r="CQ186" s="133"/>
      <c r="CR186" s="133"/>
      <c r="CS186" s="133"/>
      <c r="CT186" s="133"/>
      <c r="CU186" s="133"/>
      <c r="CV186" s="133"/>
      <c r="CW186" s="133"/>
      <c r="CX186" s="133"/>
      <c r="CY186" s="133"/>
      <c r="CZ186" s="133"/>
      <c r="DA186" s="133"/>
      <c r="DB186" s="133"/>
      <c r="DC186" s="133"/>
      <c r="DD186" s="133"/>
      <c r="DE186" s="133"/>
    </row>
    <row r="187" ht="15.75" customHeight="1">
      <c r="A187" s="133"/>
      <c r="B187" s="133"/>
      <c r="C187" s="133"/>
      <c r="D187" s="133"/>
      <c r="E187" s="133"/>
      <c r="F187" s="133"/>
      <c r="G187" s="136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  <c r="BX187" s="133"/>
      <c r="BY187" s="133"/>
      <c r="BZ187" s="133"/>
      <c r="CA187" s="133"/>
      <c r="CB187" s="133"/>
      <c r="CC187" s="133"/>
      <c r="CD187" s="133"/>
      <c r="CE187" s="133"/>
      <c r="CF187" s="133"/>
      <c r="CG187" s="133"/>
      <c r="CH187" s="133"/>
      <c r="CI187" s="133"/>
      <c r="CJ187" s="133"/>
      <c r="CK187" s="133"/>
      <c r="CL187" s="133"/>
      <c r="CM187" s="133"/>
      <c r="CN187" s="133"/>
      <c r="CO187" s="133"/>
      <c r="CP187" s="133"/>
      <c r="CQ187" s="133"/>
      <c r="CR187" s="133"/>
      <c r="CS187" s="133"/>
      <c r="CT187" s="133"/>
      <c r="CU187" s="133"/>
      <c r="CV187" s="133"/>
      <c r="CW187" s="133"/>
      <c r="CX187" s="133"/>
      <c r="CY187" s="133"/>
      <c r="CZ187" s="133"/>
      <c r="DA187" s="133"/>
      <c r="DB187" s="133"/>
      <c r="DC187" s="133"/>
      <c r="DD187" s="133"/>
      <c r="DE187" s="133"/>
    </row>
    <row r="188" ht="15.75" customHeight="1">
      <c r="A188" s="133"/>
      <c r="B188" s="133"/>
      <c r="C188" s="133"/>
      <c r="D188" s="133"/>
      <c r="E188" s="133"/>
      <c r="F188" s="133"/>
      <c r="G188" s="136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  <c r="BX188" s="133"/>
      <c r="BY188" s="133"/>
      <c r="BZ188" s="133"/>
      <c r="CA188" s="133"/>
      <c r="CB188" s="133"/>
      <c r="CC188" s="133"/>
      <c r="CD188" s="133"/>
      <c r="CE188" s="133"/>
      <c r="CF188" s="133"/>
      <c r="CG188" s="133"/>
      <c r="CH188" s="133"/>
      <c r="CI188" s="133"/>
      <c r="CJ188" s="133"/>
      <c r="CK188" s="133"/>
      <c r="CL188" s="133"/>
      <c r="CM188" s="133"/>
      <c r="CN188" s="133"/>
      <c r="CO188" s="133"/>
      <c r="CP188" s="133"/>
      <c r="CQ188" s="133"/>
      <c r="CR188" s="133"/>
      <c r="CS188" s="133"/>
      <c r="CT188" s="133"/>
      <c r="CU188" s="133"/>
      <c r="CV188" s="133"/>
      <c r="CW188" s="133"/>
      <c r="CX188" s="133"/>
      <c r="CY188" s="133"/>
      <c r="CZ188" s="133"/>
      <c r="DA188" s="133"/>
      <c r="DB188" s="133"/>
      <c r="DC188" s="133"/>
      <c r="DD188" s="133"/>
      <c r="DE188" s="133"/>
    </row>
    <row r="189" ht="15.75" customHeight="1">
      <c r="A189" s="133"/>
      <c r="B189" s="133"/>
      <c r="C189" s="133"/>
      <c r="D189" s="133"/>
      <c r="E189" s="133"/>
      <c r="F189" s="133"/>
      <c r="G189" s="136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  <c r="CC189" s="133"/>
      <c r="CD189" s="133"/>
      <c r="CE189" s="133"/>
      <c r="CF189" s="133"/>
      <c r="CG189" s="133"/>
      <c r="CH189" s="133"/>
      <c r="CI189" s="133"/>
      <c r="CJ189" s="133"/>
      <c r="CK189" s="133"/>
      <c r="CL189" s="133"/>
      <c r="CM189" s="133"/>
      <c r="CN189" s="133"/>
      <c r="CO189" s="133"/>
      <c r="CP189" s="133"/>
      <c r="CQ189" s="133"/>
      <c r="CR189" s="133"/>
      <c r="CS189" s="133"/>
      <c r="CT189" s="133"/>
      <c r="CU189" s="133"/>
      <c r="CV189" s="133"/>
      <c r="CW189" s="133"/>
      <c r="CX189" s="133"/>
      <c r="CY189" s="133"/>
      <c r="CZ189" s="133"/>
      <c r="DA189" s="133"/>
      <c r="DB189" s="133"/>
      <c r="DC189" s="133"/>
      <c r="DD189" s="133"/>
      <c r="DE189" s="133"/>
    </row>
    <row r="190" ht="15.75" customHeight="1">
      <c r="A190" s="133"/>
      <c r="B190" s="133"/>
      <c r="C190" s="133"/>
      <c r="D190" s="133"/>
      <c r="E190" s="133"/>
      <c r="F190" s="133"/>
      <c r="G190" s="136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  <c r="BX190" s="133"/>
      <c r="BY190" s="133"/>
      <c r="BZ190" s="133"/>
      <c r="CA190" s="133"/>
      <c r="CB190" s="133"/>
      <c r="CC190" s="133"/>
      <c r="CD190" s="133"/>
      <c r="CE190" s="133"/>
      <c r="CF190" s="133"/>
      <c r="CG190" s="133"/>
      <c r="CH190" s="133"/>
      <c r="CI190" s="133"/>
      <c r="CJ190" s="133"/>
      <c r="CK190" s="133"/>
      <c r="CL190" s="133"/>
      <c r="CM190" s="133"/>
      <c r="CN190" s="133"/>
      <c r="CO190" s="133"/>
      <c r="CP190" s="133"/>
      <c r="CQ190" s="133"/>
      <c r="CR190" s="133"/>
      <c r="CS190" s="133"/>
      <c r="CT190" s="133"/>
      <c r="CU190" s="133"/>
      <c r="CV190" s="133"/>
      <c r="CW190" s="133"/>
      <c r="CX190" s="133"/>
      <c r="CY190" s="133"/>
      <c r="CZ190" s="133"/>
      <c r="DA190" s="133"/>
      <c r="DB190" s="133"/>
      <c r="DC190" s="133"/>
      <c r="DD190" s="133"/>
      <c r="DE190" s="133"/>
    </row>
    <row r="191" ht="15.75" customHeight="1">
      <c r="A191" s="133"/>
      <c r="B191" s="133"/>
      <c r="C191" s="133"/>
      <c r="D191" s="133"/>
      <c r="E191" s="133"/>
      <c r="F191" s="133"/>
      <c r="G191" s="136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33"/>
      <c r="CD191" s="133"/>
      <c r="CE191" s="133"/>
      <c r="CF191" s="133"/>
      <c r="CG191" s="133"/>
      <c r="CH191" s="133"/>
      <c r="CI191" s="133"/>
      <c r="CJ191" s="133"/>
      <c r="CK191" s="133"/>
      <c r="CL191" s="133"/>
      <c r="CM191" s="133"/>
      <c r="CN191" s="133"/>
      <c r="CO191" s="133"/>
      <c r="CP191" s="133"/>
      <c r="CQ191" s="133"/>
      <c r="CR191" s="133"/>
      <c r="CS191" s="133"/>
      <c r="CT191" s="133"/>
      <c r="CU191" s="133"/>
      <c r="CV191" s="133"/>
      <c r="CW191" s="133"/>
      <c r="CX191" s="133"/>
      <c r="CY191" s="133"/>
      <c r="CZ191" s="133"/>
      <c r="DA191" s="133"/>
      <c r="DB191" s="133"/>
      <c r="DC191" s="133"/>
      <c r="DD191" s="133"/>
      <c r="DE191" s="133"/>
    </row>
    <row r="192" ht="15.75" customHeight="1">
      <c r="A192" s="133"/>
      <c r="B192" s="133"/>
      <c r="C192" s="133"/>
      <c r="D192" s="133"/>
      <c r="E192" s="133"/>
      <c r="F192" s="133"/>
      <c r="G192" s="136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33"/>
      <c r="CD192" s="133"/>
      <c r="CE192" s="133"/>
      <c r="CF192" s="133"/>
      <c r="CG192" s="133"/>
      <c r="CH192" s="133"/>
      <c r="CI192" s="133"/>
      <c r="CJ192" s="133"/>
      <c r="CK192" s="133"/>
      <c r="CL192" s="133"/>
      <c r="CM192" s="133"/>
      <c r="CN192" s="133"/>
      <c r="CO192" s="133"/>
      <c r="CP192" s="133"/>
      <c r="CQ192" s="133"/>
      <c r="CR192" s="133"/>
      <c r="CS192" s="133"/>
      <c r="CT192" s="133"/>
      <c r="CU192" s="133"/>
      <c r="CV192" s="133"/>
      <c r="CW192" s="133"/>
      <c r="CX192" s="133"/>
      <c r="CY192" s="133"/>
      <c r="CZ192" s="133"/>
      <c r="DA192" s="133"/>
      <c r="DB192" s="133"/>
      <c r="DC192" s="133"/>
      <c r="DD192" s="133"/>
      <c r="DE192" s="133"/>
    </row>
    <row r="193" ht="15.75" customHeight="1">
      <c r="A193" s="133"/>
      <c r="B193" s="133"/>
      <c r="C193" s="133"/>
      <c r="D193" s="133"/>
      <c r="E193" s="133"/>
      <c r="F193" s="133"/>
      <c r="G193" s="136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3"/>
      <c r="CE193" s="133"/>
      <c r="CF193" s="133"/>
      <c r="CG193" s="133"/>
      <c r="CH193" s="133"/>
      <c r="CI193" s="133"/>
      <c r="CJ193" s="133"/>
      <c r="CK193" s="133"/>
      <c r="CL193" s="133"/>
      <c r="CM193" s="133"/>
      <c r="CN193" s="133"/>
      <c r="CO193" s="133"/>
      <c r="CP193" s="133"/>
      <c r="CQ193" s="133"/>
      <c r="CR193" s="133"/>
      <c r="CS193" s="133"/>
      <c r="CT193" s="133"/>
      <c r="CU193" s="133"/>
      <c r="CV193" s="133"/>
      <c r="CW193" s="133"/>
      <c r="CX193" s="133"/>
      <c r="CY193" s="133"/>
      <c r="CZ193" s="133"/>
      <c r="DA193" s="133"/>
      <c r="DB193" s="133"/>
      <c r="DC193" s="133"/>
      <c r="DD193" s="133"/>
      <c r="DE193" s="133"/>
    </row>
    <row r="194" ht="15.75" customHeight="1">
      <c r="A194" s="133"/>
      <c r="B194" s="133"/>
      <c r="C194" s="133"/>
      <c r="D194" s="133"/>
      <c r="E194" s="133"/>
      <c r="F194" s="133"/>
      <c r="G194" s="136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3"/>
      <c r="CE194" s="133"/>
      <c r="CF194" s="133"/>
      <c r="CG194" s="133"/>
      <c r="CH194" s="133"/>
      <c r="CI194" s="133"/>
      <c r="CJ194" s="133"/>
      <c r="CK194" s="133"/>
      <c r="CL194" s="133"/>
      <c r="CM194" s="133"/>
      <c r="CN194" s="133"/>
      <c r="CO194" s="133"/>
      <c r="CP194" s="133"/>
      <c r="CQ194" s="133"/>
      <c r="CR194" s="133"/>
      <c r="CS194" s="133"/>
      <c r="CT194" s="133"/>
      <c r="CU194" s="133"/>
      <c r="CV194" s="133"/>
      <c r="CW194" s="133"/>
      <c r="CX194" s="133"/>
      <c r="CY194" s="133"/>
      <c r="CZ194" s="133"/>
      <c r="DA194" s="133"/>
      <c r="DB194" s="133"/>
      <c r="DC194" s="133"/>
      <c r="DD194" s="133"/>
      <c r="DE194" s="133"/>
    </row>
    <row r="195" ht="15.75" customHeight="1">
      <c r="A195" s="133"/>
      <c r="B195" s="133"/>
      <c r="C195" s="133"/>
      <c r="D195" s="133"/>
      <c r="E195" s="133"/>
      <c r="F195" s="133"/>
      <c r="G195" s="136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33"/>
      <c r="CD195" s="133"/>
      <c r="CE195" s="133"/>
      <c r="CF195" s="133"/>
      <c r="CG195" s="133"/>
      <c r="CH195" s="133"/>
      <c r="CI195" s="133"/>
      <c r="CJ195" s="133"/>
      <c r="CK195" s="133"/>
      <c r="CL195" s="133"/>
      <c r="CM195" s="133"/>
      <c r="CN195" s="133"/>
      <c r="CO195" s="133"/>
      <c r="CP195" s="133"/>
      <c r="CQ195" s="133"/>
      <c r="CR195" s="133"/>
      <c r="CS195" s="133"/>
      <c r="CT195" s="133"/>
      <c r="CU195" s="133"/>
      <c r="CV195" s="133"/>
      <c r="CW195" s="133"/>
      <c r="CX195" s="133"/>
      <c r="CY195" s="133"/>
      <c r="CZ195" s="133"/>
      <c r="DA195" s="133"/>
      <c r="DB195" s="133"/>
      <c r="DC195" s="133"/>
      <c r="DD195" s="133"/>
      <c r="DE195" s="133"/>
    </row>
    <row r="196" ht="15.75" customHeight="1">
      <c r="A196" s="133"/>
      <c r="B196" s="133"/>
      <c r="C196" s="133"/>
      <c r="D196" s="133"/>
      <c r="E196" s="133"/>
      <c r="F196" s="133"/>
      <c r="G196" s="136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33"/>
      <c r="CD196" s="133"/>
      <c r="CE196" s="133"/>
      <c r="CF196" s="133"/>
      <c r="CG196" s="133"/>
      <c r="CH196" s="133"/>
      <c r="CI196" s="133"/>
      <c r="CJ196" s="133"/>
      <c r="CK196" s="133"/>
      <c r="CL196" s="133"/>
      <c r="CM196" s="133"/>
      <c r="CN196" s="133"/>
      <c r="CO196" s="133"/>
      <c r="CP196" s="133"/>
      <c r="CQ196" s="133"/>
      <c r="CR196" s="133"/>
      <c r="CS196" s="133"/>
      <c r="CT196" s="133"/>
      <c r="CU196" s="133"/>
      <c r="CV196" s="133"/>
      <c r="CW196" s="133"/>
      <c r="CX196" s="133"/>
      <c r="CY196" s="133"/>
      <c r="CZ196" s="133"/>
      <c r="DA196" s="133"/>
      <c r="DB196" s="133"/>
      <c r="DC196" s="133"/>
      <c r="DD196" s="133"/>
      <c r="DE196" s="133"/>
    </row>
    <row r="197" ht="15.75" customHeight="1">
      <c r="A197" s="133"/>
      <c r="B197" s="133"/>
      <c r="C197" s="133"/>
      <c r="D197" s="133"/>
      <c r="E197" s="133"/>
      <c r="F197" s="133"/>
      <c r="G197" s="136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33"/>
      <c r="CD197" s="133"/>
      <c r="CE197" s="133"/>
      <c r="CF197" s="133"/>
      <c r="CG197" s="133"/>
      <c r="CH197" s="133"/>
      <c r="CI197" s="133"/>
      <c r="CJ197" s="133"/>
      <c r="CK197" s="133"/>
      <c r="CL197" s="133"/>
      <c r="CM197" s="133"/>
      <c r="CN197" s="133"/>
      <c r="CO197" s="133"/>
      <c r="CP197" s="133"/>
      <c r="CQ197" s="133"/>
      <c r="CR197" s="133"/>
      <c r="CS197" s="133"/>
      <c r="CT197" s="133"/>
      <c r="CU197" s="133"/>
      <c r="CV197" s="133"/>
      <c r="CW197" s="133"/>
      <c r="CX197" s="133"/>
      <c r="CY197" s="133"/>
      <c r="CZ197" s="133"/>
      <c r="DA197" s="133"/>
      <c r="DB197" s="133"/>
      <c r="DC197" s="133"/>
      <c r="DD197" s="133"/>
      <c r="DE197" s="133"/>
    </row>
    <row r="198" ht="15.75" customHeight="1">
      <c r="A198" s="133"/>
      <c r="B198" s="133"/>
      <c r="C198" s="133"/>
      <c r="D198" s="133"/>
      <c r="E198" s="133"/>
      <c r="F198" s="133"/>
      <c r="G198" s="136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33"/>
      <c r="CD198" s="133"/>
      <c r="CE198" s="133"/>
      <c r="CF198" s="133"/>
      <c r="CG198" s="133"/>
      <c r="CH198" s="133"/>
      <c r="CI198" s="133"/>
      <c r="CJ198" s="133"/>
      <c r="CK198" s="133"/>
      <c r="CL198" s="133"/>
      <c r="CM198" s="133"/>
      <c r="CN198" s="133"/>
      <c r="CO198" s="133"/>
      <c r="CP198" s="133"/>
      <c r="CQ198" s="133"/>
      <c r="CR198" s="133"/>
      <c r="CS198" s="133"/>
      <c r="CT198" s="133"/>
      <c r="CU198" s="133"/>
      <c r="CV198" s="133"/>
      <c r="CW198" s="133"/>
      <c r="CX198" s="133"/>
      <c r="CY198" s="133"/>
      <c r="CZ198" s="133"/>
      <c r="DA198" s="133"/>
      <c r="DB198" s="133"/>
      <c r="DC198" s="133"/>
      <c r="DD198" s="133"/>
      <c r="DE198" s="133"/>
    </row>
    <row r="199" ht="15.75" customHeight="1">
      <c r="A199" s="133"/>
      <c r="B199" s="133"/>
      <c r="C199" s="133"/>
      <c r="D199" s="133"/>
      <c r="E199" s="133"/>
      <c r="F199" s="133"/>
      <c r="G199" s="136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33"/>
      <c r="CD199" s="133"/>
      <c r="CE199" s="133"/>
      <c r="CF199" s="133"/>
      <c r="CG199" s="133"/>
      <c r="CH199" s="133"/>
      <c r="CI199" s="133"/>
      <c r="CJ199" s="133"/>
      <c r="CK199" s="133"/>
      <c r="CL199" s="133"/>
      <c r="CM199" s="133"/>
      <c r="CN199" s="133"/>
      <c r="CO199" s="133"/>
      <c r="CP199" s="133"/>
      <c r="CQ199" s="133"/>
      <c r="CR199" s="133"/>
      <c r="CS199" s="133"/>
      <c r="CT199" s="133"/>
      <c r="CU199" s="133"/>
      <c r="CV199" s="133"/>
      <c r="CW199" s="133"/>
      <c r="CX199" s="133"/>
      <c r="CY199" s="133"/>
      <c r="CZ199" s="133"/>
      <c r="DA199" s="133"/>
      <c r="DB199" s="133"/>
      <c r="DC199" s="133"/>
      <c r="DD199" s="133"/>
      <c r="DE199" s="133"/>
    </row>
    <row r="200" ht="15.75" customHeight="1">
      <c r="A200" s="133"/>
      <c r="B200" s="133"/>
      <c r="C200" s="133"/>
      <c r="D200" s="133"/>
      <c r="E200" s="133"/>
      <c r="F200" s="133"/>
      <c r="G200" s="136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33"/>
      <c r="CD200" s="133"/>
      <c r="CE200" s="133"/>
      <c r="CF200" s="133"/>
      <c r="CG200" s="133"/>
      <c r="CH200" s="133"/>
      <c r="CI200" s="133"/>
      <c r="CJ200" s="133"/>
      <c r="CK200" s="133"/>
      <c r="CL200" s="133"/>
      <c r="CM200" s="133"/>
      <c r="CN200" s="133"/>
      <c r="CO200" s="133"/>
      <c r="CP200" s="133"/>
      <c r="CQ200" s="133"/>
      <c r="CR200" s="133"/>
      <c r="CS200" s="133"/>
      <c r="CT200" s="133"/>
      <c r="CU200" s="133"/>
      <c r="CV200" s="133"/>
      <c r="CW200" s="133"/>
      <c r="CX200" s="133"/>
      <c r="CY200" s="133"/>
      <c r="CZ200" s="133"/>
      <c r="DA200" s="133"/>
      <c r="DB200" s="133"/>
      <c r="DC200" s="133"/>
      <c r="DD200" s="133"/>
      <c r="DE200" s="133"/>
    </row>
    <row r="201" ht="15.75" customHeight="1">
      <c r="A201" s="133"/>
      <c r="B201" s="133"/>
      <c r="C201" s="133"/>
      <c r="D201" s="133"/>
      <c r="E201" s="133"/>
      <c r="F201" s="133"/>
      <c r="G201" s="136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33"/>
      <c r="CD201" s="133"/>
      <c r="CE201" s="133"/>
      <c r="CF201" s="133"/>
      <c r="CG201" s="133"/>
      <c r="CH201" s="133"/>
      <c r="CI201" s="133"/>
      <c r="CJ201" s="133"/>
      <c r="CK201" s="133"/>
      <c r="CL201" s="133"/>
      <c r="CM201" s="133"/>
      <c r="CN201" s="133"/>
      <c r="CO201" s="133"/>
      <c r="CP201" s="133"/>
      <c r="CQ201" s="133"/>
      <c r="CR201" s="133"/>
      <c r="CS201" s="133"/>
      <c r="CT201" s="133"/>
      <c r="CU201" s="133"/>
      <c r="CV201" s="133"/>
      <c r="CW201" s="133"/>
      <c r="CX201" s="133"/>
      <c r="CY201" s="133"/>
      <c r="CZ201" s="133"/>
      <c r="DA201" s="133"/>
      <c r="DB201" s="133"/>
      <c r="DC201" s="133"/>
      <c r="DD201" s="133"/>
      <c r="DE201" s="133"/>
    </row>
    <row r="202" ht="15.75" customHeight="1">
      <c r="A202" s="133"/>
      <c r="B202" s="133"/>
      <c r="C202" s="133"/>
      <c r="D202" s="133"/>
      <c r="E202" s="133"/>
      <c r="F202" s="133"/>
      <c r="G202" s="136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33"/>
      <c r="CD202" s="133"/>
      <c r="CE202" s="133"/>
      <c r="CF202" s="133"/>
      <c r="CG202" s="133"/>
      <c r="CH202" s="133"/>
      <c r="CI202" s="133"/>
      <c r="CJ202" s="133"/>
      <c r="CK202" s="133"/>
      <c r="CL202" s="133"/>
      <c r="CM202" s="133"/>
      <c r="CN202" s="133"/>
      <c r="CO202" s="133"/>
      <c r="CP202" s="133"/>
      <c r="CQ202" s="133"/>
      <c r="CR202" s="133"/>
      <c r="CS202" s="133"/>
      <c r="CT202" s="133"/>
      <c r="CU202" s="133"/>
      <c r="CV202" s="133"/>
      <c r="CW202" s="133"/>
      <c r="CX202" s="133"/>
      <c r="CY202" s="133"/>
      <c r="CZ202" s="133"/>
      <c r="DA202" s="133"/>
      <c r="DB202" s="133"/>
      <c r="DC202" s="133"/>
      <c r="DD202" s="133"/>
      <c r="DE202" s="133"/>
    </row>
    <row r="203" ht="15.75" customHeight="1">
      <c r="A203" s="133"/>
      <c r="B203" s="133"/>
      <c r="C203" s="133"/>
      <c r="D203" s="133"/>
      <c r="E203" s="133"/>
      <c r="F203" s="133"/>
      <c r="G203" s="136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33"/>
      <c r="CD203" s="133"/>
      <c r="CE203" s="133"/>
      <c r="CF203" s="133"/>
      <c r="CG203" s="133"/>
      <c r="CH203" s="133"/>
      <c r="CI203" s="133"/>
      <c r="CJ203" s="133"/>
      <c r="CK203" s="133"/>
      <c r="CL203" s="133"/>
      <c r="CM203" s="133"/>
      <c r="CN203" s="133"/>
      <c r="CO203" s="133"/>
      <c r="CP203" s="133"/>
      <c r="CQ203" s="133"/>
      <c r="CR203" s="133"/>
      <c r="CS203" s="133"/>
      <c r="CT203" s="133"/>
      <c r="CU203" s="133"/>
      <c r="CV203" s="133"/>
      <c r="CW203" s="133"/>
      <c r="CX203" s="133"/>
      <c r="CY203" s="133"/>
      <c r="CZ203" s="133"/>
      <c r="DA203" s="133"/>
      <c r="DB203" s="133"/>
      <c r="DC203" s="133"/>
      <c r="DD203" s="133"/>
      <c r="DE203" s="133"/>
    </row>
    <row r="204" ht="15.75" customHeight="1">
      <c r="A204" s="133"/>
      <c r="B204" s="133"/>
      <c r="C204" s="133"/>
      <c r="D204" s="133"/>
      <c r="E204" s="133"/>
      <c r="F204" s="133"/>
      <c r="G204" s="136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33"/>
      <c r="CD204" s="133"/>
      <c r="CE204" s="133"/>
      <c r="CF204" s="133"/>
      <c r="CG204" s="133"/>
      <c r="CH204" s="133"/>
      <c r="CI204" s="133"/>
      <c r="CJ204" s="133"/>
      <c r="CK204" s="133"/>
      <c r="CL204" s="133"/>
      <c r="CM204" s="133"/>
      <c r="CN204" s="133"/>
      <c r="CO204" s="133"/>
      <c r="CP204" s="133"/>
      <c r="CQ204" s="133"/>
      <c r="CR204" s="133"/>
      <c r="CS204" s="133"/>
      <c r="CT204" s="133"/>
      <c r="CU204" s="133"/>
      <c r="CV204" s="133"/>
      <c r="CW204" s="133"/>
      <c r="CX204" s="133"/>
      <c r="CY204" s="133"/>
      <c r="CZ204" s="133"/>
      <c r="DA204" s="133"/>
      <c r="DB204" s="133"/>
      <c r="DC204" s="133"/>
      <c r="DD204" s="133"/>
      <c r="DE204" s="133"/>
    </row>
    <row r="205" ht="15.75" customHeight="1">
      <c r="A205" s="133"/>
      <c r="B205" s="133"/>
      <c r="C205" s="133"/>
      <c r="D205" s="133"/>
      <c r="E205" s="133"/>
      <c r="F205" s="133"/>
      <c r="G205" s="136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33"/>
      <c r="CD205" s="133"/>
      <c r="CE205" s="133"/>
      <c r="CF205" s="133"/>
      <c r="CG205" s="133"/>
      <c r="CH205" s="133"/>
      <c r="CI205" s="133"/>
      <c r="CJ205" s="133"/>
      <c r="CK205" s="133"/>
      <c r="CL205" s="133"/>
      <c r="CM205" s="133"/>
      <c r="CN205" s="133"/>
      <c r="CO205" s="133"/>
      <c r="CP205" s="133"/>
      <c r="CQ205" s="133"/>
      <c r="CR205" s="133"/>
      <c r="CS205" s="133"/>
      <c r="CT205" s="133"/>
      <c r="CU205" s="133"/>
      <c r="CV205" s="133"/>
      <c r="CW205" s="133"/>
      <c r="CX205" s="133"/>
      <c r="CY205" s="133"/>
      <c r="CZ205" s="133"/>
      <c r="DA205" s="133"/>
      <c r="DB205" s="133"/>
      <c r="DC205" s="133"/>
      <c r="DD205" s="133"/>
      <c r="DE205" s="133"/>
    </row>
    <row r="206" ht="15.75" customHeight="1">
      <c r="A206" s="133"/>
      <c r="B206" s="133"/>
      <c r="C206" s="133"/>
      <c r="D206" s="133"/>
      <c r="E206" s="133"/>
      <c r="F206" s="133"/>
      <c r="G206" s="136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33"/>
      <c r="CD206" s="133"/>
      <c r="CE206" s="133"/>
      <c r="CF206" s="133"/>
      <c r="CG206" s="133"/>
      <c r="CH206" s="133"/>
      <c r="CI206" s="133"/>
      <c r="CJ206" s="133"/>
      <c r="CK206" s="133"/>
      <c r="CL206" s="133"/>
      <c r="CM206" s="133"/>
      <c r="CN206" s="133"/>
      <c r="CO206" s="133"/>
      <c r="CP206" s="133"/>
      <c r="CQ206" s="133"/>
      <c r="CR206" s="133"/>
      <c r="CS206" s="133"/>
      <c r="CT206" s="133"/>
      <c r="CU206" s="133"/>
      <c r="CV206" s="133"/>
      <c r="CW206" s="133"/>
      <c r="CX206" s="133"/>
      <c r="CY206" s="133"/>
      <c r="CZ206" s="133"/>
      <c r="DA206" s="133"/>
      <c r="DB206" s="133"/>
      <c r="DC206" s="133"/>
      <c r="DD206" s="133"/>
      <c r="DE206" s="133"/>
    </row>
    <row r="207" ht="15.75" customHeight="1">
      <c r="A207" s="133"/>
      <c r="B207" s="133"/>
      <c r="C207" s="133"/>
      <c r="D207" s="133"/>
      <c r="E207" s="133"/>
      <c r="F207" s="133"/>
      <c r="G207" s="136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33"/>
      <c r="CD207" s="133"/>
      <c r="CE207" s="133"/>
      <c r="CF207" s="133"/>
      <c r="CG207" s="133"/>
      <c r="CH207" s="133"/>
      <c r="CI207" s="133"/>
      <c r="CJ207" s="133"/>
      <c r="CK207" s="133"/>
      <c r="CL207" s="133"/>
      <c r="CM207" s="133"/>
      <c r="CN207" s="133"/>
      <c r="CO207" s="133"/>
      <c r="CP207" s="133"/>
      <c r="CQ207" s="133"/>
      <c r="CR207" s="133"/>
      <c r="CS207" s="133"/>
      <c r="CT207" s="133"/>
      <c r="CU207" s="133"/>
      <c r="CV207" s="133"/>
      <c r="CW207" s="133"/>
      <c r="CX207" s="133"/>
      <c r="CY207" s="133"/>
      <c r="CZ207" s="133"/>
      <c r="DA207" s="133"/>
      <c r="DB207" s="133"/>
      <c r="DC207" s="133"/>
      <c r="DD207" s="133"/>
      <c r="DE207" s="133"/>
    </row>
    <row r="208" ht="15.75" customHeight="1">
      <c r="A208" s="133"/>
      <c r="B208" s="133"/>
      <c r="C208" s="133"/>
      <c r="D208" s="133"/>
      <c r="E208" s="133"/>
      <c r="F208" s="133"/>
      <c r="G208" s="136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33"/>
      <c r="CD208" s="133"/>
      <c r="CE208" s="133"/>
      <c r="CF208" s="133"/>
      <c r="CG208" s="133"/>
      <c r="CH208" s="133"/>
      <c r="CI208" s="133"/>
      <c r="CJ208" s="133"/>
      <c r="CK208" s="133"/>
      <c r="CL208" s="133"/>
      <c r="CM208" s="133"/>
      <c r="CN208" s="133"/>
      <c r="CO208" s="133"/>
      <c r="CP208" s="133"/>
      <c r="CQ208" s="133"/>
      <c r="CR208" s="133"/>
      <c r="CS208" s="133"/>
      <c r="CT208" s="133"/>
      <c r="CU208" s="133"/>
      <c r="CV208" s="133"/>
      <c r="CW208" s="133"/>
      <c r="CX208" s="133"/>
      <c r="CY208" s="133"/>
      <c r="CZ208" s="133"/>
      <c r="DA208" s="133"/>
      <c r="DB208" s="133"/>
      <c r="DC208" s="133"/>
      <c r="DD208" s="133"/>
      <c r="DE208" s="133"/>
    </row>
    <row r="209" ht="15.75" customHeight="1">
      <c r="A209" s="133"/>
      <c r="B209" s="133"/>
      <c r="C209" s="133"/>
      <c r="D209" s="133"/>
      <c r="E209" s="133"/>
      <c r="F209" s="133"/>
      <c r="G209" s="136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33"/>
      <c r="CD209" s="133"/>
      <c r="CE209" s="133"/>
      <c r="CF209" s="133"/>
      <c r="CG209" s="133"/>
      <c r="CH209" s="133"/>
      <c r="CI209" s="133"/>
      <c r="CJ209" s="133"/>
      <c r="CK209" s="133"/>
      <c r="CL209" s="133"/>
      <c r="CM209" s="133"/>
      <c r="CN209" s="133"/>
      <c r="CO209" s="133"/>
      <c r="CP209" s="133"/>
      <c r="CQ209" s="133"/>
      <c r="CR209" s="133"/>
      <c r="CS209" s="133"/>
      <c r="CT209" s="133"/>
      <c r="CU209" s="133"/>
      <c r="CV209" s="133"/>
      <c r="CW209" s="133"/>
      <c r="CX209" s="133"/>
      <c r="CY209" s="133"/>
      <c r="CZ209" s="133"/>
      <c r="DA209" s="133"/>
      <c r="DB209" s="133"/>
      <c r="DC209" s="133"/>
      <c r="DD209" s="133"/>
      <c r="DE209" s="133"/>
    </row>
    <row r="210" ht="15.75" customHeight="1">
      <c r="A210" s="133"/>
      <c r="B210" s="133"/>
      <c r="C210" s="133"/>
      <c r="D210" s="133"/>
      <c r="E210" s="133"/>
      <c r="F210" s="133"/>
      <c r="G210" s="136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33"/>
      <c r="CD210" s="133"/>
      <c r="CE210" s="133"/>
      <c r="CF210" s="133"/>
      <c r="CG210" s="133"/>
      <c r="CH210" s="133"/>
      <c r="CI210" s="133"/>
      <c r="CJ210" s="133"/>
      <c r="CK210" s="133"/>
      <c r="CL210" s="133"/>
      <c r="CM210" s="133"/>
      <c r="CN210" s="133"/>
      <c r="CO210" s="133"/>
      <c r="CP210" s="133"/>
      <c r="CQ210" s="133"/>
      <c r="CR210" s="133"/>
      <c r="CS210" s="133"/>
      <c r="CT210" s="133"/>
      <c r="CU210" s="133"/>
      <c r="CV210" s="133"/>
      <c r="CW210" s="133"/>
      <c r="CX210" s="133"/>
      <c r="CY210" s="133"/>
      <c r="CZ210" s="133"/>
      <c r="DA210" s="133"/>
      <c r="DB210" s="133"/>
      <c r="DC210" s="133"/>
      <c r="DD210" s="133"/>
      <c r="DE210" s="133"/>
    </row>
    <row r="211" ht="15.75" customHeight="1">
      <c r="A211" s="133"/>
      <c r="B211" s="133"/>
      <c r="C211" s="133"/>
      <c r="D211" s="133"/>
      <c r="E211" s="133"/>
      <c r="F211" s="133"/>
      <c r="G211" s="136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33"/>
      <c r="CD211" s="133"/>
      <c r="CE211" s="133"/>
      <c r="CF211" s="133"/>
      <c r="CG211" s="133"/>
      <c r="CH211" s="133"/>
      <c r="CI211" s="133"/>
      <c r="CJ211" s="133"/>
      <c r="CK211" s="133"/>
      <c r="CL211" s="133"/>
      <c r="CM211" s="133"/>
      <c r="CN211" s="133"/>
      <c r="CO211" s="133"/>
      <c r="CP211" s="133"/>
      <c r="CQ211" s="133"/>
      <c r="CR211" s="133"/>
      <c r="CS211" s="133"/>
      <c r="CT211" s="133"/>
      <c r="CU211" s="133"/>
      <c r="CV211" s="133"/>
      <c r="CW211" s="133"/>
      <c r="CX211" s="133"/>
      <c r="CY211" s="133"/>
      <c r="CZ211" s="133"/>
      <c r="DA211" s="133"/>
      <c r="DB211" s="133"/>
      <c r="DC211" s="133"/>
      <c r="DD211" s="133"/>
      <c r="DE211" s="133"/>
    </row>
    <row r="212" ht="15.75" customHeight="1">
      <c r="A212" s="133"/>
      <c r="B212" s="133"/>
      <c r="C212" s="133"/>
      <c r="D212" s="133"/>
      <c r="E212" s="133"/>
      <c r="F212" s="133"/>
      <c r="G212" s="136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33"/>
      <c r="CD212" s="133"/>
      <c r="CE212" s="133"/>
      <c r="CF212" s="133"/>
      <c r="CG212" s="133"/>
      <c r="CH212" s="133"/>
      <c r="CI212" s="133"/>
      <c r="CJ212" s="133"/>
      <c r="CK212" s="133"/>
      <c r="CL212" s="133"/>
      <c r="CM212" s="133"/>
      <c r="CN212" s="133"/>
      <c r="CO212" s="133"/>
      <c r="CP212" s="133"/>
      <c r="CQ212" s="133"/>
      <c r="CR212" s="133"/>
      <c r="CS212" s="133"/>
      <c r="CT212" s="133"/>
      <c r="CU212" s="133"/>
      <c r="CV212" s="133"/>
      <c r="CW212" s="133"/>
      <c r="CX212" s="133"/>
      <c r="CY212" s="133"/>
      <c r="CZ212" s="133"/>
      <c r="DA212" s="133"/>
      <c r="DB212" s="133"/>
      <c r="DC212" s="133"/>
      <c r="DD212" s="133"/>
      <c r="DE212" s="133"/>
    </row>
    <row r="213" ht="15.75" customHeight="1">
      <c r="A213" s="133"/>
      <c r="B213" s="133"/>
      <c r="C213" s="133"/>
      <c r="D213" s="133"/>
      <c r="E213" s="133"/>
      <c r="F213" s="133"/>
      <c r="G213" s="136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33"/>
      <c r="CD213" s="133"/>
      <c r="CE213" s="133"/>
      <c r="CF213" s="133"/>
      <c r="CG213" s="133"/>
      <c r="CH213" s="133"/>
      <c r="CI213" s="133"/>
      <c r="CJ213" s="133"/>
      <c r="CK213" s="133"/>
      <c r="CL213" s="133"/>
      <c r="CM213" s="133"/>
      <c r="CN213" s="133"/>
      <c r="CO213" s="133"/>
      <c r="CP213" s="133"/>
      <c r="CQ213" s="133"/>
      <c r="CR213" s="133"/>
      <c r="CS213" s="133"/>
      <c r="CT213" s="133"/>
      <c r="CU213" s="133"/>
      <c r="CV213" s="133"/>
      <c r="CW213" s="133"/>
      <c r="CX213" s="133"/>
      <c r="CY213" s="133"/>
      <c r="CZ213" s="133"/>
      <c r="DA213" s="133"/>
      <c r="DB213" s="133"/>
      <c r="DC213" s="133"/>
      <c r="DD213" s="133"/>
      <c r="DE213" s="133"/>
    </row>
    <row r="214" ht="15.75" customHeight="1">
      <c r="A214" s="133"/>
      <c r="B214" s="133"/>
      <c r="C214" s="133"/>
      <c r="D214" s="133"/>
      <c r="E214" s="133"/>
      <c r="F214" s="133"/>
      <c r="G214" s="136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33"/>
      <c r="CD214" s="133"/>
      <c r="CE214" s="133"/>
      <c r="CF214" s="133"/>
      <c r="CG214" s="133"/>
      <c r="CH214" s="133"/>
      <c r="CI214" s="133"/>
      <c r="CJ214" s="133"/>
      <c r="CK214" s="133"/>
      <c r="CL214" s="133"/>
      <c r="CM214" s="133"/>
      <c r="CN214" s="133"/>
      <c r="CO214" s="133"/>
      <c r="CP214" s="133"/>
      <c r="CQ214" s="133"/>
      <c r="CR214" s="133"/>
      <c r="CS214" s="133"/>
      <c r="CT214" s="133"/>
      <c r="CU214" s="133"/>
      <c r="CV214" s="133"/>
      <c r="CW214" s="133"/>
      <c r="CX214" s="133"/>
      <c r="CY214" s="133"/>
      <c r="CZ214" s="133"/>
      <c r="DA214" s="133"/>
      <c r="DB214" s="133"/>
      <c r="DC214" s="133"/>
      <c r="DD214" s="133"/>
      <c r="DE214" s="133"/>
    </row>
    <row r="215" ht="15.75" customHeight="1">
      <c r="A215" s="133"/>
      <c r="B215" s="133"/>
      <c r="C215" s="133"/>
      <c r="D215" s="133"/>
      <c r="E215" s="133"/>
      <c r="F215" s="133"/>
      <c r="G215" s="136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3"/>
    </row>
    <row r="216" ht="15.75" customHeight="1">
      <c r="A216" s="133"/>
      <c r="B216" s="133"/>
      <c r="C216" s="133"/>
      <c r="D216" s="133"/>
      <c r="E216" s="133"/>
      <c r="F216" s="133"/>
      <c r="G216" s="136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3"/>
    </row>
    <row r="217" ht="15.75" customHeight="1">
      <c r="A217" s="133"/>
      <c r="B217" s="133"/>
      <c r="C217" s="133"/>
      <c r="D217" s="133"/>
      <c r="E217" s="133"/>
      <c r="F217" s="133"/>
      <c r="G217" s="136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3"/>
    </row>
    <row r="218" ht="15.75" customHeight="1">
      <c r="A218" s="133"/>
      <c r="B218" s="133"/>
      <c r="C218" s="133"/>
      <c r="D218" s="133"/>
      <c r="E218" s="133"/>
      <c r="F218" s="133"/>
      <c r="G218" s="136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3"/>
    </row>
    <row r="219" ht="15.75" customHeight="1">
      <c r="A219" s="133"/>
      <c r="B219" s="133"/>
      <c r="C219" s="133"/>
      <c r="D219" s="133"/>
      <c r="E219" s="133"/>
      <c r="F219" s="133"/>
      <c r="G219" s="136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3"/>
    </row>
    <row r="220" ht="15.75" customHeight="1">
      <c r="A220" s="133"/>
      <c r="B220" s="133"/>
      <c r="C220" s="133"/>
      <c r="D220" s="133"/>
      <c r="E220" s="133"/>
      <c r="F220" s="133"/>
      <c r="G220" s="136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3"/>
    </row>
    <row r="221" ht="15.75" customHeight="1">
      <c r="A221" s="133"/>
      <c r="B221" s="133"/>
      <c r="C221" s="133"/>
      <c r="D221" s="133"/>
      <c r="E221" s="133"/>
      <c r="F221" s="133"/>
      <c r="G221" s="136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3"/>
    </row>
    <row r="222" ht="15.75" customHeight="1">
      <c r="A222" s="133"/>
      <c r="B222" s="133"/>
      <c r="C222" s="133"/>
      <c r="D222" s="133"/>
      <c r="E222" s="133"/>
      <c r="F222" s="133"/>
      <c r="G222" s="136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33"/>
      <c r="CD222" s="133"/>
      <c r="CE222" s="133"/>
      <c r="CF222" s="133"/>
      <c r="CG222" s="133"/>
      <c r="CH222" s="133"/>
      <c r="CI222" s="133"/>
      <c r="CJ222" s="133"/>
      <c r="CK222" s="133"/>
      <c r="CL222" s="133"/>
      <c r="CM222" s="133"/>
      <c r="CN222" s="133"/>
      <c r="CO222" s="133"/>
      <c r="CP222" s="133"/>
      <c r="CQ222" s="133"/>
      <c r="CR222" s="133"/>
      <c r="CS222" s="133"/>
      <c r="CT222" s="133"/>
      <c r="CU222" s="133"/>
      <c r="CV222" s="133"/>
      <c r="CW222" s="133"/>
      <c r="CX222" s="133"/>
      <c r="CY222" s="133"/>
      <c r="CZ222" s="133"/>
      <c r="DA222" s="133"/>
      <c r="DB222" s="133"/>
      <c r="DC222" s="133"/>
      <c r="DD222" s="133"/>
      <c r="DE222" s="133"/>
    </row>
    <row r="223" ht="15.75" customHeight="1">
      <c r="A223" s="133"/>
      <c r="B223" s="133"/>
      <c r="C223" s="133"/>
      <c r="D223" s="133"/>
      <c r="E223" s="133"/>
      <c r="F223" s="133"/>
      <c r="G223" s="136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33"/>
      <c r="CD223" s="133"/>
      <c r="CE223" s="133"/>
      <c r="CF223" s="133"/>
      <c r="CG223" s="133"/>
      <c r="CH223" s="133"/>
      <c r="CI223" s="133"/>
      <c r="CJ223" s="133"/>
      <c r="CK223" s="133"/>
      <c r="CL223" s="133"/>
      <c r="CM223" s="133"/>
      <c r="CN223" s="133"/>
      <c r="CO223" s="133"/>
      <c r="CP223" s="133"/>
      <c r="CQ223" s="133"/>
      <c r="CR223" s="133"/>
      <c r="CS223" s="133"/>
      <c r="CT223" s="133"/>
      <c r="CU223" s="133"/>
      <c r="CV223" s="133"/>
      <c r="CW223" s="133"/>
      <c r="CX223" s="133"/>
      <c r="CY223" s="133"/>
      <c r="CZ223" s="133"/>
      <c r="DA223" s="133"/>
      <c r="DB223" s="133"/>
      <c r="DC223" s="133"/>
      <c r="DD223" s="133"/>
      <c r="DE223" s="133"/>
    </row>
    <row r="224" ht="15.75" customHeight="1">
      <c r="A224" s="133"/>
      <c r="B224" s="133"/>
      <c r="C224" s="133"/>
      <c r="D224" s="133"/>
      <c r="E224" s="133"/>
      <c r="F224" s="133"/>
      <c r="G224" s="136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33"/>
      <c r="CD224" s="133"/>
      <c r="CE224" s="133"/>
      <c r="CF224" s="133"/>
      <c r="CG224" s="133"/>
      <c r="CH224" s="133"/>
      <c r="CI224" s="133"/>
      <c r="CJ224" s="133"/>
      <c r="CK224" s="133"/>
      <c r="CL224" s="133"/>
      <c r="CM224" s="133"/>
      <c r="CN224" s="133"/>
      <c r="CO224" s="133"/>
      <c r="CP224" s="133"/>
      <c r="CQ224" s="133"/>
      <c r="CR224" s="133"/>
      <c r="CS224" s="133"/>
      <c r="CT224" s="133"/>
      <c r="CU224" s="133"/>
      <c r="CV224" s="133"/>
      <c r="CW224" s="133"/>
      <c r="CX224" s="133"/>
      <c r="CY224" s="133"/>
      <c r="CZ224" s="133"/>
      <c r="DA224" s="133"/>
      <c r="DB224" s="133"/>
      <c r="DC224" s="133"/>
      <c r="DD224" s="133"/>
      <c r="DE224" s="133"/>
    </row>
    <row r="225" ht="15.75" customHeight="1">
      <c r="A225" s="133"/>
      <c r="B225" s="133"/>
      <c r="C225" s="133"/>
      <c r="D225" s="133"/>
      <c r="E225" s="133"/>
      <c r="F225" s="133"/>
      <c r="G225" s="136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33"/>
      <c r="CD225" s="133"/>
      <c r="CE225" s="133"/>
      <c r="CF225" s="133"/>
      <c r="CG225" s="133"/>
      <c r="CH225" s="133"/>
      <c r="CI225" s="133"/>
      <c r="CJ225" s="133"/>
      <c r="CK225" s="133"/>
      <c r="CL225" s="133"/>
      <c r="CM225" s="133"/>
      <c r="CN225" s="133"/>
      <c r="CO225" s="133"/>
      <c r="CP225" s="133"/>
      <c r="CQ225" s="133"/>
      <c r="CR225" s="133"/>
      <c r="CS225" s="133"/>
      <c r="CT225" s="133"/>
      <c r="CU225" s="133"/>
      <c r="CV225" s="133"/>
      <c r="CW225" s="133"/>
      <c r="CX225" s="133"/>
      <c r="CY225" s="133"/>
      <c r="CZ225" s="133"/>
      <c r="DA225" s="133"/>
      <c r="DB225" s="133"/>
      <c r="DC225" s="133"/>
      <c r="DD225" s="133"/>
      <c r="DE225" s="133"/>
    </row>
    <row r="226" ht="15.75" customHeight="1">
      <c r="A226" s="133"/>
      <c r="B226" s="133"/>
      <c r="C226" s="133"/>
      <c r="D226" s="133"/>
      <c r="E226" s="133"/>
      <c r="F226" s="133"/>
      <c r="G226" s="136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33"/>
      <c r="CD226" s="133"/>
      <c r="CE226" s="133"/>
      <c r="CF226" s="133"/>
      <c r="CG226" s="133"/>
      <c r="CH226" s="133"/>
      <c r="CI226" s="133"/>
      <c r="CJ226" s="133"/>
      <c r="CK226" s="133"/>
      <c r="CL226" s="133"/>
      <c r="CM226" s="133"/>
      <c r="CN226" s="133"/>
      <c r="CO226" s="133"/>
      <c r="CP226" s="133"/>
      <c r="CQ226" s="133"/>
      <c r="CR226" s="133"/>
      <c r="CS226" s="133"/>
      <c r="CT226" s="133"/>
      <c r="CU226" s="133"/>
      <c r="CV226" s="133"/>
      <c r="CW226" s="133"/>
      <c r="CX226" s="133"/>
      <c r="CY226" s="133"/>
      <c r="CZ226" s="133"/>
      <c r="DA226" s="133"/>
      <c r="DB226" s="133"/>
      <c r="DC226" s="133"/>
      <c r="DD226" s="133"/>
      <c r="DE226" s="133"/>
    </row>
    <row r="227" ht="15.75" customHeight="1">
      <c r="A227" s="133"/>
      <c r="B227" s="133"/>
      <c r="C227" s="133"/>
      <c r="D227" s="133"/>
      <c r="E227" s="133"/>
      <c r="F227" s="133"/>
      <c r="G227" s="136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33"/>
      <c r="CD227" s="133"/>
      <c r="CE227" s="133"/>
      <c r="CF227" s="133"/>
      <c r="CG227" s="133"/>
      <c r="CH227" s="133"/>
      <c r="CI227" s="133"/>
      <c r="CJ227" s="133"/>
      <c r="CK227" s="133"/>
      <c r="CL227" s="133"/>
      <c r="CM227" s="133"/>
      <c r="CN227" s="133"/>
      <c r="CO227" s="133"/>
      <c r="CP227" s="133"/>
      <c r="CQ227" s="133"/>
      <c r="CR227" s="133"/>
      <c r="CS227" s="133"/>
      <c r="CT227" s="133"/>
      <c r="CU227" s="133"/>
      <c r="CV227" s="133"/>
      <c r="CW227" s="133"/>
      <c r="CX227" s="133"/>
      <c r="CY227" s="133"/>
      <c r="CZ227" s="133"/>
      <c r="DA227" s="133"/>
      <c r="DB227" s="133"/>
      <c r="DC227" s="133"/>
      <c r="DD227" s="133"/>
      <c r="DE227" s="133"/>
    </row>
    <row r="228" ht="15.75" customHeight="1">
      <c r="A228" s="133"/>
      <c r="B228" s="133"/>
      <c r="C228" s="133"/>
      <c r="D228" s="133"/>
      <c r="E228" s="133"/>
      <c r="F228" s="133"/>
      <c r="G228" s="136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33"/>
      <c r="CD228" s="133"/>
      <c r="CE228" s="133"/>
      <c r="CF228" s="133"/>
      <c r="CG228" s="133"/>
      <c r="CH228" s="133"/>
      <c r="CI228" s="133"/>
      <c r="CJ228" s="133"/>
      <c r="CK228" s="133"/>
      <c r="CL228" s="133"/>
      <c r="CM228" s="133"/>
      <c r="CN228" s="133"/>
      <c r="CO228" s="133"/>
      <c r="CP228" s="133"/>
      <c r="CQ228" s="133"/>
      <c r="CR228" s="133"/>
      <c r="CS228" s="133"/>
      <c r="CT228" s="133"/>
      <c r="CU228" s="133"/>
      <c r="CV228" s="133"/>
      <c r="CW228" s="133"/>
      <c r="CX228" s="133"/>
      <c r="CY228" s="133"/>
      <c r="CZ228" s="133"/>
      <c r="DA228" s="133"/>
      <c r="DB228" s="133"/>
      <c r="DC228" s="133"/>
      <c r="DD228" s="133"/>
      <c r="DE228" s="133"/>
    </row>
    <row r="229" ht="15.75" customHeight="1">
      <c r="A229" s="133"/>
      <c r="B229" s="133"/>
      <c r="C229" s="133"/>
      <c r="D229" s="133"/>
      <c r="E229" s="133"/>
      <c r="F229" s="133"/>
      <c r="G229" s="136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33"/>
      <c r="CD229" s="133"/>
      <c r="CE229" s="133"/>
      <c r="CF229" s="133"/>
      <c r="CG229" s="133"/>
      <c r="CH229" s="133"/>
      <c r="CI229" s="133"/>
      <c r="CJ229" s="133"/>
      <c r="CK229" s="133"/>
      <c r="CL229" s="133"/>
      <c r="CM229" s="133"/>
      <c r="CN229" s="133"/>
      <c r="CO229" s="133"/>
      <c r="CP229" s="133"/>
      <c r="CQ229" s="133"/>
      <c r="CR229" s="133"/>
      <c r="CS229" s="133"/>
      <c r="CT229" s="133"/>
      <c r="CU229" s="133"/>
      <c r="CV229" s="133"/>
      <c r="CW229" s="133"/>
      <c r="CX229" s="133"/>
      <c r="CY229" s="133"/>
      <c r="CZ229" s="133"/>
      <c r="DA229" s="133"/>
      <c r="DB229" s="133"/>
      <c r="DC229" s="133"/>
      <c r="DD229" s="133"/>
      <c r="DE229" s="133"/>
    </row>
    <row r="230" ht="15.75" customHeight="1">
      <c r="A230" s="133"/>
      <c r="B230" s="133"/>
      <c r="C230" s="133"/>
      <c r="D230" s="133"/>
      <c r="E230" s="133"/>
      <c r="F230" s="133"/>
      <c r="G230" s="136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33"/>
      <c r="CD230" s="133"/>
      <c r="CE230" s="133"/>
      <c r="CF230" s="133"/>
      <c r="CG230" s="133"/>
      <c r="CH230" s="133"/>
      <c r="CI230" s="133"/>
      <c r="CJ230" s="133"/>
      <c r="CK230" s="133"/>
      <c r="CL230" s="133"/>
      <c r="CM230" s="133"/>
      <c r="CN230" s="133"/>
      <c r="CO230" s="133"/>
      <c r="CP230" s="133"/>
      <c r="CQ230" s="133"/>
      <c r="CR230" s="133"/>
      <c r="CS230" s="133"/>
      <c r="CT230" s="133"/>
      <c r="CU230" s="133"/>
      <c r="CV230" s="133"/>
      <c r="CW230" s="133"/>
      <c r="CX230" s="133"/>
      <c r="CY230" s="133"/>
      <c r="CZ230" s="133"/>
      <c r="DA230" s="133"/>
      <c r="DB230" s="133"/>
      <c r="DC230" s="133"/>
      <c r="DD230" s="133"/>
      <c r="DE230" s="133"/>
    </row>
    <row r="231" ht="15.75" customHeight="1">
      <c r="A231" s="133"/>
      <c r="B231" s="133"/>
      <c r="C231" s="133"/>
      <c r="D231" s="133"/>
      <c r="E231" s="133"/>
      <c r="F231" s="133"/>
      <c r="G231" s="136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33"/>
      <c r="CD231" s="133"/>
      <c r="CE231" s="133"/>
      <c r="CF231" s="133"/>
      <c r="CG231" s="133"/>
      <c r="CH231" s="133"/>
      <c r="CI231" s="133"/>
      <c r="CJ231" s="133"/>
      <c r="CK231" s="133"/>
      <c r="CL231" s="133"/>
      <c r="CM231" s="133"/>
      <c r="CN231" s="133"/>
      <c r="CO231" s="133"/>
      <c r="CP231" s="133"/>
      <c r="CQ231" s="133"/>
      <c r="CR231" s="133"/>
      <c r="CS231" s="133"/>
      <c r="CT231" s="133"/>
      <c r="CU231" s="133"/>
      <c r="CV231" s="133"/>
      <c r="CW231" s="133"/>
      <c r="CX231" s="133"/>
      <c r="CY231" s="133"/>
      <c r="CZ231" s="133"/>
      <c r="DA231" s="133"/>
      <c r="DB231" s="133"/>
      <c r="DC231" s="133"/>
      <c r="DD231" s="133"/>
      <c r="DE231" s="133"/>
    </row>
    <row r="232" ht="15.75" customHeight="1">
      <c r="A232" s="133"/>
      <c r="B232" s="133"/>
      <c r="C232" s="133"/>
      <c r="D232" s="133"/>
      <c r="E232" s="133"/>
      <c r="F232" s="133"/>
      <c r="G232" s="136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33"/>
      <c r="CD232" s="133"/>
      <c r="CE232" s="133"/>
      <c r="CF232" s="133"/>
      <c r="CG232" s="133"/>
      <c r="CH232" s="133"/>
      <c r="CI232" s="133"/>
      <c r="CJ232" s="133"/>
      <c r="CK232" s="133"/>
      <c r="CL232" s="133"/>
      <c r="CM232" s="133"/>
      <c r="CN232" s="133"/>
      <c r="CO232" s="133"/>
      <c r="CP232" s="133"/>
      <c r="CQ232" s="133"/>
      <c r="CR232" s="133"/>
      <c r="CS232" s="133"/>
      <c r="CT232" s="133"/>
      <c r="CU232" s="133"/>
      <c r="CV232" s="133"/>
      <c r="CW232" s="133"/>
      <c r="CX232" s="133"/>
      <c r="CY232" s="133"/>
      <c r="CZ232" s="133"/>
      <c r="DA232" s="133"/>
      <c r="DB232" s="133"/>
      <c r="DC232" s="133"/>
      <c r="DD232" s="133"/>
      <c r="DE232" s="133"/>
    </row>
    <row r="233" ht="15.75" customHeight="1">
      <c r="A233" s="133"/>
      <c r="B233" s="133"/>
      <c r="C233" s="133"/>
      <c r="D233" s="133"/>
      <c r="E233" s="133"/>
      <c r="F233" s="133"/>
      <c r="G233" s="136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33"/>
      <c r="CD233" s="133"/>
      <c r="CE233" s="133"/>
      <c r="CF233" s="133"/>
      <c r="CG233" s="133"/>
      <c r="CH233" s="133"/>
      <c r="CI233" s="133"/>
      <c r="CJ233" s="133"/>
      <c r="CK233" s="133"/>
      <c r="CL233" s="133"/>
      <c r="CM233" s="133"/>
      <c r="CN233" s="133"/>
      <c r="CO233" s="133"/>
      <c r="CP233" s="133"/>
      <c r="CQ233" s="133"/>
      <c r="CR233" s="133"/>
      <c r="CS233" s="133"/>
      <c r="CT233" s="133"/>
      <c r="CU233" s="133"/>
      <c r="CV233" s="133"/>
      <c r="CW233" s="133"/>
      <c r="CX233" s="133"/>
      <c r="CY233" s="133"/>
      <c r="CZ233" s="133"/>
      <c r="DA233" s="133"/>
      <c r="DB233" s="133"/>
      <c r="DC233" s="133"/>
      <c r="DD233" s="133"/>
      <c r="DE233" s="133"/>
    </row>
    <row r="234" ht="15.75" customHeight="1">
      <c r="A234" s="133"/>
      <c r="B234" s="133"/>
      <c r="C234" s="133"/>
      <c r="D234" s="133"/>
      <c r="E234" s="133"/>
      <c r="F234" s="133"/>
      <c r="G234" s="136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33"/>
      <c r="CD234" s="133"/>
      <c r="CE234" s="133"/>
      <c r="CF234" s="133"/>
      <c r="CG234" s="133"/>
      <c r="CH234" s="133"/>
      <c r="CI234" s="133"/>
      <c r="CJ234" s="133"/>
      <c r="CK234" s="133"/>
      <c r="CL234" s="133"/>
      <c r="CM234" s="133"/>
      <c r="CN234" s="133"/>
      <c r="CO234" s="133"/>
      <c r="CP234" s="133"/>
      <c r="CQ234" s="133"/>
      <c r="CR234" s="133"/>
      <c r="CS234" s="133"/>
      <c r="CT234" s="133"/>
      <c r="CU234" s="133"/>
      <c r="CV234" s="133"/>
      <c r="CW234" s="133"/>
      <c r="CX234" s="133"/>
      <c r="CY234" s="133"/>
      <c r="CZ234" s="133"/>
      <c r="DA234" s="133"/>
      <c r="DB234" s="133"/>
      <c r="DC234" s="133"/>
      <c r="DD234" s="133"/>
      <c r="DE234" s="133"/>
    </row>
    <row r="235" ht="15.75" customHeight="1">
      <c r="A235" s="133"/>
      <c r="B235" s="133"/>
      <c r="C235" s="133"/>
      <c r="D235" s="133"/>
      <c r="E235" s="133"/>
      <c r="F235" s="133"/>
      <c r="G235" s="136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33"/>
      <c r="CD235" s="133"/>
      <c r="CE235" s="133"/>
      <c r="CF235" s="133"/>
      <c r="CG235" s="133"/>
      <c r="CH235" s="133"/>
      <c r="CI235" s="133"/>
      <c r="CJ235" s="133"/>
      <c r="CK235" s="133"/>
      <c r="CL235" s="133"/>
      <c r="CM235" s="133"/>
      <c r="CN235" s="133"/>
      <c r="CO235" s="133"/>
      <c r="CP235" s="133"/>
      <c r="CQ235" s="133"/>
      <c r="CR235" s="133"/>
      <c r="CS235" s="133"/>
      <c r="CT235" s="133"/>
      <c r="CU235" s="133"/>
      <c r="CV235" s="133"/>
      <c r="CW235" s="133"/>
      <c r="CX235" s="133"/>
      <c r="CY235" s="133"/>
      <c r="CZ235" s="133"/>
      <c r="DA235" s="133"/>
      <c r="DB235" s="133"/>
      <c r="DC235" s="133"/>
      <c r="DD235" s="133"/>
      <c r="DE235" s="133"/>
    </row>
    <row r="236" ht="15.75" customHeight="1">
      <c r="A236" s="133"/>
      <c r="B236" s="133"/>
      <c r="C236" s="133"/>
      <c r="D236" s="133"/>
      <c r="E236" s="133"/>
      <c r="F236" s="133"/>
      <c r="G236" s="136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33"/>
      <c r="CD236" s="133"/>
      <c r="CE236" s="133"/>
      <c r="CF236" s="133"/>
      <c r="CG236" s="133"/>
      <c r="CH236" s="133"/>
      <c r="CI236" s="133"/>
      <c r="CJ236" s="133"/>
      <c r="CK236" s="133"/>
      <c r="CL236" s="133"/>
      <c r="CM236" s="133"/>
      <c r="CN236" s="133"/>
      <c r="CO236" s="133"/>
      <c r="CP236" s="133"/>
      <c r="CQ236" s="133"/>
      <c r="CR236" s="133"/>
      <c r="CS236" s="133"/>
      <c r="CT236" s="133"/>
      <c r="CU236" s="133"/>
      <c r="CV236" s="133"/>
      <c r="CW236" s="133"/>
      <c r="CX236" s="133"/>
      <c r="CY236" s="133"/>
      <c r="CZ236" s="133"/>
      <c r="DA236" s="133"/>
      <c r="DB236" s="133"/>
      <c r="DC236" s="133"/>
      <c r="DD236" s="133"/>
      <c r="DE236" s="133"/>
    </row>
    <row r="237" ht="15.75" customHeight="1">
      <c r="A237" s="133"/>
      <c r="B237" s="133"/>
      <c r="C237" s="133"/>
      <c r="D237" s="133"/>
      <c r="E237" s="133"/>
      <c r="F237" s="133"/>
      <c r="G237" s="136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33"/>
      <c r="CD237" s="133"/>
      <c r="CE237" s="133"/>
      <c r="CF237" s="133"/>
      <c r="CG237" s="133"/>
      <c r="CH237" s="133"/>
      <c r="CI237" s="133"/>
      <c r="CJ237" s="133"/>
      <c r="CK237" s="133"/>
      <c r="CL237" s="133"/>
      <c r="CM237" s="133"/>
      <c r="CN237" s="133"/>
      <c r="CO237" s="133"/>
      <c r="CP237" s="133"/>
      <c r="CQ237" s="133"/>
      <c r="CR237" s="133"/>
      <c r="CS237" s="133"/>
      <c r="CT237" s="133"/>
      <c r="CU237" s="133"/>
      <c r="CV237" s="133"/>
      <c r="CW237" s="133"/>
      <c r="CX237" s="133"/>
      <c r="CY237" s="133"/>
      <c r="CZ237" s="133"/>
      <c r="DA237" s="133"/>
      <c r="DB237" s="133"/>
      <c r="DC237" s="133"/>
      <c r="DD237" s="133"/>
      <c r="DE237" s="133"/>
    </row>
    <row r="238" ht="15.75" customHeight="1">
      <c r="A238" s="133"/>
      <c r="B238" s="133"/>
      <c r="C238" s="133"/>
      <c r="D238" s="133"/>
      <c r="E238" s="133"/>
      <c r="F238" s="133"/>
      <c r="G238" s="136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33"/>
      <c r="CD238" s="133"/>
      <c r="CE238" s="133"/>
      <c r="CF238" s="133"/>
      <c r="CG238" s="133"/>
      <c r="CH238" s="133"/>
      <c r="CI238" s="133"/>
      <c r="CJ238" s="133"/>
      <c r="CK238" s="133"/>
      <c r="CL238" s="133"/>
      <c r="CM238" s="133"/>
      <c r="CN238" s="133"/>
      <c r="CO238" s="133"/>
      <c r="CP238" s="133"/>
      <c r="CQ238" s="133"/>
      <c r="CR238" s="133"/>
      <c r="CS238" s="133"/>
      <c r="CT238" s="133"/>
      <c r="CU238" s="133"/>
      <c r="CV238" s="133"/>
      <c r="CW238" s="133"/>
      <c r="CX238" s="133"/>
      <c r="CY238" s="133"/>
      <c r="CZ238" s="133"/>
      <c r="DA238" s="133"/>
      <c r="DB238" s="133"/>
      <c r="DC238" s="133"/>
      <c r="DD238" s="133"/>
      <c r="DE238" s="133"/>
    </row>
    <row r="239" ht="15.75" customHeight="1">
      <c r="A239" s="133"/>
      <c r="B239" s="133"/>
      <c r="C239" s="133"/>
      <c r="D239" s="133"/>
      <c r="E239" s="133"/>
      <c r="F239" s="133"/>
      <c r="G239" s="136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33"/>
      <c r="CD239" s="133"/>
      <c r="CE239" s="133"/>
      <c r="CF239" s="133"/>
      <c r="CG239" s="133"/>
      <c r="CH239" s="133"/>
      <c r="CI239" s="133"/>
      <c r="CJ239" s="133"/>
      <c r="CK239" s="133"/>
      <c r="CL239" s="133"/>
      <c r="CM239" s="133"/>
      <c r="CN239" s="133"/>
      <c r="CO239" s="133"/>
      <c r="CP239" s="133"/>
      <c r="CQ239" s="133"/>
      <c r="CR239" s="133"/>
      <c r="CS239" s="133"/>
      <c r="CT239" s="133"/>
      <c r="CU239" s="133"/>
      <c r="CV239" s="133"/>
      <c r="CW239" s="133"/>
      <c r="CX239" s="133"/>
      <c r="CY239" s="133"/>
      <c r="CZ239" s="133"/>
      <c r="DA239" s="133"/>
      <c r="DB239" s="133"/>
      <c r="DC239" s="133"/>
      <c r="DD239" s="133"/>
      <c r="DE239" s="133"/>
    </row>
    <row r="240" ht="15.75" customHeight="1">
      <c r="A240" s="133"/>
      <c r="B240" s="133"/>
      <c r="C240" s="133"/>
      <c r="D240" s="133"/>
      <c r="E240" s="133"/>
      <c r="F240" s="133"/>
      <c r="G240" s="136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33"/>
      <c r="CD240" s="133"/>
      <c r="CE240" s="133"/>
      <c r="CF240" s="133"/>
      <c r="CG240" s="133"/>
      <c r="CH240" s="133"/>
      <c r="CI240" s="133"/>
      <c r="CJ240" s="133"/>
      <c r="CK240" s="133"/>
      <c r="CL240" s="133"/>
      <c r="CM240" s="133"/>
      <c r="CN240" s="133"/>
      <c r="CO240" s="133"/>
      <c r="CP240" s="133"/>
      <c r="CQ240" s="133"/>
      <c r="CR240" s="133"/>
      <c r="CS240" s="133"/>
      <c r="CT240" s="133"/>
      <c r="CU240" s="133"/>
      <c r="CV240" s="133"/>
      <c r="CW240" s="133"/>
      <c r="CX240" s="133"/>
      <c r="CY240" s="133"/>
      <c r="CZ240" s="133"/>
      <c r="DA240" s="133"/>
      <c r="DB240" s="133"/>
      <c r="DC240" s="133"/>
      <c r="DD240" s="133"/>
      <c r="DE240" s="133"/>
    </row>
    <row r="241" ht="15.75" customHeight="1">
      <c r="A241" s="133"/>
      <c r="B241" s="133"/>
      <c r="C241" s="133"/>
      <c r="D241" s="133"/>
      <c r="E241" s="133"/>
      <c r="F241" s="133"/>
      <c r="G241" s="136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33"/>
      <c r="CD241" s="133"/>
      <c r="CE241" s="133"/>
      <c r="CF241" s="133"/>
      <c r="CG241" s="133"/>
      <c r="CH241" s="133"/>
      <c r="CI241" s="133"/>
      <c r="CJ241" s="133"/>
      <c r="CK241" s="133"/>
      <c r="CL241" s="133"/>
      <c r="CM241" s="133"/>
      <c r="CN241" s="133"/>
      <c r="CO241" s="133"/>
      <c r="CP241" s="133"/>
      <c r="CQ241" s="133"/>
      <c r="CR241" s="133"/>
      <c r="CS241" s="133"/>
      <c r="CT241" s="133"/>
      <c r="CU241" s="133"/>
      <c r="CV241" s="133"/>
      <c r="CW241" s="133"/>
      <c r="CX241" s="133"/>
      <c r="CY241" s="133"/>
      <c r="CZ241" s="133"/>
      <c r="DA241" s="133"/>
      <c r="DB241" s="133"/>
      <c r="DC241" s="133"/>
      <c r="DD241" s="133"/>
      <c r="DE241" s="133"/>
    </row>
    <row r="242" ht="15.75" customHeight="1">
      <c r="A242" s="133"/>
      <c r="B242" s="133"/>
      <c r="C242" s="133"/>
      <c r="D242" s="133"/>
      <c r="E242" s="133"/>
      <c r="F242" s="133"/>
      <c r="G242" s="136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33"/>
      <c r="CD242" s="133"/>
      <c r="CE242" s="133"/>
      <c r="CF242" s="133"/>
      <c r="CG242" s="133"/>
      <c r="CH242" s="133"/>
      <c r="CI242" s="133"/>
      <c r="CJ242" s="133"/>
      <c r="CK242" s="133"/>
      <c r="CL242" s="133"/>
      <c r="CM242" s="133"/>
      <c r="CN242" s="133"/>
      <c r="CO242" s="133"/>
      <c r="CP242" s="133"/>
      <c r="CQ242" s="133"/>
      <c r="CR242" s="133"/>
      <c r="CS242" s="133"/>
      <c r="CT242" s="133"/>
      <c r="CU242" s="133"/>
      <c r="CV242" s="133"/>
      <c r="CW242" s="133"/>
      <c r="CX242" s="133"/>
      <c r="CY242" s="133"/>
      <c r="CZ242" s="133"/>
      <c r="DA242" s="133"/>
      <c r="DB242" s="133"/>
      <c r="DC242" s="133"/>
      <c r="DD242" s="133"/>
      <c r="DE242" s="133"/>
    </row>
    <row r="243" ht="15.75" customHeight="1">
      <c r="A243" s="133"/>
      <c r="B243" s="133"/>
      <c r="C243" s="133"/>
      <c r="D243" s="133"/>
      <c r="E243" s="133"/>
      <c r="F243" s="133"/>
      <c r="G243" s="136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33"/>
      <c r="CD243" s="133"/>
      <c r="CE243" s="133"/>
      <c r="CF243" s="133"/>
      <c r="CG243" s="133"/>
      <c r="CH243" s="133"/>
      <c r="CI243" s="133"/>
      <c r="CJ243" s="133"/>
      <c r="CK243" s="133"/>
      <c r="CL243" s="133"/>
      <c r="CM243" s="133"/>
      <c r="CN243" s="133"/>
      <c r="CO243" s="133"/>
      <c r="CP243" s="133"/>
      <c r="CQ243" s="133"/>
      <c r="CR243" s="133"/>
      <c r="CS243" s="133"/>
      <c r="CT243" s="133"/>
      <c r="CU243" s="133"/>
      <c r="CV243" s="133"/>
      <c r="CW243" s="133"/>
      <c r="CX243" s="133"/>
      <c r="CY243" s="133"/>
      <c r="CZ243" s="133"/>
      <c r="DA243" s="133"/>
      <c r="DB243" s="133"/>
      <c r="DC243" s="133"/>
      <c r="DD243" s="133"/>
      <c r="DE243" s="133"/>
    </row>
    <row r="244" ht="15.75" customHeight="1">
      <c r="A244" s="133"/>
      <c r="B244" s="133"/>
      <c r="C244" s="133"/>
      <c r="D244" s="133"/>
      <c r="E244" s="133"/>
      <c r="F244" s="133"/>
      <c r="G244" s="136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33"/>
      <c r="CD244" s="133"/>
      <c r="CE244" s="133"/>
      <c r="CF244" s="133"/>
      <c r="CG244" s="133"/>
      <c r="CH244" s="133"/>
      <c r="CI244" s="133"/>
      <c r="CJ244" s="133"/>
      <c r="CK244" s="133"/>
      <c r="CL244" s="133"/>
      <c r="CM244" s="133"/>
      <c r="CN244" s="133"/>
      <c r="CO244" s="133"/>
      <c r="CP244" s="133"/>
      <c r="CQ244" s="133"/>
      <c r="CR244" s="133"/>
      <c r="CS244" s="133"/>
      <c r="CT244" s="133"/>
      <c r="CU244" s="133"/>
      <c r="CV244" s="133"/>
      <c r="CW244" s="133"/>
      <c r="CX244" s="133"/>
      <c r="CY244" s="133"/>
      <c r="CZ244" s="133"/>
      <c r="DA244" s="133"/>
      <c r="DB244" s="133"/>
      <c r="DC244" s="133"/>
      <c r="DD244" s="133"/>
      <c r="DE244" s="133"/>
    </row>
    <row r="245" ht="15.75" customHeight="1">
      <c r="A245" s="133"/>
      <c r="B245" s="133"/>
      <c r="C245" s="133"/>
      <c r="D245" s="133"/>
      <c r="E245" s="133"/>
      <c r="F245" s="133"/>
      <c r="G245" s="136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33"/>
      <c r="CD245" s="133"/>
      <c r="CE245" s="133"/>
      <c r="CF245" s="133"/>
      <c r="CG245" s="133"/>
      <c r="CH245" s="133"/>
      <c r="CI245" s="133"/>
      <c r="CJ245" s="133"/>
      <c r="CK245" s="133"/>
      <c r="CL245" s="133"/>
      <c r="CM245" s="133"/>
      <c r="CN245" s="133"/>
      <c r="CO245" s="133"/>
      <c r="CP245" s="133"/>
      <c r="CQ245" s="133"/>
      <c r="CR245" s="133"/>
      <c r="CS245" s="133"/>
      <c r="CT245" s="133"/>
      <c r="CU245" s="133"/>
      <c r="CV245" s="133"/>
      <c r="CW245" s="133"/>
      <c r="CX245" s="133"/>
      <c r="CY245" s="133"/>
      <c r="CZ245" s="133"/>
      <c r="DA245" s="133"/>
      <c r="DB245" s="133"/>
      <c r="DC245" s="133"/>
      <c r="DD245" s="133"/>
      <c r="DE245" s="133"/>
    </row>
    <row r="246" ht="15.75" customHeight="1">
      <c r="A246" s="133"/>
      <c r="B246" s="133"/>
      <c r="C246" s="133"/>
      <c r="D246" s="133"/>
      <c r="E246" s="133"/>
      <c r="F246" s="133"/>
      <c r="G246" s="136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33"/>
      <c r="CD246" s="133"/>
      <c r="CE246" s="133"/>
      <c r="CF246" s="133"/>
      <c r="CG246" s="133"/>
      <c r="CH246" s="133"/>
      <c r="CI246" s="133"/>
      <c r="CJ246" s="133"/>
      <c r="CK246" s="133"/>
      <c r="CL246" s="133"/>
      <c r="CM246" s="133"/>
      <c r="CN246" s="133"/>
      <c r="CO246" s="133"/>
      <c r="CP246" s="133"/>
      <c r="CQ246" s="133"/>
      <c r="CR246" s="133"/>
      <c r="CS246" s="133"/>
      <c r="CT246" s="133"/>
      <c r="CU246" s="133"/>
      <c r="CV246" s="133"/>
      <c r="CW246" s="133"/>
      <c r="CX246" s="133"/>
      <c r="CY246" s="133"/>
      <c r="CZ246" s="133"/>
      <c r="DA246" s="133"/>
      <c r="DB246" s="133"/>
      <c r="DC246" s="133"/>
      <c r="DD246" s="133"/>
      <c r="DE246" s="133"/>
    </row>
    <row r="247" ht="15.75" customHeight="1">
      <c r="A247" s="133"/>
      <c r="B247" s="133"/>
      <c r="C247" s="133"/>
      <c r="D247" s="133"/>
      <c r="E247" s="133"/>
      <c r="F247" s="133"/>
      <c r="G247" s="136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33"/>
      <c r="CD247" s="133"/>
      <c r="CE247" s="133"/>
      <c r="CF247" s="133"/>
      <c r="CG247" s="133"/>
      <c r="CH247" s="133"/>
      <c r="CI247" s="133"/>
      <c r="CJ247" s="133"/>
      <c r="CK247" s="133"/>
      <c r="CL247" s="133"/>
      <c r="CM247" s="133"/>
      <c r="CN247" s="133"/>
      <c r="CO247" s="133"/>
      <c r="CP247" s="133"/>
      <c r="CQ247" s="133"/>
      <c r="CR247" s="133"/>
      <c r="CS247" s="133"/>
      <c r="CT247" s="133"/>
      <c r="CU247" s="133"/>
      <c r="CV247" s="133"/>
      <c r="CW247" s="133"/>
      <c r="CX247" s="133"/>
      <c r="CY247" s="133"/>
      <c r="CZ247" s="133"/>
      <c r="DA247" s="133"/>
      <c r="DB247" s="133"/>
      <c r="DC247" s="133"/>
      <c r="DD247" s="133"/>
      <c r="DE247" s="133"/>
    </row>
    <row r="248" ht="15.75" customHeight="1">
      <c r="A248" s="133"/>
      <c r="B248" s="133"/>
      <c r="C248" s="133"/>
      <c r="D248" s="133"/>
      <c r="E248" s="133"/>
      <c r="F248" s="133"/>
      <c r="G248" s="136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33"/>
      <c r="CD248" s="133"/>
      <c r="CE248" s="133"/>
      <c r="CF248" s="133"/>
      <c r="CG248" s="133"/>
      <c r="CH248" s="133"/>
      <c r="CI248" s="133"/>
      <c r="CJ248" s="133"/>
      <c r="CK248" s="133"/>
      <c r="CL248" s="133"/>
      <c r="CM248" s="133"/>
      <c r="CN248" s="133"/>
      <c r="CO248" s="133"/>
      <c r="CP248" s="133"/>
      <c r="CQ248" s="133"/>
      <c r="CR248" s="133"/>
      <c r="CS248" s="133"/>
      <c r="CT248" s="133"/>
      <c r="CU248" s="133"/>
      <c r="CV248" s="133"/>
      <c r="CW248" s="133"/>
      <c r="CX248" s="133"/>
      <c r="CY248" s="133"/>
      <c r="CZ248" s="133"/>
      <c r="DA248" s="133"/>
      <c r="DB248" s="133"/>
      <c r="DC248" s="133"/>
      <c r="DD248" s="133"/>
      <c r="DE248" s="133"/>
    </row>
    <row r="249" ht="15.75" customHeight="1">
      <c r="A249" s="133"/>
      <c r="B249" s="133"/>
      <c r="C249" s="133"/>
      <c r="D249" s="133"/>
      <c r="E249" s="133"/>
      <c r="F249" s="133"/>
      <c r="G249" s="136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33"/>
      <c r="CD249" s="133"/>
      <c r="CE249" s="133"/>
      <c r="CF249" s="133"/>
      <c r="CG249" s="133"/>
      <c r="CH249" s="133"/>
      <c r="CI249" s="133"/>
      <c r="CJ249" s="133"/>
      <c r="CK249" s="133"/>
      <c r="CL249" s="133"/>
      <c r="CM249" s="133"/>
      <c r="CN249" s="133"/>
      <c r="CO249" s="133"/>
      <c r="CP249" s="133"/>
      <c r="CQ249" s="133"/>
      <c r="CR249" s="133"/>
      <c r="CS249" s="133"/>
      <c r="CT249" s="133"/>
      <c r="CU249" s="133"/>
      <c r="CV249" s="133"/>
      <c r="CW249" s="133"/>
      <c r="CX249" s="133"/>
      <c r="CY249" s="133"/>
      <c r="CZ249" s="133"/>
      <c r="DA249" s="133"/>
      <c r="DB249" s="133"/>
      <c r="DC249" s="133"/>
      <c r="DD249" s="133"/>
      <c r="DE249" s="133"/>
    </row>
    <row r="250" ht="15.75" customHeight="1">
      <c r="A250" s="133"/>
      <c r="B250" s="133"/>
      <c r="C250" s="133"/>
      <c r="D250" s="133"/>
      <c r="E250" s="133"/>
      <c r="F250" s="133"/>
      <c r="G250" s="136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33"/>
      <c r="CD250" s="133"/>
      <c r="CE250" s="133"/>
      <c r="CF250" s="133"/>
      <c r="CG250" s="133"/>
      <c r="CH250" s="133"/>
      <c r="CI250" s="133"/>
      <c r="CJ250" s="133"/>
      <c r="CK250" s="133"/>
      <c r="CL250" s="133"/>
      <c r="CM250" s="133"/>
      <c r="CN250" s="133"/>
      <c r="CO250" s="133"/>
      <c r="CP250" s="133"/>
      <c r="CQ250" s="133"/>
      <c r="CR250" s="133"/>
      <c r="CS250" s="133"/>
      <c r="CT250" s="133"/>
      <c r="CU250" s="133"/>
      <c r="CV250" s="133"/>
      <c r="CW250" s="133"/>
      <c r="CX250" s="133"/>
      <c r="CY250" s="133"/>
      <c r="CZ250" s="133"/>
      <c r="DA250" s="133"/>
      <c r="DB250" s="133"/>
      <c r="DC250" s="133"/>
      <c r="DD250" s="133"/>
      <c r="DE250" s="133"/>
    </row>
    <row r="251" ht="15.75" customHeight="1">
      <c r="A251" s="133"/>
      <c r="B251" s="133"/>
      <c r="C251" s="133"/>
      <c r="D251" s="133"/>
      <c r="E251" s="133"/>
      <c r="F251" s="133"/>
      <c r="G251" s="136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33"/>
      <c r="CD251" s="133"/>
      <c r="CE251" s="133"/>
      <c r="CF251" s="133"/>
      <c r="CG251" s="133"/>
      <c r="CH251" s="133"/>
      <c r="CI251" s="133"/>
      <c r="CJ251" s="133"/>
      <c r="CK251" s="133"/>
      <c r="CL251" s="133"/>
      <c r="CM251" s="133"/>
      <c r="CN251" s="133"/>
      <c r="CO251" s="133"/>
      <c r="CP251" s="133"/>
      <c r="CQ251" s="133"/>
      <c r="CR251" s="133"/>
      <c r="CS251" s="133"/>
      <c r="CT251" s="133"/>
      <c r="CU251" s="133"/>
      <c r="CV251" s="133"/>
      <c r="CW251" s="133"/>
      <c r="CX251" s="133"/>
      <c r="CY251" s="133"/>
      <c r="CZ251" s="133"/>
      <c r="DA251" s="133"/>
      <c r="DB251" s="133"/>
      <c r="DC251" s="133"/>
      <c r="DD251" s="133"/>
      <c r="DE251" s="133"/>
    </row>
    <row r="252" ht="15.75" customHeight="1">
      <c r="A252" s="133"/>
      <c r="B252" s="133"/>
      <c r="C252" s="133"/>
      <c r="D252" s="133"/>
      <c r="E252" s="133"/>
      <c r="F252" s="133"/>
      <c r="G252" s="136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33"/>
      <c r="CD252" s="133"/>
      <c r="CE252" s="133"/>
      <c r="CF252" s="133"/>
      <c r="CG252" s="133"/>
      <c r="CH252" s="133"/>
      <c r="CI252" s="133"/>
      <c r="CJ252" s="133"/>
      <c r="CK252" s="133"/>
      <c r="CL252" s="133"/>
      <c r="CM252" s="133"/>
      <c r="CN252" s="133"/>
      <c r="CO252" s="133"/>
      <c r="CP252" s="133"/>
      <c r="CQ252" s="133"/>
      <c r="CR252" s="133"/>
      <c r="CS252" s="133"/>
      <c r="CT252" s="133"/>
      <c r="CU252" s="133"/>
      <c r="CV252" s="133"/>
      <c r="CW252" s="133"/>
      <c r="CX252" s="133"/>
      <c r="CY252" s="133"/>
      <c r="CZ252" s="133"/>
      <c r="DA252" s="133"/>
      <c r="DB252" s="133"/>
      <c r="DC252" s="133"/>
      <c r="DD252" s="133"/>
      <c r="DE252" s="133"/>
    </row>
    <row r="253" ht="15.75" customHeight="1">
      <c r="A253" s="133"/>
      <c r="B253" s="133"/>
      <c r="C253" s="133"/>
      <c r="D253" s="133"/>
      <c r="E253" s="133"/>
      <c r="F253" s="133"/>
      <c r="G253" s="136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33"/>
      <c r="CD253" s="133"/>
      <c r="CE253" s="133"/>
      <c r="CF253" s="133"/>
      <c r="CG253" s="133"/>
      <c r="CH253" s="133"/>
      <c r="CI253" s="133"/>
      <c r="CJ253" s="133"/>
      <c r="CK253" s="133"/>
      <c r="CL253" s="133"/>
      <c r="CM253" s="133"/>
      <c r="CN253" s="133"/>
      <c r="CO253" s="133"/>
      <c r="CP253" s="133"/>
      <c r="CQ253" s="133"/>
      <c r="CR253" s="133"/>
      <c r="CS253" s="133"/>
      <c r="CT253" s="133"/>
      <c r="CU253" s="133"/>
      <c r="CV253" s="133"/>
      <c r="CW253" s="133"/>
      <c r="CX253" s="133"/>
      <c r="CY253" s="133"/>
      <c r="CZ253" s="133"/>
      <c r="DA253" s="133"/>
      <c r="DB253" s="133"/>
      <c r="DC253" s="133"/>
      <c r="DD253" s="133"/>
      <c r="DE253" s="133"/>
    </row>
    <row r="254" ht="15.75" customHeight="1">
      <c r="A254" s="133"/>
      <c r="B254" s="133"/>
      <c r="C254" s="133"/>
      <c r="D254" s="133"/>
      <c r="E254" s="133"/>
      <c r="F254" s="133"/>
      <c r="G254" s="136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33"/>
      <c r="CD254" s="133"/>
      <c r="CE254" s="133"/>
      <c r="CF254" s="133"/>
      <c r="CG254" s="133"/>
      <c r="CH254" s="133"/>
      <c r="CI254" s="133"/>
      <c r="CJ254" s="133"/>
      <c r="CK254" s="133"/>
      <c r="CL254" s="133"/>
      <c r="CM254" s="133"/>
      <c r="CN254" s="133"/>
      <c r="CO254" s="133"/>
      <c r="CP254" s="133"/>
      <c r="CQ254" s="133"/>
      <c r="CR254" s="133"/>
      <c r="CS254" s="133"/>
      <c r="CT254" s="133"/>
      <c r="CU254" s="133"/>
      <c r="CV254" s="133"/>
      <c r="CW254" s="133"/>
      <c r="CX254" s="133"/>
      <c r="CY254" s="133"/>
      <c r="CZ254" s="133"/>
      <c r="DA254" s="133"/>
      <c r="DB254" s="133"/>
      <c r="DC254" s="133"/>
      <c r="DD254" s="133"/>
      <c r="DE254" s="133"/>
    </row>
    <row r="255" ht="15.75" customHeight="1">
      <c r="A255" s="133"/>
      <c r="B255" s="133"/>
      <c r="C255" s="133"/>
      <c r="D255" s="133"/>
      <c r="E255" s="133"/>
      <c r="F255" s="133"/>
      <c r="G255" s="136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33"/>
      <c r="CD255" s="133"/>
      <c r="CE255" s="133"/>
      <c r="CF255" s="133"/>
      <c r="CG255" s="133"/>
      <c r="CH255" s="133"/>
      <c r="CI255" s="133"/>
      <c r="CJ255" s="133"/>
      <c r="CK255" s="133"/>
      <c r="CL255" s="133"/>
      <c r="CM255" s="133"/>
      <c r="CN255" s="133"/>
      <c r="CO255" s="133"/>
      <c r="CP255" s="133"/>
      <c r="CQ255" s="133"/>
      <c r="CR255" s="133"/>
      <c r="CS255" s="133"/>
      <c r="CT255" s="133"/>
      <c r="CU255" s="133"/>
      <c r="CV255" s="133"/>
      <c r="CW255" s="133"/>
      <c r="CX255" s="133"/>
      <c r="CY255" s="133"/>
      <c r="CZ255" s="133"/>
      <c r="DA255" s="133"/>
      <c r="DB255" s="133"/>
      <c r="DC255" s="133"/>
      <c r="DD255" s="133"/>
      <c r="DE255" s="133"/>
    </row>
    <row r="256" ht="15.75" customHeight="1">
      <c r="A256" s="133"/>
      <c r="B256" s="133"/>
      <c r="C256" s="133"/>
      <c r="D256" s="133"/>
      <c r="E256" s="133"/>
      <c r="F256" s="133"/>
      <c r="G256" s="136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33"/>
      <c r="CD256" s="133"/>
      <c r="CE256" s="133"/>
      <c r="CF256" s="133"/>
      <c r="CG256" s="133"/>
      <c r="CH256" s="133"/>
      <c r="CI256" s="133"/>
      <c r="CJ256" s="133"/>
      <c r="CK256" s="133"/>
      <c r="CL256" s="133"/>
      <c r="CM256" s="133"/>
      <c r="CN256" s="133"/>
      <c r="CO256" s="133"/>
      <c r="CP256" s="133"/>
      <c r="CQ256" s="133"/>
      <c r="CR256" s="133"/>
      <c r="CS256" s="133"/>
      <c r="CT256" s="133"/>
      <c r="CU256" s="133"/>
      <c r="CV256" s="133"/>
      <c r="CW256" s="133"/>
      <c r="CX256" s="133"/>
      <c r="CY256" s="133"/>
      <c r="CZ256" s="133"/>
      <c r="DA256" s="133"/>
      <c r="DB256" s="133"/>
      <c r="DC256" s="133"/>
      <c r="DD256" s="133"/>
      <c r="DE256" s="133"/>
    </row>
    <row r="257" ht="15.75" customHeight="1">
      <c r="A257" s="133"/>
      <c r="B257" s="133"/>
      <c r="C257" s="133"/>
      <c r="D257" s="133"/>
      <c r="E257" s="133"/>
      <c r="F257" s="133"/>
      <c r="G257" s="136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33"/>
      <c r="CD257" s="133"/>
      <c r="CE257" s="133"/>
      <c r="CF257" s="133"/>
      <c r="CG257" s="133"/>
      <c r="CH257" s="133"/>
      <c r="CI257" s="133"/>
      <c r="CJ257" s="133"/>
      <c r="CK257" s="133"/>
      <c r="CL257" s="133"/>
      <c r="CM257" s="133"/>
      <c r="CN257" s="133"/>
      <c r="CO257" s="133"/>
      <c r="CP257" s="133"/>
      <c r="CQ257" s="133"/>
      <c r="CR257" s="133"/>
      <c r="CS257" s="133"/>
      <c r="CT257" s="133"/>
      <c r="CU257" s="133"/>
      <c r="CV257" s="133"/>
      <c r="CW257" s="133"/>
      <c r="CX257" s="133"/>
      <c r="CY257" s="133"/>
      <c r="CZ257" s="133"/>
      <c r="DA257" s="133"/>
      <c r="DB257" s="133"/>
      <c r="DC257" s="133"/>
      <c r="DD257" s="133"/>
      <c r="DE257" s="133"/>
    </row>
    <row r="258" ht="15.75" customHeight="1">
      <c r="A258" s="133"/>
      <c r="B258" s="133"/>
      <c r="C258" s="133"/>
      <c r="D258" s="133"/>
      <c r="E258" s="133"/>
      <c r="F258" s="133"/>
      <c r="G258" s="136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33"/>
      <c r="CD258" s="133"/>
      <c r="CE258" s="133"/>
      <c r="CF258" s="133"/>
      <c r="CG258" s="133"/>
      <c r="CH258" s="133"/>
      <c r="CI258" s="133"/>
      <c r="CJ258" s="133"/>
      <c r="CK258" s="133"/>
      <c r="CL258" s="133"/>
      <c r="CM258" s="133"/>
      <c r="CN258" s="133"/>
      <c r="CO258" s="133"/>
      <c r="CP258" s="133"/>
      <c r="CQ258" s="133"/>
      <c r="CR258" s="133"/>
      <c r="CS258" s="133"/>
      <c r="CT258" s="133"/>
      <c r="CU258" s="133"/>
      <c r="CV258" s="133"/>
      <c r="CW258" s="133"/>
      <c r="CX258" s="133"/>
      <c r="CY258" s="133"/>
      <c r="CZ258" s="133"/>
      <c r="DA258" s="133"/>
      <c r="DB258" s="133"/>
      <c r="DC258" s="133"/>
      <c r="DD258" s="133"/>
      <c r="DE258" s="133"/>
    </row>
    <row r="259" ht="15.75" customHeight="1">
      <c r="A259" s="133"/>
      <c r="B259" s="133"/>
      <c r="C259" s="133"/>
      <c r="D259" s="133"/>
      <c r="E259" s="133"/>
      <c r="F259" s="133"/>
      <c r="G259" s="136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33"/>
      <c r="CD259" s="133"/>
      <c r="CE259" s="133"/>
      <c r="CF259" s="133"/>
      <c r="CG259" s="133"/>
      <c r="CH259" s="133"/>
      <c r="CI259" s="133"/>
      <c r="CJ259" s="133"/>
      <c r="CK259" s="133"/>
      <c r="CL259" s="133"/>
      <c r="CM259" s="133"/>
      <c r="CN259" s="133"/>
      <c r="CO259" s="133"/>
      <c r="CP259" s="133"/>
      <c r="CQ259" s="133"/>
      <c r="CR259" s="133"/>
      <c r="CS259" s="133"/>
      <c r="CT259" s="133"/>
      <c r="CU259" s="133"/>
      <c r="CV259" s="133"/>
      <c r="CW259" s="133"/>
      <c r="CX259" s="133"/>
      <c r="CY259" s="133"/>
      <c r="CZ259" s="133"/>
      <c r="DA259" s="133"/>
      <c r="DB259" s="133"/>
      <c r="DC259" s="133"/>
      <c r="DD259" s="133"/>
      <c r="DE259" s="133"/>
    </row>
    <row r="260" ht="15.75" customHeight="1">
      <c r="A260" s="133"/>
      <c r="B260" s="133"/>
      <c r="C260" s="133"/>
      <c r="D260" s="133"/>
      <c r="E260" s="133"/>
      <c r="F260" s="133"/>
      <c r="G260" s="136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33"/>
      <c r="CD260" s="133"/>
      <c r="CE260" s="133"/>
      <c r="CF260" s="133"/>
      <c r="CG260" s="133"/>
      <c r="CH260" s="133"/>
      <c r="CI260" s="133"/>
      <c r="CJ260" s="133"/>
      <c r="CK260" s="133"/>
      <c r="CL260" s="133"/>
      <c r="CM260" s="133"/>
      <c r="CN260" s="133"/>
      <c r="CO260" s="133"/>
      <c r="CP260" s="133"/>
      <c r="CQ260" s="133"/>
      <c r="CR260" s="133"/>
      <c r="CS260" s="133"/>
      <c r="CT260" s="133"/>
      <c r="CU260" s="133"/>
      <c r="CV260" s="133"/>
      <c r="CW260" s="133"/>
      <c r="CX260" s="133"/>
      <c r="CY260" s="133"/>
      <c r="CZ260" s="133"/>
      <c r="DA260" s="133"/>
      <c r="DB260" s="133"/>
      <c r="DC260" s="133"/>
      <c r="DD260" s="133"/>
      <c r="DE260" s="133"/>
    </row>
    <row r="261" ht="15.75" customHeight="1">
      <c r="A261" s="133"/>
      <c r="B261" s="133"/>
      <c r="C261" s="133"/>
      <c r="D261" s="133"/>
      <c r="E261" s="133"/>
      <c r="F261" s="133"/>
      <c r="G261" s="136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33"/>
      <c r="CD261" s="133"/>
      <c r="CE261" s="133"/>
      <c r="CF261" s="133"/>
      <c r="CG261" s="133"/>
      <c r="CH261" s="133"/>
      <c r="CI261" s="133"/>
      <c r="CJ261" s="133"/>
      <c r="CK261" s="133"/>
      <c r="CL261" s="133"/>
      <c r="CM261" s="133"/>
      <c r="CN261" s="133"/>
      <c r="CO261" s="133"/>
      <c r="CP261" s="133"/>
      <c r="CQ261" s="133"/>
      <c r="CR261" s="133"/>
      <c r="CS261" s="133"/>
      <c r="CT261" s="133"/>
      <c r="CU261" s="133"/>
      <c r="CV261" s="133"/>
      <c r="CW261" s="133"/>
      <c r="CX261" s="133"/>
      <c r="CY261" s="133"/>
      <c r="CZ261" s="133"/>
      <c r="DA261" s="133"/>
      <c r="DB261" s="133"/>
      <c r="DC261" s="133"/>
      <c r="DD261" s="133"/>
      <c r="DE261" s="133"/>
    </row>
    <row r="262" ht="15.75" customHeight="1">
      <c r="A262" s="133"/>
      <c r="B262" s="133"/>
      <c r="C262" s="133"/>
      <c r="D262" s="133"/>
      <c r="E262" s="133"/>
      <c r="F262" s="133"/>
      <c r="G262" s="136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33"/>
      <c r="CD262" s="133"/>
      <c r="CE262" s="133"/>
      <c r="CF262" s="133"/>
      <c r="CG262" s="133"/>
      <c r="CH262" s="133"/>
      <c r="CI262" s="133"/>
      <c r="CJ262" s="133"/>
      <c r="CK262" s="133"/>
      <c r="CL262" s="133"/>
      <c r="CM262" s="133"/>
      <c r="CN262" s="133"/>
      <c r="CO262" s="133"/>
      <c r="CP262" s="133"/>
      <c r="CQ262" s="133"/>
      <c r="CR262" s="133"/>
      <c r="CS262" s="133"/>
      <c r="CT262" s="133"/>
      <c r="CU262" s="133"/>
      <c r="CV262" s="133"/>
      <c r="CW262" s="133"/>
      <c r="CX262" s="133"/>
      <c r="CY262" s="133"/>
      <c r="CZ262" s="133"/>
      <c r="DA262" s="133"/>
      <c r="DB262" s="133"/>
      <c r="DC262" s="133"/>
      <c r="DD262" s="133"/>
      <c r="DE262" s="133"/>
    </row>
    <row r="263" ht="15.75" customHeight="1">
      <c r="A263" s="133"/>
      <c r="B263" s="133"/>
      <c r="C263" s="133"/>
      <c r="D263" s="133"/>
      <c r="E263" s="133"/>
      <c r="F263" s="133"/>
      <c r="G263" s="136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33"/>
      <c r="CD263" s="133"/>
      <c r="CE263" s="133"/>
      <c r="CF263" s="133"/>
      <c r="CG263" s="133"/>
      <c r="CH263" s="133"/>
      <c r="CI263" s="133"/>
      <c r="CJ263" s="133"/>
      <c r="CK263" s="133"/>
      <c r="CL263" s="133"/>
      <c r="CM263" s="133"/>
      <c r="CN263" s="133"/>
      <c r="CO263" s="133"/>
      <c r="CP263" s="133"/>
      <c r="CQ263" s="133"/>
      <c r="CR263" s="133"/>
      <c r="CS263" s="133"/>
      <c r="CT263" s="133"/>
      <c r="CU263" s="133"/>
      <c r="CV263" s="133"/>
      <c r="CW263" s="133"/>
      <c r="CX263" s="133"/>
      <c r="CY263" s="133"/>
      <c r="CZ263" s="133"/>
      <c r="DA263" s="133"/>
      <c r="DB263" s="133"/>
      <c r="DC263" s="133"/>
      <c r="DD263" s="133"/>
      <c r="DE263" s="133"/>
    </row>
    <row r="264" ht="15.75" customHeight="1">
      <c r="A264" s="133"/>
      <c r="B264" s="133"/>
      <c r="C264" s="133"/>
      <c r="D264" s="133"/>
      <c r="E264" s="133"/>
      <c r="F264" s="133"/>
      <c r="G264" s="136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33"/>
      <c r="CD264" s="133"/>
      <c r="CE264" s="133"/>
      <c r="CF264" s="133"/>
      <c r="CG264" s="133"/>
      <c r="CH264" s="133"/>
      <c r="CI264" s="133"/>
      <c r="CJ264" s="133"/>
      <c r="CK264" s="133"/>
      <c r="CL264" s="133"/>
      <c r="CM264" s="133"/>
      <c r="CN264" s="133"/>
      <c r="CO264" s="133"/>
      <c r="CP264" s="133"/>
      <c r="CQ264" s="133"/>
      <c r="CR264" s="133"/>
      <c r="CS264" s="133"/>
      <c r="CT264" s="133"/>
      <c r="CU264" s="133"/>
      <c r="CV264" s="133"/>
      <c r="CW264" s="133"/>
      <c r="CX264" s="133"/>
      <c r="CY264" s="133"/>
      <c r="CZ264" s="133"/>
      <c r="DA264" s="133"/>
      <c r="DB264" s="133"/>
      <c r="DC264" s="133"/>
      <c r="DD264" s="133"/>
      <c r="DE264" s="133"/>
    </row>
    <row r="265" ht="15.75" customHeight="1">
      <c r="A265" s="133"/>
      <c r="B265" s="133"/>
      <c r="C265" s="133"/>
      <c r="D265" s="133"/>
      <c r="E265" s="133"/>
      <c r="F265" s="133"/>
      <c r="G265" s="136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33"/>
      <c r="CD265" s="133"/>
      <c r="CE265" s="133"/>
      <c r="CF265" s="133"/>
      <c r="CG265" s="133"/>
      <c r="CH265" s="133"/>
      <c r="CI265" s="133"/>
      <c r="CJ265" s="133"/>
      <c r="CK265" s="133"/>
      <c r="CL265" s="133"/>
      <c r="CM265" s="133"/>
      <c r="CN265" s="133"/>
      <c r="CO265" s="133"/>
      <c r="CP265" s="133"/>
      <c r="CQ265" s="133"/>
      <c r="CR265" s="133"/>
      <c r="CS265" s="133"/>
      <c r="CT265" s="133"/>
      <c r="CU265" s="133"/>
      <c r="CV265" s="133"/>
      <c r="CW265" s="133"/>
      <c r="CX265" s="133"/>
      <c r="CY265" s="133"/>
      <c r="CZ265" s="133"/>
      <c r="DA265" s="133"/>
      <c r="DB265" s="133"/>
      <c r="DC265" s="133"/>
      <c r="DD265" s="133"/>
      <c r="DE265" s="133"/>
    </row>
    <row r="266" ht="15.75" customHeight="1">
      <c r="A266" s="133"/>
      <c r="B266" s="133"/>
      <c r="C266" s="133"/>
      <c r="D266" s="133"/>
      <c r="E266" s="133"/>
      <c r="F266" s="133"/>
      <c r="G266" s="136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33"/>
      <c r="CD266" s="133"/>
      <c r="CE266" s="133"/>
      <c r="CF266" s="133"/>
      <c r="CG266" s="133"/>
      <c r="CH266" s="133"/>
      <c r="CI266" s="133"/>
      <c r="CJ266" s="133"/>
      <c r="CK266" s="133"/>
      <c r="CL266" s="133"/>
      <c r="CM266" s="133"/>
      <c r="CN266" s="133"/>
      <c r="CO266" s="133"/>
      <c r="CP266" s="133"/>
      <c r="CQ266" s="133"/>
      <c r="CR266" s="133"/>
      <c r="CS266" s="133"/>
      <c r="CT266" s="133"/>
      <c r="CU266" s="133"/>
      <c r="CV266" s="133"/>
      <c r="CW266" s="133"/>
      <c r="CX266" s="133"/>
      <c r="CY266" s="133"/>
      <c r="CZ266" s="133"/>
      <c r="DA266" s="133"/>
      <c r="DB266" s="133"/>
      <c r="DC266" s="133"/>
      <c r="DD266" s="133"/>
      <c r="DE266" s="133"/>
    </row>
    <row r="267" ht="15.75" customHeight="1">
      <c r="A267" s="133"/>
      <c r="B267" s="133"/>
      <c r="C267" s="133"/>
      <c r="D267" s="133"/>
      <c r="E267" s="133"/>
      <c r="F267" s="133"/>
      <c r="G267" s="136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33"/>
      <c r="CD267" s="133"/>
      <c r="CE267" s="133"/>
      <c r="CF267" s="133"/>
      <c r="CG267" s="133"/>
      <c r="CH267" s="133"/>
      <c r="CI267" s="133"/>
      <c r="CJ267" s="133"/>
      <c r="CK267" s="133"/>
      <c r="CL267" s="133"/>
      <c r="CM267" s="133"/>
      <c r="CN267" s="133"/>
      <c r="CO267" s="133"/>
      <c r="CP267" s="133"/>
      <c r="CQ267" s="133"/>
      <c r="CR267" s="133"/>
      <c r="CS267" s="133"/>
      <c r="CT267" s="133"/>
      <c r="CU267" s="133"/>
      <c r="CV267" s="133"/>
      <c r="CW267" s="133"/>
      <c r="CX267" s="133"/>
      <c r="CY267" s="133"/>
      <c r="CZ267" s="133"/>
      <c r="DA267" s="133"/>
      <c r="DB267" s="133"/>
      <c r="DC267" s="133"/>
      <c r="DD267" s="133"/>
      <c r="DE267" s="133"/>
    </row>
    <row r="268" ht="15.75" customHeight="1">
      <c r="A268" s="133"/>
      <c r="B268" s="133"/>
      <c r="C268" s="133"/>
      <c r="D268" s="133"/>
      <c r="E268" s="133"/>
      <c r="F268" s="133"/>
      <c r="G268" s="136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33"/>
      <c r="CD268" s="133"/>
      <c r="CE268" s="133"/>
      <c r="CF268" s="133"/>
      <c r="CG268" s="133"/>
      <c r="CH268" s="133"/>
      <c r="CI268" s="133"/>
      <c r="CJ268" s="133"/>
      <c r="CK268" s="133"/>
      <c r="CL268" s="133"/>
      <c r="CM268" s="133"/>
      <c r="CN268" s="133"/>
      <c r="CO268" s="133"/>
      <c r="CP268" s="133"/>
      <c r="CQ268" s="133"/>
      <c r="CR268" s="133"/>
      <c r="CS268" s="133"/>
      <c r="CT268" s="133"/>
      <c r="CU268" s="133"/>
      <c r="CV268" s="133"/>
      <c r="CW268" s="133"/>
      <c r="CX268" s="133"/>
      <c r="CY268" s="133"/>
      <c r="CZ268" s="133"/>
      <c r="DA268" s="133"/>
      <c r="DB268" s="133"/>
      <c r="DC268" s="133"/>
      <c r="DD268" s="133"/>
      <c r="DE268" s="133"/>
    </row>
    <row r="269" ht="15.75" customHeight="1">
      <c r="A269" s="133"/>
      <c r="B269" s="133"/>
      <c r="C269" s="133"/>
      <c r="D269" s="133"/>
      <c r="E269" s="133"/>
      <c r="F269" s="133"/>
      <c r="G269" s="136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33"/>
      <c r="CD269" s="133"/>
      <c r="CE269" s="133"/>
      <c r="CF269" s="133"/>
      <c r="CG269" s="133"/>
      <c r="CH269" s="133"/>
      <c r="CI269" s="133"/>
      <c r="CJ269" s="133"/>
      <c r="CK269" s="133"/>
      <c r="CL269" s="133"/>
      <c r="CM269" s="133"/>
      <c r="CN269" s="133"/>
      <c r="CO269" s="133"/>
      <c r="CP269" s="133"/>
      <c r="CQ269" s="133"/>
      <c r="CR269" s="133"/>
      <c r="CS269" s="133"/>
      <c r="CT269" s="133"/>
      <c r="CU269" s="133"/>
      <c r="CV269" s="133"/>
      <c r="CW269" s="133"/>
      <c r="CX269" s="133"/>
      <c r="CY269" s="133"/>
      <c r="CZ269" s="133"/>
      <c r="DA269" s="133"/>
      <c r="DB269" s="133"/>
      <c r="DC269" s="133"/>
      <c r="DD269" s="133"/>
      <c r="DE269" s="133"/>
    </row>
    <row r="270" ht="15.75" customHeight="1">
      <c r="A270" s="133"/>
      <c r="B270" s="133"/>
      <c r="C270" s="133"/>
      <c r="D270" s="133"/>
      <c r="E270" s="133"/>
      <c r="F270" s="133"/>
      <c r="G270" s="136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33"/>
      <c r="CD270" s="133"/>
      <c r="CE270" s="133"/>
      <c r="CF270" s="133"/>
      <c r="CG270" s="133"/>
      <c r="CH270" s="133"/>
      <c r="CI270" s="133"/>
      <c r="CJ270" s="133"/>
      <c r="CK270" s="133"/>
      <c r="CL270" s="133"/>
      <c r="CM270" s="133"/>
      <c r="CN270" s="133"/>
      <c r="CO270" s="133"/>
      <c r="CP270" s="133"/>
      <c r="CQ270" s="133"/>
      <c r="CR270" s="133"/>
      <c r="CS270" s="133"/>
      <c r="CT270" s="133"/>
      <c r="CU270" s="133"/>
      <c r="CV270" s="133"/>
      <c r="CW270" s="133"/>
      <c r="CX270" s="133"/>
      <c r="CY270" s="133"/>
      <c r="CZ270" s="133"/>
      <c r="DA270" s="133"/>
      <c r="DB270" s="133"/>
      <c r="DC270" s="133"/>
      <c r="DD270" s="133"/>
      <c r="DE270" s="133"/>
    </row>
    <row r="271" ht="15.75" customHeight="1">
      <c r="A271" s="133"/>
      <c r="B271" s="133"/>
      <c r="C271" s="133"/>
      <c r="D271" s="133"/>
      <c r="E271" s="133"/>
      <c r="F271" s="133"/>
      <c r="G271" s="136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33"/>
      <c r="CD271" s="133"/>
      <c r="CE271" s="133"/>
      <c r="CF271" s="133"/>
      <c r="CG271" s="133"/>
      <c r="CH271" s="133"/>
      <c r="CI271" s="133"/>
      <c r="CJ271" s="133"/>
      <c r="CK271" s="133"/>
      <c r="CL271" s="133"/>
      <c r="CM271" s="133"/>
      <c r="CN271" s="133"/>
      <c r="CO271" s="133"/>
      <c r="CP271" s="133"/>
      <c r="CQ271" s="133"/>
      <c r="CR271" s="133"/>
      <c r="CS271" s="133"/>
      <c r="CT271" s="133"/>
      <c r="CU271" s="133"/>
      <c r="CV271" s="133"/>
      <c r="CW271" s="133"/>
      <c r="CX271" s="133"/>
      <c r="CY271" s="133"/>
      <c r="CZ271" s="133"/>
      <c r="DA271" s="133"/>
      <c r="DB271" s="133"/>
      <c r="DC271" s="133"/>
      <c r="DD271" s="133"/>
      <c r="DE271" s="133"/>
    </row>
    <row r="272" ht="15.75" customHeight="1">
      <c r="A272" s="133"/>
      <c r="B272" s="133"/>
      <c r="C272" s="133"/>
      <c r="D272" s="133"/>
      <c r="E272" s="133"/>
      <c r="F272" s="133"/>
      <c r="G272" s="136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33"/>
      <c r="CD272" s="133"/>
      <c r="CE272" s="133"/>
      <c r="CF272" s="133"/>
      <c r="CG272" s="133"/>
      <c r="CH272" s="133"/>
      <c r="CI272" s="133"/>
      <c r="CJ272" s="133"/>
      <c r="CK272" s="133"/>
      <c r="CL272" s="133"/>
      <c r="CM272" s="133"/>
      <c r="CN272" s="133"/>
      <c r="CO272" s="133"/>
      <c r="CP272" s="133"/>
      <c r="CQ272" s="133"/>
      <c r="CR272" s="133"/>
      <c r="CS272" s="133"/>
      <c r="CT272" s="133"/>
      <c r="CU272" s="133"/>
      <c r="CV272" s="133"/>
      <c r="CW272" s="133"/>
      <c r="CX272" s="133"/>
      <c r="CY272" s="133"/>
      <c r="CZ272" s="133"/>
      <c r="DA272" s="133"/>
      <c r="DB272" s="133"/>
      <c r="DC272" s="133"/>
      <c r="DD272" s="133"/>
      <c r="DE272" s="133"/>
    </row>
    <row r="273" ht="15.75" customHeight="1">
      <c r="A273" s="133"/>
      <c r="B273" s="133"/>
      <c r="C273" s="133"/>
      <c r="D273" s="133"/>
      <c r="E273" s="133"/>
      <c r="F273" s="133"/>
      <c r="G273" s="136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33"/>
      <c r="CD273" s="133"/>
      <c r="CE273" s="133"/>
      <c r="CF273" s="133"/>
      <c r="CG273" s="133"/>
      <c r="CH273" s="133"/>
      <c r="CI273" s="133"/>
      <c r="CJ273" s="133"/>
      <c r="CK273" s="133"/>
      <c r="CL273" s="133"/>
      <c r="CM273" s="133"/>
      <c r="CN273" s="133"/>
      <c r="CO273" s="133"/>
      <c r="CP273" s="133"/>
      <c r="CQ273" s="133"/>
      <c r="CR273" s="133"/>
      <c r="CS273" s="133"/>
      <c r="CT273" s="133"/>
      <c r="CU273" s="133"/>
      <c r="CV273" s="133"/>
      <c r="CW273" s="133"/>
      <c r="CX273" s="133"/>
      <c r="CY273" s="133"/>
      <c r="CZ273" s="133"/>
      <c r="DA273" s="133"/>
      <c r="DB273" s="133"/>
      <c r="DC273" s="133"/>
      <c r="DD273" s="133"/>
      <c r="DE273" s="133"/>
    </row>
    <row r="274" ht="15.75" customHeight="1">
      <c r="A274" s="133"/>
      <c r="B274" s="133"/>
      <c r="C274" s="133"/>
      <c r="D274" s="133"/>
      <c r="E274" s="133"/>
      <c r="F274" s="133"/>
      <c r="G274" s="136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  <c r="CN274" s="133"/>
      <c r="CO274" s="133"/>
      <c r="CP274" s="133"/>
      <c r="CQ274" s="133"/>
      <c r="CR274" s="133"/>
      <c r="CS274" s="133"/>
      <c r="CT274" s="133"/>
      <c r="CU274" s="133"/>
      <c r="CV274" s="133"/>
      <c r="CW274" s="133"/>
      <c r="CX274" s="133"/>
      <c r="CY274" s="133"/>
      <c r="CZ274" s="133"/>
      <c r="DA274" s="133"/>
      <c r="DB274" s="133"/>
      <c r="DC274" s="133"/>
      <c r="DD274" s="133"/>
      <c r="DE274" s="133"/>
    </row>
    <row r="275" ht="15.75" customHeight="1">
      <c r="A275" s="133"/>
      <c r="B275" s="133"/>
      <c r="C275" s="133"/>
      <c r="D275" s="133"/>
      <c r="E275" s="133"/>
      <c r="F275" s="133"/>
      <c r="G275" s="136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133"/>
      <c r="CP275" s="133"/>
      <c r="CQ275" s="133"/>
      <c r="CR275" s="133"/>
      <c r="CS275" s="133"/>
      <c r="CT275" s="133"/>
      <c r="CU275" s="133"/>
      <c r="CV275" s="133"/>
      <c r="CW275" s="133"/>
      <c r="CX275" s="133"/>
      <c r="CY275" s="133"/>
      <c r="CZ275" s="133"/>
      <c r="DA275" s="133"/>
      <c r="DB275" s="133"/>
      <c r="DC275" s="133"/>
      <c r="DD275" s="133"/>
      <c r="DE275" s="133"/>
    </row>
    <row r="276" ht="15.75" customHeight="1">
      <c r="A276" s="133"/>
      <c r="B276" s="133"/>
      <c r="C276" s="133"/>
      <c r="D276" s="133"/>
      <c r="E276" s="133"/>
      <c r="F276" s="133"/>
      <c r="G276" s="136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33"/>
      <c r="CW276" s="133"/>
      <c r="CX276" s="133"/>
      <c r="CY276" s="133"/>
      <c r="CZ276" s="133"/>
      <c r="DA276" s="133"/>
      <c r="DB276" s="133"/>
      <c r="DC276" s="133"/>
      <c r="DD276" s="133"/>
      <c r="DE276" s="133"/>
    </row>
    <row r="277" ht="15.75" customHeight="1">
      <c r="A277" s="133"/>
      <c r="B277" s="133"/>
      <c r="C277" s="133"/>
      <c r="D277" s="133"/>
      <c r="E277" s="133"/>
      <c r="F277" s="133"/>
      <c r="G277" s="136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3"/>
      <c r="CC277" s="133"/>
      <c r="CD277" s="133"/>
      <c r="CE277" s="133"/>
      <c r="CF277" s="133"/>
      <c r="CG277" s="133"/>
      <c r="CH277" s="133"/>
      <c r="CI277" s="133"/>
      <c r="CJ277" s="133"/>
      <c r="CK277" s="133"/>
      <c r="CL277" s="133"/>
      <c r="CM277" s="133"/>
      <c r="CN277" s="133"/>
      <c r="CO277" s="133"/>
      <c r="CP277" s="133"/>
      <c r="CQ277" s="133"/>
      <c r="CR277" s="133"/>
      <c r="CS277" s="133"/>
      <c r="CT277" s="133"/>
      <c r="CU277" s="133"/>
      <c r="CV277" s="133"/>
      <c r="CW277" s="133"/>
      <c r="CX277" s="133"/>
      <c r="CY277" s="133"/>
      <c r="CZ277" s="133"/>
      <c r="DA277" s="133"/>
      <c r="DB277" s="133"/>
      <c r="DC277" s="133"/>
      <c r="DD277" s="133"/>
      <c r="DE277" s="133"/>
    </row>
    <row r="278" ht="15.75" customHeight="1">
      <c r="A278" s="133"/>
      <c r="B278" s="133"/>
      <c r="C278" s="133"/>
      <c r="D278" s="133"/>
      <c r="E278" s="133"/>
      <c r="F278" s="133"/>
      <c r="G278" s="136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3"/>
      <c r="CC278" s="133"/>
      <c r="CD278" s="133"/>
      <c r="CE278" s="133"/>
      <c r="CF278" s="133"/>
      <c r="CG278" s="133"/>
      <c r="CH278" s="133"/>
      <c r="CI278" s="133"/>
      <c r="CJ278" s="133"/>
      <c r="CK278" s="133"/>
      <c r="CL278" s="133"/>
      <c r="CM278" s="133"/>
      <c r="CN278" s="133"/>
      <c r="CO278" s="133"/>
      <c r="CP278" s="133"/>
      <c r="CQ278" s="133"/>
      <c r="CR278" s="133"/>
      <c r="CS278" s="133"/>
      <c r="CT278" s="133"/>
      <c r="CU278" s="133"/>
      <c r="CV278" s="133"/>
      <c r="CW278" s="133"/>
      <c r="CX278" s="133"/>
      <c r="CY278" s="133"/>
      <c r="CZ278" s="133"/>
      <c r="DA278" s="133"/>
      <c r="DB278" s="133"/>
      <c r="DC278" s="133"/>
      <c r="DD278" s="133"/>
      <c r="DE278" s="133"/>
    </row>
    <row r="279" ht="15.75" customHeight="1">
      <c r="A279" s="133"/>
      <c r="B279" s="133"/>
      <c r="C279" s="133"/>
      <c r="D279" s="133"/>
      <c r="E279" s="133"/>
      <c r="F279" s="133"/>
      <c r="G279" s="136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33"/>
      <c r="CD279" s="133"/>
      <c r="CE279" s="133"/>
      <c r="CF279" s="133"/>
      <c r="CG279" s="133"/>
      <c r="CH279" s="133"/>
      <c r="CI279" s="133"/>
      <c r="CJ279" s="133"/>
      <c r="CK279" s="133"/>
      <c r="CL279" s="133"/>
      <c r="CM279" s="133"/>
      <c r="CN279" s="133"/>
      <c r="CO279" s="133"/>
      <c r="CP279" s="133"/>
      <c r="CQ279" s="133"/>
      <c r="CR279" s="133"/>
      <c r="CS279" s="133"/>
      <c r="CT279" s="133"/>
      <c r="CU279" s="133"/>
      <c r="CV279" s="133"/>
      <c r="CW279" s="133"/>
      <c r="CX279" s="133"/>
      <c r="CY279" s="133"/>
      <c r="CZ279" s="133"/>
      <c r="DA279" s="133"/>
      <c r="DB279" s="133"/>
      <c r="DC279" s="133"/>
      <c r="DD279" s="133"/>
      <c r="DE279" s="133"/>
    </row>
    <row r="280" ht="15.75" customHeight="1">
      <c r="A280" s="133"/>
      <c r="B280" s="133"/>
      <c r="C280" s="133"/>
      <c r="D280" s="133"/>
      <c r="E280" s="133"/>
      <c r="F280" s="133"/>
      <c r="G280" s="136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33"/>
      <c r="CD280" s="133"/>
      <c r="CE280" s="133"/>
      <c r="CF280" s="133"/>
      <c r="CG280" s="133"/>
      <c r="CH280" s="133"/>
      <c r="CI280" s="133"/>
      <c r="CJ280" s="133"/>
      <c r="CK280" s="133"/>
      <c r="CL280" s="133"/>
      <c r="CM280" s="133"/>
      <c r="CN280" s="133"/>
      <c r="CO280" s="133"/>
      <c r="CP280" s="133"/>
      <c r="CQ280" s="133"/>
      <c r="CR280" s="133"/>
      <c r="CS280" s="133"/>
      <c r="CT280" s="133"/>
      <c r="CU280" s="133"/>
      <c r="CV280" s="133"/>
      <c r="CW280" s="133"/>
      <c r="CX280" s="133"/>
      <c r="CY280" s="133"/>
      <c r="CZ280" s="133"/>
      <c r="DA280" s="133"/>
      <c r="DB280" s="133"/>
      <c r="DC280" s="133"/>
      <c r="DD280" s="133"/>
      <c r="DE280" s="133"/>
    </row>
    <row r="281" ht="15.75" customHeight="1">
      <c r="A281" s="133"/>
      <c r="B281" s="133"/>
      <c r="C281" s="133"/>
      <c r="D281" s="133"/>
      <c r="E281" s="133"/>
      <c r="F281" s="133"/>
      <c r="G281" s="136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33"/>
      <c r="CD281" s="133"/>
      <c r="CE281" s="133"/>
      <c r="CF281" s="133"/>
      <c r="CG281" s="133"/>
      <c r="CH281" s="133"/>
      <c r="CI281" s="133"/>
      <c r="CJ281" s="133"/>
      <c r="CK281" s="133"/>
      <c r="CL281" s="133"/>
      <c r="CM281" s="133"/>
      <c r="CN281" s="133"/>
      <c r="CO281" s="133"/>
      <c r="CP281" s="133"/>
      <c r="CQ281" s="133"/>
      <c r="CR281" s="133"/>
      <c r="CS281" s="133"/>
      <c r="CT281" s="133"/>
      <c r="CU281" s="133"/>
      <c r="CV281" s="133"/>
      <c r="CW281" s="133"/>
      <c r="CX281" s="133"/>
      <c r="CY281" s="133"/>
      <c r="CZ281" s="133"/>
      <c r="DA281" s="133"/>
      <c r="DB281" s="133"/>
      <c r="DC281" s="133"/>
      <c r="DD281" s="133"/>
      <c r="DE281" s="133"/>
    </row>
    <row r="282" ht="15.75" customHeight="1">
      <c r="A282" s="133"/>
      <c r="B282" s="133"/>
      <c r="C282" s="133"/>
      <c r="D282" s="133"/>
      <c r="E282" s="133"/>
      <c r="F282" s="133"/>
      <c r="G282" s="136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  <c r="CN282" s="133"/>
      <c r="CO282" s="133"/>
      <c r="CP282" s="133"/>
      <c r="CQ282" s="133"/>
      <c r="CR282" s="133"/>
      <c r="CS282" s="133"/>
      <c r="CT282" s="133"/>
      <c r="CU282" s="133"/>
      <c r="CV282" s="133"/>
      <c r="CW282" s="133"/>
      <c r="CX282" s="133"/>
      <c r="CY282" s="133"/>
      <c r="CZ282" s="133"/>
      <c r="DA282" s="133"/>
      <c r="DB282" s="133"/>
      <c r="DC282" s="133"/>
      <c r="DD282" s="133"/>
      <c r="DE282" s="133"/>
    </row>
    <row r="283" ht="15.75" customHeight="1">
      <c r="A283" s="133"/>
      <c r="B283" s="133"/>
      <c r="C283" s="133"/>
      <c r="D283" s="133"/>
      <c r="E283" s="133"/>
      <c r="F283" s="133"/>
      <c r="G283" s="136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133"/>
      <c r="CD283" s="133"/>
      <c r="CE283" s="133"/>
      <c r="CF283" s="133"/>
      <c r="CG283" s="133"/>
      <c r="CH283" s="133"/>
      <c r="CI283" s="133"/>
      <c r="CJ283" s="133"/>
      <c r="CK283" s="133"/>
      <c r="CL283" s="133"/>
      <c r="CM283" s="133"/>
      <c r="CN283" s="133"/>
      <c r="CO283" s="133"/>
      <c r="CP283" s="133"/>
      <c r="CQ283" s="133"/>
      <c r="CR283" s="133"/>
      <c r="CS283" s="133"/>
      <c r="CT283" s="133"/>
      <c r="CU283" s="133"/>
      <c r="CV283" s="133"/>
      <c r="CW283" s="133"/>
      <c r="CX283" s="133"/>
      <c r="CY283" s="133"/>
      <c r="CZ283" s="133"/>
      <c r="DA283" s="133"/>
      <c r="DB283" s="133"/>
      <c r="DC283" s="133"/>
      <c r="DD283" s="133"/>
      <c r="DE283" s="133"/>
    </row>
    <row r="284" ht="15.75" customHeight="1">
      <c r="A284" s="133"/>
      <c r="B284" s="133"/>
      <c r="C284" s="133"/>
      <c r="D284" s="133"/>
      <c r="E284" s="133"/>
      <c r="F284" s="133"/>
      <c r="G284" s="136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33"/>
      <c r="CD284" s="133"/>
      <c r="CE284" s="133"/>
      <c r="CF284" s="133"/>
      <c r="CG284" s="133"/>
      <c r="CH284" s="133"/>
      <c r="CI284" s="133"/>
      <c r="CJ284" s="133"/>
      <c r="CK284" s="133"/>
      <c r="CL284" s="133"/>
      <c r="CM284" s="133"/>
      <c r="CN284" s="133"/>
      <c r="CO284" s="133"/>
      <c r="CP284" s="133"/>
      <c r="CQ284" s="133"/>
      <c r="CR284" s="133"/>
      <c r="CS284" s="133"/>
      <c r="CT284" s="133"/>
      <c r="CU284" s="133"/>
      <c r="CV284" s="133"/>
      <c r="CW284" s="133"/>
      <c r="CX284" s="133"/>
      <c r="CY284" s="133"/>
      <c r="CZ284" s="133"/>
      <c r="DA284" s="133"/>
      <c r="DB284" s="133"/>
      <c r="DC284" s="133"/>
      <c r="DD284" s="133"/>
      <c r="DE284" s="133"/>
    </row>
    <row r="285" ht="15.75" customHeight="1">
      <c r="A285" s="133"/>
      <c r="B285" s="133"/>
      <c r="C285" s="133"/>
      <c r="D285" s="133"/>
      <c r="E285" s="133"/>
      <c r="F285" s="133"/>
      <c r="G285" s="136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33"/>
      <c r="CD285" s="133"/>
      <c r="CE285" s="133"/>
      <c r="CF285" s="133"/>
      <c r="CG285" s="133"/>
      <c r="CH285" s="133"/>
      <c r="CI285" s="133"/>
      <c r="CJ285" s="133"/>
      <c r="CK285" s="133"/>
      <c r="CL285" s="133"/>
      <c r="CM285" s="133"/>
      <c r="CN285" s="133"/>
      <c r="CO285" s="133"/>
      <c r="CP285" s="133"/>
      <c r="CQ285" s="133"/>
      <c r="CR285" s="133"/>
      <c r="CS285" s="133"/>
      <c r="CT285" s="133"/>
      <c r="CU285" s="133"/>
      <c r="CV285" s="133"/>
      <c r="CW285" s="133"/>
      <c r="CX285" s="133"/>
      <c r="CY285" s="133"/>
      <c r="CZ285" s="133"/>
      <c r="DA285" s="133"/>
      <c r="DB285" s="133"/>
      <c r="DC285" s="133"/>
      <c r="DD285" s="133"/>
      <c r="DE285" s="133"/>
    </row>
    <row r="286" ht="15.75" customHeight="1">
      <c r="A286" s="133"/>
      <c r="B286" s="133"/>
      <c r="C286" s="133"/>
      <c r="D286" s="133"/>
      <c r="E286" s="133"/>
      <c r="F286" s="133"/>
      <c r="G286" s="136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33"/>
      <c r="CD286" s="133"/>
      <c r="CE286" s="133"/>
      <c r="CF286" s="133"/>
      <c r="CG286" s="133"/>
      <c r="CH286" s="133"/>
      <c r="CI286" s="133"/>
      <c r="CJ286" s="133"/>
      <c r="CK286" s="133"/>
      <c r="CL286" s="133"/>
      <c r="CM286" s="133"/>
      <c r="CN286" s="133"/>
      <c r="CO286" s="133"/>
      <c r="CP286" s="133"/>
      <c r="CQ286" s="133"/>
      <c r="CR286" s="133"/>
      <c r="CS286" s="133"/>
      <c r="CT286" s="133"/>
      <c r="CU286" s="133"/>
      <c r="CV286" s="133"/>
      <c r="CW286" s="133"/>
      <c r="CX286" s="133"/>
      <c r="CY286" s="133"/>
      <c r="CZ286" s="133"/>
      <c r="DA286" s="133"/>
      <c r="DB286" s="133"/>
      <c r="DC286" s="133"/>
      <c r="DD286" s="133"/>
      <c r="DE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  <c r="BX287" s="133"/>
      <c r="BY287" s="133"/>
      <c r="BZ287" s="133"/>
      <c r="CA287" s="133"/>
      <c r="CB287" s="133"/>
      <c r="CC287" s="133"/>
      <c r="CD287" s="133"/>
      <c r="CE287" s="133"/>
      <c r="CF287" s="133"/>
      <c r="CG287" s="133"/>
      <c r="CH287" s="133"/>
      <c r="CI287" s="133"/>
      <c r="CJ287" s="133"/>
      <c r="CK287" s="133"/>
      <c r="CL287" s="133"/>
      <c r="CM287" s="133"/>
      <c r="CN287" s="133"/>
      <c r="CO287" s="133"/>
      <c r="CP287" s="133"/>
      <c r="CQ287" s="133"/>
      <c r="CR287" s="133"/>
      <c r="CS287" s="133"/>
      <c r="CT287" s="133"/>
      <c r="CU287" s="133"/>
      <c r="CV287" s="133"/>
      <c r="CW287" s="133"/>
      <c r="CX287" s="133"/>
      <c r="CY287" s="133"/>
      <c r="CZ287" s="133"/>
      <c r="DA287" s="133"/>
      <c r="DB287" s="133"/>
      <c r="DC287" s="133"/>
      <c r="DD287" s="133"/>
      <c r="DE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33"/>
      <c r="CD288" s="133"/>
      <c r="CE288" s="133"/>
      <c r="CF288" s="133"/>
      <c r="CG288" s="133"/>
      <c r="CH288" s="133"/>
      <c r="CI288" s="133"/>
      <c r="CJ288" s="133"/>
      <c r="CK288" s="133"/>
      <c r="CL288" s="133"/>
      <c r="CM288" s="133"/>
      <c r="CN288" s="133"/>
      <c r="CO288" s="133"/>
      <c r="CP288" s="133"/>
      <c r="CQ288" s="133"/>
      <c r="CR288" s="133"/>
      <c r="CS288" s="133"/>
      <c r="CT288" s="133"/>
      <c r="CU288" s="133"/>
      <c r="CV288" s="133"/>
      <c r="CW288" s="133"/>
      <c r="CX288" s="133"/>
      <c r="CY288" s="133"/>
      <c r="CZ288" s="133"/>
      <c r="DA288" s="133"/>
      <c r="DB288" s="133"/>
      <c r="DC288" s="133"/>
      <c r="DD288" s="133"/>
      <c r="DE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33"/>
      <c r="CD289" s="133"/>
      <c r="CE289" s="133"/>
      <c r="CF289" s="133"/>
      <c r="CG289" s="133"/>
      <c r="CH289" s="133"/>
      <c r="CI289" s="133"/>
      <c r="CJ289" s="133"/>
      <c r="CK289" s="133"/>
      <c r="CL289" s="133"/>
      <c r="CM289" s="133"/>
      <c r="CN289" s="133"/>
      <c r="CO289" s="133"/>
      <c r="CP289" s="133"/>
      <c r="CQ289" s="133"/>
      <c r="CR289" s="133"/>
      <c r="CS289" s="133"/>
      <c r="CT289" s="133"/>
      <c r="CU289" s="133"/>
      <c r="CV289" s="133"/>
      <c r="CW289" s="133"/>
      <c r="CX289" s="133"/>
      <c r="CY289" s="133"/>
      <c r="CZ289" s="133"/>
      <c r="DA289" s="133"/>
      <c r="DB289" s="133"/>
      <c r="DC289" s="133"/>
      <c r="DD289" s="133"/>
      <c r="DE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33"/>
      <c r="CD290" s="133"/>
      <c r="CE290" s="133"/>
      <c r="CF290" s="133"/>
      <c r="CG290" s="133"/>
      <c r="CH290" s="133"/>
      <c r="CI290" s="133"/>
      <c r="CJ290" s="133"/>
      <c r="CK290" s="133"/>
      <c r="CL290" s="133"/>
      <c r="CM290" s="133"/>
      <c r="CN290" s="133"/>
      <c r="CO290" s="133"/>
      <c r="CP290" s="133"/>
      <c r="CQ290" s="133"/>
      <c r="CR290" s="133"/>
      <c r="CS290" s="133"/>
      <c r="CT290" s="133"/>
      <c r="CU290" s="133"/>
      <c r="CV290" s="133"/>
      <c r="CW290" s="133"/>
      <c r="CX290" s="133"/>
      <c r="CY290" s="133"/>
      <c r="CZ290" s="133"/>
      <c r="DA290" s="133"/>
      <c r="DB290" s="133"/>
      <c r="DC290" s="133"/>
      <c r="DD290" s="133"/>
      <c r="DE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33"/>
      <c r="CD291" s="133"/>
      <c r="CE291" s="133"/>
      <c r="CF291" s="133"/>
      <c r="CG291" s="133"/>
      <c r="CH291" s="133"/>
      <c r="CI291" s="133"/>
      <c r="CJ291" s="133"/>
      <c r="CK291" s="133"/>
      <c r="CL291" s="133"/>
      <c r="CM291" s="133"/>
      <c r="CN291" s="133"/>
      <c r="CO291" s="133"/>
      <c r="CP291" s="133"/>
      <c r="CQ291" s="133"/>
      <c r="CR291" s="133"/>
      <c r="CS291" s="133"/>
      <c r="CT291" s="133"/>
      <c r="CU291" s="133"/>
      <c r="CV291" s="133"/>
      <c r="CW291" s="133"/>
      <c r="CX291" s="133"/>
      <c r="CY291" s="133"/>
      <c r="CZ291" s="133"/>
      <c r="DA291" s="133"/>
      <c r="DB291" s="133"/>
      <c r="DC291" s="133"/>
      <c r="DD291" s="133"/>
      <c r="DE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/>
      <c r="CK292" s="133"/>
      <c r="CL292" s="133"/>
      <c r="CM292" s="133"/>
      <c r="CN292" s="133"/>
      <c r="CO292" s="133"/>
      <c r="CP292" s="133"/>
      <c r="CQ292" s="133"/>
      <c r="CR292" s="133"/>
      <c r="CS292" s="133"/>
      <c r="CT292" s="133"/>
      <c r="CU292" s="133"/>
      <c r="CV292" s="133"/>
      <c r="CW292" s="133"/>
      <c r="CX292" s="133"/>
      <c r="CY292" s="133"/>
      <c r="CZ292" s="133"/>
      <c r="DA292" s="133"/>
      <c r="DB292" s="133"/>
      <c r="DC292" s="133"/>
      <c r="DD292" s="133"/>
      <c r="DE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33"/>
      <c r="CD293" s="133"/>
      <c r="CE293" s="133"/>
      <c r="CF293" s="133"/>
      <c r="CG293" s="133"/>
      <c r="CH293" s="133"/>
      <c r="CI293" s="133"/>
      <c r="CJ293" s="133"/>
      <c r="CK293" s="133"/>
      <c r="CL293" s="133"/>
      <c r="CM293" s="133"/>
      <c r="CN293" s="133"/>
      <c r="CO293" s="133"/>
      <c r="CP293" s="133"/>
      <c r="CQ293" s="133"/>
      <c r="CR293" s="133"/>
      <c r="CS293" s="133"/>
      <c r="CT293" s="133"/>
      <c r="CU293" s="133"/>
      <c r="CV293" s="133"/>
      <c r="CW293" s="133"/>
      <c r="CX293" s="133"/>
      <c r="CY293" s="133"/>
      <c r="CZ293" s="133"/>
      <c r="DA293" s="133"/>
      <c r="DB293" s="133"/>
      <c r="DC293" s="133"/>
      <c r="DD293" s="133"/>
      <c r="DE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/>
      <c r="CK294" s="133"/>
      <c r="CL294" s="133"/>
      <c r="CM294" s="133"/>
      <c r="CN294" s="133"/>
      <c r="CO294" s="133"/>
      <c r="CP294" s="133"/>
      <c r="CQ294" s="133"/>
      <c r="CR294" s="133"/>
      <c r="CS294" s="133"/>
      <c r="CT294" s="133"/>
      <c r="CU294" s="133"/>
      <c r="CV294" s="133"/>
      <c r="CW294" s="133"/>
      <c r="CX294" s="133"/>
      <c r="CY294" s="133"/>
      <c r="CZ294" s="133"/>
      <c r="DA294" s="133"/>
      <c r="DB294" s="133"/>
      <c r="DC294" s="133"/>
      <c r="DD294" s="133"/>
      <c r="DE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33"/>
      <c r="CD295" s="133"/>
      <c r="CE295" s="133"/>
      <c r="CF295" s="133"/>
      <c r="CG295" s="133"/>
      <c r="CH295" s="133"/>
      <c r="CI295" s="133"/>
      <c r="CJ295" s="133"/>
      <c r="CK295" s="133"/>
      <c r="CL295" s="133"/>
      <c r="CM295" s="133"/>
      <c r="CN295" s="133"/>
      <c r="CO295" s="133"/>
      <c r="CP295" s="133"/>
      <c r="CQ295" s="133"/>
      <c r="CR295" s="133"/>
      <c r="CS295" s="133"/>
      <c r="CT295" s="133"/>
      <c r="CU295" s="133"/>
      <c r="CV295" s="133"/>
      <c r="CW295" s="133"/>
      <c r="CX295" s="133"/>
      <c r="CY295" s="133"/>
      <c r="CZ295" s="133"/>
      <c r="DA295" s="133"/>
      <c r="DB295" s="133"/>
      <c r="DC295" s="133"/>
      <c r="DD295" s="133"/>
      <c r="DE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33"/>
      <c r="CD296" s="133"/>
      <c r="CE296" s="133"/>
      <c r="CF296" s="133"/>
      <c r="CG296" s="133"/>
      <c r="CH296" s="133"/>
      <c r="CI296" s="133"/>
      <c r="CJ296" s="133"/>
      <c r="CK296" s="133"/>
      <c r="CL296" s="133"/>
      <c r="CM296" s="133"/>
      <c r="CN296" s="133"/>
      <c r="CO296" s="133"/>
      <c r="CP296" s="133"/>
      <c r="CQ296" s="133"/>
      <c r="CR296" s="133"/>
      <c r="CS296" s="133"/>
      <c r="CT296" s="133"/>
      <c r="CU296" s="133"/>
      <c r="CV296" s="133"/>
      <c r="CW296" s="133"/>
      <c r="CX296" s="133"/>
      <c r="CY296" s="133"/>
      <c r="CZ296" s="133"/>
      <c r="DA296" s="133"/>
      <c r="DB296" s="133"/>
      <c r="DC296" s="133"/>
      <c r="DD296" s="133"/>
      <c r="DE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33"/>
      <c r="CD297" s="133"/>
      <c r="CE297" s="133"/>
      <c r="CF297" s="133"/>
      <c r="CG297" s="133"/>
      <c r="CH297" s="133"/>
      <c r="CI297" s="133"/>
      <c r="CJ297" s="133"/>
      <c r="CK297" s="133"/>
      <c r="CL297" s="133"/>
      <c r="CM297" s="133"/>
      <c r="CN297" s="133"/>
      <c r="CO297" s="133"/>
      <c r="CP297" s="133"/>
      <c r="CQ297" s="133"/>
      <c r="CR297" s="133"/>
      <c r="CS297" s="133"/>
      <c r="CT297" s="133"/>
      <c r="CU297" s="133"/>
      <c r="CV297" s="133"/>
      <c r="CW297" s="133"/>
      <c r="CX297" s="133"/>
      <c r="CY297" s="133"/>
      <c r="CZ297" s="133"/>
      <c r="DA297" s="133"/>
      <c r="DB297" s="133"/>
      <c r="DC297" s="133"/>
      <c r="DD297" s="133"/>
      <c r="DE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33"/>
      <c r="CD298" s="133"/>
      <c r="CE298" s="133"/>
      <c r="CF298" s="133"/>
      <c r="CG298" s="133"/>
      <c r="CH298" s="133"/>
      <c r="CI298" s="133"/>
      <c r="CJ298" s="133"/>
      <c r="CK298" s="133"/>
      <c r="CL298" s="133"/>
      <c r="CM298" s="133"/>
      <c r="CN298" s="133"/>
      <c r="CO298" s="133"/>
      <c r="CP298" s="133"/>
      <c r="CQ298" s="133"/>
      <c r="CR298" s="133"/>
      <c r="CS298" s="133"/>
      <c r="CT298" s="133"/>
      <c r="CU298" s="133"/>
      <c r="CV298" s="133"/>
      <c r="CW298" s="133"/>
      <c r="CX298" s="133"/>
      <c r="CY298" s="133"/>
      <c r="CZ298" s="133"/>
      <c r="DA298" s="133"/>
      <c r="DB298" s="133"/>
      <c r="DC298" s="133"/>
      <c r="DD298" s="133"/>
      <c r="DE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33"/>
      <c r="CD299" s="133"/>
      <c r="CE299" s="133"/>
      <c r="CF299" s="133"/>
      <c r="CG299" s="133"/>
      <c r="CH299" s="133"/>
      <c r="CI299" s="133"/>
      <c r="CJ299" s="133"/>
      <c r="CK299" s="133"/>
      <c r="CL299" s="133"/>
      <c r="CM299" s="133"/>
      <c r="CN299" s="133"/>
      <c r="CO299" s="133"/>
      <c r="CP299" s="133"/>
      <c r="CQ299" s="133"/>
      <c r="CR299" s="133"/>
      <c r="CS299" s="133"/>
      <c r="CT299" s="133"/>
      <c r="CU299" s="133"/>
      <c r="CV299" s="133"/>
      <c r="CW299" s="133"/>
      <c r="CX299" s="133"/>
      <c r="CY299" s="133"/>
      <c r="CZ299" s="133"/>
      <c r="DA299" s="133"/>
      <c r="DB299" s="133"/>
      <c r="DC299" s="133"/>
      <c r="DD299" s="133"/>
      <c r="DE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  <c r="BX300" s="133"/>
      <c r="BY300" s="133"/>
      <c r="BZ300" s="133"/>
      <c r="CA300" s="133"/>
      <c r="CB300" s="133"/>
      <c r="CC300" s="133"/>
      <c r="CD300" s="133"/>
      <c r="CE300" s="133"/>
      <c r="CF300" s="133"/>
      <c r="CG300" s="133"/>
      <c r="CH300" s="133"/>
      <c r="CI300" s="133"/>
      <c r="CJ300" s="133"/>
      <c r="CK300" s="133"/>
      <c r="CL300" s="133"/>
      <c r="CM300" s="133"/>
      <c r="CN300" s="133"/>
      <c r="CO300" s="133"/>
      <c r="CP300" s="133"/>
      <c r="CQ300" s="133"/>
      <c r="CR300" s="133"/>
      <c r="CS300" s="133"/>
      <c r="CT300" s="133"/>
      <c r="CU300" s="133"/>
      <c r="CV300" s="133"/>
      <c r="CW300" s="133"/>
      <c r="CX300" s="133"/>
      <c r="CY300" s="133"/>
      <c r="CZ300" s="133"/>
      <c r="DA300" s="133"/>
      <c r="DB300" s="133"/>
      <c r="DC300" s="133"/>
      <c r="DD300" s="133"/>
      <c r="DE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  <c r="BX301" s="133"/>
      <c r="BY301" s="133"/>
      <c r="BZ301" s="133"/>
      <c r="CA301" s="133"/>
      <c r="CB301" s="133"/>
      <c r="CC301" s="133"/>
      <c r="CD301" s="133"/>
      <c r="CE301" s="133"/>
      <c r="CF301" s="133"/>
      <c r="CG301" s="133"/>
      <c r="CH301" s="133"/>
      <c r="CI301" s="133"/>
      <c r="CJ301" s="133"/>
      <c r="CK301" s="133"/>
      <c r="CL301" s="133"/>
      <c r="CM301" s="133"/>
      <c r="CN301" s="133"/>
      <c r="CO301" s="133"/>
      <c r="CP301" s="133"/>
      <c r="CQ301" s="133"/>
      <c r="CR301" s="133"/>
      <c r="CS301" s="133"/>
      <c r="CT301" s="133"/>
      <c r="CU301" s="133"/>
      <c r="CV301" s="133"/>
      <c r="CW301" s="133"/>
      <c r="CX301" s="133"/>
      <c r="CY301" s="133"/>
      <c r="CZ301" s="133"/>
      <c r="DA301" s="133"/>
      <c r="DB301" s="133"/>
      <c r="DC301" s="133"/>
      <c r="DD301" s="133"/>
      <c r="DE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  <c r="BX302" s="133"/>
      <c r="BY302" s="133"/>
      <c r="BZ302" s="133"/>
      <c r="CA302" s="133"/>
      <c r="CB302" s="133"/>
      <c r="CC302" s="133"/>
      <c r="CD302" s="133"/>
      <c r="CE302" s="133"/>
      <c r="CF302" s="133"/>
      <c r="CG302" s="133"/>
      <c r="CH302" s="133"/>
      <c r="CI302" s="133"/>
      <c r="CJ302" s="133"/>
      <c r="CK302" s="133"/>
      <c r="CL302" s="133"/>
      <c r="CM302" s="133"/>
      <c r="CN302" s="133"/>
      <c r="CO302" s="133"/>
      <c r="CP302" s="133"/>
      <c r="CQ302" s="133"/>
      <c r="CR302" s="133"/>
      <c r="CS302" s="133"/>
      <c r="CT302" s="133"/>
      <c r="CU302" s="133"/>
      <c r="CV302" s="133"/>
      <c r="CW302" s="133"/>
      <c r="CX302" s="133"/>
      <c r="CY302" s="133"/>
      <c r="CZ302" s="133"/>
      <c r="DA302" s="133"/>
      <c r="DB302" s="133"/>
      <c r="DC302" s="133"/>
      <c r="DD302" s="133"/>
      <c r="DE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  <c r="BX303" s="133"/>
      <c r="BY303" s="133"/>
      <c r="BZ303" s="133"/>
      <c r="CA303" s="133"/>
      <c r="CB303" s="133"/>
      <c r="CC303" s="133"/>
      <c r="CD303" s="133"/>
      <c r="CE303" s="133"/>
      <c r="CF303" s="133"/>
      <c r="CG303" s="133"/>
      <c r="CH303" s="133"/>
      <c r="CI303" s="133"/>
      <c r="CJ303" s="133"/>
      <c r="CK303" s="133"/>
      <c r="CL303" s="133"/>
      <c r="CM303" s="133"/>
      <c r="CN303" s="133"/>
      <c r="CO303" s="133"/>
      <c r="CP303" s="133"/>
      <c r="CQ303" s="133"/>
      <c r="CR303" s="133"/>
      <c r="CS303" s="133"/>
      <c r="CT303" s="133"/>
      <c r="CU303" s="133"/>
      <c r="CV303" s="133"/>
      <c r="CW303" s="133"/>
      <c r="CX303" s="133"/>
      <c r="CY303" s="133"/>
      <c r="CZ303" s="133"/>
      <c r="DA303" s="133"/>
      <c r="DB303" s="133"/>
      <c r="DC303" s="133"/>
      <c r="DD303" s="133"/>
      <c r="DE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  <c r="BX304" s="133"/>
      <c r="BY304" s="133"/>
      <c r="BZ304" s="133"/>
      <c r="CA304" s="133"/>
      <c r="CB304" s="133"/>
      <c r="CC304" s="133"/>
      <c r="CD304" s="133"/>
      <c r="CE304" s="133"/>
      <c r="CF304" s="133"/>
      <c r="CG304" s="133"/>
      <c r="CH304" s="133"/>
      <c r="CI304" s="133"/>
      <c r="CJ304" s="133"/>
      <c r="CK304" s="133"/>
      <c r="CL304" s="133"/>
      <c r="CM304" s="133"/>
      <c r="CN304" s="133"/>
      <c r="CO304" s="133"/>
      <c r="CP304" s="133"/>
      <c r="CQ304" s="133"/>
      <c r="CR304" s="133"/>
      <c r="CS304" s="133"/>
      <c r="CT304" s="133"/>
      <c r="CU304" s="133"/>
      <c r="CV304" s="133"/>
      <c r="CW304" s="133"/>
      <c r="CX304" s="133"/>
      <c r="CY304" s="133"/>
      <c r="CZ304" s="133"/>
      <c r="DA304" s="133"/>
      <c r="DB304" s="133"/>
      <c r="DC304" s="133"/>
      <c r="DD304" s="133"/>
      <c r="DE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  <c r="BX305" s="133"/>
      <c r="BY305" s="133"/>
      <c r="BZ305" s="133"/>
      <c r="CA305" s="133"/>
      <c r="CB305" s="133"/>
      <c r="CC305" s="133"/>
      <c r="CD305" s="133"/>
      <c r="CE305" s="133"/>
      <c r="CF305" s="133"/>
      <c r="CG305" s="133"/>
      <c r="CH305" s="133"/>
      <c r="CI305" s="133"/>
      <c r="CJ305" s="133"/>
      <c r="CK305" s="133"/>
      <c r="CL305" s="133"/>
      <c r="CM305" s="133"/>
      <c r="CN305" s="133"/>
      <c r="CO305" s="133"/>
      <c r="CP305" s="133"/>
      <c r="CQ305" s="133"/>
      <c r="CR305" s="133"/>
      <c r="CS305" s="133"/>
      <c r="CT305" s="133"/>
      <c r="CU305" s="133"/>
      <c r="CV305" s="133"/>
      <c r="CW305" s="133"/>
      <c r="CX305" s="133"/>
      <c r="CY305" s="133"/>
      <c r="CZ305" s="133"/>
      <c r="DA305" s="133"/>
      <c r="DB305" s="133"/>
      <c r="DC305" s="133"/>
      <c r="DD305" s="133"/>
      <c r="DE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  <c r="BX306" s="133"/>
      <c r="BY306" s="133"/>
      <c r="BZ306" s="133"/>
      <c r="CA306" s="133"/>
      <c r="CB306" s="133"/>
      <c r="CC306" s="133"/>
      <c r="CD306" s="133"/>
      <c r="CE306" s="133"/>
      <c r="CF306" s="133"/>
      <c r="CG306" s="133"/>
      <c r="CH306" s="133"/>
      <c r="CI306" s="133"/>
      <c r="CJ306" s="133"/>
      <c r="CK306" s="133"/>
      <c r="CL306" s="133"/>
      <c r="CM306" s="133"/>
      <c r="CN306" s="133"/>
      <c r="CO306" s="133"/>
      <c r="CP306" s="133"/>
      <c r="CQ306" s="133"/>
      <c r="CR306" s="133"/>
      <c r="CS306" s="133"/>
      <c r="CT306" s="133"/>
      <c r="CU306" s="133"/>
      <c r="CV306" s="133"/>
      <c r="CW306" s="133"/>
      <c r="CX306" s="133"/>
      <c r="CY306" s="133"/>
      <c r="CZ306" s="133"/>
      <c r="DA306" s="133"/>
      <c r="DB306" s="133"/>
      <c r="DC306" s="133"/>
      <c r="DD306" s="133"/>
      <c r="DE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133"/>
      <c r="CD307" s="133"/>
      <c r="CE307" s="133"/>
      <c r="CF307" s="133"/>
      <c r="CG307" s="133"/>
      <c r="CH307" s="133"/>
      <c r="CI307" s="133"/>
      <c r="CJ307" s="133"/>
      <c r="CK307" s="133"/>
      <c r="CL307" s="133"/>
      <c r="CM307" s="133"/>
      <c r="CN307" s="133"/>
      <c r="CO307" s="133"/>
      <c r="CP307" s="133"/>
      <c r="CQ307" s="133"/>
      <c r="CR307" s="133"/>
      <c r="CS307" s="133"/>
      <c r="CT307" s="133"/>
      <c r="CU307" s="133"/>
      <c r="CV307" s="133"/>
      <c r="CW307" s="133"/>
      <c r="CX307" s="133"/>
      <c r="CY307" s="133"/>
      <c r="CZ307" s="133"/>
      <c r="DA307" s="133"/>
      <c r="DB307" s="133"/>
      <c r="DC307" s="133"/>
      <c r="DD307" s="133"/>
      <c r="DE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  <c r="BX308" s="133"/>
      <c r="BY308" s="133"/>
      <c r="BZ308" s="133"/>
      <c r="CA308" s="133"/>
      <c r="CB308" s="133"/>
      <c r="CC308" s="133"/>
      <c r="CD308" s="133"/>
      <c r="CE308" s="133"/>
      <c r="CF308" s="133"/>
      <c r="CG308" s="133"/>
      <c r="CH308" s="133"/>
      <c r="CI308" s="133"/>
      <c r="CJ308" s="133"/>
      <c r="CK308" s="133"/>
      <c r="CL308" s="133"/>
      <c r="CM308" s="133"/>
      <c r="CN308" s="133"/>
      <c r="CO308" s="133"/>
      <c r="CP308" s="133"/>
      <c r="CQ308" s="133"/>
      <c r="CR308" s="133"/>
      <c r="CS308" s="133"/>
      <c r="CT308" s="133"/>
      <c r="CU308" s="133"/>
      <c r="CV308" s="133"/>
      <c r="CW308" s="133"/>
      <c r="CX308" s="133"/>
      <c r="CY308" s="133"/>
      <c r="CZ308" s="133"/>
      <c r="DA308" s="133"/>
      <c r="DB308" s="133"/>
      <c r="DC308" s="133"/>
      <c r="DD308" s="133"/>
      <c r="DE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  <c r="BX309" s="133"/>
      <c r="BY309" s="133"/>
      <c r="BZ309" s="133"/>
      <c r="CA309" s="133"/>
      <c r="CB309" s="133"/>
      <c r="CC309" s="133"/>
      <c r="CD309" s="133"/>
      <c r="CE309" s="133"/>
      <c r="CF309" s="133"/>
      <c r="CG309" s="133"/>
      <c r="CH309" s="133"/>
      <c r="CI309" s="133"/>
      <c r="CJ309" s="133"/>
      <c r="CK309" s="133"/>
      <c r="CL309" s="133"/>
      <c r="CM309" s="133"/>
      <c r="CN309" s="133"/>
      <c r="CO309" s="133"/>
      <c r="CP309" s="133"/>
      <c r="CQ309" s="133"/>
      <c r="CR309" s="133"/>
      <c r="CS309" s="133"/>
      <c r="CT309" s="133"/>
      <c r="CU309" s="133"/>
      <c r="CV309" s="133"/>
      <c r="CW309" s="133"/>
      <c r="CX309" s="133"/>
      <c r="CY309" s="133"/>
      <c r="CZ309" s="133"/>
      <c r="DA309" s="133"/>
      <c r="DB309" s="133"/>
      <c r="DC309" s="133"/>
      <c r="DD309" s="133"/>
      <c r="DE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  <c r="BX310" s="133"/>
      <c r="BY310" s="133"/>
      <c r="BZ310" s="133"/>
      <c r="CA310" s="133"/>
      <c r="CB310" s="133"/>
      <c r="CC310" s="133"/>
      <c r="CD310" s="133"/>
      <c r="CE310" s="133"/>
      <c r="CF310" s="133"/>
      <c r="CG310" s="133"/>
      <c r="CH310" s="133"/>
      <c r="CI310" s="133"/>
      <c r="CJ310" s="133"/>
      <c r="CK310" s="133"/>
      <c r="CL310" s="133"/>
      <c r="CM310" s="133"/>
      <c r="CN310" s="133"/>
      <c r="CO310" s="133"/>
      <c r="CP310" s="133"/>
      <c r="CQ310" s="133"/>
      <c r="CR310" s="133"/>
      <c r="CS310" s="133"/>
      <c r="CT310" s="133"/>
      <c r="CU310" s="133"/>
      <c r="CV310" s="133"/>
      <c r="CW310" s="133"/>
      <c r="CX310" s="133"/>
      <c r="CY310" s="133"/>
      <c r="CZ310" s="133"/>
      <c r="DA310" s="133"/>
      <c r="DB310" s="133"/>
      <c r="DC310" s="133"/>
      <c r="DD310" s="133"/>
      <c r="DE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  <c r="BX311" s="133"/>
      <c r="BY311" s="133"/>
      <c r="BZ311" s="133"/>
      <c r="CA311" s="133"/>
      <c r="CB311" s="133"/>
      <c r="CC311" s="133"/>
      <c r="CD311" s="133"/>
      <c r="CE311" s="133"/>
      <c r="CF311" s="133"/>
      <c r="CG311" s="133"/>
      <c r="CH311" s="133"/>
      <c r="CI311" s="133"/>
      <c r="CJ311" s="133"/>
      <c r="CK311" s="133"/>
      <c r="CL311" s="133"/>
      <c r="CM311" s="133"/>
      <c r="CN311" s="133"/>
      <c r="CO311" s="133"/>
      <c r="CP311" s="133"/>
      <c r="CQ311" s="133"/>
      <c r="CR311" s="133"/>
      <c r="CS311" s="133"/>
      <c r="CT311" s="133"/>
      <c r="CU311" s="133"/>
      <c r="CV311" s="133"/>
      <c r="CW311" s="133"/>
      <c r="CX311" s="133"/>
      <c r="CY311" s="133"/>
      <c r="CZ311" s="133"/>
      <c r="DA311" s="133"/>
      <c r="DB311" s="133"/>
      <c r="DC311" s="133"/>
      <c r="DD311" s="133"/>
      <c r="DE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  <c r="BX312" s="133"/>
      <c r="BY312" s="133"/>
      <c r="BZ312" s="133"/>
      <c r="CA312" s="133"/>
      <c r="CB312" s="133"/>
      <c r="CC312" s="133"/>
      <c r="CD312" s="133"/>
      <c r="CE312" s="133"/>
      <c r="CF312" s="133"/>
      <c r="CG312" s="133"/>
      <c r="CH312" s="133"/>
      <c r="CI312" s="133"/>
      <c r="CJ312" s="133"/>
      <c r="CK312" s="133"/>
      <c r="CL312" s="133"/>
      <c r="CM312" s="133"/>
      <c r="CN312" s="133"/>
      <c r="CO312" s="133"/>
      <c r="CP312" s="133"/>
      <c r="CQ312" s="133"/>
      <c r="CR312" s="133"/>
      <c r="CS312" s="133"/>
      <c r="CT312" s="133"/>
      <c r="CU312" s="133"/>
      <c r="CV312" s="133"/>
      <c r="CW312" s="133"/>
      <c r="CX312" s="133"/>
      <c r="CY312" s="133"/>
      <c r="CZ312" s="133"/>
      <c r="DA312" s="133"/>
      <c r="DB312" s="133"/>
      <c r="DC312" s="133"/>
      <c r="DD312" s="133"/>
      <c r="DE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  <c r="BX313" s="133"/>
      <c r="BY313" s="133"/>
      <c r="BZ313" s="133"/>
      <c r="CA313" s="133"/>
      <c r="CB313" s="133"/>
      <c r="CC313" s="133"/>
      <c r="CD313" s="133"/>
      <c r="CE313" s="133"/>
      <c r="CF313" s="133"/>
      <c r="CG313" s="133"/>
      <c r="CH313" s="133"/>
      <c r="CI313" s="133"/>
      <c r="CJ313" s="133"/>
      <c r="CK313" s="133"/>
      <c r="CL313" s="133"/>
      <c r="CM313" s="133"/>
      <c r="CN313" s="133"/>
      <c r="CO313" s="133"/>
      <c r="CP313" s="133"/>
      <c r="CQ313" s="133"/>
      <c r="CR313" s="133"/>
      <c r="CS313" s="133"/>
      <c r="CT313" s="133"/>
      <c r="CU313" s="133"/>
      <c r="CV313" s="133"/>
      <c r="CW313" s="133"/>
      <c r="CX313" s="133"/>
      <c r="CY313" s="133"/>
      <c r="CZ313" s="133"/>
      <c r="DA313" s="133"/>
      <c r="DB313" s="133"/>
      <c r="DC313" s="133"/>
      <c r="DD313" s="133"/>
      <c r="DE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  <c r="BX314" s="133"/>
      <c r="BY314" s="133"/>
      <c r="BZ314" s="133"/>
      <c r="CA314" s="133"/>
      <c r="CB314" s="133"/>
      <c r="CC314" s="133"/>
      <c r="CD314" s="133"/>
      <c r="CE314" s="133"/>
      <c r="CF314" s="133"/>
      <c r="CG314" s="133"/>
      <c r="CH314" s="133"/>
      <c r="CI314" s="133"/>
      <c r="CJ314" s="133"/>
      <c r="CK314" s="133"/>
      <c r="CL314" s="133"/>
      <c r="CM314" s="133"/>
      <c r="CN314" s="133"/>
      <c r="CO314" s="133"/>
      <c r="CP314" s="133"/>
      <c r="CQ314" s="133"/>
      <c r="CR314" s="133"/>
      <c r="CS314" s="133"/>
      <c r="CT314" s="133"/>
      <c r="CU314" s="133"/>
      <c r="CV314" s="133"/>
      <c r="CW314" s="133"/>
      <c r="CX314" s="133"/>
      <c r="CY314" s="133"/>
      <c r="CZ314" s="133"/>
      <c r="DA314" s="133"/>
      <c r="DB314" s="133"/>
      <c r="DC314" s="133"/>
      <c r="DD314" s="133"/>
      <c r="DE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  <c r="BX315" s="133"/>
      <c r="BY315" s="133"/>
      <c r="BZ315" s="133"/>
      <c r="CA315" s="133"/>
      <c r="CB315" s="133"/>
      <c r="CC315" s="133"/>
      <c r="CD315" s="133"/>
      <c r="CE315" s="133"/>
      <c r="CF315" s="133"/>
      <c r="CG315" s="133"/>
      <c r="CH315" s="133"/>
      <c r="CI315" s="133"/>
      <c r="CJ315" s="133"/>
      <c r="CK315" s="133"/>
      <c r="CL315" s="133"/>
      <c r="CM315" s="133"/>
      <c r="CN315" s="133"/>
      <c r="CO315" s="133"/>
      <c r="CP315" s="133"/>
      <c r="CQ315" s="133"/>
      <c r="CR315" s="133"/>
      <c r="CS315" s="133"/>
      <c r="CT315" s="133"/>
      <c r="CU315" s="133"/>
      <c r="CV315" s="133"/>
      <c r="CW315" s="133"/>
      <c r="CX315" s="133"/>
      <c r="CY315" s="133"/>
      <c r="CZ315" s="133"/>
      <c r="DA315" s="133"/>
      <c r="DB315" s="133"/>
      <c r="DC315" s="133"/>
      <c r="DD315" s="133"/>
      <c r="DE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  <c r="BX316" s="133"/>
      <c r="BY316" s="133"/>
      <c r="BZ316" s="133"/>
      <c r="CA316" s="133"/>
      <c r="CB316" s="133"/>
      <c r="CC316" s="133"/>
      <c r="CD316" s="133"/>
      <c r="CE316" s="133"/>
      <c r="CF316" s="133"/>
      <c r="CG316" s="133"/>
      <c r="CH316" s="133"/>
      <c r="CI316" s="133"/>
      <c r="CJ316" s="133"/>
      <c r="CK316" s="133"/>
      <c r="CL316" s="133"/>
      <c r="CM316" s="133"/>
      <c r="CN316" s="133"/>
      <c r="CO316" s="133"/>
      <c r="CP316" s="133"/>
      <c r="CQ316" s="133"/>
      <c r="CR316" s="133"/>
      <c r="CS316" s="133"/>
      <c r="CT316" s="133"/>
      <c r="CU316" s="133"/>
      <c r="CV316" s="133"/>
      <c r="CW316" s="133"/>
      <c r="CX316" s="133"/>
      <c r="CY316" s="133"/>
      <c r="CZ316" s="133"/>
      <c r="DA316" s="133"/>
      <c r="DB316" s="133"/>
      <c r="DC316" s="133"/>
      <c r="DD316" s="133"/>
      <c r="DE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  <c r="BX317" s="133"/>
      <c r="BY317" s="133"/>
      <c r="BZ317" s="133"/>
      <c r="CA317" s="133"/>
      <c r="CB317" s="133"/>
      <c r="CC317" s="133"/>
      <c r="CD317" s="133"/>
      <c r="CE317" s="133"/>
      <c r="CF317" s="133"/>
      <c r="CG317" s="133"/>
      <c r="CH317" s="133"/>
      <c r="CI317" s="133"/>
      <c r="CJ317" s="133"/>
      <c r="CK317" s="133"/>
      <c r="CL317" s="133"/>
      <c r="CM317" s="133"/>
      <c r="CN317" s="133"/>
      <c r="CO317" s="133"/>
      <c r="CP317" s="133"/>
      <c r="CQ317" s="133"/>
      <c r="CR317" s="133"/>
      <c r="CS317" s="133"/>
      <c r="CT317" s="133"/>
      <c r="CU317" s="133"/>
      <c r="CV317" s="133"/>
      <c r="CW317" s="133"/>
      <c r="CX317" s="133"/>
      <c r="CY317" s="133"/>
      <c r="CZ317" s="133"/>
      <c r="DA317" s="133"/>
      <c r="DB317" s="133"/>
      <c r="DC317" s="133"/>
      <c r="DD317" s="133"/>
      <c r="DE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  <c r="BX318" s="133"/>
      <c r="BY318" s="133"/>
      <c r="BZ318" s="133"/>
      <c r="CA318" s="133"/>
      <c r="CB318" s="133"/>
      <c r="CC318" s="133"/>
      <c r="CD318" s="133"/>
      <c r="CE318" s="133"/>
      <c r="CF318" s="133"/>
      <c r="CG318" s="133"/>
      <c r="CH318" s="133"/>
      <c r="CI318" s="133"/>
      <c r="CJ318" s="133"/>
      <c r="CK318" s="133"/>
      <c r="CL318" s="133"/>
      <c r="CM318" s="133"/>
      <c r="CN318" s="133"/>
      <c r="CO318" s="133"/>
      <c r="CP318" s="133"/>
      <c r="CQ318" s="133"/>
      <c r="CR318" s="133"/>
      <c r="CS318" s="133"/>
      <c r="CT318" s="133"/>
      <c r="CU318" s="133"/>
      <c r="CV318" s="133"/>
      <c r="CW318" s="133"/>
      <c r="CX318" s="133"/>
      <c r="CY318" s="133"/>
      <c r="CZ318" s="133"/>
      <c r="DA318" s="133"/>
      <c r="DB318" s="133"/>
      <c r="DC318" s="133"/>
      <c r="DD318" s="133"/>
      <c r="DE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  <c r="BX319" s="133"/>
      <c r="BY319" s="133"/>
      <c r="BZ319" s="133"/>
      <c r="CA319" s="133"/>
      <c r="CB319" s="133"/>
      <c r="CC319" s="133"/>
      <c r="CD319" s="133"/>
      <c r="CE319" s="133"/>
      <c r="CF319" s="133"/>
      <c r="CG319" s="133"/>
      <c r="CH319" s="133"/>
      <c r="CI319" s="133"/>
      <c r="CJ319" s="133"/>
      <c r="CK319" s="133"/>
      <c r="CL319" s="133"/>
      <c r="CM319" s="133"/>
      <c r="CN319" s="133"/>
      <c r="CO319" s="133"/>
      <c r="CP319" s="133"/>
      <c r="CQ319" s="133"/>
      <c r="CR319" s="133"/>
      <c r="CS319" s="133"/>
      <c r="CT319" s="133"/>
      <c r="CU319" s="133"/>
      <c r="CV319" s="133"/>
      <c r="CW319" s="133"/>
      <c r="CX319" s="133"/>
      <c r="CY319" s="133"/>
      <c r="CZ319" s="133"/>
      <c r="DA319" s="133"/>
      <c r="DB319" s="133"/>
      <c r="DC319" s="133"/>
      <c r="DD319" s="133"/>
      <c r="DE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  <c r="BX320" s="133"/>
      <c r="BY320" s="133"/>
      <c r="BZ320" s="133"/>
      <c r="CA320" s="133"/>
      <c r="CB320" s="133"/>
      <c r="CC320" s="133"/>
      <c r="CD320" s="133"/>
      <c r="CE320" s="133"/>
      <c r="CF320" s="133"/>
      <c r="CG320" s="133"/>
      <c r="CH320" s="133"/>
      <c r="CI320" s="133"/>
      <c r="CJ320" s="133"/>
      <c r="CK320" s="133"/>
      <c r="CL320" s="133"/>
      <c r="CM320" s="133"/>
      <c r="CN320" s="133"/>
      <c r="CO320" s="133"/>
      <c r="CP320" s="133"/>
      <c r="CQ320" s="133"/>
      <c r="CR320" s="133"/>
      <c r="CS320" s="133"/>
      <c r="CT320" s="133"/>
      <c r="CU320" s="133"/>
      <c r="CV320" s="133"/>
      <c r="CW320" s="133"/>
      <c r="CX320" s="133"/>
      <c r="CY320" s="133"/>
      <c r="CZ320" s="133"/>
      <c r="DA320" s="133"/>
      <c r="DB320" s="133"/>
      <c r="DC320" s="133"/>
      <c r="DD320" s="133"/>
      <c r="DE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  <c r="BX321" s="133"/>
      <c r="BY321" s="133"/>
      <c r="BZ321" s="133"/>
      <c r="CA321" s="133"/>
      <c r="CB321" s="133"/>
      <c r="CC321" s="133"/>
      <c r="CD321" s="133"/>
      <c r="CE321" s="133"/>
      <c r="CF321" s="133"/>
      <c r="CG321" s="133"/>
      <c r="CH321" s="133"/>
      <c r="CI321" s="133"/>
      <c r="CJ321" s="133"/>
      <c r="CK321" s="133"/>
      <c r="CL321" s="133"/>
      <c r="CM321" s="133"/>
      <c r="CN321" s="133"/>
      <c r="CO321" s="133"/>
      <c r="CP321" s="133"/>
      <c r="CQ321" s="133"/>
      <c r="CR321" s="133"/>
      <c r="CS321" s="133"/>
      <c r="CT321" s="133"/>
      <c r="CU321" s="133"/>
      <c r="CV321" s="133"/>
      <c r="CW321" s="133"/>
      <c r="CX321" s="133"/>
      <c r="CY321" s="133"/>
      <c r="CZ321" s="133"/>
      <c r="DA321" s="133"/>
      <c r="DB321" s="133"/>
      <c r="DC321" s="133"/>
      <c r="DD321" s="133"/>
      <c r="DE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  <c r="BX322" s="133"/>
      <c r="BY322" s="133"/>
      <c r="BZ322" s="133"/>
      <c r="CA322" s="133"/>
      <c r="CB322" s="133"/>
      <c r="CC322" s="133"/>
      <c r="CD322" s="133"/>
      <c r="CE322" s="133"/>
      <c r="CF322" s="133"/>
      <c r="CG322" s="133"/>
      <c r="CH322" s="133"/>
      <c r="CI322" s="133"/>
      <c r="CJ322" s="133"/>
      <c r="CK322" s="133"/>
      <c r="CL322" s="133"/>
      <c r="CM322" s="133"/>
      <c r="CN322" s="133"/>
      <c r="CO322" s="133"/>
      <c r="CP322" s="133"/>
      <c r="CQ322" s="133"/>
      <c r="CR322" s="133"/>
      <c r="CS322" s="133"/>
      <c r="CT322" s="133"/>
      <c r="CU322" s="133"/>
      <c r="CV322" s="133"/>
      <c r="CW322" s="133"/>
      <c r="CX322" s="133"/>
      <c r="CY322" s="133"/>
      <c r="CZ322" s="133"/>
      <c r="DA322" s="133"/>
      <c r="DB322" s="133"/>
      <c r="DC322" s="133"/>
      <c r="DD322" s="133"/>
      <c r="DE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  <c r="BX323" s="133"/>
      <c r="BY323" s="133"/>
      <c r="BZ323" s="133"/>
      <c r="CA323" s="133"/>
      <c r="CB323" s="133"/>
      <c r="CC323" s="133"/>
      <c r="CD323" s="133"/>
      <c r="CE323" s="133"/>
      <c r="CF323" s="133"/>
      <c r="CG323" s="133"/>
      <c r="CH323" s="133"/>
      <c r="CI323" s="133"/>
      <c r="CJ323" s="133"/>
      <c r="CK323" s="133"/>
      <c r="CL323" s="133"/>
      <c r="CM323" s="133"/>
      <c r="CN323" s="133"/>
      <c r="CO323" s="133"/>
      <c r="CP323" s="133"/>
      <c r="CQ323" s="133"/>
      <c r="CR323" s="133"/>
      <c r="CS323" s="133"/>
      <c r="CT323" s="133"/>
      <c r="CU323" s="133"/>
      <c r="CV323" s="133"/>
      <c r="CW323" s="133"/>
      <c r="CX323" s="133"/>
      <c r="CY323" s="133"/>
      <c r="CZ323" s="133"/>
      <c r="DA323" s="133"/>
      <c r="DB323" s="133"/>
      <c r="DC323" s="133"/>
      <c r="DD323" s="133"/>
      <c r="DE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  <c r="BX324" s="133"/>
      <c r="BY324" s="133"/>
      <c r="BZ324" s="133"/>
      <c r="CA324" s="133"/>
      <c r="CB324" s="133"/>
      <c r="CC324" s="133"/>
      <c r="CD324" s="133"/>
      <c r="CE324" s="133"/>
      <c r="CF324" s="133"/>
      <c r="CG324" s="133"/>
      <c r="CH324" s="133"/>
      <c r="CI324" s="133"/>
      <c r="CJ324" s="133"/>
      <c r="CK324" s="133"/>
      <c r="CL324" s="133"/>
      <c r="CM324" s="133"/>
      <c r="CN324" s="133"/>
      <c r="CO324" s="133"/>
      <c r="CP324" s="133"/>
      <c r="CQ324" s="133"/>
      <c r="CR324" s="133"/>
      <c r="CS324" s="133"/>
      <c r="CT324" s="133"/>
      <c r="CU324" s="133"/>
      <c r="CV324" s="133"/>
      <c r="CW324" s="133"/>
      <c r="CX324" s="133"/>
      <c r="CY324" s="133"/>
      <c r="CZ324" s="133"/>
      <c r="DA324" s="133"/>
      <c r="DB324" s="133"/>
      <c r="DC324" s="133"/>
      <c r="DD324" s="133"/>
      <c r="DE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  <c r="BX325" s="133"/>
      <c r="BY325" s="133"/>
      <c r="BZ325" s="133"/>
      <c r="CA325" s="133"/>
      <c r="CB325" s="133"/>
      <c r="CC325" s="133"/>
      <c r="CD325" s="133"/>
      <c r="CE325" s="133"/>
      <c r="CF325" s="133"/>
      <c r="CG325" s="133"/>
      <c r="CH325" s="133"/>
      <c r="CI325" s="133"/>
      <c r="CJ325" s="133"/>
      <c r="CK325" s="133"/>
      <c r="CL325" s="133"/>
      <c r="CM325" s="133"/>
      <c r="CN325" s="133"/>
      <c r="CO325" s="133"/>
      <c r="CP325" s="133"/>
      <c r="CQ325" s="133"/>
      <c r="CR325" s="133"/>
      <c r="CS325" s="133"/>
      <c r="CT325" s="133"/>
      <c r="CU325" s="133"/>
      <c r="CV325" s="133"/>
      <c r="CW325" s="133"/>
      <c r="CX325" s="133"/>
      <c r="CY325" s="133"/>
      <c r="CZ325" s="133"/>
      <c r="DA325" s="133"/>
      <c r="DB325" s="133"/>
      <c r="DC325" s="133"/>
      <c r="DD325" s="133"/>
      <c r="DE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  <c r="BX326" s="133"/>
      <c r="BY326" s="133"/>
      <c r="BZ326" s="133"/>
      <c r="CA326" s="133"/>
      <c r="CB326" s="133"/>
      <c r="CC326" s="133"/>
      <c r="CD326" s="133"/>
      <c r="CE326" s="133"/>
      <c r="CF326" s="133"/>
      <c r="CG326" s="133"/>
      <c r="CH326" s="133"/>
      <c r="CI326" s="133"/>
      <c r="CJ326" s="133"/>
      <c r="CK326" s="133"/>
      <c r="CL326" s="133"/>
      <c r="CM326" s="133"/>
      <c r="CN326" s="133"/>
      <c r="CO326" s="133"/>
      <c r="CP326" s="133"/>
      <c r="CQ326" s="133"/>
      <c r="CR326" s="133"/>
      <c r="CS326" s="133"/>
      <c r="CT326" s="133"/>
      <c r="CU326" s="133"/>
      <c r="CV326" s="133"/>
      <c r="CW326" s="133"/>
      <c r="CX326" s="133"/>
      <c r="CY326" s="133"/>
      <c r="CZ326" s="133"/>
      <c r="DA326" s="133"/>
      <c r="DB326" s="133"/>
      <c r="DC326" s="133"/>
      <c r="DD326" s="133"/>
      <c r="DE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/>
      <c r="CA327" s="133"/>
      <c r="CB327" s="133"/>
      <c r="CC327" s="133"/>
      <c r="CD327" s="133"/>
      <c r="CE327" s="133"/>
      <c r="CF327" s="133"/>
      <c r="CG327" s="133"/>
      <c r="CH327" s="133"/>
      <c r="CI327" s="133"/>
      <c r="CJ327" s="133"/>
      <c r="CK327" s="133"/>
      <c r="CL327" s="133"/>
      <c r="CM327" s="133"/>
      <c r="CN327" s="133"/>
      <c r="CO327" s="133"/>
      <c r="CP327" s="133"/>
      <c r="CQ327" s="133"/>
      <c r="CR327" s="133"/>
      <c r="CS327" s="133"/>
      <c r="CT327" s="133"/>
      <c r="CU327" s="133"/>
      <c r="CV327" s="133"/>
      <c r="CW327" s="133"/>
      <c r="CX327" s="133"/>
      <c r="CY327" s="133"/>
      <c r="CZ327" s="133"/>
      <c r="DA327" s="133"/>
      <c r="DB327" s="133"/>
      <c r="DC327" s="133"/>
      <c r="DD327" s="133"/>
      <c r="DE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  <c r="BX328" s="133"/>
      <c r="BY328" s="133"/>
      <c r="BZ328" s="133"/>
      <c r="CA328" s="133"/>
      <c r="CB328" s="133"/>
      <c r="CC328" s="133"/>
      <c r="CD328" s="133"/>
      <c r="CE328" s="133"/>
      <c r="CF328" s="133"/>
      <c r="CG328" s="133"/>
      <c r="CH328" s="133"/>
      <c r="CI328" s="133"/>
      <c r="CJ328" s="133"/>
      <c r="CK328" s="133"/>
      <c r="CL328" s="133"/>
      <c r="CM328" s="133"/>
      <c r="CN328" s="133"/>
      <c r="CO328" s="133"/>
      <c r="CP328" s="133"/>
      <c r="CQ328" s="133"/>
      <c r="CR328" s="133"/>
      <c r="CS328" s="133"/>
      <c r="CT328" s="133"/>
      <c r="CU328" s="133"/>
      <c r="CV328" s="133"/>
      <c r="CW328" s="133"/>
      <c r="CX328" s="133"/>
      <c r="CY328" s="133"/>
      <c r="CZ328" s="133"/>
      <c r="DA328" s="133"/>
      <c r="DB328" s="133"/>
      <c r="DC328" s="133"/>
      <c r="DD328" s="133"/>
      <c r="DE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  <c r="BX329" s="133"/>
      <c r="BY329" s="133"/>
      <c r="BZ329" s="133"/>
      <c r="CA329" s="133"/>
      <c r="CB329" s="133"/>
      <c r="CC329" s="133"/>
      <c r="CD329" s="133"/>
      <c r="CE329" s="133"/>
      <c r="CF329" s="133"/>
      <c r="CG329" s="133"/>
      <c r="CH329" s="133"/>
      <c r="CI329" s="133"/>
      <c r="CJ329" s="133"/>
      <c r="CK329" s="133"/>
      <c r="CL329" s="133"/>
      <c r="CM329" s="133"/>
      <c r="CN329" s="133"/>
      <c r="CO329" s="133"/>
      <c r="CP329" s="133"/>
      <c r="CQ329" s="133"/>
      <c r="CR329" s="133"/>
      <c r="CS329" s="133"/>
      <c r="CT329" s="133"/>
      <c r="CU329" s="133"/>
      <c r="CV329" s="133"/>
      <c r="CW329" s="133"/>
      <c r="CX329" s="133"/>
      <c r="CY329" s="133"/>
      <c r="CZ329" s="133"/>
      <c r="DA329" s="133"/>
      <c r="DB329" s="133"/>
      <c r="DC329" s="133"/>
      <c r="DD329" s="133"/>
      <c r="DE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  <c r="BX330" s="133"/>
      <c r="BY330" s="133"/>
      <c r="BZ330" s="133"/>
      <c r="CA330" s="133"/>
      <c r="CB330" s="133"/>
      <c r="CC330" s="133"/>
      <c r="CD330" s="133"/>
      <c r="CE330" s="133"/>
      <c r="CF330" s="133"/>
      <c r="CG330" s="133"/>
      <c r="CH330" s="133"/>
      <c r="CI330" s="133"/>
      <c r="CJ330" s="133"/>
      <c r="CK330" s="133"/>
      <c r="CL330" s="133"/>
      <c r="CM330" s="133"/>
      <c r="CN330" s="133"/>
      <c r="CO330" s="133"/>
      <c r="CP330" s="133"/>
      <c r="CQ330" s="133"/>
      <c r="CR330" s="133"/>
      <c r="CS330" s="133"/>
      <c r="CT330" s="133"/>
      <c r="CU330" s="133"/>
      <c r="CV330" s="133"/>
      <c r="CW330" s="133"/>
      <c r="CX330" s="133"/>
      <c r="CY330" s="133"/>
      <c r="CZ330" s="133"/>
      <c r="DA330" s="133"/>
      <c r="DB330" s="133"/>
      <c r="DC330" s="133"/>
      <c r="DD330" s="133"/>
      <c r="DE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  <c r="BX331" s="133"/>
      <c r="BY331" s="133"/>
      <c r="BZ331" s="133"/>
      <c r="CA331" s="133"/>
      <c r="CB331" s="133"/>
      <c r="CC331" s="133"/>
      <c r="CD331" s="133"/>
      <c r="CE331" s="133"/>
      <c r="CF331" s="133"/>
      <c r="CG331" s="133"/>
      <c r="CH331" s="133"/>
      <c r="CI331" s="133"/>
      <c r="CJ331" s="133"/>
      <c r="CK331" s="133"/>
      <c r="CL331" s="133"/>
      <c r="CM331" s="133"/>
      <c r="CN331" s="133"/>
      <c r="CO331" s="133"/>
      <c r="CP331" s="133"/>
      <c r="CQ331" s="133"/>
      <c r="CR331" s="133"/>
      <c r="CS331" s="133"/>
      <c r="CT331" s="133"/>
      <c r="CU331" s="133"/>
      <c r="CV331" s="133"/>
      <c r="CW331" s="133"/>
      <c r="CX331" s="133"/>
      <c r="CY331" s="133"/>
      <c r="CZ331" s="133"/>
      <c r="DA331" s="133"/>
      <c r="DB331" s="133"/>
      <c r="DC331" s="133"/>
      <c r="DD331" s="133"/>
      <c r="DE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  <c r="BX332" s="133"/>
      <c r="BY332" s="133"/>
      <c r="BZ332" s="133"/>
      <c r="CA332" s="133"/>
      <c r="CB332" s="133"/>
      <c r="CC332" s="133"/>
      <c r="CD332" s="133"/>
      <c r="CE332" s="133"/>
      <c r="CF332" s="133"/>
      <c r="CG332" s="133"/>
      <c r="CH332" s="133"/>
      <c r="CI332" s="133"/>
      <c r="CJ332" s="133"/>
      <c r="CK332" s="133"/>
      <c r="CL332" s="133"/>
      <c r="CM332" s="133"/>
      <c r="CN332" s="133"/>
      <c r="CO332" s="133"/>
      <c r="CP332" s="133"/>
      <c r="CQ332" s="133"/>
      <c r="CR332" s="133"/>
      <c r="CS332" s="133"/>
      <c r="CT332" s="133"/>
      <c r="CU332" s="133"/>
      <c r="CV332" s="133"/>
      <c r="CW332" s="133"/>
      <c r="CX332" s="133"/>
      <c r="CY332" s="133"/>
      <c r="CZ332" s="133"/>
      <c r="DA332" s="133"/>
      <c r="DB332" s="133"/>
      <c r="DC332" s="133"/>
      <c r="DD332" s="133"/>
      <c r="DE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  <c r="BX333" s="133"/>
      <c r="BY333" s="133"/>
      <c r="BZ333" s="133"/>
      <c r="CA333" s="133"/>
      <c r="CB333" s="133"/>
      <c r="CC333" s="133"/>
      <c r="CD333" s="133"/>
      <c r="CE333" s="133"/>
      <c r="CF333" s="133"/>
      <c r="CG333" s="133"/>
      <c r="CH333" s="133"/>
      <c r="CI333" s="133"/>
      <c r="CJ333" s="133"/>
      <c r="CK333" s="133"/>
      <c r="CL333" s="133"/>
      <c r="CM333" s="133"/>
      <c r="CN333" s="133"/>
      <c r="CO333" s="133"/>
      <c r="CP333" s="133"/>
      <c r="CQ333" s="133"/>
      <c r="CR333" s="133"/>
      <c r="CS333" s="133"/>
      <c r="CT333" s="133"/>
      <c r="CU333" s="133"/>
      <c r="CV333" s="133"/>
      <c r="CW333" s="133"/>
      <c r="CX333" s="133"/>
      <c r="CY333" s="133"/>
      <c r="CZ333" s="133"/>
      <c r="DA333" s="133"/>
      <c r="DB333" s="133"/>
      <c r="DC333" s="133"/>
      <c r="DD333" s="133"/>
      <c r="DE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  <c r="BX334" s="133"/>
      <c r="BY334" s="133"/>
      <c r="BZ334" s="133"/>
      <c r="CA334" s="133"/>
      <c r="CB334" s="133"/>
      <c r="CC334" s="133"/>
      <c r="CD334" s="133"/>
      <c r="CE334" s="133"/>
      <c r="CF334" s="133"/>
      <c r="CG334" s="133"/>
      <c r="CH334" s="133"/>
      <c r="CI334" s="133"/>
      <c r="CJ334" s="133"/>
      <c r="CK334" s="133"/>
      <c r="CL334" s="133"/>
      <c r="CM334" s="133"/>
      <c r="CN334" s="133"/>
      <c r="CO334" s="133"/>
      <c r="CP334" s="133"/>
      <c r="CQ334" s="133"/>
      <c r="CR334" s="133"/>
      <c r="CS334" s="133"/>
      <c r="CT334" s="133"/>
      <c r="CU334" s="133"/>
      <c r="CV334" s="133"/>
      <c r="CW334" s="133"/>
      <c r="CX334" s="133"/>
      <c r="CY334" s="133"/>
      <c r="CZ334" s="133"/>
      <c r="DA334" s="133"/>
      <c r="DB334" s="133"/>
      <c r="DC334" s="133"/>
      <c r="DD334" s="133"/>
      <c r="DE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  <c r="BX335" s="133"/>
      <c r="BY335" s="133"/>
      <c r="BZ335" s="133"/>
      <c r="CA335" s="133"/>
      <c r="CB335" s="133"/>
      <c r="CC335" s="133"/>
      <c r="CD335" s="133"/>
      <c r="CE335" s="133"/>
      <c r="CF335" s="133"/>
      <c r="CG335" s="133"/>
      <c r="CH335" s="133"/>
      <c r="CI335" s="133"/>
      <c r="CJ335" s="133"/>
      <c r="CK335" s="133"/>
      <c r="CL335" s="133"/>
      <c r="CM335" s="133"/>
      <c r="CN335" s="133"/>
      <c r="CO335" s="133"/>
      <c r="CP335" s="133"/>
      <c r="CQ335" s="133"/>
      <c r="CR335" s="133"/>
      <c r="CS335" s="133"/>
      <c r="CT335" s="133"/>
      <c r="CU335" s="133"/>
      <c r="CV335" s="133"/>
      <c r="CW335" s="133"/>
      <c r="CX335" s="133"/>
      <c r="CY335" s="133"/>
      <c r="CZ335" s="133"/>
      <c r="DA335" s="133"/>
      <c r="DB335" s="133"/>
      <c r="DC335" s="133"/>
      <c r="DD335" s="133"/>
      <c r="DE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  <c r="BX336" s="133"/>
      <c r="BY336" s="133"/>
      <c r="BZ336" s="133"/>
      <c r="CA336" s="133"/>
      <c r="CB336" s="133"/>
      <c r="CC336" s="133"/>
      <c r="CD336" s="133"/>
      <c r="CE336" s="133"/>
      <c r="CF336" s="133"/>
      <c r="CG336" s="133"/>
      <c r="CH336" s="133"/>
      <c r="CI336" s="133"/>
      <c r="CJ336" s="133"/>
      <c r="CK336" s="133"/>
      <c r="CL336" s="133"/>
      <c r="CM336" s="133"/>
      <c r="CN336" s="133"/>
      <c r="CO336" s="133"/>
      <c r="CP336" s="133"/>
      <c r="CQ336" s="133"/>
      <c r="CR336" s="133"/>
      <c r="CS336" s="133"/>
      <c r="CT336" s="133"/>
      <c r="CU336" s="133"/>
      <c r="CV336" s="133"/>
      <c r="CW336" s="133"/>
      <c r="CX336" s="133"/>
      <c r="CY336" s="133"/>
      <c r="CZ336" s="133"/>
      <c r="DA336" s="133"/>
      <c r="DB336" s="133"/>
      <c r="DC336" s="133"/>
      <c r="DD336" s="133"/>
      <c r="DE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  <c r="BX337" s="133"/>
      <c r="BY337" s="133"/>
      <c r="BZ337" s="133"/>
      <c r="CA337" s="133"/>
      <c r="CB337" s="133"/>
      <c r="CC337" s="133"/>
      <c r="CD337" s="133"/>
      <c r="CE337" s="133"/>
      <c r="CF337" s="133"/>
      <c r="CG337" s="133"/>
      <c r="CH337" s="133"/>
      <c r="CI337" s="133"/>
      <c r="CJ337" s="133"/>
      <c r="CK337" s="133"/>
      <c r="CL337" s="133"/>
      <c r="CM337" s="133"/>
      <c r="CN337" s="133"/>
      <c r="CO337" s="133"/>
      <c r="CP337" s="133"/>
      <c r="CQ337" s="133"/>
      <c r="CR337" s="133"/>
      <c r="CS337" s="133"/>
      <c r="CT337" s="133"/>
      <c r="CU337" s="133"/>
      <c r="CV337" s="133"/>
      <c r="CW337" s="133"/>
      <c r="CX337" s="133"/>
      <c r="CY337" s="133"/>
      <c r="CZ337" s="133"/>
      <c r="DA337" s="133"/>
      <c r="DB337" s="133"/>
      <c r="DC337" s="133"/>
      <c r="DD337" s="133"/>
      <c r="DE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  <c r="BX338" s="133"/>
      <c r="BY338" s="133"/>
      <c r="BZ338" s="133"/>
      <c r="CA338" s="133"/>
      <c r="CB338" s="133"/>
      <c r="CC338" s="133"/>
      <c r="CD338" s="133"/>
      <c r="CE338" s="133"/>
      <c r="CF338" s="133"/>
      <c r="CG338" s="133"/>
      <c r="CH338" s="133"/>
      <c r="CI338" s="133"/>
      <c r="CJ338" s="133"/>
      <c r="CK338" s="133"/>
      <c r="CL338" s="133"/>
      <c r="CM338" s="133"/>
      <c r="CN338" s="133"/>
      <c r="CO338" s="133"/>
      <c r="CP338" s="133"/>
      <c r="CQ338" s="133"/>
      <c r="CR338" s="133"/>
      <c r="CS338" s="133"/>
      <c r="CT338" s="133"/>
      <c r="CU338" s="133"/>
      <c r="CV338" s="133"/>
      <c r="CW338" s="133"/>
      <c r="CX338" s="133"/>
      <c r="CY338" s="133"/>
      <c r="CZ338" s="133"/>
      <c r="DA338" s="133"/>
      <c r="DB338" s="133"/>
      <c r="DC338" s="133"/>
      <c r="DD338" s="133"/>
      <c r="DE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  <c r="BX339" s="133"/>
      <c r="BY339" s="133"/>
      <c r="BZ339" s="133"/>
      <c r="CA339" s="133"/>
      <c r="CB339" s="133"/>
      <c r="CC339" s="133"/>
      <c r="CD339" s="133"/>
      <c r="CE339" s="133"/>
      <c r="CF339" s="133"/>
      <c r="CG339" s="133"/>
      <c r="CH339" s="133"/>
      <c r="CI339" s="133"/>
      <c r="CJ339" s="133"/>
      <c r="CK339" s="133"/>
      <c r="CL339" s="133"/>
      <c r="CM339" s="133"/>
      <c r="CN339" s="133"/>
      <c r="CO339" s="133"/>
      <c r="CP339" s="133"/>
      <c r="CQ339" s="133"/>
      <c r="CR339" s="133"/>
      <c r="CS339" s="133"/>
      <c r="CT339" s="133"/>
      <c r="CU339" s="133"/>
      <c r="CV339" s="133"/>
      <c r="CW339" s="133"/>
      <c r="CX339" s="133"/>
      <c r="CY339" s="133"/>
      <c r="CZ339" s="133"/>
      <c r="DA339" s="133"/>
      <c r="DB339" s="133"/>
      <c r="DC339" s="133"/>
      <c r="DD339" s="133"/>
      <c r="DE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  <c r="BX340" s="133"/>
      <c r="BY340" s="133"/>
      <c r="BZ340" s="133"/>
      <c r="CA340" s="133"/>
      <c r="CB340" s="133"/>
      <c r="CC340" s="133"/>
      <c r="CD340" s="133"/>
      <c r="CE340" s="133"/>
      <c r="CF340" s="133"/>
      <c r="CG340" s="133"/>
      <c r="CH340" s="133"/>
      <c r="CI340" s="133"/>
      <c r="CJ340" s="133"/>
      <c r="CK340" s="133"/>
      <c r="CL340" s="133"/>
      <c r="CM340" s="133"/>
      <c r="CN340" s="133"/>
      <c r="CO340" s="133"/>
      <c r="CP340" s="133"/>
      <c r="CQ340" s="133"/>
      <c r="CR340" s="133"/>
      <c r="CS340" s="133"/>
      <c r="CT340" s="133"/>
      <c r="CU340" s="133"/>
      <c r="CV340" s="133"/>
      <c r="CW340" s="133"/>
      <c r="CX340" s="133"/>
      <c r="CY340" s="133"/>
      <c r="CZ340" s="133"/>
      <c r="DA340" s="133"/>
      <c r="DB340" s="133"/>
      <c r="DC340" s="133"/>
      <c r="DD340" s="133"/>
      <c r="DE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  <c r="BX341" s="133"/>
      <c r="BY341" s="133"/>
      <c r="BZ341" s="133"/>
      <c r="CA341" s="133"/>
      <c r="CB341" s="133"/>
      <c r="CC341" s="133"/>
      <c r="CD341" s="133"/>
      <c r="CE341" s="133"/>
      <c r="CF341" s="133"/>
      <c r="CG341" s="133"/>
      <c r="CH341" s="133"/>
      <c r="CI341" s="133"/>
      <c r="CJ341" s="133"/>
      <c r="CK341" s="133"/>
      <c r="CL341" s="133"/>
      <c r="CM341" s="133"/>
      <c r="CN341" s="133"/>
      <c r="CO341" s="133"/>
      <c r="CP341" s="133"/>
      <c r="CQ341" s="133"/>
      <c r="CR341" s="133"/>
      <c r="CS341" s="133"/>
      <c r="CT341" s="133"/>
      <c r="CU341" s="133"/>
      <c r="CV341" s="133"/>
      <c r="CW341" s="133"/>
      <c r="CX341" s="133"/>
      <c r="CY341" s="133"/>
      <c r="CZ341" s="133"/>
      <c r="DA341" s="133"/>
      <c r="DB341" s="133"/>
      <c r="DC341" s="133"/>
      <c r="DD341" s="133"/>
      <c r="DE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  <c r="BX342" s="133"/>
      <c r="BY342" s="133"/>
      <c r="BZ342" s="133"/>
      <c r="CA342" s="133"/>
      <c r="CB342" s="133"/>
      <c r="CC342" s="133"/>
      <c r="CD342" s="133"/>
      <c r="CE342" s="133"/>
      <c r="CF342" s="133"/>
      <c r="CG342" s="133"/>
      <c r="CH342" s="133"/>
      <c r="CI342" s="133"/>
      <c r="CJ342" s="133"/>
      <c r="CK342" s="133"/>
      <c r="CL342" s="133"/>
      <c r="CM342" s="133"/>
      <c r="CN342" s="133"/>
      <c r="CO342" s="133"/>
      <c r="CP342" s="133"/>
      <c r="CQ342" s="133"/>
      <c r="CR342" s="133"/>
      <c r="CS342" s="133"/>
      <c r="CT342" s="133"/>
      <c r="CU342" s="133"/>
      <c r="CV342" s="133"/>
      <c r="CW342" s="133"/>
      <c r="CX342" s="133"/>
      <c r="CY342" s="133"/>
      <c r="CZ342" s="133"/>
      <c r="DA342" s="133"/>
      <c r="DB342" s="133"/>
      <c r="DC342" s="133"/>
      <c r="DD342" s="133"/>
      <c r="DE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  <c r="BX343" s="133"/>
      <c r="BY343" s="133"/>
      <c r="BZ343" s="133"/>
      <c r="CA343" s="133"/>
      <c r="CB343" s="133"/>
      <c r="CC343" s="133"/>
      <c r="CD343" s="133"/>
      <c r="CE343" s="133"/>
      <c r="CF343" s="133"/>
      <c r="CG343" s="133"/>
      <c r="CH343" s="133"/>
      <c r="CI343" s="133"/>
      <c r="CJ343" s="133"/>
      <c r="CK343" s="133"/>
      <c r="CL343" s="133"/>
      <c r="CM343" s="133"/>
      <c r="CN343" s="133"/>
      <c r="CO343" s="133"/>
      <c r="CP343" s="133"/>
      <c r="CQ343" s="133"/>
      <c r="CR343" s="133"/>
      <c r="CS343" s="133"/>
      <c r="CT343" s="133"/>
      <c r="CU343" s="133"/>
      <c r="CV343" s="133"/>
      <c r="CW343" s="133"/>
      <c r="CX343" s="133"/>
      <c r="CY343" s="133"/>
      <c r="CZ343" s="133"/>
      <c r="DA343" s="133"/>
      <c r="DB343" s="133"/>
      <c r="DC343" s="133"/>
      <c r="DD343" s="133"/>
      <c r="DE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  <c r="BX344" s="133"/>
      <c r="BY344" s="133"/>
      <c r="BZ344" s="133"/>
      <c r="CA344" s="133"/>
      <c r="CB344" s="133"/>
      <c r="CC344" s="133"/>
      <c r="CD344" s="133"/>
      <c r="CE344" s="133"/>
      <c r="CF344" s="133"/>
      <c r="CG344" s="133"/>
      <c r="CH344" s="133"/>
      <c r="CI344" s="133"/>
      <c r="CJ344" s="133"/>
      <c r="CK344" s="133"/>
      <c r="CL344" s="133"/>
      <c r="CM344" s="133"/>
      <c r="CN344" s="133"/>
      <c r="CO344" s="133"/>
      <c r="CP344" s="133"/>
      <c r="CQ344" s="133"/>
      <c r="CR344" s="133"/>
      <c r="CS344" s="133"/>
      <c r="CT344" s="133"/>
      <c r="CU344" s="133"/>
      <c r="CV344" s="133"/>
      <c r="CW344" s="133"/>
      <c r="CX344" s="133"/>
      <c r="CY344" s="133"/>
      <c r="CZ344" s="133"/>
      <c r="DA344" s="133"/>
      <c r="DB344" s="133"/>
      <c r="DC344" s="133"/>
      <c r="DD344" s="133"/>
      <c r="DE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  <c r="BX345" s="133"/>
      <c r="BY345" s="133"/>
      <c r="BZ345" s="133"/>
      <c r="CA345" s="133"/>
      <c r="CB345" s="133"/>
      <c r="CC345" s="133"/>
      <c r="CD345" s="133"/>
      <c r="CE345" s="133"/>
      <c r="CF345" s="133"/>
      <c r="CG345" s="133"/>
      <c r="CH345" s="133"/>
      <c r="CI345" s="133"/>
      <c r="CJ345" s="133"/>
      <c r="CK345" s="133"/>
      <c r="CL345" s="133"/>
      <c r="CM345" s="133"/>
      <c r="CN345" s="133"/>
      <c r="CO345" s="133"/>
      <c r="CP345" s="133"/>
      <c r="CQ345" s="133"/>
      <c r="CR345" s="133"/>
      <c r="CS345" s="133"/>
      <c r="CT345" s="133"/>
      <c r="CU345" s="133"/>
      <c r="CV345" s="133"/>
      <c r="CW345" s="133"/>
      <c r="CX345" s="133"/>
      <c r="CY345" s="133"/>
      <c r="CZ345" s="133"/>
      <c r="DA345" s="133"/>
      <c r="DB345" s="133"/>
      <c r="DC345" s="133"/>
      <c r="DD345" s="133"/>
      <c r="DE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  <c r="BX346" s="133"/>
      <c r="BY346" s="133"/>
      <c r="BZ346" s="133"/>
      <c r="CA346" s="133"/>
      <c r="CB346" s="133"/>
      <c r="CC346" s="133"/>
      <c r="CD346" s="133"/>
      <c r="CE346" s="133"/>
      <c r="CF346" s="133"/>
      <c r="CG346" s="133"/>
      <c r="CH346" s="133"/>
      <c r="CI346" s="133"/>
      <c r="CJ346" s="133"/>
      <c r="CK346" s="133"/>
      <c r="CL346" s="133"/>
      <c r="CM346" s="133"/>
      <c r="CN346" s="133"/>
      <c r="CO346" s="133"/>
      <c r="CP346" s="133"/>
      <c r="CQ346" s="133"/>
      <c r="CR346" s="133"/>
      <c r="CS346" s="133"/>
      <c r="CT346" s="133"/>
      <c r="CU346" s="133"/>
      <c r="CV346" s="133"/>
      <c r="CW346" s="133"/>
      <c r="CX346" s="133"/>
      <c r="CY346" s="133"/>
      <c r="CZ346" s="133"/>
      <c r="DA346" s="133"/>
      <c r="DB346" s="133"/>
      <c r="DC346" s="133"/>
      <c r="DD346" s="133"/>
      <c r="DE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  <c r="BX347" s="133"/>
      <c r="BY347" s="133"/>
      <c r="BZ347" s="133"/>
      <c r="CA347" s="133"/>
      <c r="CB347" s="133"/>
      <c r="CC347" s="133"/>
      <c r="CD347" s="133"/>
      <c r="CE347" s="133"/>
      <c r="CF347" s="133"/>
      <c r="CG347" s="133"/>
      <c r="CH347" s="133"/>
      <c r="CI347" s="133"/>
      <c r="CJ347" s="133"/>
      <c r="CK347" s="133"/>
      <c r="CL347" s="133"/>
      <c r="CM347" s="133"/>
      <c r="CN347" s="133"/>
      <c r="CO347" s="133"/>
      <c r="CP347" s="133"/>
      <c r="CQ347" s="133"/>
      <c r="CR347" s="133"/>
      <c r="CS347" s="133"/>
      <c r="CT347" s="133"/>
      <c r="CU347" s="133"/>
      <c r="CV347" s="133"/>
      <c r="CW347" s="133"/>
      <c r="CX347" s="133"/>
      <c r="CY347" s="133"/>
      <c r="CZ347" s="133"/>
      <c r="DA347" s="133"/>
      <c r="DB347" s="133"/>
      <c r="DC347" s="133"/>
      <c r="DD347" s="133"/>
      <c r="DE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  <c r="BX348" s="133"/>
      <c r="BY348" s="133"/>
      <c r="BZ348" s="133"/>
      <c r="CA348" s="133"/>
      <c r="CB348" s="133"/>
      <c r="CC348" s="133"/>
      <c r="CD348" s="133"/>
      <c r="CE348" s="133"/>
      <c r="CF348" s="133"/>
      <c r="CG348" s="133"/>
      <c r="CH348" s="133"/>
      <c r="CI348" s="133"/>
      <c r="CJ348" s="133"/>
      <c r="CK348" s="133"/>
      <c r="CL348" s="133"/>
      <c r="CM348" s="133"/>
      <c r="CN348" s="133"/>
      <c r="CO348" s="133"/>
      <c r="CP348" s="133"/>
      <c r="CQ348" s="133"/>
      <c r="CR348" s="133"/>
      <c r="CS348" s="133"/>
      <c r="CT348" s="133"/>
      <c r="CU348" s="133"/>
      <c r="CV348" s="133"/>
      <c r="CW348" s="133"/>
      <c r="CX348" s="133"/>
      <c r="CY348" s="133"/>
      <c r="CZ348" s="133"/>
      <c r="DA348" s="133"/>
      <c r="DB348" s="133"/>
      <c r="DC348" s="133"/>
      <c r="DD348" s="133"/>
      <c r="DE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  <c r="BX349" s="133"/>
      <c r="BY349" s="133"/>
      <c r="BZ349" s="133"/>
      <c r="CA349" s="133"/>
      <c r="CB349" s="133"/>
      <c r="CC349" s="133"/>
      <c r="CD349" s="133"/>
      <c r="CE349" s="133"/>
      <c r="CF349" s="133"/>
      <c r="CG349" s="133"/>
      <c r="CH349" s="133"/>
      <c r="CI349" s="133"/>
      <c r="CJ349" s="133"/>
      <c r="CK349" s="133"/>
      <c r="CL349" s="133"/>
      <c r="CM349" s="133"/>
      <c r="CN349" s="133"/>
      <c r="CO349" s="133"/>
      <c r="CP349" s="133"/>
      <c r="CQ349" s="133"/>
      <c r="CR349" s="133"/>
      <c r="CS349" s="133"/>
      <c r="CT349" s="133"/>
      <c r="CU349" s="133"/>
      <c r="CV349" s="133"/>
      <c r="CW349" s="133"/>
      <c r="CX349" s="133"/>
      <c r="CY349" s="133"/>
      <c r="CZ349" s="133"/>
      <c r="DA349" s="133"/>
      <c r="DB349" s="133"/>
      <c r="DC349" s="133"/>
      <c r="DD349" s="133"/>
      <c r="DE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  <c r="BX350" s="133"/>
      <c r="BY350" s="133"/>
      <c r="BZ350" s="133"/>
      <c r="CA350" s="133"/>
      <c r="CB350" s="133"/>
      <c r="CC350" s="133"/>
      <c r="CD350" s="133"/>
      <c r="CE350" s="133"/>
      <c r="CF350" s="133"/>
      <c r="CG350" s="133"/>
      <c r="CH350" s="133"/>
      <c r="CI350" s="133"/>
      <c r="CJ350" s="133"/>
      <c r="CK350" s="133"/>
      <c r="CL350" s="133"/>
      <c r="CM350" s="133"/>
      <c r="CN350" s="133"/>
      <c r="CO350" s="133"/>
      <c r="CP350" s="133"/>
      <c r="CQ350" s="133"/>
      <c r="CR350" s="133"/>
      <c r="CS350" s="133"/>
      <c r="CT350" s="133"/>
      <c r="CU350" s="133"/>
      <c r="CV350" s="133"/>
      <c r="CW350" s="133"/>
      <c r="CX350" s="133"/>
      <c r="CY350" s="133"/>
      <c r="CZ350" s="133"/>
      <c r="DA350" s="133"/>
      <c r="DB350" s="133"/>
      <c r="DC350" s="133"/>
      <c r="DD350" s="133"/>
      <c r="DE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  <c r="BX351" s="133"/>
      <c r="BY351" s="133"/>
      <c r="BZ351" s="133"/>
      <c r="CA351" s="133"/>
      <c r="CB351" s="133"/>
      <c r="CC351" s="133"/>
      <c r="CD351" s="133"/>
      <c r="CE351" s="133"/>
      <c r="CF351" s="133"/>
      <c r="CG351" s="133"/>
      <c r="CH351" s="133"/>
      <c r="CI351" s="133"/>
      <c r="CJ351" s="133"/>
      <c r="CK351" s="133"/>
      <c r="CL351" s="133"/>
      <c r="CM351" s="133"/>
      <c r="CN351" s="133"/>
      <c r="CO351" s="133"/>
      <c r="CP351" s="133"/>
      <c r="CQ351" s="133"/>
      <c r="CR351" s="133"/>
      <c r="CS351" s="133"/>
      <c r="CT351" s="133"/>
      <c r="CU351" s="133"/>
      <c r="CV351" s="133"/>
      <c r="CW351" s="133"/>
      <c r="CX351" s="133"/>
      <c r="CY351" s="133"/>
      <c r="CZ351" s="133"/>
      <c r="DA351" s="133"/>
      <c r="DB351" s="133"/>
      <c r="DC351" s="133"/>
      <c r="DD351" s="133"/>
      <c r="DE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  <c r="BX352" s="133"/>
      <c r="BY352" s="133"/>
      <c r="BZ352" s="133"/>
      <c r="CA352" s="133"/>
      <c r="CB352" s="133"/>
      <c r="CC352" s="133"/>
      <c r="CD352" s="133"/>
      <c r="CE352" s="133"/>
      <c r="CF352" s="133"/>
      <c r="CG352" s="133"/>
      <c r="CH352" s="133"/>
      <c r="CI352" s="133"/>
      <c r="CJ352" s="133"/>
      <c r="CK352" s="133"/>
      <c r="CL352" s="133"/>
      <c r="CM352" s="133"/>
      <c r="CN352" s="133"/>
      <c r="CO352" s="133"/>
      <c r="CP352" s="133"/>
      <c r="CQ352" s="133"/>
      <c r="CR352" s="133"/>
      <c r="CS352" s="133"/>
      <c r="CT352" s="133"/>
      <c r="CU352" s="133"/>
      <c r="CV352" s="133"/>
      <c r="CW352" s="133"/>
      <c r="CX352" s="133"/>
      <c r="CY352" s="133"/>
      <c r="CZ352" s="133"/>
      <c r="DA352" s="133"/>
      <c r="DB352" s="133"/>
      <c r="DC352" s="133"/>
      <c r="DD352" s="133"/>
      <c r="DE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  <c r="BX353" s="133"/>
      <c r="BY353" s="133"/>
      <c r="BZ353" s="133"/>
      <c r="CA353" s="133"/>
      <c r="CB353" s="133"/>
      <c r="CC353" s="133"/>
      <c r="CD353" s="133"/>
      <c r="CE353" s="133"/>
      <c r="CF353" s="133"/>
      <c r="CG353" s="133"/>
      <c r="CH353" s="133"/>
      <c r="CI353" s="133"/>
      <c r="CJ353" s="133"/>
      <c r="CK353" s="133"/>
      <c r="CL353" s="133"/>
      <c r="CM353" s="133"/>
      <c r="CN353" s="133"/>
      <c r="CO353" s="133"/>
      <c r="CP353" s="133"/>
      <c r="CQ353" s="133"/>
      <c r="CR353" s="133"/>
      <c r="CS353" s="133"/>
      <c r="CT353" s="133"/>
      <c r="CU353" s="133"/>
      <c r="CV353" s="133"/>
      <c r="CW353" s="133"/>
      <c r="CX353" s="133"/>
      <c r="CY353" s="133"/>
      <c r="CZ353" s="133"/>
      <c r="DA353" s="133"/>
      <c r="DB353" s="133"/>
      <c r="DC353" s="133"/>
      <c r="DD353" s="133"/>
      <c r="DE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  <c r="BX354" s="133"/>
      <c r="BY354" s="133"/>
      <c r="BZ354" s="133"/>
      <c r="CA354" s="133"/>
      <c r="CB354" s="133"/>
      <c r="CC354" s="133"/>
      <c r="CD354" s="133"/>
      <c r="CE354" s="133"/>
      <c r="CF354" s="133"/>
      <c r="CG354" s="133"/>
      <c r="CH354" s="133"/>
      <c r="CI354" s="133"/>
      <c r="CJ354" s="133"/>
      <c r="CK354" s="133"/>
      <c r="CL354" s="133"/>
      <c r="CM354" s="133"/>
      <c r="CN354" s="133"/>
      <c r="CO354" s="133"/>
      <c r="CP354" s="133"/>
      <c r="CQ354" s="133"/>
      <c r="CR354" s="133"/>
      <c r="CS354" s="133"/>
      <c r="CT354" s="133"/>
      <c r="CU354" s="133"/>
      <c r="CV354" s="133"/>
      <c r="CW354" s="133"/>
      <c r="CX354" s="133"/>
      <c r="CY354" s="133"/>
      <c r="CZ354" s="133"/>
      <c r="DA354" s="133"/>
      <c r="DB354" s="133"/>
      <c r="DC354" s="133"/>
      <c r="DD354" s="133"/>
      <c r="DE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  <c r="BX355" s="133"/>
      <c r="BY355" s="133"/>
      <c r="BZ355" s="133"/>
      <c r="CA355" s="133"/>
      <c r="CB355" s="133"/>
      <c r="CC355" s="133"/>
      <c r="CD355" s="133"/>
      <c r="CE355" s="133"/>
      <c r="CF355" s="133"/>
      <c r="CG355" s="133"/>
      <c r="CH355" s="133"/>
      <c r="CI355" s="133"/>
      <c r="CJ355" s="133"/>
      <c r="CK355" s="133"/>
      <c r="CL355" s="133"/>
      <c r="CM355" s="133"/>
      <c r="CN355" s="133"/>
      <c r="CO355" s="133"/>
      <c r="CP355" s="133"/>
      <c r="CQ355" s="133"/>
      <c r="CR355" s="133"/>
      <c r="CS355" s="133"/>
      <c r="CT355" s="133"/>
      <c r="CU355" s="133"/>
      <c r="CV355" s="133"/>
      <c r="CW355" s="133"/>
      <c r="CX355" s="133"/>
      <c r="CY355" s="133"/>
      <c r="CZ355" s="133"/>
      <c r="DA355" s="133"/>
      <c r="DB355" s="133"/>
      <c r="DC355" s="133"/>
      <c r="DD355" s="133"/>
      <c r="DE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  <c r="BX356" s="133"/>
      <c r="BY356" s="133"/>
      <c r="BZ356" s="133"/>
      <c r="CA356" s="133"/>
      <c r="CB356" s="133"/>
      <c r="CC356" s="133"/>
      <c r="CD356" s="133"/>
      <c r="CE356" s="133"/>
      <c r="CF356" s="133"/>
      <c r="CG356" s="133"/>
      <c r="CH356" s="133"/>
      <c r="CI356" s="133"/>
      <c r="CJ356" s="133"/>
      <c r="CK356" s="133"/>
      <c r="CL356" s="133"/>
      <c r="CM356" s="133"/>
      <c r="CN356" s="133"/>
      <c r="CO356" s="133"/>
      <c r="CP356" s="133"/>
      <c r="CQ356" s="133"/>
      <c r="CR356" s="133"/>
      <c r="CS356" s="133"/>
      <c r="CT356" s="133"/>
      <c r="CU356" s="133"/>
      <c r="CV356" s="133"/>
      <c r="CW356" s="133"/>
      <c r="CX356" s="133"/>
      <c r="CY356" s="133"/>
      <c r="CZ356" s="133"/>
      <c r="DA356" s="133"/>
      <c r="DB356" s="133"/>
      <c r="DC356" s="133"/>
      <c r="DD356" s="133"/>
      <c r="DE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  <c r="BX357" s="133"/>
      <c r="BY357" s="133"/>
      <c r="BZ357" s="133"/>
      <c r="CA357" s="133"/>
      <c r="CB357" s="133"/>
      <c r="CC357" s="133"/>
      <c r="CD357" s="133"/>
      <c r="CE357" s="133"/>
      <c r="CF357" s="133"/>
      <c r="CG357" s="133"/>
      <c r="CH357" s="133"/>
      <c r="CI357" s="133"/>
      <c r="CJ357" s="133"/>
      <c r="CK357" s="133"/>
      <c r="CL357" s="133"/>
      <c r="CM357" s="133"/>
      <c r="CN357" s="133"/>
      <c r="CO357" s="133"/>
      <c r="CP357" s="133"/>
      <c r="CQ357" s="133"/>
      <c r="CR357" s="133"/>
      <c r="CS357" s="133"/>
      <c r="CT357" s="133"/>
      <c r="CU357" s="133"/>
      <c r="CV357" s="133"/>
      <c r="CW357" s="133"/>
      <c r="CX357" s="133"/>
      <c r="CY357" s="133"/>
      <c r="CZ357" s="133"/>
      <c r="DA357" s="133"/>
      <c r="DB357" s="133"/>
      <c r="DC357" s="133"/>
      <c r="DD357" s="133"/>
      <c r="DE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  <c r="BX358" s="133"/>
      <c r="BY358" s="133"/>
      <c r="BZ358" s="133"/>
      <c r="CA358" s="133"/>
      <c r="CB358" s="133"/>
      <c r="CC358" s="133"/>
      <c r="CD358" s="133"/>
      <c r="CE358" s="133"/>
      <c r="CF358" s="133"/>
      <c r="CG358" s="133"/>
      <c r="CH358" s="133"/>
      <c r="CI358" s="133"/>
      <c r="CJ358" s="133"/>
      <c r="CK358" s="133"/>
      <c r="CL358" s="133"/>
      <c r="CM358" s="133"/>
      <c r="CN358" s="133"/>
      <c r="CO358" s="133"/>
      <c r="CP358" s="133"/>
      <c r="CQ358" s="133"/>
      <c r="CR358" s="133"/>
      <c r="CS358" s="133"/>
      <c r="CT358" s="133"/>
      <c r="CU358" s="133"/>
      <c r="CV358" s="133"/>
      <c r="CW358" s="133"/>
      <c r="CX358" s="133"/>
      <c r="CY358" s="133"/>
      <c r="CZ358" s="133"/>
      <c r="DA358" s="133"/>
      <c r="DB358" s="133"/>
      <c r="DC358" s="133"/>
      <c r="DD358" s="133"/>
      <c r="DE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  <c r="BX359" s="133"/>
      <c r="BY359" s="133"/>
      <c r="BZ359" s="133"/>
      <c r="CA359" s="133"/>
      <c r="CB359" s="133"/>
      <c r="CC359" s="133"/>
      <c r="CD359" s="133"/>
      <c r="CE359" s="133"/>
      <c r="CF359" s="133"/>
      <c r="CG359" s="133"/>
      <c r="CH359" s="133"/>
      <c r="CI359" s="133"/>
      <c r="CJ359" s="133"/>
      <c r="CK359" s="133"/>
      <c r="CL359" s="133"/>
      <c r="CM359" s="133"/>
      <c r="CN359" s="133"/>
      <c r="CO359" s="133"/>
      <c r="CP359" s="133"/>
      <c r="CQ359" s="133"/>
      <c r="CR359" s="133"/>
      <c r="CS359" s="133"/>
      <c r="CT359" s="133"/>
      <c r="CU359" s="133"/>
      <c r="CV359" s="133"/>
      <c r="CW359" s="133"/>
      <c r="CX359" s="133"/>
      <c r="CY359" s="133"/>
      <c r="CZ359" s="133"/>
      <c r="DA359" s="133"/>
      <c r="DB359" s="133"/>
      <c r="DC359" s="133"/>
      <c r="DD359" s="133"/>
      <c r="DE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  <c r="BX360" s="133"/>
      <c r="BY360" s="133"/>
      <c r="BZ360" s="133"/>
      <c r="CA360" s="133"/>
      <c r="CB360" s="133"/>
      <c r="CC360" s="133"/>
      <c r="CD360" s="133"/>
      <c r="CE360" s="133"/>
      <c r="CF360" s="133"/>
      <c r="CG360" s="133"/>
      <c r="CH360" s="133"/>
      <c r="CI360" s="133"/>
      <c r="CJ360" s="133"/>
      <c r="CK360" s="133"/>
      <c r="CL360" s="133"/>
      <c r="CM360" s="133"/>
      <c r="CN360" s="133"/>
      <c r="CO360" s="133"/>
      <c r="CP360" s="133"/>
      <c r="CQ360" s="133"/>
      <c r="CR360" s="133"/>
      <c r="CS360" s="133"/>
      <c r="CT360" s="133"/>
      <c r="CU360" s="133"/>
      <c r="CV360" s="133"/>
      <c r="CW360" s="133"/>
      <c r="CX360" s="133"/>
      <c r="CY360" s="133"/>
      <c r="CZ360" s="133"/>
      <c r="DA360" s="133"/>
      <c r="DB360" s="133"/>
      <c r="DC360" s="133"/>
      <c r="DD360" s="133"/>
      <c r="DE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  <c r="BX361" s="133"/>
      <c r="BY361" s="133"/>
      <c r="BZ361" s="133"/>
      <c r="CA361" s="133"/>
      <c r="CB361" s="133"/>
      <c r="CC361" s="133"/>
      <c r="CD361" s="133"/>
      <c r="CE361" s="133"/>
      <c r="CF361" s="133"/>
      <c r="CG361" s="133"/>
      <c r="CH361" s="133"/>
      <c r="CI361" s="133"/>
      <c r="CJ361" s="133"/>
      <c r="CK361" s="133"/>
      <c r="CL361" s="133"/>
      <c r="CM361" s="133"/>
      <c r="CN361" s="133"/>
      <c r="CO361" s="133"/>
      <c r="CP361" s="133"/>
      <c r="CQ361" s="133"/>
      <c r="CR361" s="133"/>
      <c r="CS361" s="133"/>
      <c r="CT361" s="133"/>
      <c r="CU361" s="133"/>
      <c r="CV361" s="133"/>
      <c r="CW361" s="133"/>
      <c r="CX361" s="133"/>
      <c r="CY361" s="133"/>
      <c r="CZ361" s="133"/>
      <c r="DA361" s="133"/>
      <c r="DB361" s="133"/>
      <c r="DC361" s="133"/>
      <c r="DD361" s="133"/>
      <c r="DE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  <c r="BX362" s="133"/>
      <c r="BY362" s="133"/>
      <c r="BZ362" s="133"/>
      <c r="CA362" s="133"/>
      <c r="CB362" s="133"/>
      <c r="CC362" s="133"/>
      <c r="CD362" s="133"/>
      <c r="CE362" s="133"/>
      <c r="CF362" s="133"/>
      <c r="CG362" s="133"/>
      <c r="CH362" s="133"/>
      <c r="CI362" s="133"/>
      <c r="CJ362" s="133"/>
      <c r="CK362" s="133"/>
      <c r="CL362" s="133"/>
      <c r="CM362" s="133"/>
      <c r="CN362" s="133"/>
      <c r="CO362" s="133"/>
      <c r="CP362" s="133"/>
      <c r="CQ362" s="133"/>
      <c r="CR362" s="133"/>
      <c r="CS362" s="133"/>
      <c r="CT362" s="133"/>
      <c r="CU362" s="133"/>
      <c r="CV362" s="133"/>
      <c r="CW362" s="133"/>
      <c r="CX362" s="133"/>
      <c r="CY362" s="133"/>
      <c r="CZ362" s="133"/>
      <c r="DA362" s="133"/>
      <c r="DB362" s="133"/>
      <c r="DC362" s="133"/>
      <c r="DD362" s="133"/>
      <c r="DE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  <c r="BX363" s="133"/>
      <c r="BY363" s="133"/>
      <c r="BZ363" s="133"/>
      <c r="CA363" s="133"/>
      <c r="CB363" s="133"/>
      <c r="CC363" s="133"/>
      <c r="CD363" s="133"/>
      <c r="CE363" s="133"/>
      <c r="CF363" s="133"/>
      <c r="CG363" s="133"/>
      <c r="CH363" s="133"/>
      <c r="CI363" s="133"/>
      <c r="CJ363" s="133"/>
      <c r="CK363" s="133"/>
      <c r="CL363" s="133"/>
      <c r="CM363" s="133"/>
      <c r="CN363" s="133"/>
      <c r="CO363" s="133"/>
      <c r="CP363" s="133"/>
      <c r="CQ363" s="133"/>
      <c r="CR363" s="133"/>
      <c r="CS363" s="133"/>
      <c r="CT363" s="133"/>
      <c r="CU363" s="133"/>
      <c r="CV363" s="133"/>
      <c r="CW363" s="133"/>
      <c r="CX363" s="133"/>
      <c r="CY363" s="133"/>
      <c r="CZ363" s="133"/>
      <c r="DA363" s="133"/>
      <c r="DB363" s="133"/>
      <c r="DC363" s="133"/>
      <c r="DD363" s="133"/>
      <c r="DE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  <c r="BQ364" s="133"/>
      <c r="BR364" s="133"/>
      <c r="BS364" s="133"/>
      <c r="BT364" s="133"/>
      <c r="BU364" s="133"/>
      <c r="BV364" s="133"/>
      <c r="BW364" s="133"/>
      <c r="BX364" s="133"/>
      <c r="BY364" s="133"/>
      <c r="BZ364" s="133"/>
      <c r="CA364" s="133"/>
      <c r="CB364" s="133"/>
      <c r="CC364" s="133"/>
      <c r="CD364" s="133"/>
      <c r="CE364" s="133"/>
      <c r="CF364" s="133"/>
      <c r="CG364" s="133"/>
      <c r="CH364" s="133"/>
      <c r="CI364" s="133"/>
      <c r="CJ364" s="133"/>
      <c r="CK364" s="133"/>
      <c r="CL364" s="133"/>
      <c r="CM364" s="133"/>
      <c r="CN364" s="133"/>
      <c r="CO364" s="133"/>
      <c r="CP364" s="133"/>
      <c r="CQ364" s="133"/>
      <c r="CR364" s="133"/>
      <c r="CS364" s="133"/>
      <c r="CT364" s="133"/>
      <c r="CU364" s="133"/>
      <c r="CV364" s="133"/>
      <c r="CW364" s="133"/>
      <c r="CX364" s="133"/>
      <c r="CY364" s="133"/>
      <c r="CZ364" s="133"/>
      <c r="DA364" s="133"/>
      <c r="DB364" s="133"/>
      <c r="DC364" s="133"/>
      <c r="DD364" s="133"/>
      <c r="DE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33"/>
      <c r="BG365" s="133"/>
      <c r="BH365" s="133"/>
      <c r="BI365" s="133"/>
      <c r="BJ365" s="133"/>
      <c r="BK365" s="133"/>
      <c r="BL365" s="133"/>
      <c r="BM365" s="133"/>
      <c r="BN365" s="133"/>
      <c r="BO365" s="133"/>
      <c r="BP365" s="133"/>
      <c r="BQ365" s="133"/>
      <c r="BR365" s="133"/>
      <c r="BS365" s="133"/>
      <c r="BT365" s="133"/>
      <c r="BU365" s="133"/>
      <c r="BV365" s="133"/>
      <c r="BW365" s="133"/>
      <c r="BX365" s="133"/>
      <c r="BY365" s="133"/>
      <c r="BZ365" s="133"/>
      <c r="CA365" s="133"/>
      <c r="CB365" s="133"/>
      <c r="CC365" s="133"/>
      <c r="CD365" s="133"/>
      <c r="CE365" s="133"/>
      <c r="CF365" s="133"/>
      <c r="CG365" s="133"/>
      <c r="CH365" s="133"/>
      <c r="CI365" s="133"/>
      <c r="CJ365" s="133"/>
      <c r="CK365" s="133"/>
      <c r="CL365" s="133"/>
      <c r="CM365" s="133"/>
      <c r="CN365" s="133"/>
      <c r="CO365" s="133"/>
      <c r="CP365" s="133"/>
      <c r="CQ365" s="133"/>
      <c r="CR365" s="133"/>
      <c r="CS365" s="133"/>
      <c r="CT365" s="133"/>
      <c r="CU365" s="133"/>
      <c r="CV365" s="133"/>
      <c r="CW365" s="133"/>
      <c r="CX365" s="133"/>
      <c r="CY365" s="133"/>
      <c r="CZ365" s="133"/>
      <c r="DA365" s="133"/>
      <c r="DB365" s="133"/>
      <c r="DC365" s="133"/>
      <c r="DD365" s="133"/>
      <c r="DE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33"/>
      <c r="BG366" s="133"/>
      <c r="BH366" s="133"/>
      <c r="BI366" s="133"/>
      <c r="BJ366" s="133"/>
      <c r="BK366" s="133"/>
      <c r="BL366" s="133"/>
      <c r="BM366" s="133"/>
      <c r="BN366" s="133"/>
      <c r="BO366" s="133"/>
      <c r="BP366" s="133"/>
      <c r="BQ366" s="133"/>
      <c r="BR366" s="133"/>
      <c r="BS366" s="133"/>
      <c r="BT366" s="133"/>
      <c r="BU366" s="133"/>
      <c r="BV366" s="133"/>
      <c r="BW366" s="133"/>
      <c r="BX366" s="133"/>
      <c r="BY366" s="133"/>
      <c r="BZ366" s="133"/>
      <c r="CA366" s="133"/>
      <c r="CB366" s="133"/>
      <c r="CC366" s="133"/>
      <c r="CD366" s="133"/>
      <c r="CE366" s="133"/>
      <c r="CF366" s="133"/>
      <c r="CG366" s="133"/>
      <c r="CH366" s="133"/>
      <c r="CI366" s="133"/>
      <c r="CJ366" s="133"/>
      <c r="CK366" s="133"/>
      <c r="CL366" s="133"/>
      <c r="CM366" s="133"/>
      <c r="CN366" s="133"/>
      <c r="CO366" s="133"/>
      <c r="CP366" s="133"/>
      <c r="CQ366" s="133"/>
      <c r="CR366" s="133"/>
      <c r="CS366" s="133"/>
      <c r="CT366" s="133"/>
      <c r="CU366" s="133"/>
      <c r="CV366" s="133"/>
      <c r="CW366" s="133"/>
      <c r="CX366" s="133"/>
      <c r="CY366" s="133"/>
      <c r="CZ366" s="133"/>
      <c r="DA366" s="133"/>
      <c r="DB366" s="133"/>
      <c r="DC366" s="133"/>
      <c r="DD366" s="133"/>
      <c r="DE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33"/>
      <c r="BG367" s="133"/>
      <c r="BH367" s="133"/>
      <c r="BI367" s="133"/>
      <c r="BJ367" s="133"/>
      <c r="BK367" s="133"/>
      <c r="BL367" s="133"/>
      <c r="BM367" s="133"/>
      <c r="BN367" s="133"/>
      <c r="BO367" s="133"/>
      <c r="BP367" s="133"/>
      <c r="BQ367" s="133"/>
      <c r="BR367" s="133"/>
      <c r="BS367" s="133"/>
      <c r="BT367" s="133"/>
      <c r="BU367" s="133"/>
      <c r="BV367" s="133"/>
      <c r="BW367" s="133"/>
      <c r="BX367" s="133"/>
      <c r="BY367" s="133"/>
      <c r="BZ367" s="133"/>
      <c r="CA367" s="133"/>
      <c r="CB367" s="133"/>
      <c r="CC367" s="133"/>
      <c r="CD367" s="133"/>
      <c r="CE367" s="133"/>
      <c r="CF367" s="133"/>
      <c r="CG367" s="133"/>
      <c r="CH367" s="133"/>
      <c r="CI367" s="133"/>
      <c r="CJ367" s="133"/>
      <c r="CK367" s="133"/>
      <c r="CL367" s="133"/>
      <c r="CM367" s="133"/>
      <c r="CN367" s="133"/>
      <c r="CO367" s="133"/>
      <c r="CP367" s="133"/>
      <c r="CQ367" s="133"/>
      <c r="CR367" s="133"/>
      <c r="CS367" s="133"/>
      <c r="CT367" s="133"/>
      <c r="CU367" s="133"/>
      <c r="CV367" s="133"/>
      <c r="CW367" s="133"/>
      <c r="CX367" s="133"/>
      <c r="CY367" s="133"/>
      <c r="CZ367" s="133"/>
      <c r="DA367" s="133"/>
      <c r="DB367" s="133"/>
      <c r="DC367" s="133"/>
      <c r="DD367" s="133"/>
      <c r="DE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33"/>
      <c r="BG368" s="133"/>
      <c r="BH368" s="133"/>
      <c r="BI368" s="133"/>
      <c r="BJ368" s="133"/>
      <c r="BK368" s="133"/>
      <c r="BL368" s="133"/>
      <c r="BM368" s="133"/>
      <c r="BN368" s="133"/>
      <c r="BO368" s="133"/>
      <c r="BP368" s="133"/>
      <c r="BQ368" s="133"/>
      <c r="BR368" s="133"/>
      <c r="BS368" s="133"/>
      <c r="BT368" s="133"/>
      <c r="BU368" s="133"/>
      <c r="BV368" s="133"/>
      <c r="BW368" s="133"/>
      <c r="BX368" s="133"/>
      <c r="BY368" s="133"/>
      <c r="BZ368" s="133"/>
      <c r="CA368" s="133"/>
      <c r="CB368" s="133"/>
      <c r="CC368" s="133"/>
      <c r="CD368" s="133"/>
      <c r="CE368" s="133"/>
      <c r="CF368" s="133"/>
      <c r="CG368" s="133"/>
      <c r="CH368" s="133"/>
      <c r="CI368" s="133"/>
      <c r="CJ368" s="133"/>
      <c r="CK368" s="133"/>
      <c r="CL368" s="133"/>
      <c r="CM368" s="133"/>
      <c r="CN368" s="133"/>
      <c r="CO368" s="133"/>
      <c r="CP368" s="133"/>
      <c r="CQ368" s="133"/>
      <c r="CR368" s="133"/>
      <c r="CS368" s="133"/>
      <c r="CT368" s="133"/>
      <c r="CU368" s="133"/>
      <c r="CV368" s="133"/>
      <c r="CW368" s="133"/>
      <c r="CX368" s="133"/>
      <c r="CY368" s="133"/>
      <c r="CZ368" s="133"/>
      <c r="DA368" s="133"/>
      <c r="DB368" s="133"/>
      <c r="DC368" s="133"/>
      <c r="DD368" s="133"/>
      <c r="DE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33"/>
      <c r="BG369" s="133"/>
      <c r="BH369" s="133"/>
      <c r="BI369" s="133"/>
      <c r="BJ369" s="133"/>
      <c r="BK369" s="133"/>
      <c r="BL369" s="133"/>
      <c r="BM369" s="133"/>
      <c r="BN369" s="133"/>
      <c r="BO369" s="133"/>
      <c r="BP369" s="133"/>
      <c r="BQ369" s="133"/>
      <c r="BR369" s="133"/>
      <c r="BS369" s="133"/>
      <c r="BT369" s="133"/>
      <c r="BU369" s="133"/>
      <c r="BV369" s="133"/>
      <c r="BW369" s="133"/>
      <c r="BX369" s="133"/>
      <c r="BY369" s="133"/>
      <c r="BZ369" s="133"/>
      <c r="CA369" s="133"/>
      <c r="CB369" s="133"/>
      <c r="CC369" s="133"/>
      <c r="CD369" s="133"/>
      <c r="CE369" s="133"/>
      <c r="CF369" s="133"/>
      <c r="CG369" s="133"/>
      <c r="CH369" s="133"/>
      <c r="CI369" s="133"/>
      <c r="CJ369" s="133"/>
      <c r="CK369" s="133"/>
      <c r="CL369" s="133"/>
      <c r="CM369" s="133"/>
      <c r="CN369" s="133"/>
      <c r="CO369" s="133"/>
      <c r="CP369" s="133"/>
      <c r="CQ369" s="133"/>
      <c r="CR369" s="133"/>
      <c r="CS369" s="133"/>
      <c r="CT369" s="133"/>
      <c r="CU369" s="133"/>
      <c r="CV369" s="133"/>
      <c r="CW369" s="133"/>
      <c r="CX369" s="133"/>
      <c r="CY369" s="133"/>
      <c r="CZ369" s="133"/>
      <c r="DA369" s="133"/>
      <c r="DB369" s="133"/>
      <c r="DC369" s="133"/>
      <c r="DD369" s="133"/>
      <c r="DE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33"/>
      <c r="BG370" s="133"/>
      <c r="BH370" s="133"/>
      <c r="BI370" s="133"/>
      <c r="BJ370" s="133"/>
      <c r="BK370" s="133"/>
      <c r="BL370" s="133"/>
      <c r="BM370" s="133"/>
      <c r="BN370" s="133"/>
      <c r="BO370" s="133"/>
      <c r="BP370" s="133"/>
      <c r="BQ370" s="133"/>
      <c r="BR370" s="133"/>
      <c r="BS370" s="133"/>
      <c r="BT370" s="133"/>
      <c r="BU370" s="133"/>
      <c r="BV370" s="133"/>
      <c r="BW370" s="133"/>
      <c r="BX370" s="133"/>
      <c r="BY370" s="133"/>
      <c r="BZ370" s="133"/>
      <c r="CA370" s="133"/>
      <c r="CB370" s="133"/>
      <c r="CC370" s="133"/>
      <c r="CD370" s="133"/>
      <c r="CE370" s="133"/>
      <c r="CF370" s="133"/>
      <c r="CG370" s="133"/>
      <c r="CH370" s="133"/>
      <c r="CI370" s="133"/>
      <c r="CJ370" s="133"/>
      <c r="CK370" s="133"/>
      <c r="CL370" s="133"/>
      <c r="CM370" s="133"/>
      <c r="CN370" s="133"/>
      <c r="CO370" s="133"/>
      <c r="CP370" s="133"/>
      <c r="CQ370" s="133"/>
      <c r="CR370" s="133"/>
      <c r="CS370" s="133"/>
      <c r="CT370" s="133"/>
      <c r="CU370" s="133"/>
      <c r="CV370" s="133"/>
      <c r="CW370" s="133"/>
      <c r="CX370" s="133"/>
      <c r="CY370" s="133"/>
      <c r="CZ370" s="133"/>
      <c r="DA370" s="133"/>
      <c r="DB370" s="133"/>
      <c r="DC370" s="133"/>
      <c r="DD370" s="133"/>
      <c r="DE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33"/>
      <c r="BG371" s="133"/>
      <c r="BH371" s="133"/>
      <c r="BI371" s="133"/>
      <c r="BJ371" s="133"/>
      <c r="BK371" s="133"/>
      <c r="BL371" s="133"/>
      <c r="BM371" s="133"/>
      <c r="BN371" s="133"/>
      <c r="BO371" s="133"/>
      <c r="BP371" s="133"/>
      <c r="BQ371" s="133"/>
      <c r="BR371" s="133"/>
      <c r="BS371" s="133"/>
      <c r="BT371" s="133"/>
      <c r="BU371" s="133"/>
      <c r="BV371" s="133"/>
      <c r="BW371" s="133"/>
      <c r="BX371" s="133"/>
      <c r="BY371" s="133"/>
      <c r="BZ371" s="133"/>
      <c r="CA371" s="133"/>
      <c r="CB371" s="133"/>
      <c r="CC371" s="133"/>
      <c r="CD371" s="133"/>
      <c r="CE371" s="133"/>
      <c r="CF371" s="133"/>
      <c r="CG371" s="133"/>
      <c r="CH371" s="133"/>
      <c r="CI371" s="133"/>
      <c r="CJ371" s="133"/>
      <c r="CK371" s="133"/>
      <c r="CL371" s="133"/>
      <c r="CM371" s="133"/>
      <c r="CN371" s="133"/>
      <c r="CO371" s="133"/>
      <c r="CP371" s="133"/>
      <c r="CQ371" s="133"/>
      <c r="CR371" s="133"/>
      <c r="CS371" s="133"/>
      <c r="CT371" s="133"/>
      <c r="CU371" s="133"/>
      <c r="CV371" s="133"/>
      <c r="CW371" s="133"/>
      <c r="CX371" s="133"/>
      <c r="CY371" s="133"/>
      <c r="CZ371" s="133"/>
      <c r="DA371" s="133"/>
      <c r="DB371" s="133"/>
      <c r="DC371" s="133"/>
      <c r="DD371" s="133"/>
      <c r="DE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  <c r="AY372" s="133"/>
      <c r="AZ372" s="133"/>
      <c r="BA372" s="133"/>
      <c r="BB372" s="133"/>
      <c r="BC372" s="133"/>
      <c r="BD372" s="133"/>
      <c r="BE372" s="133"/>
      <c r="BF372" s="133"/>
      <c r="BG372" s="133"/>
      <c r="BH372" s="133"/>
      <c r="BI372" s="133"/>
      <c r="BJ372" s="133"/>
      <c r="BK372" s="133"/>
      <c r="BL372" s="133"/>
      <c r="BM372" s="133"/>
      <c r="BN372" s="133"/>
      <c r="BO372" s="133"/>
      <c r="BP372" s="133"/>
      <c r="BQ372" s="133"/>
      <c r="BR372" s="133"/>
      <c r="BS372" s="133"/>
      <c r="BT372" s="133"/>
      <c r="BU372" s="133"/>
      <c r="BV372" s="133"/>
      <c r="BW372" s="133"/>
      <c r="BX372" s="133"/>
      <c r="BY372" s="133"/>
      <c r="BZ372" s="133"/>
      <c r="CA372" s="133"/>
      <c r="CB372" s="133"/>
      <c r="CC372" s="133"/>
      <c r="CD372" s="133"/>
      <c r="CE372" s="133"/>
      <c r="CF372" s="133"/>
      <c r="CG372" s="133"/>
      <c r="CH372" s="133"/>
      <c r="CI372" s="133"/>
      <c r="CJ372" s="133"/>
      <c r="CK372" s="133"/>
      <c r="CL372" s="133"/>
      <c r="CM372" s="133"/>
      <c r="CN372" s="133"/>
      <c r="CO372" s="133"/>
      <c r="CP372" s="133"/>
      <c r="CQ372" s="133"/>
      <c r="CR372" s="133"/>
      <c r="CS372" s="133"/>
      <c r="CT372" s="133"/>
      <c r="CU372" s="133"/>
      <c r="CV372" s="133"/>
      <c r="CW372" s="133"/>
      <c r="CX372" s="133"/>
      <c r="CY372" s="133"/>
      <c r="CZ372" s="133"/>
      <c r="DA372" s="133"/>
      <c r="DB372" s="133"/>
      <c r="DC372" s="133"/>
      <c r="DD372" s="133"/>
      <c r="DE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33"/>
      <c r="BF373" s="133"/>
      <c r="BG373" s="133"/>
      <c r="BH373" s="133"/>
      <c r="BI373" s="133"/>
      <c r="BJ373" s="133"/>
      <c r="BK373" s="133"/>
      <c r="BL373" s="133"/>
      <c r="BM373" s="133"/>
      <c r="BN373" s="133"/>
      <c r="BO373" s="133"/>
      <c r="BP373" s="133"/>
      <c r="BQ373" s="133"/>
      <c r="BR373" s="133"/>
      <c r="BS373" s="133"/>
      <c r="BT373" s="133"/>
      <c r="BU373" s="133"/>
      <c r="BV373" s="133"/>
      <c r="BW373" s="133"/>
      <c r="BX373" s="133"/>
      <c r="BY373" s="133"/>
      <c r="BZ373" s="133"/>
      <c r="CA373" s="133"/>
      <c r="CB373" s="133"/>
      <c r="CC373" s="133"/>
      <c r="CD373" s="133"/>
      <c r="CE373" s="133"/>
      <c r="CF373" s="133"/>
      <c r="CG373" s="133"/>
      <c r="CH373" s="133"/>
      <c r="CI373" s="133"/>
      <c r="CJ373" s="133"/>
      <c r="CK373" s="133"/>
      <c r="CL373" s="133"/>
      <c r="CM373" s="133"/>
      <c r="CN373" s="133"/>
      <c r="CO373" s="133"/>
      <c r="CP373" s="133"/>
      <c r="CQ373" s="133"/>
      <c r="CR373" s="133"/>
      <c r="CS373" s="133"/>
      <c r="CT373" s="133"/>
      <c r="CU373" s="133"/>
      <c r="CV373" s="133"/>
      <c r="CW373" s="133"/>
      <c r="CX373" s="133"/>
      <c r="CY373" s="133"/>
      <c r="CZ373" s="133"/>
      <c r="DA373" s="133"/>
      <c r="DB373" s="133"/>
      <c r="DC373" s="133"/>
      <c r="DD373" s="133"/>
      <c r="DE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/>
      <c r="BF374" s="133"/>
      <c r="BG374" s="133"/>
      <c r="BH374" s="133"/>
      <c r="BI374" s="133"/>
      <c r="BJ374" s="133"/>
      <c r="BK374" s="133"/>
      <c r="BL374" s="133"/>
      <c r="BM374" s="133"/>
      <c r="BN374" s="133"/>
      <c r="BO374" s="133"/>
      <c r="BP374" s="133"/>
      <c r="BQ374" s="133"/>
      <c r="BR374" s="133"/>
      <c r="BS374" s="133"/>
      <c r="BT374" s="133"/>
      <c r="BU374" s="133"/>
      <c r="BV374" s="133"/>
      <c r="BW374" s="133"/>
      <c r="BX374" s="133"/>
      <c r="BY374" s="133"/>
      <c r="BZ374" s="133"/>
      <c r="CA374" s="133"/>
      <c r="CB374" s="133"/>
      <c r="CC374" s="133"/>
      <c r="CD374" s="133"/>
      <c r="CE374" s="133"/>
      <c r="CF374" s="133"/>
      <c r="CG374" s="133"/>
      <c r="CH374" s="133"/>
      <c r="CI374" s="133"/>
      <c r="CJ374" s="133"/>
      <c r="CK374" s="133"/>
      <c r="CL374" s="133"/>
      <c r="CM374" s="133"/>
      <c r="CN374" s="133"/>
      <c r="CO374" s="133"/>
      <c r="CP374" s="133"/>
      <c r="CQ374" s="133"/>
      <c r="CR374" s="133"/>
      <c r="CS374" s="133"/>
      <c r="CT374" s="133"/>
      <c r="CU374" s="133"/>
      <c r="CV374" s="133"/>
      <c r="CW374" s="133"/>
      <c r="CX374" s="133"/>
      <c r="CY374" s="133"/>
      <c r="CZ374" s="133"/>
      <c r="DA374" s="133"/>
      <c r="DB374" s="133"/>
      <c r="DC374" s="133"/>
      <c r="DD374" s="133"/>
      <c r="DE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33"/>
      <c r="BG375" s="133"/>
      <c r="BH375" s="133"/>
      <c r="BI375" s="133"/>
      <c r="BJ375" s="133"/>
      <c r="BK375" s="133"/>
      <c r="BL375" s="133"/>
      <c r="BM375" s="133"/>
      <c r="BN375" s="133"/>
      <c r="BO375" s="133"/>
      <c r="BP375" s="133"/>
      <c r="BQ375" s="133"/>
      <c r="BR375" s="133"/>
      <c r="BS375" s="133"/>
      <c r="BT375" s="133"/>
      <c r="BU375" s="133"/>
      <c r="BV375" s="133"/>
      <c r="BW375" s="133"/>
      <c r="BX375" s="133"/>
      <c r="BY375" s="133"/>
      <c r="BZ375" s="133"/>
      <c r="CA375" s="133"/>
      <c r="CB375" s="133"/>
      <c r="CC375" s="133"/>
      <c r="CD375" s="133"/>
      <c r="CE375" s="133"/>
      <c r="CF375" s="133"/>
      <c r="CG375" s="133"/>
      <c r="CH375" s="133"/>
      <c r="CI375" s="133"/>
      <c r="CJ375" s="133"/>
      <c r="CK375" s="133"/>
      <c r="CL375" s="133"/>
      <c r="CM375" s="133"/>
      <c r="CN375" s="133"/>
      <c r="CO375" s="133"/>
      <c r="CP375" s="133"/>
      <c r="CQ375" s="133"/>
      <c r="CR375" s="133"/>
      <c r="CS375" s="133"/>
      <c r="CT375" s="133"/>
      <c r="CU375" s="133"/>
      <c r="CV375" s="133"/>
      <c r="CW375" s="133"/>
      <c r="CX375" s="133"/>
      <c r="CY375" s="133"/>
      <c r="CZ375" s="133"/>
      <c r="DA375" s="133"/>
      <c r="DB375" s="133"/>
      <c r="DC375" s="133"/>
      <c r="DD375" s="133"/>
      <c r="DE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/>
      <c r="BF376" s="133"/>
      <c r="BG376" s="133"/>
      <c r="BH376" s="133"/>
      <c r="BI376" s="133"/>
      <c r="BJ376" s="133"/>
      <c r="BK376" s="133"/>
      <c r="BL376" s="133"/>
      <c r="BM376" s="133"/>
      <c r="BN376" s="133"/>
      <c r="BO376" s="133"/>
      <c r="BP376" s="133"/>
      <c r="BQ376" s="133"/>
      <c r="BR376" s="133"/>
      <c r="BS376" s="133"/>
      <c r="BT376" s="133"/>
      <c r="BU376" s="133"/>
      <c r="BV376" s="133"/>
      <c r="BW376" s="133"/>
      <c r="BX376" s="133"/>
      <c r="BY376" s="133"/>
      <c r="BZ376" s="133"/>
      <c r="CA376" s="133"/>
      <c r="CB376" s="133"/>
      <c r="CC376" s="133"/>
      <c r="CD376" s="133"/>
      <c r="CE376" s="133"/>
      <c r="CF376" s="133"/>
      <c r="CG376" s="133"/>
      <c r="CH376" s="133"/>
      <c r="CI376" s="133"/>
      <c r="CJ376" s="133"/>
      <c r="CK376" s="133"/>
      <c r="CL376" s="133"/>
      <c r="CM376" s="133"/>
      <c r="CN376" s="133"/>
      <c r="CO376" s="133"/>
      <c r="CP376" s="133"/>
      <c r="CQ376" s="133"/>
      <c r="CR376" s="133"/>
      <c r="CS376" s="133"/>
      <c r="CT376" s="133"/>
      <c r="CU376" s="133"/>
      <c r="CV376" s="133"/>
      <c r="CW376" s="133"/>
      <c r="CX376" s="133"/>
      <c r="CY376" s="133"/>
      <c r="CZ376" s="133"/>
      <c r="DA376" s="133"/>
      <c r="DB376" s="133"/>
      <c r="DC376" s="133"/>
      <c r="DD376" s="133"/>
      <c r="DE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33"/>
      <c r="BG377" s="133"/>
      <c r="BH377" s="133"/>
      <c r="BI377" s="133"/>
      <c r="BJ377" s="133"/>
      <c r="BK377" s="133"/>
      <c r="BL377" s="133"/>
      <c r="BM377" s="133"/>
      <c r="BN377" s="133"/>
      <c r="BO377" s="133"/>
      <c r="BP377" s="133"/>
      <c r="BQ377" s="133"/>
      <c r="BR377" s="133"/>
      <c r="BS377" s="133"/>
      <c r="BT377" s="133"/>
      <c r="BU377" s="133"/>
      <c r="BV377" s="133"/>
      <c r="BW377" s="133"/>
      <c r="BX377" s="133"/>
      <c r="BY377" s="133"/>
      <c r="BZ377" s="133"/>
      <c r="CA377" s="133"/>
      <c r="CB377" s="133"/>
      <c r="CC377" s="133"/>
      <c r="CD377" s="133"/>
      <c r="CE377" s="133"/>
      <c r="CF377" s="133"/>
      <c r="CG377" s="133"/>
      <c r="CH377" s="133"/>
      <c r="CI377" s="133"/>
      <c r="CJ377" s="133"/>
      <c r="CK377" s="133"/>
      <c r="CL377" s="133"/>
      <c r="CM377" s="133"/>
      <c r="CN377" s="133"/>
      <c r="CO377" s="133"/>
      <c r="CP377" s="133"/>
      <c r="CQ377" s="133"/>
      <c r="CR377" s="133"/>
      <c r="CS377" s="133"/>
      <c r="CT377" s="133"/>
      <c r="CU377" s="133"/>
      <c r="CV377" s="133"/>
      <c r="CW377" s="133"/>
      <c r="CX377" s="133"/>
      <c r="CY377" s="133"/>
      <c r="CZ377" s="133"/>
      <c r="DA377" s="133"/>
      <c r="DB377" s="133"/>
      <c r="DC377" s="133"/>
      <c r="DD377" s="133"/>
      <c r="DE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33"/>
      <c r="BG378" s="133"/>
      <c r="BH378" s="133"/>
      <c r="BI378" s="133"/>
      <c r="BJ378" s="133"/>
      <c r="BK378" s="133"/>
      <c r="BL378" s="133"/>
      <c r="BM378" s="133"/>
      <c r="BN378" s="133"/>
      <c r="BO378" s="133"/>
      <c r="BP378" s="133"/>
      <c r="BQ378" s="133"/>
      <c r="BR378" s="133"/>
      <c r="BS378" s="133"/>
      <c r="BT378" s="133"/>
      <c r="BU378" s="133"/>
      <c r="BV378" s="133"/>
      <c r="BW378" s="133"/>
      <c r="BX378" s="133"/>
      <c r="BY378" s="133"/>
      <c r="BZ378" s="133"/>
      <c r="CA378" s="133"/>
      <c r="CB378" s="133"/>
      <c r="CC378" s="133"/>
      <c r="CD378" s="133"/>
      <c r="CE378" s="133"/>
      <c r="CF378" s="133"/>
      <c r="CG378" s="133"/>
      <c r="CH378" s="133"/>
      <c r="CI378" s="133"/>
      <c r="CJ378" s="133"/>
      <c r="CK378" s="133"/>
      <c r="CL378" s="133"/>
      <c r="CM378" s="133"/>
      <c r="CN378" s="133"/>
      <c r="CO378" s="133"/>
      <c r="CP378" s="133"/>
      <c r="CQ378" s="133"/>
      <c r="CR378" s="133"/>
      <c r="CS378" s="133"/>
      <c r="CT378" s="133"/>
      <c r="CU378" s="133"/>
      <c r="CV378" s="133"/>
      <c r="CW378" s="133"/>
      <c r="CX378" s="133"/>
      <c r="CY378" s="133"/>
      <c r="CZ378" s="133"/>
      <c r="DA378" s="133"/>
      <c r="DB378" s="133"/>
      <c r="DC378" s="133"/>
      <c r="DD378" s="133"/>
      <c r="DE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33"/>
      <c r="BG379" s="133"/>
      <c r="BH379" s="133"/>
      <c r="BI379" s="133"/>
      <c r="BJ379" s="133"/>
      <c r="BK379" s="133"/>
      <c r="BL379" s="133"/>
      <c r="BM379" s="133"/>
      <c r="BN379" s="133"/>
      <c r="BO379" s="133"/>
      <c r="BP379" s="133"/>
      <c r="BQ379" s="133"/>
      <c r="BR379" s="133"/>
      <c r="BS379" s="133"/>
      <c r="BT379" s="133"/>
      <c r="BU379" s="133"/>
      <c r="BV379" s="133"/>
      <c r="BW379" s="133"/>
      <c r="BX379" s="133"/>
      <c r="BY379" s="133"/>
      <c r="BZ379" s="133"/>
      <c r="CA379" s="133"/>
      <c r="CB379" s="133"/>
      <c r="CC379" s="133"/>
      <c r="CD379" s="133"/>
      <c r="CE379" s="133"/>
      <c r="CF379" s="133"/>
      <c r="CG379" s="133"/>
      <c r="CH379" s="133"/>
      <c r="CI379" s="133"/>
      <c r="CJ379" s="133"/>
      <c r="CK379" s="133"/>
      <c r="CL379" s="133"/>
      <c r="CM379" s="133"/>
      <c r="CN379" s="133"/>
      <c r="CO379" s="133"/>
      <c r="CP379" s="133"/>
      <c r="CQ379" s="133"/>
      <c r="CR379" s="133"/>
      <c r="CS379" s="133"/>
      <c r="CT379" s="133"/>
      <c r="CU379" s="133"/>
      <c r="CV379" s="133"/>
      <c r="CW379" s="133"/>
      <c r="CX379" s="133"/>
      <c r="CY379" s="133"/>
      <c r="CZ379" s="133"/>
      <c r="DA379" s="133"/>
      <c r="DB379" s="133"/>
      <c r="DC379" s="133"/>
      <c r="DD379" s="133"/>
      <c r="DE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33"/>
      <c r="BG380" s="133"/>
      <c r="BH380" s="133"/>
      <c r="BI380" s="133"/>
      <c r="BJ380" s="133"/>
      <c r="BK380" s="133"/>
      <c r="BL380" s="133"/>
      <c r="BM380" s="133"/>
      <c r="BN380" s="133"/>
      <c r="BO380" s="133"/>
      <c r="BP380" s="133"/>
      <c r="BQ380" s="133"/>
      <c r="BR380" s="133"/>
      <c r="BS380" s="133"/>
      <c r="BT380" s="133"/>
      <c r="BU380" s="133"/>
      <c r="BV380" s="133"/>
      <c r="BW380" s="133"/>
      <c r="BX380" s="133"/>
      <c r="BY380" s="133"/>
      <c r="BZ380" s="133"/>
      <c r="CA380" s="133"/>
      <c r="CB380" s="133"/>
      <c r="CC380" s="133"/>
      <c r="CD380" s="133"/>
      <c r="CE380" s="133"/>
      <c r="CF380" s="133"/>
      <c r="CG380" s="133"/>
      <c r="CH380" s="133"/>
      <c r="CI380" s="133"/>
      <c r="CJ380" s="133"/>
      <c r="CK380" s="133"/>
      <c r="CL380" s="133"/>
      <c r="CM380" s="133"/>
      <c r="CN380" s="133"/>
      <c r="CO380" s="133"/>
      <c r="CP380" s="133"/>
      <c r="CQ380" s="133"/>
      <c r="CR380" s="133"/>
      <c r="CS380" s="133"/>
      <c r="CT380" s="133"/>
      <c r="CU380" s="133"/>
      <c r="CV380" s="133"/>
      <c r="CW380" s="133"/>
      <c r="CX380" s="133"/>
      <c r="CY380" s="133"/>
      <c r="CZ380" s="133"/>
      <c r="DA380" s="133"/>
      <c r="DB380" s="133"/>
      <c r="DC380" s="133"/>
      <c r="DD380" s="133"/>
      <c r="DE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3"/>
      <c r="BF381" s="133"/>
      <c r="BG381" s="133"/>
      <c r="BH381" s="133"/>
      <c r="BI381" s="133"/>
      <c r="BJ381" s="133"/>
      <c r="BK381" s="133"/>
      <c r="BL381" s="133"/>
      <c r="BM381" s="133"/>
      <c r="BN381" s="133"/>
      <c r="BO381" s="133"/>
      <c r="BP381" s="133"/>
      <c r="BQ381" s="133"/>
      <c r="BR381" s="133"/>
      <c r="BS381" s="133"/>
      <c r="BT381" s="133"/>
      <c r="BU381" s="133"/>
      <c r="BV381" s="133"/>
      <c r="BW381" s="133"/>
      <c r="BX381" s="133"/>
      <c r="BY381" s="133"/>
      <c r="BZ381" s="133"/>
      <c r="CA381" s="133"/>
      <c r="CB381" s="133"/>
      <c r="CC381" s="133"/>
      <c r="CD381" s="133"/>
      <c r="CE381" s="133"/>
      <c r="CF381" s="133"/>
      <c r="CG381" s="133"/>
      <c r="CH381" s="133"/>
      <c r="CI381" s="133"/>
      <c r="CJ381" s="133"/>
      <c r="CK381" s="133"/>
      <c r="CL381" s="133"/>
      <c r="CM381" s="133"/>
      <c r="CN381" s="133"/>
      <c r="CO381" s="133"/>
      <c r="CP381" s="133"/>
      <c r="CQ381" s="133"/>
      <c r="CR381" s="133"/>
      <c r="CS381" s="133"/>
      <c r="CT381" s="133"/>
      <c r="CU381" s="133"/>
      <c r="CV381" s="133"/>
      <c r="CW381" s="133"/>
      <c r="CX381" s="133"/>
      <c r="CY381" s="133"/>
      <c r="CZ381" s="133"/>
      <c r="DA381" s="133"/>
      <c r="DB381" s="133"/>
      <c r="DC381" s="133"/>
      <c r="DD381" s="133"/>
      <c r="DE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33"/>
      <c r="BG382" s="133"/>
      <c r="BH382" s="133"/>
      <c r="BI382" s="133"/>
      <c r="BJ382" s="133"/>
      <c r="BK382" s="133"/>
      <c r="BL382" s="133"/>
      <c r="BM382" s="133"/>
      <c r="BN382" s="133"/>
      <c r="BO382" s="133"/>
      <c r="BP382" s="133"/>
      <c r="BQ382" s="133"/>
      <c r="BR382" s="133"/>
      <c r="BS382" s="133"/>
      <c r="BT382" s="133"/>
      <c r="BU382" s="133"/>
      <c r="BV382" s="133"/>
      <c r="BW382" s="133"/>
      <c r="BX382" s="133"/>
      <c r="BY382" s="133"/>
      <c r="BZ382" s="133"/>
      <c r="CA382" s="133"/>
      <c r="CB382" s="133"/>
      <c r="CC382" s="133"/>
      <c r="CD382" s="133"/>
      <c r="CE382" s="133"/>
      <c r="CF382" s="133"/>
      <c r="CG382" s="133"/>
      <c r="CH382" s="133"/>
      <c r="CI382" s="133"/>
      <c r="CJ382" s="133"/>
      <c r="CK382" s="133"/>
      <c r="CL382" s="133"/>
      <c r="CM382" s="133"/>
      <c r="CN382" s="133"/>
      <c r="CO382" s="133"/>
      <c r="CP382" s="133"/>
      <c r="CQ382" s="133"/>
      <c r="CR382" s="133"/>
      <c r="CS382" s="133"/>
      <c r="CT382" s="133"/>
      <c r="CU382" s="133"/>
      <c r="CV382" s="133"/>
      <c r="CW382" s="133"/>
      <c r="CX382" s="133"/>
      <c r="CY382" s="133"/>
      <c r="CZ382" s="133"/>
      <c r="DA382" s="133"/>
      <c r="DB382" s="133"/>
      <c r="DC382" s="133"/>
      <c r="DD382" s="133"/>
      <c r="DE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33"/>
      <c r="BG383" s="133"/>
      <c r="BH383" s="133"/>
      <c r="BI383" s="133"/>
      <c r="BJ383" s="133"/>
      <c r="BK383" s="133"/>
      <c r="BL383" s="133"/>
      <c r="BM383" s="133"/>
      <c r="BN383" s="133"/>
      <c r="BO383" s="133"/>
      <c r="BP383" s="133"/>
      <c r="BQ383" s="133"/>
      <c r="BR383" s="133"/>
      <c r="BS383" s="133"/>
      <c r="BT383" s="133"/>
      <c r="BU383" s="133"/>
      <c r="BV383" s="133"/>
      <c r="BW383" s="133"/>
      <c r="BX383" s="133"/>
      <c r="BY383" s="133"/>
      <c r="BZ383" s="133"/>
      <c r="CA383" s="133"/>
      <c r="CB383" s="133"/>
      <c r="CC383" s="133"/>
      <c r="CD383" s="133"/>
      <c r="CE383" s="133"/>
      <c r="CF383" s="133"/>
      <c r="CG383" s="133"/>
      <c r="CH383" s="133"/>
      <c r="CI383" s="133"/>
      <c r="CJ383" s="133"/>
      <c r="CK383" s="133"/>
      <c r="CL383" s="133"/>
      <c r="CM383" s="133"/>
      <c r="CN383" s="133"/>
      <c r="CO383" s="133"/>
      <c r="CP383" s="133"/>
      <c r="CQ383" s="133"/>
      <c r="CR383" s="133"/>
      <c r="CS383" s="133"/>
      <c r="CT383" s="133"/>
      <c r="CU383" s="133"/>
      <c r="CV383" s="133"/>
      <c r="CW383" s="133"/>
      <c r="CX383" s="133"/>
      <c r="CY383" s="133"/>
      <c r="CZ383" s="133"/>
      <c r="DA383" s="133"/>
      <c r="DB383" s="133"/>
      <c r="DC383" s="133"/>
      <c r="DD383" s="133"/>
      <c r="DE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33"/>
      <c r="BG384" s="133"/>
      <c r="BH384" s="133"/>
      <c r="BI384" s="133"/>
      <c r="BJ384" s="133"/>
      <c r="BK384" s="133"/>
      <c r="BL384" s="133"/>
      <c r="BM384" s="133"/>
      <c r="BN384" s="133"/>
      <c r="BO384" s="133"/>
      <c r="BP384" s="133"/>
      <c r="BQ384" s="133"/>
      <c r="BR384" s="133"/>
      <c r="BS384" s="133"/>
      <c r="BT384" s="133"/>
      <c r="BU384" s="133"/>
      <c r="BV384" s="133"/>
      <c r="BW384" s="133"/>
      <c r="BX384" s="133"/>
      <c r="BY384" s="133"/>
      <c r="BZ384" s="133"/>
      <c r="CA384" s="133"/>
      <c r="CB384" s="133"/>
      <c r="CC384" s="133"/>
      <c r="CD384" s="133"/>
      <c r="CE384" s="133"/>
      <c r="CF384" s="133"/>
      <c r="CG384" s="133"/>
      <c r="CH384" s="133"/>
      <c r="CI384" s="133"/>
      <c r="CJ384" s="133"/>
      <c r="CK384" s="133"/>
      <c r="CL384" s="133"/>
      <c r="CM384" s="133"/>
      <c r="CN384" s="133"/>
      <c r="CO384" s="133"/>
      <c r="CP384" s="133"/>
      <c r="CQ384" s="133"/>
      <c r="CR384" s="133"/>
      <c r="CS384" s="133"/>
      <c r="CT384" s="133"/>
      <c r="CU384" s="133"/>
      <c r="CV384" s="133"/>
      <c r="CW384" s="133"/>
      <c r="CX384" s="133"/>
      <c r="CY384" s="133"/>
      <c r="CZ384" s="133"/>
      <c r="DA384" s="133"/>
      <c r="DB384" s="133"/>
      <c r="DC384" s="133"/>
      <c r="DD384" s="133"/>
      <c r="DE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/>
      <c r="BF385" s="133"/>
      <c r="BG385" s="133"/>
      <c r="BH385" s="133"/>
      <c r="BI385" s="133"/>
      <c r="BJ385" s="133"/>
      <c r="BK385" s="133"/>
      <c r="BL385" s="133"/>
      <c r="BM385" s="133"/>
      <c r="BN385" s="133"/>
      <c r="BO385" s="133"/>
      <c r="BP385" s="133"/>
      <c r="BQ385" s="133"/>
      <c r="BR385" s="133"/>
      <c r="BS385" s="133"/>
      <c r="BT385" s="133"/>
      <c r="BU385" s="133"/>
      <c r="BV385" s="133"/>
      <c r="BW385" s="133"/>
      <c r="BX385" s="133"/>
      <c r="BY385" s="133"/>
      <c r="BZ385" s="133"/>
      <c r="CA385" s="133"/>
      <c r="CB385" s="133"/>
      <c r="CC385" s="133"/>
      <c r="CD385" s="133"/>
      <c r="CE385" s="133"/>
      <c r="CF385" s="133"/>
      <c r="CG385" s="133"/>
      <c r="CH385" s="133"/>
      <c r="CI385" s="133"/>
      <c r="CJ385" s="133"/>
      <c r="CK385" s="133"/>
      <c r="CL385" s="133"/>
      <c r="CM385" s="133"/>
      <c r="CN385" s="133"/>
      <c r="CO385" s="133"/>
      <c r="CP385" s="133"/>
      <c r="CQ385" s="133"/>
      <c r="CR385" s="133"/>
      <c r="CS385" s="133"/>
      <c r="CT385" s="133"/>
      <c r="CU385" s="133"/>
      <c r="CV385" s="133"/>
      <c r="CW385" s="133"/>
      <c r="CX385" s="133"/>
      <c r="CY385" s="133"/>
      <c r="CZ385" s="133"/>
      <c r="DA385" s="133"/>
      <c r="DB385" s="133"/>
      <c r="DC385" s="133"/>
      <c r="DD385" s="133"/>
      <c r="DE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33"/>
      <c r="BG386" s="133"/>
      <c r="BH386" s="133"/>
      <c r="BI386" s="133"/>
      <c r="BJ386" s="133"/>
      <c r="BK386" s="133"/>
      <c r="BL386" s="133"/>
      <c r="BM386" s="133"/>
      <c r="BN386" s="133"/>
      <c r="BO386" s="133"/>
      <c r="BP386" s="133"/>
      <c r="BQ386" s="133"/>
      <c r="BR386" s="133"/>
      <c r="BS386" s="133"/>
      <c r="BT386" s="133"/>
      <c r="BU386" s="133"/>
      <c r="BV386" s="133"/>
      <c r="BW386" s="133"/>
      <c r="BX386" s="133"/>
      <c r="BY386" s="133"/>
      <c r="BZ386" s="133"/>
      <c r="CA386" s="133"/>
      <c r="CB386" s="133"/>
      <c r="CC386" s="133"/>
      <c r="CD386" s="133"/>
      <c r="CE386" s="133"/>
      <c r="CF386" s="133"/>
      <c r="CG386" s="133"/>
      <c r="CH386" s="133"/>
      <c r="CI386" s="133"/>
      <c r="CJ386" s="133"/>
      <c r="CK386" s="133"/>
      <c r="CL386" s="133"/>
      <c r="CM386" s="133"/>
      <c r="CN386" s="133"/>
      <c r="CO386" s="133"/>
      <c r="CP386" s="133"/>
      <c r="CQ386" s="133"/>
      <c r="CR386" s="133"/>
      <c r="CS386" s="133"/>
      <c r="CT386" s="133"/>
      <c r="CU386" s="133"/>
      <c r="CV386" s="133"/>
      <c r="CW386" s="133"/>
      <c r="CX386" s="133"/>
      <c r="CY386" s="133"/>
      <c r="CZ386" s="133"/>
      <c r="DA386" s="133"/>
      <c r="DB386" s="133"/>
      <c r="DC386" s="133"/>
      <c r="DD386" s="133"/>
      <c r="DE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33"/>
      <c r="BG387" s="133"/>
      <c r="BH387" s="133"/>
      <c r="BI387" s="133"/>
      <c r="BJ387" s="133"/>
      <c r="BK387" s="133"/>
      <c r="BL387" s="133"/>
      <c r="BM387" s="133"/>
      <c r="BN387" s="133"/>
      <c r="BO387" s="133"/>
      <c r="BP387" s="133"/>
      <c r="BQ387" s="133"/>
      <c r="BR387" s="133"/>
      <c r="BS387" s="133"/>
      <c r="BT387" s="133"/>
      <c r="BU387" s="133"/>
      <c r="BV387" s="133"/>
      <c r="BW387" s="133"/>
      <c r="BX387" s="133"/>
      <c r="BY387" s="133"/>
      <c r="BZ387" s="133"/>
      <c r="CA387" s="133"/>
      <c r="CB387" s="133"/>
      <c r="CC387" s="133"/>
      <c r="CD387" s="133"/>
      <c r="CE387" s="133"/>
      <c r="CF387" s="133"/>
      <c r="CG387" s="133"/>
      <c r="CH387" s="133"/>
      <c r="CI387" s="133"/>
      <c r="CJ387" s="133"/>
      <c r="CK387" s="133"/>
      <c r="CL387" s="133"/>
      <c r="CM387" s="133"/>
      <c r="CN387" s="133"/>
      <c r="CO387" s="133"/>
      <c r="CP387" s="133"/>
      <c r="CQ387" s="133"/>
      <c r="CR387" s="133"/>
      <c r="CS387" s="133"/>
      <c r="CT387" s="133"/>
      <c r="CU387" s="133"/>
      <c r="CV387" s="133"/>
      <c r="CW387" s="133"/>
      <c r="CX387" s="133"/>
      <c r="CY387" s="133"/>
      <c r="CZ387" s="133"/>
      <c r="DA387" s="133"/>
      <c r="DB387" s="133"/>
      <c r="DC387" s="133"/>
      <c r="DD387" s="133"/>
      <c r="DE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  <c r="AY388" s="133"/>
      <c r="AZ388" s="133"/>
      <c r="BA388" s="133"/>
      <c r="BB388" s="133"/>
      <c r="BC388" s="133"/>
      <c r="BD388" s="133"/>
      <c r="BE388" s="133"/>
      <c r="BF388" s="133"/>
      <c r="BG388" s="133"/>
      <c r="BH388" s="133"/>
      <c r="BI388" s="133"/>
      <c r="BJ388" s="133"/>
      <c r="BK388" s="133"/>
      <c r="BL388" s="133"/>
      <c r="BM388" s="133"/>
      <c r="BN388" s="133"/>
      <c r="BO388" s="133"/>
      <c r="BP388" s="133"/>
      <c r="BQ388" s="133"/>
      <c r="BR388" s="133"/>
      <c r="BS388" s="133"/>
      <c r="BT388" s="133"/>
      <c r="BU388" s="133"/>
      <c r="BV388" s="133"/>
      <c r="BW388" s="133"/>
      <c r="BX388" s="133"/>
      <c r="BY388" s="133"/>
      <c r="BZ388" s="133"/>
      <c r="CA388" s="133"/>
      <c r="CB388" s="133"/>
      <c r="CC388" s="133"/>
      <c r="CD388" s="133"/>
      <c r="CE388" s="133"/>
      <c r="CF388" s="133"/>
      <c r="CG388" s="133"/>
      <c r="CH388" s="133"/>
      <c r="CI388" s="133"/>
      <c r="CJ388" s="133"/>
      <c r="CK388" s="133"/>
      <c r="CL388" s="133"/>
      <c r="CM388" s="133"/>
      <c r="CN388" s="133"/>
      <c r="CO388" s="133"/>
      <c r="CP388" s="133"/>
      <c r="CQ388" s="133"/>
      <c r="CR388" s="133"/>
      <c r="CS388" s="133"/>
      <c r="CT388" s="133"/>
      <c r="CU388" s="133"/>
      <c r="CV388" s="133"/>
      <c r="CW388" s="133"/>
      <c r="CX388" s="133"/>
      <c r="CY388" s="133"/>
      <c r="CZ388" s="133"/>
      <c r="DA388" s="133"/>
      <c r="DB388" s="133"/>
      <c r="DC388" s="133"/>
      <c r="DD388" s="133"/>
      <c r="DE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33"/>
      <c r="BG389" s="133"/>
      <c r="BH389" s="133"/>
      <c r="BI389" s="133"/>
      <c r="BJ389" s="133"/>
      <c r="BK389" s="133"/>
      <c r="BL389" s="133"/>
      <c r="BM389" s="133"/>
      <c r="BN389" s="133"/>
      <c r="BO389" s="133"/>
      <c r="BP389" s="133"/>
      <c r="BQ389" s="133"/>
      <c r="BR389" s="133"/>
      <c r="BS389" s="133"/>
      <c r="BT389" s="133"/>
      <c r="BU389" s="133"/>
      <c r="BV389" s="133"/>
      <c r="BW389" s="133"/>
      <c r="BX389" s="133"/>
      <c r="BY389" s="133"/>
      <c r="BZ389" s="133"/>
      <c r="CA389" s="133"/>
      <c r="CB389" s="133"/>
      <c r="CC389" s="133"/>
      <c r="CD389" s="133"/>
      <c r="CE389" s="133"/>
      <c r="CF389" s="133"/>
      <c r="CG389" s="133"/>
      <c r="CH389" s="133"/>
      <c r="CI389" s="133"/>
      <c r="CJ389" s="133"/>
      <c r="CK389" s="133"/>
      <c r="CL389" s="133"/>
      <c r="CM389" s="133"/>
      <c r="CN389" s="133"/>
      <c r="CO389" s="133"/>
      <c r="CP389" s="133"/>
      <c r="CQ389" s="133"/>
      <c r="CR389" s="133"/>
      <c r="CS389" s="133"/>
      <c r="CT389" s="133"/>
      <c r="CU389" s="133"/>
      <c r="CV389" s="133"/>
      <c r="CW389" s="133"/>
      <c r="CX389" s="133"/>
      <c r="CY389" s="133"/>
      <c r="CZ389" s="133"/>
      <c r="DA389" s="133"/>
      <c r="DB389" s="133"/>
      <c r="DC389" s="133"/>
      <c r="DD389" s="133"/>
      <c r="DE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33"/>
      <c r="BG390" s="133"/>
      <c r="BH390" s="133"/>
      <c r="BI390" s="133"/>
      <c r="BJ390" s="133"/>
      <c r="BK390" s="133"/>
      <c r="BL390" s="133"/>
      <c r="BM390" s="133"/>
      <c r="BN390" s="133"/>
      <c r="BO390" s="133"/>
      <c r="BP390" s="133"/>
      <c r="BQ390" s="133"/>
      <c r="BR390" s="133"/>
      <c r="BS390" s="133"/>
      <c r="BT390" s="133"/>
      <c r="BU390" s="133"/>
      <c r="BV390" s="133"/>
      <c r="BW390" s="133"/>
      <c r="BX390" s="133"/>
      <c r="BY390" s="133"/>
      <c r="BZ390" s="133"/>
      <c r="CA390" s="133"/>
      <c r="CB390" s="133"/>
      <c r="CC390" s="133"/>
      <c r="CD390" s="133"/>
      <c r="CE390" s="133"/>
      <c r="CF390" s="133"/>
      <c r="CG390" s="133"/>
      <c r="CH390" s="133"/>
      <c r="CI390" s="133"/>
      <c r="CJ390" s="133"/>
      <c r="CK390" s="133"/>
      <c r="CL390" s="133"/>
      <c r="CM390" s="133"/>
      <c r="CN390" s="133"/>
      <c r="CO390" s="133"/>
      <c r="CP390" s="133"/>
      <c r="CQ390" s="133"/>
      <c r="CR390" s="133"/>
      <c r="CS390" s="133"/>
      <c r="CT390" s="133"/>
      <c r="CU390" s="133"/>
      <c r="CV390" s="133"/>
      <c r="CW390" s="133"/>
      <c r="CX390" s="133"/>
      <c r="CY390" s="133"/>
      <c r="CZ390" s="133"/>
      <c r="DA390" s="133"/>
      <c r="DB390" s="133"/>
      <c r="DC390" s="133"/>
      <c r="DD390" s="133"/>
      <c r="DE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33"/>
      <c r="BG391" s="133"/>
      <c r="BH391" s="133"/>
      <c r="BI391" s="133"/>
      <c r="BJ391" s="133"/>
      <c r="BK391" s="133"/>
      <c r="BL391" s="133"/>
      <c r="BM391" s="133"/>
      <c r="BN391" s="133"/>
      <c r="BO391" s="133"/>
      <c r="BP391" s="133"/>
      <c r="BQ391" s="133"/>
      <c r="BR391" s="133"/>
      <c r="BS391" s="133"/>
      <c r="BT391" s="133"/>
      <c r="BU391" s="133"/>
      <c r="BV391" s="133"/>
      <c r="BW391" s="133"/>
      <c r="BX391" s="133"/>
      <c r="BY391" s="133"/>
      <c r="BZ391" s="133"/>
      <c r="CA391" s="133"/>
      <c r="CB391" s="133"/>
      <c r="CC391" s="133"/>
      <c r="CD391" s="133"/>
      <c r="CE391" s="133"/>
      <c r="CF391" s="133"/>
      <c r="CG391" s="133"/>
      <c r="CH391" s="133"/>
      <c r="CI391" s="133"/>
      <c r="CJ391" s="133"/>
      <c r="CK391" s="133"/>
      <c r="CL391" s="133"/>
      <c r="CM391" s="133"/>
      <c r="CN391" s="133"/>
      <c r="CO391" s="133"/>
      <c r="CP391" s="133"/>
      <c r="CQ391" s="133"/>
      <c r="CR391" s="133"/>
      <c r="CS391" s="133"/>
      <c r="CT391" s="133"/>
      <c r="CU391" s="133"/>
      <c r="CV391" s="133"/>
      <c r="CW391" s="133"/>
      <c r="CX391" s="133"/>
      <c r="CY391" s="133"/>
      <c r="CZ391" s="133"/>
      <c r="DA391" s="133"/>
      <c r="DB391" s="133"/>
      <c r="DC391" s="133"/>
      <c r="DD391" s="133"/>
      <c r="DE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33"/>
      <c r="BG392" s="133"/>
      <c r="BH392" s="133"/>
      <c r="BI392" s="133"/>
      <c r="BJ392" s="133"/>
      <c r="BK392" s="133"/>
      <c r="BL392" s="133"/>
      <c r="BM392" s="133"/>
      <c r="BN392" s="133"/>
      <c r="BO392" s="133"/>
      <c r="BP392" s="133"/>
      <c r="BQ392" s="133"/>
      <c r="BR392" s="133"/>
      <c r="BS392" s="133"/>
      <c r="BT392" s="133"/>
      <c r="BU392" s="133"/>
      <c r="BV392" s="133"/>
      <c r="BW392" s="133"/>
      <c r="BX392" s="133"/>
      <c r="BY392" s="133"/>
      <c r="BZ392" s="133"/>
      <c r="CA392" s="133"/>
      <c r="CB392" s="133"/>
      <c r="CC392" s="133"/>
      <c r="CD392" s="133"/>
      <c r="CE392" s="133"/>
      <c r="CF392" s="133"/>
      <c r="CG392" s="133"/>
      <c r="CH392" s="133"/>
      <c r="CI392" s="133"/>
      <c r="CJ392" s="133"/>
      <c r="CK392" s="133"/>
      <c r="CL392" s="133"/>
      <c r="CM392" s="133"/>
      <c r="CN392" s="133"/>
      <c r="CO392" s="133"/>
      <c r="CP392" s="133"/>
      <c r="CQ392" s="133"/>
      <c r="CR392" s="133"/>
      <c r="CS392" s="133"/>
      <c r="CT392" s="133"/>
      <c r="CU392" s="133"/>
      <c r="CV392" s="133"/>
      <c r="CW392" s="133"/>
      <c r="CX392" s="133"/>
      <c r="CY392" s="133"/>
      <c r="CZ392" s="133"/>
      <c r="DA392" s="133"/>
      <c r="DB392" s="133"/>
      <c r="DC392" s="133"/>
      <c r="DD392" s="133"/>
      <c r="DE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33"/>
      <c r="BG393" s="133"/>
      <c r="BH393" s="133"/>
      <c r="BI393" s="133"/>
      <c r="BJ393" s="133"/>
      <c r="BK393" s="133"/>
      <c r="BL393" s="133"/>
      <c r="BM393" s="133"/>
      <c r="BN393" s="133"/>
      <c r="BO393" s="133"/>
      <c r="BP393" s="133"/>
      <c r="BQ393" s="133"/>
      <c r="BR393" s="133"/>
      <c r="BS393" s="133"/>
      <c r="BT393" s="133"/>
      <c r="BU393" s="133"/>
      <c r="BV393" s="133"/>
      <c r="BW393" s="133"/>
      <c r="BX393" s="133"/>
      <c r="BY393" s="133"/>
      <c r="BZ393" s="133"/>
      <c r="CA393" s="133"/>
      <c r="CB393" s="133"/>
      <c r="CC393" s="133"/>
      <c r="CD393" s="133"/>
      <c r="CE393" s="133"/>
      <c r="CF393" s="133"/>
      <c r="CG393" s="133"/>
      <c r="CH393" s="133"/>
      <c r="CI393" s="133"/>
      <c r="CJ393" s="133"/>
      <c r="CK393" s="133"/>
      <c r="CL393" s="133"/>
      <c r="CM393" s="133"/>
      <c r="CN393" s="133"/>
      <c r="CO393" s="133"/>
      <c r="CP393" s="133"/>
      <c r="CQ393" s="133"/>
      <c r="CR393" s="133"/>
      <c r="CS393" s="133"/>
      <c r="CT393" s="133"/>
      <c r="CU393" s="133"/>
      <c r="CV393" s="133"/>
      <c r="CW393" s="133"/>
      <c r="CX393" s="133"/>
      <c r="CY393" s="133"/>
      <c r="CZ393" s="133"/>
      <c r="DA393" s="133"/>
      <c r="DB393" s="133"/>
      <c r="DC393" s="133"/>
      <c r="DD393" s="133"/>
      <c r="DE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33"/>
      <c r="BG394" s="133"/>
      <c r="BH394" s="133"/>
      <c r="BI394" s="133"/>
      <c r="BJ394" s="133"/>
      <c r="BK394" s="133"/>
      <c r="BL394" s="133"/>
      <c r="BM394" s="133"/>
      <c r="BN394" s="133"/>
      <c r="BO394" s="133"/>
      <c r="BP394" s="133"/>
      <c r="BQ394" s="133"/>
      <c r="BR394" s="133"/>
      <c r="BS394" s="133"/>
      <c r="BT394" s="133"/>
      <c r="BU394" s="133"/>
      <c r="BV394" s="133"/>
      <c r="BW394" s="133"/>
      <c r="BX394" s="133"/>
      <c r="BY394" s="133"/>
      <c r="BZ394" s="133"/>
      <c r="CA394" s="133"/>
      <c r="CB394" s="133"/>
      <c r="CC394" s="133"/>
      <c r="CD394" s="133"/>
      <c r="CE394" s="133"/>
      <c r="CF394" s="133"/>
      <c r="CG394" s="133"/>
      <c r="CH394" s="133"/>
      <c r="CI394" s="133"/>
      <c r="CJ394" s="133"/>
      <c r="CK394" s="133"/>
      <c r="CL394" s="133"/>
      <c r="CM394" s="133"/>
      <c r="CN394" s="133"/>
      <c r="CO394" s="133"/>
      <c r="CP394" s="133"/>
      <c r="CQ394" s="133"/>
      <c r="CR394" s="133"/>
      <c r="CS394" s="133"/>
      <c r="CT394" s="133"/>
      <c r="CU394" s="133"/>
      <c r="CV394" s="133"/>
      <c r="CW394" s="133"/>
      <c r="CX394" s="133"/>
      <c r="CY394" s="133"/>
      <c r="CZ394" s="133"/>
      <c r="DA394" s="133"/>
      <c r="DB394" s="133"/>
      <c r="DC394" s="133"/>
      <c r="DD394" s="133"/>
      <c r="DE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33"/>
      <c r="BG395" s="133"/>
      <c r="BH395" s="133"/>
      <c r="BI395" s="133"/>
      <c r="BJ395" s="133"/>
      <c r="BK395" s="133"/>
      <c r="BL395" s="133"/>
      <c r="BM395" s="133"/>
      <c r="BN395" s="133"/>
      <c r="BO395" s="133"/>
      <c r="BP395" s="133"/>
      <c r="BQ395" s="133"/>
      <c r="BR395" s="133"/>
      <c r="BS395" s="133"/>
      <c r="BT395" s="133"/>
      <c r="BU395" s="133"/>
      <c r="BV395" s="133"/>
      <c r="BW395" s="133"/>
      <c r="BX395" s="133"/>
      <c r="BY395" s="133"/>
      <c r="BZ395" s="133"/>
      <c r="CA395" s="133"/>
      <c r="CB395" s="133"/>
      <c r="CC395" s="133"/>
      <c r="CD395" s="133"/>
      <c r="CE395" s="133"/>
      <c r="CF395" s="133"/>
      <c r="CG395" s="133"/>
      <c r="CH395" s="133"/>
      <c r="CI395" s="133"/>
      <c r="CJ395" s="133"/>
      <c r="CK395" s="133"/>
      <c r="CL395" s="133"/>
      <c r="CM395" s="133"/>
      <c r="CN395" s="133"/>
      <c r="CO395" s="133"/>
      <c r="CP395" s="133"/>
      <c r="CQ395" s="133"/>
      <c r="CR395" s="133"/>
      <c r="CS395" s="133"/>
      <c r="CT395" s="133"/>
      <c r="CU395" s="133"/>
      <c r="CV395" s="133"/>
      <c r="CW395" s="133"/>
      <c r="CX395" s="133"/>
      <c r="CY395" s="133"/>
      <c r="CZ395" s="133"/>
      <c r="DA395" s="133"/>
      <c r="DB395" s="133"/>
      <c r="DC395" s="133"/>
      <c r="DD395" s="133"/>
      <c r="DE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33"/>
      <c r="BG396" s="133"/>
      <c r="BH396" s="133"/>
      <c r="BI396" s="133"/>
      <c r="BJ396" s="133"/>
      <c r="BK396" s="133"/>
      <c r="BL396" s="133"/>
      <c r="BM396" s="133"/>
      <c r="BN396" s="133"/>
      <c r="BO396" s="133"/>
      <c r="BP396" s="133"/>
      <c r="BQ396" s="133"/>
      <c r="BR396" s="133"/>
      <c r="BS396" s="133"/>
      <c r="BT396" s="133"/>
      <c r="BU396" s="133"/>
      <c r="BV396" s="133"/>
      <c r="BW396" s="133"/>
      <c r="BX396" s="133"/>
      <c r="BY396" s="133"/>
      <c r="BZ396" s="133"/>
      <c r="CA396" s="133"/>
      <c r="CB396" s="133"/>
      <c r="CC396" s="133"/>
      <c r="CD396" s="133"/>
      <c r="CE396" s="133"/>
      <c r="CF396" s="133"/>
      <c r="CG396" s="133"/>
      <c r="CH396" s="133"/>
      <c r="CI396" s="133"/>
      <c r="CJ396" s="133"/>
      <c r="CK396" s="133"/>
      <c r="CL396" s="133"/>
      <c r="CM396" s="133"/>
      <c r="CN396" s="133"/>
      <c r="CO396" s="133"/>
      <c r="CP396" s="133"/>
      <c r="CQ396" s="133"/>
      <c r="CR396" s="133"/>
      <c r="CS396" s="133"/>
      <c r="CT396" s="133"/>
      <c r="CU396" s="133"/>
      <c r="CV396" s="133"/>
      <c r="CW396" s="133"/>
      <c r="CX396" s="133"/>
      <c r="CY396" s="133"/>
      <c r="CZ396" s="133"/>
      <c r="DA396" s="133"/>
      <c r="DB396" s="133"/>
      <c r="DC396" s="133"/>
      <c r="DD396" s="133"/>
      <c r="DE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/>
      <c r="BF397" s="133"/>
      <c r="BG397" s="133"/>
      <c r="BH397" s="133"/>
      <c r="BI397" s="133"/>
      <c r="BJ397" s="133"/>
      <c r="BK397" s="133"/>
      <c r="BL397" s="133"/>
      <c r="BM397" s="133"/>
      <c r="BN397" s="133"/>
      <c r="BO397" s="133"/>
      <c r="BP397" s="133"/>
      <c r="BQ397" s="133"/>
      <c r="BR397" s="133"/>
      <c r="BS397" s="133"/>
      <c r="BT397" s="133"/>
      <c r="BU397" s="133"/>
      <c r="BV397" s="133"/>
      <c r="BW397" s="133"/>
      <c r="BX397" s="133"/>
      <c r="BY397" s="133"/>
      <c r="BZ397" s="133"/>
      <c r="CA397" s="133"/>
      <c r="CB397" s="133"/>
      <c r="CC397" s="133"/>
      <c r="CD397" s="133"/>
      <c r="CE397" s="133"/>
      <c r="CF397" s="133"/>
      <c r="CG397" s="133"/>
      <c r="CH397" s="133"/>
      <c r="CI397" s="133"/>
      <c r="CJ397" s="133"/>
      <c r="CK397" s="133"/>
      <c r="CL397" s="133"/>
      <c r="CM397" s="133"/>
      <c r="CN397" s="133"/>
      <c r="CO397" s="133"/>
      <c r="CP397" s="133"/>
      <c r="CQ397" s="133"/>
      <c r="CR397" s="133"/>
      <c r="CS397" s="133"/>
      <c r="CT397" s="133"/>
      <c r="CU397" s="133"/>
      <c r="CV397" s="133"/>
      <c r="CW397" s="133"/>
      <c r="CX397" s="133"/>
      <c r="CY397" s="133"/>
      <c r="CZ397" s="133"/>
      <c r="DA397" s="133"/>
      <c r="DB397" s="133"/>
      <c r="DC397" s="133"/>
      <c r="DD397" s="133"/>
      <c r="DE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33"/>
      <c r="BG398" s="133"/>
      <c r="BH398" s="133"/>
      <c r="BI398" s="133"/>
      <c r="BJ398" s="133"/>
      <c r="BK398" s="133"/>
      <c r="BL398" s="133"/>
      <c r="BM398" s="133"/>
      <c r="BN398" s="133"/>
      <c r="BO398" s="133"/>
      <c r="BP398" s="133"/>
      <c r="BQ398" s="133"/>
      <c r="BR398" s="133"/>
      <c r="BS398" s="133"/>
      <c r="BT398" s="133"/>
      <c r="BU398" s="133"/>
      <c r="BV398" s="133"/>
      <c r="BW398" s="133"/>
      <c r="BX398" s="133"/>
      <c r="BY398" s="133"/>
      <c r="BZ398" s="133"/>
      <c r="CA398" s="133"/>
      <c r="CB398" s="133"/>
      <c r="CC398" s="133"/>
      <c r="CD398" s="133"/>
      <c r="CE398" s="133"/>
      <c r="CF398" s="133"/>
      <c r="CG398" s="133"/>
      <c r="CH398" s="133"/>
      <c r="CI398" s="133"/>
      <c r="CJ398" s="133"/>
      <c r="CK398" s="133"/>
      <c r="CL398" s="133"/>
      <c r="CM398" s="133"/>
      <c r="CN398" s="133"/>
      <c r="CO398" s="133"/>
      <c r="CP398" s="133"/>
      <c r="CQ398" s="133"/>
      <c r="CR398" s="133"/>
      <c r="CS398" s="133"/>
      <c r="CT398" s="133"/>
      <c r="CU398" s="133"/>
      <c r="CV398" s="133"/>
      <c r="CW398" s="133"/>
      <c r="CX398" s="133"/>
      <c r="CY398" s="133"/>
      <c r="CZ398" s="133"/>
      <c r="DA398" s="133"/>
      <c r="DB398" s="133"/>
      <c r="DC398" s="133"/>
      <c r="DD398" s="133"/>
      <c r="DE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33"/>
      <c r="BG399" s="133"/>
      <c r="BH399" s="133"/>
      <c r="BI399" s="133"/>
      <c r="BJ399" s="133"/>
      <c r="BK399" s="133"/>
      <c r="BL399" s="133"/>
      <c r="BM399" s="133"/>
      <c r="BN399" s="133"/>
      <c r="BO399" s="133"/>
      <c r="BP399" s="133"/>
      <c r="BQ399" s="133"/>
      <c r="BR399" s="133"/>
      <c r="BS399" s="133"/>
      <c r="BT399" s="133"/>
      <c r="BU399" s="133"/>
      <c r="BV399" s="133"/>
      <c r="BW399" s="133"/>
      <c r="BX399" s="133"/>
      <c r="BY399" s="133"/>
      <c r="BZ399" s="133"/>
      <c r="CA399" s="133"/>
      <c r="CB399" s="133"/>
      <c r="CC399" s="133"/>
      <c r="CD399" s="133"/>
      <c r="CE399" s="133"/>
      <c r="CF399" s="133"/>
      <c r="CG399" s="133"/>
      <c r="CH399" s="133"/>
      <c r="CI399" s="133"/>
      <c r="CJ399" s="133"/>
      <c r="CK399" s="133"/>
      <c r="CL399" s="133"/>
      <c r="CM399" s="133"/>
      <c r="CN399" s="133"/>
      <c r="CO399" s="133"/>
      <c r="CP399" s="133"/>
      <c r="CQ399" s="133"/>
      <c r="CR399" s="133"/>
      <c r="CS399" s="133"/>
      <c r="CT399" s="133"/>
      <c r="CU399" s="133"/>
      <c r="CV399" s="133"/>
      <c r="CW399" s="133"/>
      <c r="CX399" s="133"/>
      <c r="CY399" s="133"/>
      <c r="CZ399" s="133"/>
      <c r="DA399" s="133"/>
      <c r="DB399" s="133"/>
      <c r="DC399" s="133"/>
      <c r="DD399" s="133"/>
      <c r="DE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33"/>
      <c r="BG400" s="133"/>
      <c r="BH400" s="133"/>
      <c r="BI400" s="133"/>
      <c r="BJ400" s="133"/>
      <c r="BK400" s="133"/>
      <c r="BL400" s="133"/>
      <c r="BM400" s="133"/>
      <c r="BN400" s="133"/>
      <c r="BO400" s="133"/>
      <c r="BP400" s="133"/>
      <c r="BQ400" s="133"/>
      <c r="BR400" s="133"/>
      <c r="BS400" s="133"/>
      <c r="BT400" s="133"/>
      <c r="BU400" s="133"/>
      <c r="BV400" s="133"/>
      <c r="BW400" s="133"/>
      <c r="BX400" s="133"/>
      <c r="BY400" s="133"/>
      <c r="BZ400" s="133"/>
      <c r="CA400" s="133"/>
      <c r="CB400" s="133"/>
      <c r="CC400" s="133"/>
      <c r="CD400" s="133"/>
      <c r="CE400" s="133"/>
      <c r="CF400" s="133"/>
      <c r="CG400" s="133"/>
      <c r="CH400" s="133"/>
      <c r="CI400" s="133"/>
      <c r="CJ400" s="133"/>
      <c r="CK400" s="133"/>
      <c r="CL400" s="133"/>
      <c r="CM400" s="133"/>
      <c r="CN400" s="133"/>
      <c r="CO400" s="133"/>
      <c r="CP400" s="133"/>
      <c r="CQ400" s="133"/>
      <c r="CR400" s="133"/>
      <c r="CS400" s="133"/>
      <c r="CT400" s="133"/>
      <c r="CU400" s="133"/>
      <c r="CV400" s="133"/>
      <c r="CW400" s="133"/>
      <c r="CX400" s="133"/>
      <c r="CY400" s="133"/>
      <c r="CZ400" s="133"/>
      <c r="DA400" s="133"/>
      <c r="DB400" s="133"/>
      <c r="DC400" s="133"/>
      <c r="DD400" s="133"/>
      <c r="DE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33"/>
      <c r="BG401" s="133"/>
      <c r="BH401" s="133"/>
      <c r="BI401" s="133"/>
      <c r="BJ401" s="133"/>
      <c r="BK401" s="133"/>
      <c r="BL401" s="133"/>
      <c r="BM401" s="133"/>
      <c r="BN401" s="133"/>
      <c r="BO401" s="133"/>
      <c r="BP401" s="133"/>
      <c r="BQ401" s="133"/>
      <c r="BR401" s="133"/>
      <c r="BS401" s="133"/>
      <c r="BT401" s="133"/>
      <c r="BU401" s="133"/>
      <c r="BV401" s="133"/>
      <c r="BW401" s="133"/>
      <c r="BX401" s="133"/>
      <c r="BY401" s="133"/>
      <c r="BZ401" s="133"/>
      <c r="CA401" s="133"/>
      <c r="CB401" s="133"/>
      <c r="CC401" s="133"/>
      <c r="CD401" s="133"/>
      <c r="CE401" s="133"/>
      <c r="CF401" s="133"/>
      <c r="CG401" s="133"/>
      <c r="CH401" s="133"/>
      <c r="CI401" s="133"/>
      <c r="CJ401" s="133"/>
      <c r="CK401" s="133"/>
      <c r="CL401" s="133"/>
      <c r="CM401" s="133"/>
      <c r="CN401" s="133"/>
      <c r="CO401" s="133"/>
      <c r="CP401" s="133"/>
      <c r="CQ401" s="133"/>
      <c r="CR401" s="133"/>
      <c r="CS401" s="133"/>
      <c r="CT401" s="133"/>
      <c r="CU401" s="133"/>
      <c r="CV401" s="133"/>
      <c r="CW401" s="133"/>
      <c r="CX401" s="133"/>
      <c r="CY401" s="133"/>
      <c r="CZ401" s="133"/>
      <c r="DA401" s="133"/>
      <c r="DB401" s="133"/>
      <c r="DC401" s="133"/>
      <c r="DD401" s="133"/>
      <c r="DE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33"/>
      <c r="BG402" s="133"/>
      <c r="BH402" s="133"/>
      <c r="BI402" s="133"/>
      <c r="BJ402" s="133"/>
      <c r="BK402" s="133"/>
      <c r="BL402" s="133"/>
      <c r="BM402" s="133"/>
      <c r="BN402" s="133"/>
      <c r="BO402" s="133"/>
      <c r="BP402" s="133"/>
      <c r="BQ402" s="133"/>
      <c r="BR402" s="133"/>
      <c r="BS402" s="133"/>
      <c r="BT402" s="133"/>
      <c r="BU402" s="133"/>
      <c r="BV402" s="133"/>
      <c r="BW402" s="133"/>
      <c r="BX402" s="133"/>
      <c r="BY402" s="133"/>
      <c r="BZ402" s="133"/>
      <c r="CA402" s="133"/>
      <c r="CB402" s="133"/>
      <c r="CC402" s="133"/>
      <c r="CD402" s="133"/>
      <c r="CE402" s="133"/>
      <c r="CF402" s="133"/>
      <c r="CG402" s="133"/>
      <c r="CH402" s="133"/>
      <c r="CI402" s="133"/>
      <c r="CJ402" s="133"/>
      <c r="CK402" s="133"/>
      <c r="CL402" s="133"/>
      <c r="CM402" s="133"/>
      <c r="CN402" s="133"/>
      <c r="CO402" s="133"/>
      <c r="CP402" s="133"/>
      <c r="CQ402" s="133"/>
      <c r="CR402" s="133"/>
      <c r="CS402" s="133"/>
      <c r="CT402" s="133"/>
      <c r="CU402" s="133"/>
      <c r="CV402" s="133"/>
      <c r="CW402" s="133"/>
      <c r="CX402" s="133"/>
      <c r="CY402" s="133"/>
      <c r="CZ402" s="133"/>
      <c r="DA402" s="133"/>
      <c r="DB402" s="133"/>
      <c r="DC402" s="133"/>
      <c r="DD402" s="133"/>
      <c r="DE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33"/>
      <c r="BG403" s="133"/>
      <c r="BH403" s="133"/>
      <c r="BI403" s="133"/>
      <c r="BJ403" s="133"/>
      <c r="BK403" s="133"/>
      <c r="BL403" s="133"/>
      <c r="BM403" s="133"/>
      <c r="BN403" s="133"/>
      <c r="BO403" s="133"/>
      <c r="BP403" s="133"/>
      <c r="BQ403" s="133"/>
      <c r="BR403" s="133"/>
      <c r="BS403" s="133"/>
      <c r="BT403" s="133"/>
      <c r="BU403" s="133"/>
      <c r="BV403" s="133"/>
      <c r="BW403" s="133"/>
      <c r="BX403" s="133"/>
      <c r="BY403" s="133"/>
      <c r="BZ403" s="133"/>
      <c r="CA403" s="133"/>
      <c r="CB403" s="133"/>
      <c r="CC403" s="133"/>
      <c r="CD403" s="133"/>
      <c r="CE403" s="133"/>
      <c r="CF403" s="133"/>
      <c r="CG403" s="133"/>
      <c r="CH403" s="133"/>
      <c r="CI403" s="133"/>
      <c r="CJ403" s="133"/>
      <c r="CK403" s="133"/>
      <c r="CL403" s="133"/>
      <c r="CM403" s="133"/>
      <c r="CN403" s="133"/>
      <c r="CO403" s="133"/>
      <c r="CP403" s="133"/>
      <c r="CQ403" s="133"/>
      <c r="CR403" s="133"/>
      <c r="CS403" s="133"/>
      <c r="CT403" s="133"/>
      <c r="CU403" s="133"/>
      <c r="CV403" s="133"/>
      <c r="CW403" s="133"/>
      <c r="CX403" s="133"/>
      <c r="CY403" s="133"/>
      <c r="CZ403" s="133"/>
      <c r="DA403" s="133"/>
      <c r="DB403" s="133"/>
      <c r="DC403" s="133"/>
      <c r="DD403" s="133"/>
      <c r="DE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  <c r="AY404" s="133"/>
      <c r="AZ404" s="133"/>
      <c r="BA404" s="133"/>
      <c r="BB404" s="133"/>
      <c r="BC404" s="133"/>
      <c r="BD404" s="133"/>
      <c r="BE404" s="133"/>
      <c r="BF404" s="133"/>
      <c r="BG404" s="133"/>
      <c r="BH404" s="133"/>
      <c r="BI404" s="133"/>
      <c r="BJ404" s="133"/>
      <c r="BK404" s="133"/>
      <c r="BL404" s="133"/>
      <c r="BM404" s="133"/>
      <c r="BN404" s="133"/>
      <c r="BO404" s="133"/>
      <c r="BP404" s="133"/>
      <c r="BQ404" s="133"/>
      <c r="BR404" s="133"/>
      <c r="BS404" s="133"/>
      <c r="BT404" s="133"/>
      <c r="BU404" s="133"/>
      <c r="BV404" s="133"/>
      <c r="BW404" s="133"/>
      <c r="BX404" s="133"/>
      <c r="BY404" s="133"/>
      <c r="BZ404" s="133"/>
      <c r="CA404" s="133"/>
      <c r="CB404" s="133"/>
      <c r="CC404" s="133"/>
      <c r="CD404" s="133"/>
      <c r="CE404" s="133"/>
      <c r="CF404" s="133"/>
      <c r="CG404" s="133"/>
      <c r="CH404" s="133"/>
      <c r="CI404" s="133"/>
      <c r="CJ404" s="133"/>
      <c r="CK404" s="133"/>
      <c r="CL404" s="133"/>
      <c r="CM404" s="133"/>
      <c r="CN404" s="133"/>
      <c r="CO404" s="133"/>
      <c r="CP404" s="133"/>
      <c r="CQ404" s="133"/>
      <c r="CR404" s="133"/>
      <c r="CS404" s="133"/>
      <c r="CT404" s="133"/>
      <c r="CU404" s="133"/>
      <c r="CV404" s="133"/>
      <c r="CW404" s="133"/>
      <c r="CX404" s="133"/>
      <c r="CY404" s="133"/>
      <c r="CZ404" s="133"/>
      <c r="DA404" s="133"/>
      <c r="DB404" s="133"/>
      <c r="DC404" s="133"/>
      <c r="DD404" s="133"/>
      <c r="DE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33"/>
      <c r="BG405" s="133"/>
      <c r="BH405" s="133"/>
      <c r="BI405" s="133"/>
      <c r="BJ405" s="133"/>
      <c r="BK405" s="133"/>
      <c r="BL405" s="133"/>
      <c r="BM405" s="133"/>
      <c r="BN405" s="133"/>
      <c r="BO405" s="133"/>
      <c r="BP405" s="133"/>
      <c r="BQ405" s="133"/>
      <c r="BR405" s="133"/>
      <c r="BS405" s="133"/>
      <c r="BT405" s="133"/>
      <c r="BU405" s="133"/>
      <c r="BV405" s="133"/>
      <c r="BW405" s="133"/>
      <c r="BX405" s="133"/>
      <c r="BY405" s="133"/>
      <c r="BZ405" s="133"/>
      <c r="CA405" s="133"/>
      <c r="CB405" s="133"/>
      <c r="CC405" s="133"/>
      <c r="CD405" s="133"/>
      <c r="CE405" s="133"/>
      <c r="CF405" s="133"/>
      <c r="CG405" s="133"/>
      <c r="CH405" s="133"/>
      <c r="CI405" s="133"/>
      <c r="CJ405" s="133"/>
      <c r="CK405" s="133"/>
      <c r="CL405" s="133"/>
      <c r="CM405" s="133"/>
      <c r="CN405" s="133"/>
      <c r="CO405" s="133"/>
      <c r="CP405" s="133"/>
      <c r="CQ405" s="133"/>
      <c r="CR405" s="133"/>
      <c r="CS405" s="133"/>
      <c r="CT405" s="133"/>
      <c r="CU405" s="133"/>
      <c r="CV405" s="133"/>
      <c r="CW405" s="133"/>
      <c r="CX405" s="133"/>
      <c r="CY405" s="133"/>
      <c r="CZ405" s="133"/>
      <c r="DA405" s="133"/>
      <c r="DB405" s="133"/>
      <c r="DC405" s="133"/>
      <c r="DD405" s="133"/>
      <c r="DE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  <c r="BQ406" s="133"/>
      <c r="BR406" s="133"/>
      <c r="BS406" s="133"/>
      <c r="BT406" s="133"/>
      <c r="BU406" s="133"/>
      <c r="BV406" s="133"/>
      <c r="BW406" s="133"/>
      <c r="BX406" s="133"/>
      <c r="BY406" s="133"/>
      <c r="BZ406" s="133"/>
      <c r="CA406" s="133"/>
      <c r="CB406" s="133"/>
      <c r="CC406" s="133"/>
      <c r="CD406" s="133"/>
      <c r="CE406" s="133"/>
      <c r="CF406" s="133"/>
      <c r="CG406" s="133"/>
      <c r="CH406" s="133"/>
      <c r="CI406" s="133"/>
      <c r="CJ406" s="133"/>
      <c r="CK406" s="133"/>
      <c r="CL406" s="133"/>
      <c r="CM406" s="133"/>
      <c r="CN406" s="133"/>
      <c r="CO406" s="133"/>
      <c r="CP406" s="133"/>
      <c r="CQ406" s="133"/>
      <c r="CR406" s="133"/>
      <c r="CS406" s="133"/>
      <c r="CT406" s="133"/>
      <c r="CU406" s="133"/>
      <c r="CV406" s="133"/>
      <c r="CW406" s="133"/>
      <c r="CX406" s="133"/>
      <c r="CY406" s="133"/>
      <c r="CZ406" s="133"/>
      <c r="DA406" s="133"/>
      <c r="DB406" s="133"/>
      <c r="DC406" s="133"/>
      <c r="DD406" s="133"/>
      <c r="DE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33"/>
      <c r="BG407" s="133"/>
      <c r="BH407" s="133"/>
      <c r="BI407" s="133"/>
      <c r="BJ407" s="133"/>
      <c r="BK407" s="133"/>
      <c r="BL407" s="133"/>
      <c r="BM407" s="133"/>
      <c r="BN407" s="133"/>
      <c r="BO407" s="133"/>
      <c r="BP407" s="133"/>
      <c r="BQ407" s="133"/>
      <c r="BR407" s="133"/>
      <c r="BS407" s="133"/>
      <c r="BT407" s="133"/>
      <c r="BU407" s="133"/>
      <c r="BV407" s="133"/>
      <c r="BW407" s="133"/>
      <c r="BX407" s="133"/>
      <c r="BY407" s="133"/>
      <c r="BZ407" s="133"/>
      <c r="CA407" s="133"/>
      <c r="CB407" s="133"/>
      <c r="CC407" s="133"/>
      <c r="CD407" s="133"/>
      <c r="CE407" s="133"/>
      <c r="CF407" s="133"/>
      <c r="CG407" s="133"/>
      <c r="CH407" s="133"/>
      <c r="CI407" s="133"/>
      <c r="CJ407" s="133"/>
      <c r="CK407" s="133"/>
      <c r="CL407" s="133"/>
      <c r="CM407" s="133"/>
      <c r="CN407" s="133"/>
      <c r="CO407" s="133"/>
      <c r="CP407" s="133"/>
      <c r="CQ407" s="133"/>
      <c r="CR407" s="133"/>
      <c r="CS407" s="133"/>
      <c r="CT407" s="133"/>
      <c r="CU407" s="133"/>
      <c r="CV407" s="133"/>
      <c r="CW407" s="133"/>
      <c r="CX407" s="133"/>
      <c r="CY407" s="133"/>
      <c r="CZ407" s="133"/>
      <c r="DA407" s="133"/>
      <c r="DB407" s="133"/>
      <c r="DC407" s="133"/>
      <c r="DD407" s="133"/>
      <c r="DE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33"/>
      <c r="BG408" s="133"/>
      <c r="BH408" s="133"/>
      <c r="BI408" s="133"/>
      <c r="BJ408" s="133"/>
      <c r="BK408" s="133"/>
      <c r="BL408" s="133"/>
      <c r="BM408" s="133"/>
      <c r="BN408" s="133"/>
      <c r="BO408" s="133"/>
      <c r="BP408" s="133"/>
      <c r="BQ408" s="133"/>
      <c r="BR408" s="133"/>
      <c r="BS408" s="133"/>
      <c r="BT408" s="133"/>
      <c r="BU408" s="133"/>
      <c r="BV408" s="133"/>
      <c r="BW408" s="133"/>
      <c r="BX408" s="133"/>
      <c r="BY408" s="133"/>
      <c r="BZ408" s="133"/>
      <c r="CA408" s="133"/>
      <c r="CB408" s="133"/>
      <c r="CC408" s="133"/>
      <c r="CD408" s="133"/>
      <c r="CE408" s="133"/>
      <c r="CF408" s="133"/>
      <c r="CG408" s="133"/>
      <c r="CH408" s="133"/>
      <c r="CI408" s="133"/>
      <c r="CJ408" s="133"/>
      <c r="CK408" s="133"/>
      <c r="CL408" s="133"/>
      <c r="CM408" s="133"/>
      <c r="CN408" s="133"/>
      <c r="CO408" s="133"/>
      <c r="CP408" s="133"/>
      <c r="CQ408" s="133"/>
      <c r="CR408" s="133"/>
      <c r="CS408" s="133"/>
      <c r="CT408" s="133"/>
      <c r="CU408" s="133"/>
      <c r="CV408" s="133"/>
      <c r="CW408" s="133"/>
      <c r="CX408" s="133"/>
      <c r="CY408" s="133"/>
      <c r="CZ408" s="133"/>
      <c r="DA408" s="133"/>
      <c r="DB408" s="133"/>
      <c r="DC408" s="133"/>
      <c r="DD408" s="133"/>
      <c r="DE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33"/>
      <c r="BG409" s="133"/>
      <c r="BH409" s="133"/>
      <c r="BI409" s="133"/>
      <c r="BJ409" s="133"/>
      <c r="BK409" s="133"/>
      <c r="BL409" s="133"/>
      <c r="BM409" s="133"/>
      <c r="BN409" s="133"/>
      <c r="BO409" s="133"/>
      <c r="BP409" s="133"/>
      <c r="BQ409" s="133"/>
      <c r="BR409" s="133"/>
      <c r="BS409" s="133"/>
      <c r="BT409" s="133"/>
      <c r="BU409" s="133"/>
      <c r="BV409" s="133"/>
      <c r="BW409" s="133"/>
      <c r="BX409" s="133"/>
      <c r="BY409" s="133"/>
      <c r="BZ409" s="133"/>
      <c r="CA409" s="133"/>
      <c r="CB409" s="133"/>
      <c r="CC409" s="133"/>
      <c r="CD409" s="133"/>
      <c r="CE409" s="133"/>
      <c r="CF409" s="133"/>
      <c r="CG409" s="133"/>
      <c r="CH409" s="133"/>
      <c r="CI409" s="133"/>
      <c r="CJ409" s="133"/>
      <c r="CK409" s="133"/>
      <c r="CL409" s="133"/>
      <c r="CM409" s="133"/>
      <c r="CN409" s="133"/>
      <c r="CO409" s="133"/>
      <c r="CP409" s="133"/>
      <c r="CQ409" s="133"/>
      <c r="CR409" s="133"/>
      <c r="CS409" s="133"/>
      <c r="CT409" s="133"/>
      <c r="CU409" s="133"/>
      <c r="CV409" s="133"/>
      <c r="CW409" s="133"/>
      <c r="CX409" s="133"/>
      <c r="CY409" s="133"/>
      <c r="CZ409" s="133"/>
      <c r="DA409" s="133"/>
      <c r="DB409" s="133"/>
      <c r="DC409" s="133"/>
      <c r="DD409" s="133"/>
      <c r="DE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33"/>
      <c r="BG410" s="133"/>
      <c r="BH410" s="133"/>
      <c r="BI410" s="133"/>
      <c r="BJ410" s="133"/>
      <c r="BK410" s="133"/>
      <c r="BL410" s="133"/>
      <c r="BM410" s="133"/>
      <c r="BN410" s="133"/>
      <c r="BO410" s="133"/>
      <c r="BP410" s="133"/>
      <c r="BQ410" s="133"/>
      <c r="BR410" s="133"/>
      <c r="BS410" s="133"/>
      <c r="BT410" s="133"/>
      <c r="BU410" s="133"/>
      <c r="BV410" s="133"/>
      <c r="BW410" s="133"/>
      <c r="BX410" s="133"/>
      <c r="BY410" s="133"/>
      <c r="BZ410" s="133"/>
      <c r="CA410" s="133"/>
      <c r="CB410" s="133"/>
      <c r="CC410" s="133"/>
      <c r="CD410" s="133"/>
      <c r="CE410" s="133"/>
      <c r="CF410" s="133"/>
      <c r="CG410" s="133"/>
      <c r="CH410" s="133"/>
      <c r="CI410" s="133"/>
      <c r="CJ410" s="133"/>
      <c r="CK410" s="133"/>
      <c r="CL410" s="133"/>
      <c r="CM410" s="133"/>
      <c r="CN410" s="133"/>
      <c r="CO410" s="133"/>
      <c r="CP410" s="133"/>
      <c r="CQ410" s="133"/>
      <c r="CR410" s="133"/>
      <c r="CS410" s="133"/>
      <c r="CT410" s="133"/>
      <c r="CU410" s="133"/>
      <c r="CV410" s="133"/>
      <c r="CW410" s="133"/>
      <c r="CX410" s="133"/>
      <c r="CY410" s="133"/>
      <c r="CZ410" s="133"/>
      <c r="DA410" s="133"/>
      <c r="DB410" s="133"/>
      <c r="DC410" s="133"/>
      <c r="DD410" s="133"/>
      <c r="DE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/>
      <c r="BF411" s="133"/>
      <c r="BG411" s="133"/>
      <c r="BH411" s="133"/>
      <c r="BI411" s="133"/>
      <c r="BJ411" s="133"/>
      <c r="BK411" s="133"/>
      <c r="BL411" s="133"/>
      <c r="BM411" s="133"/>
      <c r="BN411" s="133"/>
      <c r="BO411" s="133"/>
      <c r="BP411" s="133"/>
      <c r="BQ411" s="133"/>
      <c r="BR411" s="133"/>
      <c r="BS411" s="133"/>
      <c r="BT411" s="133"/>
      <c r="BU411" s="133"/>
      <c r="BV411" s="133"/>
      <c r="BW411" s="133"/>
      <c r="BX411" s="133"/>
      <c r="BY411" s="133"/>
      <c r="BZ411" s="133"/>
      <c r="CA411" s="133"/>
      <c r="CB411" s="133"/>
      <c r="CC411" s="133"/>
      <c r="CD411" s="133"/>
      <c r="CE411" s="133"/>
      <c r="CF411" s="133"/>
      <c r="CG411" s="133"/>
      <c r="CH411" s="133"/>
      <c r="CI411" s="133"/>
      <c r="CJ411" s="133"/>
      <c r="CK411" s="133"/>
      <c r="CL411" s="133"/>
      <c r="CM411" s="133"/>
      <c r="CN411" s="133"/>
      <c r="CO411" s="133"/>
      <c r="CP411" s="133"/>
      <c r="CQ411" s="133"/>
      <c r="CR411" s="133"/>
      <c r="CS411" s="133"/>
      <c r="CT411" s="133"/>
      <c r="CU411" s="133"/>
      <c r="CV411" s="133"/>
      <c r="CW411" s="133"/>
      <c r="CX411" s="133"/>
      <c r="CY411" s="133"/>
      <c r="CZ411" s="133"/>
      <c r="DA411" s="133"/>
      <c r="DB411" s="133"/>
      <c r="DC411" s="133"/>
      <c r="DD411" s="133"/>
      <c r="DE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33"/>
      <c r="BG412" s="133"/>
      <c r="BH412" s="133"/>
      <c r="BI412" s="133"/>
      <c r="BJ412" s="133"/>
      <c r="BK412" s="133"/>
      <c r="BL412" s="133"/>
      <c r="BM412" s="133"/>
      <c r="BN412" s="133"/>
      <c r="BO412" s="133"/>
      <c r="BP412" s="133"/>
      <c r="BQ412" s="133"/>
      <c r="BR412" s="133"/>
      <c r="BS412" s="133"/>
      <c r="BT412" s="133"/>
      <c r="BU412" s="133"/>
      <c r="BV412" s="133"/>
      <c r="BW412" s="133"/>
      <c r="BX412" s="133"/>
      <c r="BY412" s="133"/>
      <c r="BZ412" s="133"/>
      <c r="CA412" s="133"/>
      <c r="CB412" s="133"/>
      <c r="CC412" s="133"/>
      <c r="CD412" s="133"/>
      <c r="CE412" s="133"/>
      <c r="CF412" s="133"/>
      <c r="CG412" s="133"/>
      <c r="CH412" s="133"/>
      <c r="CI412" s="133"/>
      <c r="CJ412" s="133"/>
      <c r="CK412" s="133"/>
      <c r="CL412" s="133"/>
      <c r="CM412" s="133"/>
      <c r="CN412" s="133"/>
      <c r="CO412" s="133"/>
      <c r="CP412" s="133"/>
      <c r="CQ412" s="133"/>
      <c r="CR412" s="133"/>
      <c r="CS412" s="133"/>
      <c r="CT412" s="133"/>
      <c r="CU412" s="133"/>
      <c r="CV412" s="133"/>
      <c r="CW412" s="133"/>
      <c r="CX412" s="133"/>
      <c r="CY412" s="133"/>
      <c r="CZ412" s="133"/>
      <c r="DA412" s="133"/>
      <c r="DB412" s="133"/>
      <c r="DC412" s="133"/>
      <c r="DD412" s="133"/>
      <c r="DE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  <c r="AY413" s="133"/>
      <c r="AZ413" s="133"/>
      <c r="BA413" s="133"/>
      <c r="BB413" s="133"/>
      <c r="BC413" s="133"/>
      <c r="BD413" s="133"/>
      <c r="BE413" s="133"/>
      <c r="BF413" s="133"/>
      <c r="BG413" s="133"/>
      <c r="BH413" s="133"/>
      <c r="BI413" s="133"/>
      <c r="BJ413" s="133"/>
      <c r="BK413" s="133"/>
      <c r="BL413" s="133"/>
      <c r="BM413" s="133"/>
      <c r="BN413" s="133"/>
      <c r="BO413" s="133"/>
      <c r="BP413" s="133"/>
      <c r="BQ413" s="133"/>
      <c r="BR413" s="133"/>
      <c r="BS413" s="133"/>
      <c r="BT413" s="133"/>
      <c r="BU413" s="133"/>
      <c r="BV413" s="133"/>
      <c r="BW413" s="133"/>
      <c r="BX413" s="133"/>
      <c r="BY413" s="133"/>
      <c r="BZ413" s="133"/>
      <c r="CA413" s="133"/>
      <c r="CB413" s="133"/>
      <c r="CC413" s="133"/>
      <c r="CD413" s="133"/>
      <c r="CE413" s="133"/>
      <c r="CF413" s="133"/>
      <c r="CG413" s="133"/>
      <c r="CH413" s="133"/>
      <c r="CI413" s="133"/>
      <c r="CJ413" s="133"/>
      <c r="CK413" s="133"/>
      <c r="CL413" s="133"/>
      <c r="CM413" s="133"/>
      <c r="CN413" s="133"/>
      <c r="CO413" s="133"/>
      <c r="CP413" s="133"/>
      <c r="CQ413" s="133"/>
      <c r="CR413" s="133"/>
      <c r="CS413" s="133"/>
      <c r="CT413" s="133"/>
      <c r="CU413" s="133"/>
      <c r="CV413" s="133"/>
      <c r="CW413" s="133"/>
      <c r="CX413" s="133"/>
      <c r="CY413" s="133"/>
      <c r="CZ413" s="133"/>
      <c r="DA413" s="133"/>
      <c r="DB413" s="133"/>
      <c r="DC413" s="133"/>
      <c r="DD413" s="133"/>
      <c r="DE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33"/>
      <c r="BF414" s="133"/>
      <c r="BG414" s="133"/>
      <c r="BH414" s="133"/>
      <c r="BI414" s="133"/>
      <c r="BJ414" s="133"/>
      <c r="BK414" s="133"/>
      <c r="BL414" s="133"/>
      <c r="BM414" s="133"/>
      <c r="BN414" s="133"/>
      <c r="BO414" s="133"/>
      <c r="BP414" s="133"/>
      <c r="BQ414" s="133"/>
      <c r="BR414" s="133"/>
      <c r="BS414" s="133"/>
      <c r="BT414" s="133"/>
      <c r="BU414" s="133"/>
      <c r="BV414" s="133"/>
      <c r="BW414" s="133"/>
      <c r="BX414" s="133"/>
      <c r="BY414" s="133"/>
      <c r="BZ414" s="133"/>
      <c r="CA414" s="133"/>
      <c r="CB414" s="133"/>
      <c r="CC414" s="133"/>
      <c r="CD414" s="133"/>
      <c r="CE414" s="133"/>
      <c r="CF414" s="133"/>
      <c r="CG414" s="133"/>
      <c r="CH414" s="133"/>
      <c r="CI414" s="133"/>
      <c r="CJ414" s="133"/>
      <c r="CK414" s="133"/>
      <c r="CL414" s="133"/>
      <c r="CM414" s="133"/>
      <c r="CN414" s="133"/>
      <c r="CO414" s="133"/>
      <c r="CP414" s="133"/>
      <c r="CQ414" s="133"/>
      <c r="CR414" s="133"/>
      <c r="CS414" s="133"/>
      <c r="CT414" s="133"/>
      <c r="CU414" s="133"/>
      <c r="CV414" s="133"/>
      <c r="CW414" s="133"/>
      <c r="CX414" s="133"/>
      <c r="CY414" s="133"/>
      <c r="CZ414" s="133"/>
      <c r="DA414" s="133"/>
      <c r="DB414" s="133"/>
      <c r="DC414" s="133"/>
      <c r="DD414" s="133"/>
      <c r="DE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/>
      <c r="BF415" s="133"/>
      <c r="BG415" s="133"/>
      <c r="BH415" s="133"/>
      <c r="BI415" s="133"/>
      <c r="BJ415" s="133"/>
      <c r="BK415" s="133"/>
      <c r="BL415" s="133"/>
      <c r="BM415" s="133"/>
      <c r="BN415" s="133"/>
      <c r="BO415" s="133"/>
      <c r="BP415" s="133"/>
      <c r="BQ415" s="133"/>
      <c r="BR415" s="133"/>
      <c r="BS415" s="133"/>
      <c r="BT415" s="133"/>
      <c r="BU415" s="133"/>
      <c r="BV415" s="133"/>
      <c r="BW415" s="133"/>
      <c r="BX415" s="133"/>
      <c r="BY415" s="133"/>
      <c r="BZ415" s="133"/>
      <c r="CA415" s="133"/>
      <c r="CB415" s="133"/>
      <c r="CC415" s="133"/>
      <c r="CD415" s="133"/>
      <c r="CE415" s="133"/>
      <c r="CF415" s="133"/>
      <c r="CG415" s="133"/>
      <c r="CH415" s="133"/>
      <c r="CI415" s="133"/>
      <c r="CJ415" s="133"/>
      <c r="CK415" s="133"/>
      <c r="CL415" s="133"/>
      <c r="CM415" s="133"/>
      <c r="CN415" s="133"/>
      <c r="CO415" s="133"/>
      <c r="CP415" s="133"/>
      <c r="CQ415" s="133"/>
      <c r="CR415" s="133"/>
      <c r="CS415" s="133"/>
      <c r="CT415" s="133"/>
      <c r="CU415" s="133"/>
      <c r="CV415" s="133"/>
      <c r="CW415" s="133"/>
      <c r="CX415" s="133"/>
      <c r="CY415" s="133"/>
      <c r="CZ415" s="133"/>
      <c r="DA415" s="133"/>
      <c r="DB415" s="133"/>
      <c r="DC415" s="133"/>
      <c r="DD415" s="133"/>
      <c r="DE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33"/>
      <c r="BG416" s="133"/>
      <c r="BH416" s="133"/>
      <c r="BI416" s="133"/>
      <c r="BJ416" s="133"/>
      <c r="BK416" s="133"/>
      <c r="BL416" s="133"/>
      <c r="BM416" s="133"/>
      <c r="BN416" s="133"/>
      <c r="BO416" s="133"/>
      <c r="BP416" s="133"/>
      <c r="BQ416" s="133"/>
      <c r="BR416" s="133"/>
      <c r="BS416" s="133"/>
      <c r="BT416" s="133"/>
      <c r="BU416" s="133"/>
      <c r="BV416" s="133"/>
      <c r="BW416" s="133"/>
      <c r="BX416" s="133"/>
      <c r="BY416" s="133"/>
      <c r="BZ416" s="133"/>
      <c r="CA416" s="133"/>
      <c r="CB416" s="133"/>
      <c r="CC416" s="133"/>
      <c r="CD416" s="133"/>
      <c r="CE416" s="133"/>
      <c r="CF416" s="133"/>
      <c r="CG416" s="133"/>
      <c r="CH416" s="133"/>
      <c r="CI416" s="133"/>
      <c r="CJ416" s="133"/>
      <c r="CK416" s="133"/>
      <c r="CL416" s="133"/>
      <c r="CM416" s="133"/>
      <c r="CN416" s="133"/>
      <c r="CO416" s="133"/>
      <c r="CP416" s="133"/>
      <c r="CQ416" s="133"/>
      <c r="CR416" s="133"/>
      <c r="CS416" s="133"/>
      <c r="CT416" s="133"/>
      <c r="CU416" s="133"/>
      <c r="CV416" s="133"/>
      <c r="CW416" s="133"/>
      <c r="CX416" s="133"/>
      <c r="CY416" s="133"/>
      <c r="CZ416" s="133"/>
      <c r="DA416" s="133"/>
      <c r="DB416" s="133"/>
      <c r="DC416" s="133"/>
      <c r="DD416" s="133"/>
      <c r="DE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33"/>
      <c r="BG417" s="133"/>
      <c r="BH417" s="133"/>
      <c r="BI417" s="133"/>
      <c r="BJ417" s="133"/>
      <c r="BK417" s="133"/>
      <c r="BL417" s="133"/>
      <c r="BM417" s="133"/>
      <c r="BN417" s="133"/>
      <c r="BO417" s="133"/>
      <c r="BP417" s="133"/>
      <c r="BQ417" s="133"/>
      <c r="BR417" s="133"/>
      <c r="BS417" s="133"/>
      <c r="BT417" s="133"/>
      <c r="BU417" s="133"/>
      <c r="BV417" s="133"/>
      <c r="BW417" s="133"/>
      <c r="BX417" s="133"/>
      <c r="BY417" s="133"/>
      <c r="BZ417" s="133"/>
      <c r="CA417" s="133"/>
      <c r="CB417" s="133"/>
      <c r="CC417" s="133"/>
      <c r="CD417" s="133"/>
      <c r="CE417" s="133"/>
      <c r="CF417" s="133"/>
      <c r="CG417" s="133"/>
      <c r="CH417" s="133"/>
      <c r="CI417" s="133"/>
      <c r="CJ417" s="133"/>
      <c r="CK417" s="133"/>
      <c r="CL417" s="133"/>
      <c r="CM417" s="133"/>
      <c r="CN417" s="133"/>
      <c r="CO417" s="133"/>
      <c r="CP417" s="133"/>
      <c r="CQ417" s="133"/>
      <c r="CR417" s="133"/>
      <c r="CS417" s="133"/>
      <c r="CT417" s="133"/>
      <c r="CU417" s="133"/>
      <c r="CV417" s="133"/>
      <c r="CW417" s="133"/>
      <c r="CX417" s="133"/>
      <c r="CY417" s="133"/>
      <c r="CZ417" s="133"/>
      <c r="DA417" s="133"/>
      <c r="DB417" s="133"/>
      <c r="DC417" s="133"/>
      <c r="DD417" s="133"/>
      <c r="DE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3"/>
      <c r="BF418" s="133"/>
      <c r="BG418" s="133"/>
      <c r="BH418" s="133"/>
      <c r="BI418" s="133"/>
      <c r="BJ418" s="133"/>
      <c r="BK418" s="133"/>
      <c r="BL418" s="133"/>
      <c r="BM418" s="133"/>
      <c r="BN418" s="133"/>
      <c r="BO418" s="133"/>
      <c r="BP418" s="133"/>
      <c r="BQ418" s="133"/>
      <c r="BR418" s="133"/>
      <c r="BS418" s="133"/>
      <c r="BT418" s="133"/>
      <c r="BU418" s="133"/>
      <c r="BV418" s="133"/>
      <c r="BW418" s="133"/>
      <c r="BX418" s="133"/>
      <c r="BY418" s="133"/>
      <c r="BZ418" s="133"/>
      <c r="CA418" s="133"/>
      <c r="CB418" s="133"/>
      <c r="CC418" s="133"/>
      <c r="CD418" s="133"/>
      <c r="CE418" s="133"/>
      <c r="CF418" s="133"/>
      <c r="CG418" s="133"/>
      <c r="CH418" s="133"/>
      <c r="CI418" s="133"/>
      <c r="CJ418" s="133"/>
      <c r="CK418" s="133"/>
      <c r="CL418" s="133"/>
      <c r="CM418" s="133"/>
      <c r="CN418" s="133"/>
      <c r="CO418" s="133"/>
      <c r="CP418" s="133"/>
      <c r="CQ418" s="133"/>
      <c r="CR418" s="133"/>
      <c r="CS418" s="133"/>
      <c r="CT418" s="133"/>
      <c r="CU418" s="133"/>
      <c r="CV418" s="133"/>
      <c r="CW418" s="133"/>
      <c r="CX418" s="133"/>
      <c r="CY418" s="133"/>
      <c r="CZ418" s="133"/>
      <c r="DA418" s="133"/>
      <c r="DB418" s="133"/>
      <c r="DC418" s="133"/>
      <c r="DD418" s="133"/>
      <c r="DE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33"/>
      <c r="BG419" s="133"/>
      <c r="BH419" s="133"/>
      <c r="BI419" s="133"/>
      <c r="BJ419" s="133"/>
      <c r="BK419" s="133"/>
      <c r="BL419" s="133"/>
      <c r="BM419" s="133"/>
      <c r="BN419" s="133"/>
      <c r="BO419" s="133"/>
      <c r="BP419" s="133"/>
      <c r="BQ419" s="133"/>
      <c r="BR419" s="133"/>
      <c r="BS419" s="133"/>
      <c r="BT419" s="133"/>
      <c r="BU419" s="133"/>
      <c r="BV419" s="133"/>
      <c r="BW419" s="133"/>
      <c r="BX419" s="133"/>
      <c r="BY419" s="133"/>
      <c r="BZ419" s="133"/>
      <c r="CA419" s="133"/>
      <c r="CB419" s="133"/>
      <c r="CC419" s="133"/>
      <c r="CD419" s="133"/>
      <c r="CE419" s="133"/>
      <c r="CF419" s="133"/>
      <c r="CG419" s="133"/>
      <c r="CH419" s="133"/>
      <c r="CI419" s="133"/>
      <c r="CJ419" s="133"/>
      <c r="CK419" s="133"/>
      <c r="CL419" s="133"/>
      <c r="CM419" s="133"/>
      <c r="CN419" s="133"/>
      <c r="CO419" s="133"/>
      <c r="CP419" s="133"/>
      <c r="CQ419" s="133"/>
      <c r="CR419" s="133"/>
      <c r="CS419" s="133"/>
      <c r="CT419" s="133"/>
      <c r="CU419" s="133"/>
      <c r="CV419" s="133"/>
      <c r="CW419" s="133"/>
      <c r="CX419" s="133"/>
      <c r="CY419" s="133"/>
      <c r="CZ419" s="133"/>
      <c r="DA419" s="133"/>
      <c r="DB419" s="133"/>
      <c r="DC419" s="133"/>
      <c r="DD419" s="133"/>
      <c r="DE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33"/>
      <c r="BG420" s="133"/>
      <c r="BH420" s="133"/>
      <c r="BI420" s="133"/>
      <c r="BJ420" s="133"/>
      <c r="BK420" s="133"/>
      <c r="BL420" s="133"/>
      <c r="BM420" s="133"/>
      <c r="BN420" s="133"/>
      <c r="BO420" s="133"/>
      <c r="BP420" s="133"/>
      <c r="BQ420" s="133"/>
      <c r="BR420" s="133"/>
      <c r="BS420" s="133"/>
      <c r="BT420" s="133"/>
      <c r="BU420" s="133"/>
      <c r="BV420" s="133"/>
      <c r="BW420" s="133"/>
      <c r="BX420" s="133"/>
      <c r="BY420" s="133"/>
      <c r="BZ420" s="133"/>
      <c r="CA420" s="133"/>
      <c r="CB420" s="133"/>
      <c r="CC420" s="133"/>
      <c r="CD420" s="133"/>
      <c r="CE420" s="133"/>
      <c r="CF420" s="133"/>
      <c r="CG420" s="133"/>
      <c r="CH420" s="133"/>
      <c r="CI420" s="133"/>
      <c r="CJ420" s="133"/>
      <c r="CK420" s="133"/>
      <c r="CL420" s="133"/>
      <c r="CM420" s="133"/>
      <c r="CN420" s="133"/>
      <c r="CO420" s="133"/>
      <c r="CP420" s="133"/>
      <c r="CQ420" s="133"/>
      <c r="CR420" s="133"/>
      <c r="CS420" s="133"/>
      <c r="CT420" s="133"/>
      <c r="CU420" s="133"/>
      <c r="CV420" s="133"/>
      <c r="CW420" s="133"/>
      <c r="CX420" s="133"/>
      <c r="CY420" s="133"/>
      <c r="CZ420" s="133"/>
      <c r="DA420" s="133"/>
      <c r="DB420" s="133"/>
      <c r="DC420" s="133"/>
      <c r="DD420" s="133"/>
      <c r="DE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33"/>
      <c r="BG421" s="133"/>
      <c r="BH421" s="133"/>
      <c r="BI421" s="133"/>
      <c r="BJ421" s="133"/>
      <c r="BK421" s="133"/>
      <c r="BL421" s="133"/>
      <c r="BM421" s="133"/>
      <c r="BN421" s="133"/>
      <c r="BO421" s="133"/>
      <c r="BP421" s="133"/>
      <c r="BQ421" s="133"/>
      <c r="BR421" s="133"/>
      <c r="BS421" s="133"/>
      <c r="BT421" s="133"/>
      <c r="BU421" s="133"/>
      <c r="BV421" s="133"/>
      <c r="BW421" s="133"/>
      <c r="BX421" s="133"/>
      <c r="BY421" s="133"/>
      <c r="BZ421" s="133"/>
      <c r="CA421" s="133"/>
      <c r="CB421" s="133"/>
      <c r="CC421" s="133"/>
      <c r="CD421" s="133"/>
      <c r="CE421" s="133"/>
      <c r="CF421" s="133"/>
      <c r="CG421" s="133"/>
      <c r="CH421" s="133"/>
      <c r="CI421" s="133"/>
      <c r="CJ421" s="133"/>
      <c r="CK421" s="133"/>
      <c r="CL421" s="133"/>
      <c r="CM421" s="133"/>
      <c r="CN421" s="133"/>
      <c r="CO421" s="133"/>
      <c r="CP421" s="133"/>
      <c r="CQ421" s="133"/>
      <c r="CR421" s="133"/>
      <c r="CS421" s="133"/>
      <c r="CT421" s="133"/>
      <c r="CU421" s="133"/>
      <c r="CV421" s="133"/>
      <c r="CW421" s="133"/>
      <c r="CX421" s="133"/>
      <c r="CY421" s="133"/>
      <c r="CZ421" s="133"/>
      <c r="DA421" s="133"/>
      <c r="DB421" s="133"/>
      <c r="DC421" s="133"/>
      <c r="DD421" s="133"/>
      <c r="DE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/>
      <c r="BF422" s="133"/>
      <c r="BG422" s="133"/>
      <c r="BH422" s="133"/>
      <c r="BI422" s="133"/>
      <c r="BJ422" s="133"/>
      <c r="BK422" s="133"/>
      <c r="BL422" s="133"/>
      <c r="BM422" s="133"/>
      <c r="BN422" s="133"/>
      <c r="BO422" s="133"/>
      <c r="BP422" s="133"/>
      <c r="BQ422" s="133"/>
      <c r="BR422" s="133"/>
      <c r="BS422" s="133"/>
      <c r="BT422" s="133"/>
      <c r="BU422" s="133"/>
      <c r="BV422" s="133"/>
      <c r="BW422" s="133"/>
      <c r="BX422" s="133"/>
      <c r="BY422" s="133"/>
      <c r="BZ422" s="133"/>
      <c r="CA422" s="133"/>
      <c r="CB422" s="133"/>
      <c r="CC422" s="133"/>
      <c r="CD422" s="133"/>
      <c r="CE422" s="133"/>
      <c r="CF422" s="133"/>
      <c r="CG422" s="133"/>
      <c r="CH422" s="133"/>
      <c r="CI422" s="133"/>
      <c r="CJ422" s="133"/>
      <c r="CK422" s="133"/>
      <c r="CL422" s="133"/>
      <c r="CM422" s="133"/>
      <c r="CN422" s="133"/>
      <c r="CO422" s="133"/>
      <c r="CP422" s="133"/>
      <c r="CQ422" s="133"/>
      <c r="CR422" s="133"/>
      <c r="CS422" s="133"/>
      <c r="CT422" s="133"/>
      <c r="CU422" s="133"/>
      <c r="CV422" s="133"/>
      <c r="CW422" s="133"/>
      <c r="CX422" s="133"/>
      <c r="CY422" s="133"/>
      <c r="CZ422" s="133"/>
      <c r="DA422" s="133"/>
      <c r="DB422" s="133"/>
      <c r="DC422" s="133"/>
      <c r="DD422" s="133"/>
      <c r="DE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33"/>
      <c r="BG423" s="133"/>
      <c r="BH423" s="133"/>
      <c r="BI423" s="133"/>
      <c r="BJ423" s="133"/>
      <c r="BK423" s="133"/>
      <c r="BL423" s="133"/>
      <c r="BM423" s="133"/>
      <c r="BN423" s="133"/>
      <c r="BO423" s="133"/>
      <c r="BP423" s="133"/>
      <c r="BQ423" s="133"/>
      <c r="BR423" s="133"/>
      <c r="BS423" s="133"/>
      <c r="BT423" s="133"/>
      <c r="BU423" s="133"/>
      <c r="BV423" s="133"/>
      <c r="BW423" s="133"/>
      <c r="BX423" s="133"/>
      <c r="BY423" s="133"/>
      <c r="BZ423" s="133"/>
      <c r="CA423" s="133"/>
      <c r="CB423" s="133"/>
      <c r="CC423" s="133"/>
      <c r="CD423" s="133"/>
      <c r="CE423" s="133"/>
      <c r="CF423" s="133"/>
      <c r="CG423" s="133"/>
      <c r="CH423" s="133"/>
      <c r="CI423" s="133"/>
      <c r="CJ423" s="133"/>
      <c r="CK423" s="133"/>
      <c r="CL423" s="133"/>
      <c r="CM423" s="133"/>
      <c r="CN423" s="133"/>
      <c r="CO423" s="133"/>
      <c r="CP423" s="133"/>
      <c r="CQ423" s="133"/>
      <c r="CR423" s="133"/>
      <c r="CS423" s="133"/>
      <c r="CT423" s="133"/>
      <c r="CU423" s="133"/>
      <c r="CV423" s="133"/>
      <c r="CW423" s="133"/>
      <c r="CX423" s="133"/>
      <c r="CY423" s="133"/>
      <c r="CZ423" s="133"/>
      <c r="DA423" s="133"/>
      <c r="DB423" s="133"/>
      <c r="DC423" s="133"/>
      <c r="DD423" s="133"/>
      <c r="DE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33"/>
      <c r="BG424" s="133"/>
      <c r="BH424" s="133"/>
      <c r="BI424" s="133"/>
      <c r="BJ424" s="133"/>
      <c r="BK424" s="133"/>
      <c r="BL424" s="133"/>
      <c r="BM424" s="133"/>
      <c r="BN424" s="133"/>
      <c r="BO424" s="133"/>
      <c r="BP424" s="133"/>
      <c r="BQ424" s="133"/>
      <c r="BR424" s="133"/>
      <c r="BS424" s="133"/>
      <c r="BT424" s="133"/>
      <c r="BU424" s="133"/>
      <c r="BV424" s="133"/>
      <c r="BW424" s="133"/>
      <c r="BX424" s="133"/>
      <c r="BY424" s="133"/>
      <c r="BZ424" s="133"/>
      <c r="CA424" s="133"/>
      <c r="CB424" s="133"/>
      <c r="CC424" s="133"/>
      <c r="CD424" s="133"/>
      <c r="CE424" s="133"/>
      <c r="CF424" s="133"/>
      <c r="CG424" s="133"/>
      <c r="CH424" s="133"/>
      <c r="CI424" s="133"/>
      <c r="CJ424" s="133"/>
      <c r="CK424" s="133"/>
      <c r="CL424" s="133"/>
      <c r="CM424" s="133"/>
      <c r="CN424" s="133"/>
      <c r="CO424" s="133"/>
      <c r="CP424" s="133"/>
      <c r="CQ424" s="133"/>
      <c r="CR424" s="133"/>
      <c r="CS424" s="133"/>
      <c r="CT424" s="133"/>
      <c r="CU424" s="133"/>
      <c r="CV424" s="133"/>
      <c r="CW424" s="133"/>
      <c r="CX424" s="133"/>
      <c r="CY424" s="133"/>
      <c r="CZ424" s="133"/>
      <c r="DA424" s="133"/>
      <c r="DB424" s="133"/>
      <c r="DC424" s="133"/>
      <c r="DD424" s="133"/>
      <c r="DE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33"/>
      <c r="BG425" s="133"/>
      <c r="BH425" s="133"/>
      <c r="BI425" s="133"/>
      <c r="BJ425" s="133"/>
      <c r="BK425" s="133"/>
      <c r="BL425" s="133"/>
      <c r="BM425" s="133"/>
      <c r="BN425" s="133"/>
      <c r="BO425" s="133"/>
      <c r="BP425" s="133"/>
      <c r="BQ425" s="133"/>
      <c r="BR425" s="133"/>
      <c r="BS425" s="133"/>
      <c r="BT425" s="133"/>
      <c r="BU425" s="133"/>
      <c r="BV425" s="133"/>
      <c r="BW425" s="133"/>
      <c r="BX425" s="133"/>
      <c r="BY425" s="133"/>
      <c r="BZ425" s="133"/>
      <c r="CA425" s="133"/>
      <c r="CB425" s="133"/>
      <c r="CC425" s="133"/>
      <c r="CD425" s="133"/>
      <c r="CE425" s="133"/>
      <c r="CF425" s="133"/>
      <c r="CG425" s="133"/>
      <c r="CH425" s="133"/>
      <c r="CI425" s="133"/>
      <c r="CJ425" s="133"/>
      <c r="CK425" s="133"/>
      <c r="CL425" s="133"/>
      <c r="CM425" s="133"/>
      <c r="CN425" s="133"/>
      <c r="CO425" s="133"/>
      <c r="CP425" s="133"/>
      <c r="CQ425" s="133"/>
      <c r="CR425" s="133"/>
      <c r="CS425" s="133"/>
      <c r="CT425" s="133"/>
      <c r="CU425" s="133"/>
      <c r="CV425" s="133"/>
      <c r="CW425" s="133"/>
      <c r="CX425" s="133"/>
      <c r="CY425" s="133"/>
      <c r="CZ425" s="133"/>
      <c r="DA425" s="133"/>
      <c r="DB425" s="133"/>
      <c r="DC425" s="133"/>
      <c r="DD425" s="133"/>
      <c r="DE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33"/>
      <c r="BG426" s="133"/>
      <c r="BH426" s="133"/>
      <c r="BI426" s="133"/>
      <c r="BJ426" s="133"/>
      <c r="BK426" s="133"/>
      <c r="BL426" s="133"/>
      <c r="BM426" s="133"/>
      <c r="BN426" s="133"/>
      <c r="BO426" s="133"/>
      <c r="BP426" s="133"/>
      <c r="BQ426" s="133"/>
      <c r="BR426" s="133"/>
      <c r="BS426" s="133"/>
      <c r="BT426" s="133"/>
      <c r="BU426" s="133"/>
      <c r="BV426" s="133"/>
      <c r="BW426" s="133"/>
      <c r="BX426" s="133"/>
      <c r="BY426" s="133"/>
      <c r="BZ426" s="133"/>
      <c r="CA426" s="133"/>
      <c r="CB426" s="133"/>
      <c r="CC426" s="133"/>
      <c r="CD426" s="133"/>
      <c r="CE426" s="133"/>
      <c r="CF426" s="133"/>
      <c r="CG426" s="133"/>
      <c r="CH426" s="133"/>
      <c r="CI426" s="133"/>
      <c r="CJ426" s="133"/>
      <c r="CK426" s="133"/>
      <c r="CL426" s="133"/>
      <c r="CM426" s="133"/>
      <c r="CN426" s="133"/>
      <c r="CO426" s="133"/>
      <c r="CP426" s="133"/>
      <c r="CQ426" s="133"/>
      <c r="CR426" s="133"/>
      <c r="CS426" s="133"/>
      <c r="CT426" s="133"/>
      <c r="CU426" s="133"/>
      <c r="CV426" s="133"/>
      <c r="CW426" s="133"/>
      <c r="CX426" s="133"/>
      <c r="CY426" s="133"/>
      <c r="CZ426" s="133"/>
      <c r="DA426" s="133"/>
      <c r="DB426" s="133"/>
      <c r="DC426" s="133"/>
      <c r="DD426" s="133"/>
      <c r="DE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33"/>
      <c r="BG427" s="133"/>
      <c r="BH427" s="133"/>
      <c r="BI427" s="133"/>
      <c r="BJ427" s="133"/>
      <c r="BK427" s="133"/>
      <c r="BL427" s="133"/>
      <c r="BM427" s="133"/>
      <c r="BN427" s="133"/>
      <c r="BO427" s="133"/>
      <c r="BP427" s="133"/>
      <c r="BQ427" s="133"/>
      <c r="BR427" s="133"/>
      <c r="BS427" s="133"/>
      <c r="BT427" s="133"/>
      <c r="BU427" s="133"/>
      <c r="BV427" s="133"/>
      <c r="BW427" s="133"/>
      <c r="BX427" s="133"/>
      <c r="BY427" s="133"/>
      <c r="BZ427" s="133"/>
      <c r="CA427" s="133"/>
      <c r="CB427" s="133"/>
      <c r="CC427" s="133"/>
      <c r="CD427" s="133"/>
      <c r="CE427" s="133"/>
      <c r="CF427" s="133"/>
      <c r="CG427" s="133"/>
      <c r="CH427" s="133"/>
      <c r="CI427" s="133"/>
      <c r="CJ427" s="133"/>
      <c r="CK427" s="133"/>
      <c r="CL427" s="133"/>
      <c r="CM427" s="133"/>
      <c r="CN427" s="133"/>
      <c r="CO427" s="133"/>
      <c r="CP427" s="133"/>
      <c r="CQ427" s="133"/>
      <c r="CR427" s="133"/>
      <c r="CS427" s="133"/>
      <c r="CT427" s="133"/>
      <c r="CU427" s="133"/>
      <c r="CV427" s="133"/>
      <c r="CW427" s="133"/>
      <c r="CX427" s="133"/>
      <c r="CY427" s="133"/>
      <c r="CZ427" s="133"/>
      <c r="DA427" s="133"/>
      <c r="DB427" s="133"/>
      <c r="DC427" s="133"/>
      <c r="DD427" s="133"/>
      <c r="DE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33"/>
      <c r="BG428" s="133"/>
      <c r="BH428" s="133"/>
      <c r="BI428" s="133"/>
      <c r="BJ428" s="133"/>
      <c r="BK428" s="133"/>
      <c r="BL428" s="133"/>
      <c r="BM428" s="133"/>
      <c r="BN428" s="133"/>
      <c r="BO428" s="133"/>
      <c r="BP428" s="133"/>
      <c r="BQ428" s="133"/>
      <c r="BR428" s="133"/>
      <c r="BS428" s="133"/>
      <c r="BT428" s="133"/>
      <c r="BU428" s="133"/>
      <c r="BV428" s="133"/>
      <c r="BW428" s="133"/>
      <c r="BX428" s="133"/>
      <c r="BY428" s="133"/>
      <c r="BZ428" s="133"/>
      <c r="CA428" s="133"/>
      <c r="CB428" s="133"/>
      <c r="CC428" s="133"/>
      <c r="CD428" s="133"/>
      <c r="CE428" s="133"/>
      <c r="CF428" s="133"/>
      <c r="CG428" s="133"/>
      <c r="CH428" s="133"/>
      <c r="CI428" s="133"/>
      <c r="CJ428" s="133"/>
      <c r="CK428" s="133"/>
      <c r="CL428" s="133"/>
      <c r="CM428" s="133"/>
      <c r="CN428" s="133"/>
      <c r="CO428" s="133"/>
      <c r="CP428" s="133"/>
      <c r="CQ428" s="133"/>
      <c r="CR428" s="133"/>
      <c r="CS428" s="133"/>
      <c r="CT428" s="133"/>
      <c r="CU428" s="133"/>
      <c r="CV428" s="133"/>
      <c r="CW428" s="133"/>
      <c r="CX428" s="133"/>
      <c r="CY428" s="133"/>
      <c r="CZ428" s="133"/>
      <c r="DA428" s="133"/>
      <c r="DB428" s="133"/>
      <c r="DC428" s="133"/>
      <c r="DD428" s="133"/>
      <c r="DE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33"/>
      <c r="BG429" s="133"/>
      <c r="BH429" s="133"/>
      <c r="BI429" s="133"/>
      <c r="BJ429" s="133"/>
      <c r="BK429" s="133"/>
      <c r="BL429" s="133"/>
      <c r="BM429" s="133"/>
      <c r="BN429" s="133"/>
      <c r="BO429" s="133"/>
      <c r="BP429" s="133"/>
      <c r="BQ429" s="133"/>
      <c r="BR429" s="133"/>
      <c r="BS429" s="133"/>
      <c r="BT429" s="133"/>
      <c r="BU429" s="133"/>
      <c r="BV429" s="133"/>
      <c r="BW429" s="133"/>
      <c r="BX429" s="133"/>
      <c r="BY429" s="133"/>
      <c r="BZ429" s="133"/>
      <c r="CA429" s="133"/>
      <c r="CB429" s="133"/>
      <c r="CC429" s="133"/>
      <c r="CD429" s="133"/>
      <c r="CE429" s="133"/>
      <c r="CF429" s="133"/>
      <c r="CG429" s="133"/>
      <c r="CH429" s="133"/>
      <c r="CI429" s="133"/>
      <c r="CJ429" s="133"/>
      <c r="CK429" s="133"/>
      <c r="CL429" s="133"/>
      <c r="CM429" s="133"/>
      <c r="CN429" s="133"/>
      <c r="CO429" s="133"/>
      <c r="CP429" s="133"/>
      <c r="CQ429" s="133"/>
      <c r="CR429" s="133"/>
      <c r="CS429" s="133"/>
      <c r="CT429" s="133"/>
      <c r="CU429" s="133"/>
      <c r="CV429" s="133"/>
      <c r="CW429" s="133"/>
      <c r="CX429" s="133"/>
      <c r="CY429" s="133"/>
      <c r="CZ429" s="133"/>
      <c r="DA429" s="133"/>
      <c r="DB429" s="133"/>
      <c r="DC429" s="133"/>
      <c r="DD429" s="133"/>
      <c r="DE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/>
      <c r="BF430" s="133"/>
      <c r="BG430" s="133"/>
      <c r="BH430" s="133"/>
      <c r="BI430" s="133"/>
      <c r="BJ430" s="133"/>
      <c r="BK430" s="133"/>
      <c r="BL430" s="133"/>
      <c r="BM430" s="133"/>
      <c r="BN430" s="133"/>
      <c r="BO430" s="133"/>
      <c r="BP430" s="133"/>
      <c r="BQ430" s="133"/>
      <c r="BR430" s="133"/>
      <c r="BS430" s="133"/>
      <c r="BT430" s="133"/>
      <c r="BU430" s="133"/>
      <c r="BV430" s="133"/>
      <c r="BW430" s="133"/>
      <c r="BX430" s="133"/>
      <c r="BY430" s="133"/>
      <c r="BZ430" s="133"/>
      <c r="CA430" s="133"/>
      <c r="CB430" s="133"/>
      <c r="CC430" s="133"/>
      <c r="CD430" s="133"/>
      <c r="CE430" s="133"/>
      <c r="CF430" s="133"/>
      <c r="CG430" s="133"/>
      <c r="CH430" s="133"/>
      <c r="CI430" s="133"/>
      <c r="CJ430" s="133"/>
      <c r="CK430" s="133"/>
      <c r="CL430" s="133"/>
      <c r="CM430" s="133"/>
      <c r="CN430" s="133"/>
      <c r="CO430" s="133"/>
      <c r="CP430" s="133"/>
      <c r="CQ430" s="133"/>
      <c r="CR430" s="133"/>
      <c r="CS430" s="133"/>
      <c r="CT430" s="133"/>
      <c r="CU430" s="133"/>
      <c r="CV430" s="133"/>
      <c r="CW430" s="133"/>
      <c r="CX430" s="133"/>
      <c r="CY430" s="133"/>
      <c r="CZ430" s="133"/>
      <c r="DA430" s="133"/>
      <c r="DB430" s="133"/>
      <c r="DC430" s="133"/>
      <c r="DD430" s="133"/>
      <c r="DE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33"/>
      <c r="BG431" s="133"/>
      <c r="BH431" s="133"/>
      <c r="BI431" s="133"/>
      <c r="BJ431" s="133"/>
      <c r="BK431" s="133"/>
      <c r="BL431" s="133"/>
      <c r="BM431" s="133"/>
      <c r="BN431" s="133"/>
      <c r="BO431" s="133"/>
      <c r="BP431" s="133"/>
      <c r="BQ431" s="133"/>
      <c r="BR431" s="133"/>
      <c r="BS431" s="133"/>
      <c r="BT431" s="133"/>
      <c r="BU431" s="133"/>
      <c r="BV431" s="133"/>
      <c r="BW431" s="133"/>
      <c r="BX431" s="133"/>
      <c r="BY431" s="133"/>
      <c r="BZ431" s="133"/>
      <c r="CA431" s="133"/>
      <c r="CB431" s="133"/>
      <c r="CC431" s="133"/>
      <c r="CD431" s="133"/>
      <c r="CE431" s="133"/>
      <c r="CF431" s="133"/>
      <c r="CG431" s="133"/>
      <c r="CH431" s="133"/>
      <c r="CI431" s="133"/>
      <c r="CJ431" s="133"/>
      <c r="CK431" s="133"/>
      <c r="CL431" s="133"/>
      <c r="CM431" s="133"/>
      <c r="CN431" s="133"/>
      <c r="CO431" s="133"/>
      <c r="CP431" s="133"/>
      <c r="CQ431" s="133"/>
      <c r="CR431" s="133"/>
      <c r="CS431" s="133"/>
      <c r="CT431" s="133"/>
      <c r="CU431" s="133"/>
      <c r="CV431" s="133"/>
      <c r="CW431" s="133"/>
      <c r="CX431" s="133"/>
      <c r="CY431" s="133"/>
      <c r="CZ431" s="133"/>
      <c r="DA431" s="133"/>
      <c r="DB431" s="133"/>
      <c r="DC431" s="133"/>
      <c r="DD431" s="133"/>
      <c r="DE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33"/>
      <c r="BG432" s="133"/>
      <c r="BH432" s="133"/>
      <c r="BI432" s="133"/>
      <c r="BJ432" s="133"/>
      <c r="BK432" s="133"/>
      <c r="BL432" s="133"/>
      <c r="BM432" s="133"/>
      <c r="BN432" s="133"/>
      <c r="BO432" s="133"/>
      <c r="BP432" s="133"/>
      <c r="BQ432" s="133"/>
      <c r="BR432" s="133"/>
      <c r="BS432" s="133"/>
      <c r="BT432" s="133"/>
      <c r="BU432" s="133"/>
      <c r="BV432" s="133"/>
      <c r="BW432" s="133"/>
      <c r="BX432" s="133"/>
      <c r="BY432" s="133"/>
      <c r="BZ432" s="133"/>
      <c r="CA432" s="133"/>
      <c r="CB432" s="133"/>
      <c r="CC432" s="133"/>
      <c r="CD432" s="133"/>
      <c r="CE432" s="133"/>
      <c r="CF432" s="133"/>
      <c r="CG432" s="133"/>
      <c r="CH432" s="133"/>
      <c r="CI432" s="133"/>
      <c r="CJ432" s="133"/>
      <c r="CK432" s="133"/>
      <c r="CL432" s="133"/>
      <c r="CM432" s="133"/>
      <c r="CN432" s="133"/>
      <c r="CO432" s="133"/>
      <c r="CP432" s="133"/>
      <c r="CQ432" s="133"/>
      <c r="CR432" s="133"/>
      <c r="CS432" s="133"/>
      <c r="CT432" s="133"/>
      <c r="CU432" s="133"/>
      <c r="CV432" s="133"/>
      <c r="CW432" s="133"/>
      <c r="CX432" s="133"/>
      <c r="CY432" s="133"/>
      <c r="CZ432" s="133"/>
      <c r="DA432" s="133"/>
      <c r="DB432" s="133"/>
      <c r="DC432" s="133"/>
      <c r="DD432" s="133"/>
      <c r="DE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3"/>
      <c r="BF433" s="133"/>
      <c r="BG433" s="133"/>
      <c r="BH433" s="133"/>
      <c r="BI433" s="133"/>
      <c r="BJ433" s="133"/>
      <c r="BK433" s="133"/>
      <c r="BL433" s="133"/>
      <c r="BM433" s="133"/>
      <c r="BN433" s="133"/>
      <c r="BO433" s="133"/>
      <c r="BP433" s="133"/>
      <c r="BQ433" s="133"/>
      <c r="BR433" s="133"/>
      <c r="BS433" s="133"/>
      <c r="BT433" s="133"/>
      <c r="BU433" s="133"/>
      <c r="BV433" s="133"/>
      <c r="BW433" s="133"/>
      <c r="BX433" s="133"/>
      <c r="BY433" s="133"/>
      <c r="BZ433" s="133"/>
      <c r="CA433" s="133"/>
      <c r="CB433" s="133"/>
      <c r="CC433" s="133"/>
      <c r="CD433" s="133"/>
      <c r="CE433" s="133"/>
      <c r="CF433" s="133"/>
      <c r="CG433" s="133"/>
      <c r="CH433" s="133"/>
      <c r="CI433" s="133"/>
      <c r="CJ433" s="133"/>
      <c r="CK433" s="133"/>
      <c r="CL433" s="133"/>
      <c r="CM433" s="133"/>
      <c r="CN433" s="133"/>
      <c r="CO433" s="133"/>
      <c r="CP433" s="133"/>
      <c r="CQ433" s="133"/>
      <c r="CR433" s="133"/>
      <c r="CS433" s="133"/>
      <c r="CT433" s="133"/>
      <c r="CU433" s="133"/>
      <c r="CV433" s="133"/>
      <c r="CW433" s="133"/>
      <c r="CX433" s="133"/>
      <c r="CY433" s="133"/>
      <c r="CZ433" s="133"/>
      <c r="DA433" s="133"/>
      <c r="DB433" s="133"/>
      <c r="DC433" s="133"/>
      <c r="DD433" s="133"/>
      <c r="DE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3"/>
      <c r="BF434" s="133"/>
      <c r="BG434" s="133"/>
      <c r="BH434" s="133"/>
      <c r="BI434" s="133"/>
      <c r="BJ434" s="133"/>
      <c r="BK434" s="133"/>
      <c r="BL434" s="133"/>
      <c r="BM434" s="133"/>
      <c r="BN434" s="133"/>
      <c r="BO434" s="133"/>
      <c r="BP434" s="133"/>
      <c r="BQ434" s="133"/>
      <c r="BR434" s="133"/>
      <c r="BS434" s="133"/>
      <c r="BT434" s="133"/>
      <c r="BU434" s="133"/>
      <c r="BV434" s="133"/>
      <c r="BW434" s="133"/>
      <c r="BX434" s="133"/>
      <c r="BY434" s="133"/>
      <c r="BZ434" s="133"/>
      <c r="CA434" s="133"/>
      <c r="CB434" s="133"/>
      <c r="CC434" s="133"/>
      <c r="CD434" s="133"/>
      <c r="CE434" s="133"/>
      <c r="CF434" s="133"/>
      <c r="CG434" s="133"/>
      <c r="CH434" s="133"/>
      <c r="CI434" s="133"/>
      <c r="CJ434" s="133"/>
      <c r="CK434" s="133"/>
      <c r="CL434" s="133"/>
      <c r="CM434" s="133"/>
      <c r="CN434" s="133"/>
      <c r="CO434" s="133"/>
      <c r="CP434" s="133"/>
      <c r="CQ434" s="133"/>
      <c r="CR434" s="133"/>
      <c r="CS434" s="133"/>
      <c r="CT434" s="133"/>
      <c r="CU434" s="133"/>
      <c r="CV434" s="133"/>
      <c r="CW434" s="133"/>
      <c r="CX434" s="133"/>
      <c r="CY434" s="133"/>
      <c r="CZ434" s="133"/>
      <c r="DA434" s="133"/>
      <c r="DB434" s="133"/>
      <c r="DC434" s="133"/>
      <c r="DD434" s="133"/>
      <c r="DE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33"/>
      <c r="BG435" s="133"/>
      <c r="BH435" s="133"/>
      <c r="BI435" s="133"/>
      <c r="BJ435" s="133"/>
      <c r="BK435" s="133"/>
      <c r="BL435" s="133"/>
      <c r="BM435" s="133"/>
      <c r="BN435" s="133"/>
      <c r="BO435" s="133"/>
      <c r="BP435" s="133"/>
      <c r="BQ435" s="133"/>
      <c r="BR435" s="133"/>
      <c r="BS435" s="133"/>
      <c r="BT435" s="133"/>
      <c r="BU435" s="133"/>
      <c r="BV435" s="133"/>
      <c r="BW435" s="133"/>
      <c r="BX435" s="133"/>
      <c r="BY435" s="133"/>
      <c r="BZ435" s="133"/>
      <c r="CA435" s="133"/>
      <c r="CB435" s="133"/>
      <c r="CC435" s="133"/>
      <c r="CD435" s="133"/>
      <c r="CE435" s="133"/>
      <c r="CF435" s="133"/>
      <c r="CG435" s="133"/>
      <c r="CH435" s="133"/>
      <c r="CI435" s="133"/>
      <c r="CJ435" s="133"/>
      <c r="CK435" s="133"/>
      <c r="CL435" s="133"/>
      <c r="CM435" s="133"/>
      <c r="CN435" s="133"/>
      <c r="CO435" s="133"/>
      <c r="CP435" s="133"/>
      <c r="CQ435" s="133"/>
      <c r="CR435" s="133"/>
      <c r="CS435" s="133"/>
      <c r="CT435" s="133"/>
      <c r="CU435" s="133"/>
      <c r="CV435" s="133"/>
      <c r="CW435" s="133"/>
      <c r="CX435" s="133"/>
      <c r="CY435" s="133"/>
      <c r="CZ435" s="133"/>
      <c r="DA435" s="133"/>
      <c r="DB435" s="133"/>
      <c r="DC435" s="133"/>
      <c r="DD435" s="133"/>
      <c r="DE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3"/>
      <c r="BF436" s="133"/>
      <c r="BG436" s="133"/>
      <c r="BH436" s="133"/>
      <c r="BI436" s="133"/>
      <c r="BJ436" s="133"/>
      <c r="BK436" s="133"/>
      <c r="BL436" s="133"/>
      <c r="BM436" s="133"/>
      <c r="BN436" s="133"/>
      <c r="BO436" s="133"/>
      <c r="BP436" s="133"/>
      <c r="BQ436" s="133"/>
      <c r="BR436" s="133"/>
      <c r="BS436" s="133"/>
      <c r="BT436" s="133"/>
      <c r="BU436" s="133"/>
      <c r="BV436" s="133"/>
      <c r="BW436" s="133"/>
      <c r="BX436" s="133"/>
      <c r="BY436" s="133"/>
      <c r="BZ436" s="133"/>
      <c r="CA436" s="133"/>
      <c r="CB436" s="133"/>
      <c r="CC436" s="133"/>
      <c r="CD436" s="133"/>
      <c r="CE436" s="133"/>
      <c r="CF436" s="133"/>
      <c r="CG436" s="133"/>
      <c r="CH436" s="133"/>
      <c r="CI436" s="133"/>
      <c r="CJ436" s="133"/>
      <c r="CK436" s="133"/>
      <c r="CL436" s="133"/>
      <c r="CM436" s="133"/>
      <c r="CN436" s="133"/>
      <c r="CO436" s="133"/>
      <c r="CP436" s="133"/>
      <c r="CQ436" s="133"/>
      <c r="CR436" s="133"/>
      <c r="CS436" s="133"/>
      <c r="CT436" s="133"/>
      <c r="CU436" s="133"/>
      <c r="CV436" s="133"/>
      <c r="CW436" s="133"/>
      <c r="CX436" s="133"/>
      <c r="CY436" s="133"/>
      <c r="CZ436" s="133"/>
      <c r="DA436" s="133"/>
      <c r="DB436" s="133"/>
      <c r="DC436" s="133"/>
      <c r="DD436" s="133"/>
      <c r="DE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/>
      <c r="BF437" s="133"/>
      <c r="BG437" s="133"/>
      <c r="BH437" s="133"/>
      <c r="BI437" s="133"/>
      <c r="BJ437" s="133"/>
      <c r="BK437" s="133"/>
      <c r="BL437" s="133"/>
      <c r="BM437" s="133"/>
      <c r="BN437" s="133"/>
      <c r="BO437" s="133"/>
      <c r="BP437" s="133"/>
      <c r="BQ437" s="133"/>
      <c r="BR437" s="133"/>
      <c r="BS437" s="133"/>
      <c r="BT437" s="133"/>
      <c r="BU437" s="133"/>
      <c r="BV437" s="133"/>
      <c r="BW437" s="133"/>
      <c r="BX437" s="133"/>
      <c r="BY437" s="133"/>
      <c r="BZ437" s="133"/>
      <c r="CA437" s="133"/>
      <c r="CB437" s="133"/>
      <c r="CC437" s="133"/>
      <c r="CD437" s="133"/>
      <c r="CE437" s="133"/>
      <c r="CF437" s="133"/>
      <c r="CG437" s="133"/>
      <c r="CH437" s="133"/>
      <c r="CI437" s="133"/>
      <c r="CJ437" s="133"/>
      <c r="CK437" s="133"/>
      <c r="CL437" s="133"/>
      <c r="CM437" s="133"/>
      <c r="CN437" s="133"/>
      <c r="CO437" s="133"/>
      <c r="CP437" s="133"/>
      <c r="CQ437" s="133"/>
      <c r="CR437" s="133"/>
      <c r="CS437" s="133"/>
      <c r="CT437" s="133"/>
      <c r="CU437" s="133"/>
      <c r="CV437" s="133"/>
      <c r="CW437" s="133"/>
      <c r="CX437" s="133"/>
      <c r="CY437" s="133"/>
      <c r="CZ437" s="133"/>
      <c r="DA437" s="133"/>
      <c r="DB437" s="133"/>
      <c r="DC437" s="133"/>
      <c r="DD437" s="133"/>
      <c r="DE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3"/>
      <c r="BF438" s="133"/>
      <c r="BG438" s="133"/>
      <c r="BH438" s="133"/>
      <c r="BI438" s="133"/>
      <c r="BJ438" s="133"/>
      <c r="BK438" s="133"/>
      <c r="BL438" s="133"/>
      <c r="BM438" s="133"/>
      <c r="BN438" s="133"/>
      <c r="BO438" s="133"/>
      <c r="BP438" s="133"/>
      <c r="BQ438" s="133"/>
      <c r="BR438" s="133"/>
      <c r="BS438" s="133"/>
      <c r="BT438" s="133"/>
      <c r="BU438" s="133"/>
      <c r="BV438" s="133"/>
      <c r="BW438" s="133"/>
      <c r="BX438" s="133"/>
      <c r="BY438" s="133"/>
      <c r="BZ438" s="133"/>
      <c r="CA438" s="133"/>
      <c r="CB438" s="133"/>
      <c r="CC438" s="133"/>
      <c r="CD438" s="133"/>
      <c r="CE438" s="133"/>
      <c r="CF438" s="133"/>
      <c r="CG438" s="133"/>
      <c r="CH438" s="133"/>
      <c r="CI438" s="133"/>
      <c r="CJ438" s="133"/>
      <c r="CK438" s="133"/>
      <c r="CL438" s="133"/>
      <c r="CM438" s="133"/>
      <c r="CN438" s="133"/>
      <c r="CO438" s="133"/>
      <c r="CP438" s="133"/>
      <c r="CQ438" s="133"/>
      <c r="CR438" s="133"/>
      <c r="CS438" s="133"/>
      <c r="CT438" s="133"/>
      <c r="CU438" s="133"/>
      <c r="CV438" s="133"/>
      <c r="CW438" s="133"/>
      <c r="CX438" s="133"/>
      <c r="CY438" s="133"/>
      <c r="CZ438" s="133"/>
      <c r="DA438" s="133"/>
      <c r="DB438" s="133"/>
      <c r="DC438" s="133"/>
      <c r="DD438" s="133"/>
      <c r="DE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3"/>
      <c r="BF439" s="133"/>
      <c r="BG439" s="133"/>
      <c r="BH439" s="133"/>
      <c r="BI439" s="133"/>
      <c r="BJ439" s="133"/>
      <c r="BK439" s="133"/>
      <c r="BL439" s="133"/>
      <c r="BM439" s="133"/>
      <c r="BN439" s="133"/>
      <c r="BO439" s="133"/>
      <c r="BP439" s="133"/>
      <c r="BQ439" s="133"/>
      <c r="BR439" s="133"/>
      <c r="BS439" s="133"/>
      <c r="BT439" s="133"/>
      <c r="BU439" s="133"/>
      <c r="BV439" s="133"/>
      <c r="BW439" s="133"/>
      <c r="BX439" s="133"/>
      <c r="BY439" s="133"/>
      <c r="BZ439" s="133"/>
      <c r="CA439" s="133"/>
      <c r="CB439" s="133"/>
      <c r="CC439" s="133"/>
      <c r="CD439" s="133"/>
      <c r="CE439" s="133"/>
      <c r="CF439" s="133"/>
      <c r="CG439" s="133"/>
      <c r="CH439" s="133"/>
      <c r="CI439" s="133"/>
      <c r="CJ439" s="133"/>
      <c r="CK439" s="133"/>
      <c r="CL439" s="133"/>
      <c r="CM439" s="133"/>
      <c r="CN439" s="133"/>
      <c r="CO439" s="133"/>
      <c r="CP439" s="133"/>
      <c r="CQ439" s="133"/>
      <c r="CR439" s="133"/>
      <c r="CS439" s="133"/>
      <c r="CT439" s="133"/>
      <c r="CU439" s="133"/>
      <c r="CV439" s="133"/>
      <c r="CW439" s="133"/>
      <c r="CX439" s="133"/>
      <c r="CY439" s="133"/>
      <c r="CZ439" s="133"/>
      <c r="DA439" s="133"/>
      <c r="DB439" s="133"/>
      <c r="DC439" s="133"/>
      <c r="DD439" s="133"/>
      <c r="DE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33"/>
      <c r="BG440" s="133"/>
      <c r="BH440" s="133"/>
      <c r="BI440" s="133"/>
      <c r="BJ440" s="133"/>
      <c r="BK440" s="133"/>
      <c r="BL440" s="133"/>
      <c r="BM440" s="133"/>
      <c r="BN440" s="133"/>
      <c r="BO440" s="133"/>
      <c r="BP440" s="133"/>
      <c r="BQ440" s="133"/>
      <c r="BR440" s="133"/>
      <c r="BS440" s="133"/>
      <c r="BT440" s="133"/>
      <c r="BU440" s="133"/>
      <c r="BV440" s="133"/>
      <c r="BW440" s="133"/>
      <c r="BX440" s="133"/>
      <c r="BY440" s="133"/>
      <c r="BZ440" s="133"/>
      <c r="CA440" s="133"/>
      <c r="CB440" s="133"/>
      <c r="CC440" s="133"/>
      <c r="CD440" s="133"/>
      <c r="CE440" s="133"/>
      <c r="CF440" s="133"/>
      <c r="CG440" s="133"/>
      <c r="CH440" s="133"/>
      <c r="CI440" s="133"/>
      <c r="CJ440" s="133"/>
      <c r="CK440" s="133"/>
      <c r="CL440" s="133"/>
      <c r="CM440" s="133"/>
      <c r="CN440" s="133"/>
      <c r="CO440" s="133"/>
      <c r="CP440" s="133"/>
      <c r="CQ440" s="133"/>
      <c r="CR440" s="133"/>
      <c r="CS440" s="133"/>
      <c r="CT440" s="133"/>
      <c r="CU440" s="133"/>
      <c r="CV440" s="133"/>
      <c r="CW440" s="133"/>
      <c r="CX440" s="133"/>
      <c r="CY440" s="133"/>
      <c r="CZ440" s="133"/>
      <c r="DA440" s="133"/>
      <c r="DB440" s="133"/>
      <c r="DC440" s="133"/>
      <c r="DD440" s="133"/>
      <c r="DE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33"/>
      <c r="BG441" s="133"/>
      <c r="BH441" s="133"/>
      <c r="BI441" s="133"/>
      <c r="BJ441" s="133"/>
      <c r="BK441" s="133"/>
      <c r="BL441" s="133"/>
      <c r="BM441" s="133"/>
      <c r="BN441" s="133"/>
      <c r="BO441" s="133"/>
      <c r="BP441" s="133"/>
      <c r="BQ441" s="133"/>
      <c r="BR441" s="133"/>
      <c r="BS441" s="133"/>
      <c r="BT441" s="133"/>
      <c r="BU441" s="133"/>
      <c r="BV441" s="133"/>
      <c r="BW441" s="133"/>
      <c r="BX441" s="133"/>
      <c r="BY441" s="133"/>
      <c r="BZ441" s="133"/>
      <c r="CA441" s="133"/>
      <c r="CB441" s="133"/>
      <c r="CC441" s="133"/>
      <c r="CD441" s="133"/>
      <c r="CE441" s="133"/>
      <c r="CF441" s="133"/>
      <c r="CG441" s="133"/>
      <c r="CH441" s="133"/>
      <c r="CI441" s="133"/>
      <c r="CJ441" s="133"/>
      <c r="CK441" s="133"/>
      <c r="CL441" s="133"/>
      <c r="CM441" s="133"/>
      <c r="CN441" s="133"/>
      <c r="CO441" s="133"/>
      <c r="CP441" s="133"/>
      <c r="CQ441" s="133"/>
      <c r="CR441" s="133"/>
      <c r="CS441" s="133"/>
      <c r="CT441" s="133"/>
      <c r="CU441" s="133"/>
      <c r="CV441" s="133"/>
      <c r="CW441" s="133"/>
      <c r="CX441" s="133"/>
      <c r="CY441" s="133"/>
      <c r="CZ441" s="133"/>
      <c r="DA441" s="133"/>
      <c r="DB441" s="133"/>
      <c r="DC441" s="133"/>
      <c r="DD441" s="133"/>
      <c r="DE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33"/>
      <c r="BG442" s="133"/>
      <c r="BH442" s="133"/>
      <c r="BI442" s="133"/>
      <c r="BJ442" s="133"/>
      <c r="BK442" s="133"/>
      <c r="BL442" s="133"/>
      <c r="BM442" s="133"/>
      <c r="BN442" s="133"/>
      <c r="BO442" s="133"/>
      <c r="BP442" s="133"/>
      <c r="BQ442" s="133"/>
      <c r="BR442" s="133"/>
      <c r="BS442" s="133"/>
      <c r="BT442" s="133"/>
      <c r="BU442" s="133"/>
      <c r="BV442" s="133"/>
      <c r="BW442" s="133"/>
      <c r="BX442" s="133"/>
      <c r="BY442" s="133"/>
      <c r="BZ442" s="133"/>
      <c r="CA442" s="133"/>
      <c r="CB442" s="133"/>
      <c r="CC442" s="133"/>
      <c r="CD442" s="133"/>
      <c r="CE442" s="133"/>
      <c r="CF442" s="133"/>
      <c r="CG442" s="133"/>
      <c r="CH442" s="133"/>
      <c r="CI442" s="133"/>
      <c r="CJ442" s="133"/>
      <c r="CK442" s="133"/>
      <c r="CL442" s="133"/>
      <c r="CM442" s="133"/>
      <c r="CN442" s="133"/>
      <c r="CO442" s="133"/>
      <c r="CP442" s="133"/>
      <c r="CQ442" s="133"/>
      <c r="CR442" s="133"/>
      <c r="CS442" s="133"/>
      <c r="CT442" s="133"/>
      <c r="CU442" s="133"/>
      <c r="CV442" s="133"/>
      <c r="CW442" s="133"/>
      <c r="CX442" s="133"/>
      <c r="CY442" s="133"/>
      <c r="CZ442" s="133"/>
      <c r="DA442" s="133"/>
      <c r="DB442" s="133"/>
      <c r="DC442" s="133"/>
      <c r="DD442" s="133"/>
      <c r="DE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33"/>
      <c r="BG443" s="133"/>
      <c r="BH443" s="133"/>
      <c r="BI443" s="133"/>
      <c r="BJ443" s="133"/>
      <c r="BK443" s="133"/>
      <c r="BL443" s="133"/>
      <c r="BM443" s="133"/>
      <c r="BN443" s="133"/>
      <c r="BO443" s="133"/>
      <c r="BP443" s="133"/>
      <c r="BQ443" s="133"/>
      <c r="BR443" s="133"/>
      <c r="BS443" s="133"/>
      <c r="BT443" s="133"/>
      <c r="BU443" s="133"/>
      <c r="BV443" s="133"/>
      <c r="BW443" s="133"/>
      <c r="BX443" s="133"/>
      <c r="BY443" s="133"/>
      <c r="BZ443" s="133"/>
      <c r="CA443" s="133"/>
      <c r="CB443" s="133"/>
      <c r="CC443" s="133"/>
      <c r="CD443" s="133"/>
      <c r="CE443" s="133"/>
      <c r="CF443" s="133"/>
      <c r="CG443" s="133"/>
      <c r="CH443" s="133"/>
      <c r="CI443" s="133"/>
      <c r="CJ443" s="133"/>
      <c r="CK443" s="133"/>
      <c r="CL443" s="133"/>
      <c r="CM443" s="133"/>
      <c r="CN443" s="133"/>
      <c r="CO443" s="133"/>
      <c r="CP443" s="133"/>
      <c r="CQ443" s="133"/>
      <c r="CR443" s="133"/>
      <c r="CS443" s="133"/>
      <c r="CT443" s="133"/>
      <c r="CU443" s="133"/>
      <c r="CV443" s="133"/>
      <c r="CW443" s="133"/>
      <c r="CX443" s="133"/>
      <c r="CY443" s="133"/>
      <c r="CZ443" s="133"/>
      <c r="DA443" s="133"/>
      <c r="DB443" s="133"/>
      <c r="DC443" s="133"/>
      <c r="DD443" s="133"/>
      <c r="DE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33"/>
      <c r="BG444" s="133"/>
      <c r="BH444" s="133"/>
      <c r="BI444" s="133"/>
      <c r="BJ444" s="133"/>
      <c r="BK444" s="133"/>
      <c r="BL444" s="133"/>
      <c r="BM444" s="133"/>
      <c r="BN444" s="133"/>
      <c r="BO444" s="133"/>
      <c r="BP444" s="133"/>
      <c r="BQ444" s="133"/>
      <c r="BR444" s="133"/>
      <c r="BS444" s="133"/>
      <c r="BT444" s="133"/>
      <c r="BU444" s="133"/>
      <c r="BV444" s="133"/>
      <c r="BW444" s="133"/>
      <c r="BX444" s="133"/>
      <c r="BY444" s="133"/>
      <c r="BZ444" s="133"/>
      <c r="CA444" s="133"/>
      <c r="CB444" s="133"/>
      <c r="CC444" s="133"/>
      <c r="CD444" s="133"/>
      <c r="CE444" s="133"/>
      <c r="CF444" s="133"/>
      <c r="CG444" s="133"/>
      <c r="CH444" s="133"/>
      <c r="CI444" s="133"/>
      <c r="CJ444" s="133"/>
      <c r="CK444" s="133"/>
      <c r="CL444" s="133"/>
      <c r="CM444" s="133"/>
      <c r="CN444" s="133"/>
      <c r="CO444" s="133"/>
      <c r="CP444" s="133"/>
      <c r="CQ444" s="133"/>
      <c r="CR444" s="133"/>
      <c r="CS444" s="133"/>
      <c r="CT444" s="133"/>
      <c r="CU444" s="133"/>
      <c r="CV444" s="133"/>
      <c r="CW444" s="133"/>
      <c r="CX444" s="133"/>
      <c r="CY444" s="133"/>
      <c r="CZ444" s="133"/>
      <c r="DA444" s="133"/>
      <c r="DB444" s="133"/>
      <c r="DC444" s="133"/>
      <c r="DD444" s="133"/>
      <c r="DE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33"/>
      <c r="BG445" s="133"/>
      <c r="BH445" s="133"/>
      <c r="BI445" s="133"/>
      <c r="BJ445" s="133"/>
      <c r="BK445" s="133"/>
      <c r="BL445" s="133"/>
      <c r="BM445" s="133"/>
      <c r="BN445" s="133"/>
      <c r="BO445" s="133"/>
      <c r="BP445" s="133"/>
      <c r="BQ445" s="133"/>
      <c r="BR445" s="133"/>
      <c r="BS445" s="133"/>
      <c r="BT445" s="133"/>
      <c r="BU445" s="133"/>
      <c r="BV445" s="133"/>
      <c r="BW445" s="133"/>
      <c r="BX445" s="133"/>
      <c r="BY445" s="133"/>
      <c r="BZ445" s="133"/>
      <c r="CA445" s="133"/>
      <c r="CB445" s="133"/>
      <c r="CC445" s="133"/>
      <c r="CD445" s="133"/>
      <c r="CE445" s="133"/>
      <c r="CF445" s="133"/>
      <c r="CG445" s="133"/>
      <c r="CH445" s="133"/>
      <c r="CI445" s="133"/>
      <c r="CJ445" s="133"/>
      <c r="CK445" s="133"/>
      <c r="CL445" s="133"/>
      <c r="CM445" s="133"/>
      <c r="CN445" s="133"/>
      <c r="CO445" s="133"/>
      <c r="CP445" s="133"/>
      <c r="CQ445" s="133"/>
      <c r="CR445" s="133"/>
      <c r="CS445" s="133"/>
      <c r="CT445" s="133"/>
      <c r="CU445" s="133"/>
      <c r="CV445" s="133"/>
      <c r="CW445" s="133"/>
      <c r="CX445" s="133"/>
      <c r="CY445" s="133"/>
      <c r="CZ445" s="133"/>
      <c r="DA445" s="133"/>
      <c r="DB445" s="133"/>
      <c r="DC445" s="133"/>
      <c r="DD445" s="133"/>
      <c r="DE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33"/>
      <c r="BG446" s="133"/>
      <c r="BH446" s="133"/>
      <c r="BI446" s="133"/>
      <c r="BJ446" s="133"/>
      <c r="BK446" s="133"/>
      <c r="BL446" s="133"/>
      <c r="BM446" s="133"/>
      <c r="BN446" s="133"/>
      <c r="BO446" s="133"/>
      <c r="BP446" s="133"/>
      <c r="BQ446" s="133"/>
      <c r="BR446" s="133"/>
      <c r="BS446" s="133"/>
      <c r="BT446" s="133"/>
      <c r="BU446" s="133"/>
      <c r="BV446" s="133"/>
      <c r="BW446" s="133"/>
      <c r="BX446" s="133"/>
      <c r="BY446" s="133"/>
      <c r="BZ446" s="133"/>
      <c r="CA446" s="133"/>
      <c r="CB446" s="133"/>
      <c r="CC446" s="133"/>
      <c r="CD446" s="133"/>
      <c r="CE446" s="133"/>
      <c r="CF446" s="133"/>
      <c r="CG446" s="133"/>
      <c r="CH446" s="133"/>
      <c r="CI446" s="133"/>
      <c r="CJ446" s="133"/>
      <c r="CK446" s="133"/>
      <c r="CL446" s="133"/>
      <c r="CM446" s="133"/>
      <c r="CN446" s="133"/>
      <c r="CO446" s="133"/>
      <c r="CP446" s="133"/>
      <c r="CQ446" s="133"/>
      <c r="CR446" s="133"/>
      <c r="CS446" s="133"/>
      <c r="CT446" s="133"/>
      <c r="CU446" s="133"/>
      <c r="CV446" s="133"/>
      <c r="CW446" s="133"/>
      <c r="CX446" s="133"/>
      <c r="CY446" s="133"/>
      <c r="CZ446" s="133"/>
      <c r="DA446" s="133"/>
      <c r="DB446" s="133"/>
      <c r="DC446" s="133"/>
      <c r="DD446" s="133"/>
      <c r="DE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  <c r="AY447" s="133"/>
      <c r="AZ447" s="133"/>
      <c r="BA447" s="133"/>
      <c r="BB447" s="133"/>
      <c r="BC447" s="133"/>
      <c r="BD447" s="133"/>
      <c r="BE447" s="133"/>
      <c r="BF447" s="133"/>
      <c r="BG447" s="133"/>
      <c r="BH447" s="133"/>
      <c r="BI447" s="133"/>
      <c r="BJ447" s="133"/>
      <c r="BK447" s="133"/>
      <c r="BL447" s="133"/>
      <c r="BM447" s="133"/>
      <c r="BN447" s="133"/>
      <c r="BO447" s="133"/>
      <c r="BP447" s="133"/>
      <c r="BQ447" s="133"/>
      <c r="BR447" s="133"/>
      <c r="BS447" s="133"/>
      <c r="BT447" s="133"/>
      <c r="BU447" s="133"/>
      <c r="BV447" s="133"/>
      <c r="BW447" s="133"/>
      <c r="BX447" s="133"/>
      <c r="BY447" s="133"/>
      <c r="BZ447" s="133"/>
      <c r="CA447" s="133"/>
      <c r="CB447" s="133"/>
      <c r="CC447" s="133"/>
      <c r="CD447" s="133"/>
      <c r="CE447" s="133"/>
      <c r="CF447" s="133"/>
      <c r="CG447" s="133"/>
      <c r="CH447" s="133"/>
      <c r="CI447" s="133"/>
      <c r="CJ447" s="133"/>
      <c r="CK447" s="133"/>
      <c r="CL447" s="133"/>
      <c r="CM447" s="133"/>
      <c r="CN447" s="133"/>
      <c r="CO447" s="133"/>
      <c r="CP447" s="133"/>
      <c r="CQ447" s="133"/>
      <c r="CR447" s="133"/>
      <c r="CS447" s="133"/>
      <c r="CT447" s="133"/>
      <c r="CU447" s="133"/>
      <c r="CV447" s="133"/>
      <c r="CW447" s="133"/>
      <c r="CX447" s="133"/>
      <c r="CY447" s="133"/>
      <c r="CZ447" s="133"/>
      <c r="DA447" s="133"/>
      <c r="DB447" s="133"/>
      <c r="DC447" s="133"/>
      <c r="DD447" s="133"/>
      <c r="DE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  <c r="BQ448" s="133"/>
      <c r="BR448" s="133"/>
      <c r="BS448" s="133"/>
      <c r="BT448" s="133"/>
      <c r="BU448" s="133"/>
      <c r="BV448" s="133"/>
      <c r="BW448" s="133"/>
      <c r="BX448" s="133"/>
      <c r="BY448" s="133"/>
      <c r="BZ448" s="133"/>
      <c r="CA448" s="133"/>
      <c r="CB448" s="133"/>
      <c r="CC448" s="133"/>
      <c r="CD448" s="133"/>
      <c r="CE448" s="133"/>
      <c r="CF448" s="133"/>
      <c r="CG448" s="133"/>
      <c r="CH448" s="133"/>
      <c r="CI448" s="133"/>
      <c r="CJ448" s="133"/>
      <c r="CK448" s="133"/>
      <c r="CL448" s="133"/>
      <c r="CM448" s="133"/>
      <c r="CN448" s="133"/>
      <c r="CO448" s="133"/>
      <c r="CP448" s="133"/>
      <c r="CQ448" s="133"/>
      <c r="CR448" s="133"/>
      <c r="CS448" s="133"/>
      <c r="CT448" s="133"/>
      <c r="CU448" s="133"/>
      <c r="CV448" s="133"/>
      <c r="CW448" s="133"/>
      <c r="CX448" s="133"/>
      <c r="CY448" s="133"/>
      <c r="CZ448" s="133"/>
      <c r="DA448" s="133"/>
      <c r="DB448" s="133"/>
      <c r="DC448" s="133"/>
      <c r="DD448" s="133"/>
      <c r="DE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33"/>
      <c r="BG449" s="133"/>
      <c r="BH449" s="133"/>
      <c r="BI449" s="133"/>
      <c r="BJ449" s="133"/>
      <c r="BK449" s="133"/>
      <c r="BL449" s="133"/>
      <c r="BM449" s="133"/>
      <c r="BN449" s="133"/>
      <c r="BO449" s="133"/>
      <c r="BP449" s="133"/>
      <c r="BQ449" s="133"/>
      <c r="BR449" s="133"/>
      <c r="BS449" s="133"/>
      <c r="BT449" s="133"/>
      <c r="BU449" s="133"/>
      <c r="BV449" s="133"/>
      <c r="BW449" s="133"/>
      <c r="BX449" s="133"/>
      <c r="BY449" s="133"/>
      <c r="BZ449" s="133"/>
      <c r="CA449" s="133"/>
      <c r="CB449" s="133"/>
      <c r="CC449" s="133"/>
      <c r="CD449" s="133"/>
      <c r="CE449" s="133"/>
      <c r="CF449" s="133"/>
      <c r="CG449" s="133"/>
      <c r="CH449" s="133"/>
      <c r="CI449" s="133"/>
      <c r="CJ449" s="133"/>
      <c r="CK449" s="133"/>
      <c r="CL449" s="133"/>
      <c r="CM449" s="133"/>
      <c r="CN449" s="133"/>
      <c r="CO449" s="133"/>
      <c r="CP449" s="133"/>
      <c r="CQ449" s="133"/>
      <c r="CR449" s="133"/>
      <c r="CS449" s="133"/>
      <c r="CT449" s="133"/>
      <c r="CU449" s="133"/>
      <c r="CV449" s="133"/>
      <c r="CW449" s="133"/>
      <c r="CX449" s="133"/>
      <c r="CY449" s="133"/>
      <c r="CZ449" s="133"/>
      <c r="DA449" s="133"/>
      <c r="DB449" s="133"/>
      <c r="DC449" s="133"/>
      <c r="DD449" s="133"/>
      <c r="DE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3"/>
      <c r="BF450" s="133"/>
      <c r="BG450" s="133"/>
      <c r="BH450" s="133"/>
      <c r="BI450" s="133"/>
      <c r="BJ450" s="133"/>
      <c r="BK450" s="133"/>
      <c r="BL450" s="133"/>
      <c r="BM450" s="133"/>
      <c r="BN450" s="133"/>
      <c r="BO450" s="133"/>
      <c r="BP450" s="133"/>
      <c r="BQ450" s="133"/>
      <c r="BR450" s="133"/>
      <c r="BS450" s="133"/>
      <c r="BT450" s="133"/>
      <c r="BU450" s="133"/>
      <c r="BV450" s="133"/>
      <c r="BW450" s="133"/>
      <c r="BX450" s="133"/>
      <c r="BY450" s="133"/>
      <c r="BZ450" s="133"/>
      <c r="CA450" s="133"/>
      <c r="CB450" s="133"/>
      <c r="CC450" s="133"/>
      <c r="CD450" s="133"/>
      <c r="CE450" s="133"/>
      <c r="CF450" s="133"/>
      <c r="CG450" s="133"/>
      <c r="CH450" s="133"/>
      <c r="CI450" s="133"/>
      <c r="CJ450" s="133"/>
      <c r="CK450" s="133"/>
      <c r="CL450" s="133"/>
      <c r="CM450" s="133"/>
      <c r="CN450" s="133"/>
      <c r="CO450" s="133"/>
      <c r="CP450" s="133"/>
      <c r="CQ450" s="133"/>
      <c r="CR450" s="133"/>
      <c r="CS450" s="133"/>
      <c r="CT450" s="133"/>
      <c r="CU450" s="133"/>
      <c r="CV450" s="133"/>
      <c r="CW450" s="133"/>
      <c r="CX450" s="133"/>
      <c r="CY450" s="133"/>
      <c r="CZ450" s="133"/>
      <c r="DA450" s="133"/>
      <c r="DB450" s="133"/>
      <c r="DC450" s="133"/>
      <c r="DD450" s="133"/>
      <c r="DE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33"/>
      <c r="BG451" s="133"/>
      <c r="BH451" s="133"/>
      <c r="BI451" s="133"/>
      <c r="BJ451" s="133"/>
      <c r="BK451" s="133"/>
      <c r="BL451" s="133"/>
      <c r="BM451" s="133"/>
      <c r="BN451" s="133"/>
      <c r="BO451" s="133"/>
      <c r="BP451" s="133"/>
      <c r="BQ451" s="133"/>
      <c r="BR451" s="133"/>
      <c r="BS451" s="133"/>
      <c r="BT451" s="133"/>
      <c r="BU451" s="133"/>
      <c r="BV451" s="133"/>
      <c r="BW451" s="133"/>
      <c r="BX451" s="133"/>
      <c r="BY451" s="133"/>
      <c r="BZ451" s="133"/>
      <c r="CA451" s="133"/>
      <c r="CB451" s="133"/>
      <c r="CC451" s="133"/>
      <c r="CD451" s="133"/>
      <c r="CE451" s="133"/>
      <c r="CF451" s="133"/>
      <c r="CG451" s="133"/>
      <c r="CH451" s="133"/>
      <c r="CI451" s="133"/>
      <c r="CJ451" s="133"/>
      <c r="CK451" s="133"/>
      <c r="CL451" s="133"/>
      <c r="CM451" s="133"/>
      <c r="CN451" s="133"/>
      <c r="CO451" s="133"/>
      <c r="CP451" s="133"/>
      <c r="CQ451" s="133"/>
      <c r="CR451" s="133"/>
      <c r="CS451" s="133"/>
      <c r="CT451" s="133"/>
      <c r="CU451" s="133"/>
      <c r="CV451" s="133"/>
      <c r="CW451" s="133"/>
      <c r="CX451" s="133"/>
      <c r="CY451" s="133"/>
      <c r="CZ451" s="133"/>
      <c r="DA451" s="133"/>
      <c r="DB451" s="133"/>
      <c r="DC451" s="133"/>
      <c r="DD451" s="133"/>
      <c r="DE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33"/>
      <c r="BG452" s="133"/>
      <c r="BH452" s="133"/>
      <c r="BI452" s="133"/>
      <c r="BJ452" s="133"/>
      <c r="BK452" s="133"/>
      <c r="BL452" s="133"/>
      <c r="BM452" s="133"/>
      <c r="BN452" s="133"/>
      <c r="BO452" s="133"/>
      <c r="BP452" s="133"/>
      <c r="BQ452" s="133"/>
      <c r="BR452" s="133"/>
      <c r="BS452" s="133"/>
      <c r="BT452" s="133"/>
      <c r="BU452" s="133"/>
      <c r="BV452" s="133"/>
      <c r="BW452" s="133"/>
      <c r="BX452" s="133"/>
      <c r="BY452" s="133"/>
      <c r="BZ452" s="133"/>
      <c r="CA452" s="133"/>
      <c r="CB452" s="133"/>
      <c r="CC452" s="133"/>
      <c r="CD452" s="133"/>
      <c r="CE452" s="133"/>
      <c r="CF452" s="133"/>
      <c r="CG452" s="133"/>
      <c r="CH452" s="133"/>
      <c r="CI452" s="133"/>
      <c r="CJ452" s="133"/>
      <c r="CK452" s="133"/>
      <c r="CL452" s="133"/>
      <c r="CM452" s="133"/>
      <c r="CN452" s="133"/>
      <c r="CO452" s="133"/>
      <c r="CP452" s="133"/>
      <c r="CQ452" s="133"/>
      <c r="CR452" s="133"/>
      <c r="CS452" s="133"/>
      <c r="CT452" s="133"/>
      <c r="CU452" s="133"/>
      <c r="CV452" s="133"/>
      <c r="CW452" s="133"/>
      <c r="CX452" s="133"/>
      <c r="CY452" s="133"/>
      <c r="CZ452" s="133"/>
      <c r="DA452" s="133"/>
      <c r="DB452" s="133"/>
      <c r="DC452" s="133"/>
      <c r="DD452" s="133"/>
      <c r="DE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/>
      <c r="BF453" s="133"/>
      <c r="BG453" s="133"/>
      <c r="BH453" s="133"/>
      <c r="BI453" s="133"/>
      <c r="BJ453" s="133"/>
      <c r="BK453" s="133"/>
      <c r="BL453" s="133"/>
      <c r="BM453" s="133"/>
      <c r="BN453" s="133"/>
      <c r="BO453" s="133"/>
      <c r="BP453" s="133"/>
      <c r="BQ453" s="133"/>
      <c r="BR453" s="133"/>
      <c r="BS453" s="133"/>
      <c r="BT453" s="133"/>
      <c r="BU453" s="133"/>
      <c r="BV453" s="133"/>
      <c r="BW453" s="133"/>
      <c r="BX453" s="133"/>
      <c r="BY453" s="133"/>
      <c r="BZ453" s="133"/>
      <c r="CA453" s="133"/>
      <c r="CB453" s="133"/>
      <c r="CC453" s="133"/>
      <c r="CD453" s="133"/>
      <c r="CE453" s="133"/>
      <c r="CF453" s="133"/>
      <c r="CG453" s="133"/>
      <c r="CH453" s="133"/>
      <c r="CI453" s="133"/>
      <c r="CJ453" s="133"/>
      <c r="CK453" s="133"/>
      <c r="CL453" s="133"/>
      <c r="CM453" s="133"/>
      <c r="CN453" s="133"/>
      <c r="CO453" s="133"/>
      <c r="CP453" s="133"/>
      <c r="CQ453" s="133"/>
      <c r="CR453" s="133"/>
      <c r="CS453" s="133"/>
      <c r="CT453" s="133"/>
      <c r="CU453" s="133"/>
      <c r="CV453" s="133"/>
      <c r="CW453" s="133"/>
      <c r="CX453" s="133"/>
      <c r="CY453" s="133"/>
      <c r="CZ453" s="133"/>
      <c r="DA453" s="133"/>
      <c r="DB453" s="133"/>
      <c r="DC453" s="133"/>
      <c r="DD453" s="133"/>
      <c r="DE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33"/>
      <c r="BG454" s="133"/>
      <c r="BH454" s="133"/>
      <c r="BI454" s="133"/>
      <c r="BJ454" s="133"/>
      <c r="BK454" s="133"/>
      <c r="BL454" s="133"/>
      <c r="BM454" s="133"/>
      <c r="BN454" s="133"/>
      <c r="BO454" s="133"/>
      <c r="BP454" s="133"/>
      <c r="BQ454" s="133"/>
      <c r="BR454" s="133"/>
      <c r="BS454" s="133"/>
      <c r="BT454" s="133"/>
      <c r="BU454" s="133"/>
      <c r="BV454" s="133"/>
      <c r="BW454" s="133"/>
      <c r="BX454" s="133"/>
      <c r="BY454" s="133"/>
      <c r="BZ454" s="133"/>
      <c r="CA454" s="133"/>
      <c r="CB454" s="133"/>
      <c r="CC454" s="133"/>
      <c r="CD454" s="133"/>
      <c r="CE454" s="133"/>
      <c r="CF454" s="133"/>
      <c r="CG454" s="133"/>
      <c r="CH454" s="133"/>
      <c r="CI454" s="133"/>
      <c r="CJ454" s="133"/>
      <c r="CK454" s="133"/>
      <c r="CL454" s="133"/>
      <c r="CM454" s="133"/>
      <c r="CN454" s="133"/>
      <c r="CO454" s="133"/>
      <c r="CP454" s="133"/>
      <c r="CQ454" s="133"/>
      <c r="CR454" s="133"/>
      <c r="CS454" s="133"/>
      <c r="CT454" s="133"/>
      <c r="CU454" s="133"/>
      <c r="CV454" s="133"/>
      <c r="CW454" s="133"/>
      <c r="CX454" s="133"/>
      <c r="CY454" s="133"/>
      <c r="CZ454" s="133"/>
      <c r="DA454" s="133"/>
      <c r="DB454" s="133"/>
      <c r="DC454" s="133"/>
      <c r="DD454" s="133"/>
      <c r="DE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33"/>
      <c r="BG455" s="133"/>
      <c r="BH455" s="133"/>
      <c r="BI455" s="133"/>
      <c r="BJ455" s="133"/>
      <c r="BK455" s="133"/>
      <c r="BL455" s="133"/>
      <c r="BM455" s="133"/>
      <c r="BN455" s="133"/>
      <c r="BO455" s="133"/>
      <c r="BP455" s="133"/>
      <c r="BQ455" s="133"/>
      <c r="BR455" s="133"/>
      <c r="BS455" s="133"/>
      <c r="BT455" s="133"/>
      <c r="BU455" s="133"/>
      <c r="BV455" s="133"/>
      <c r="BW455" s="133"/>
      <c r="BX455" s="133"/>
      <c r="BY455" s="133"/>
      <c r="BZ455" s="133"/>
      <c r="CA455" s="133"/>
      <c r="CB455" s="133"/>
      <c r="CC455" s="133"/>
      <c r="CD455" s="133"/>
      <c r="CE455" s="133"/>
      <c r="CF455" s="133"/>
      <c r="CG455" s="133"/>
      <c r="CH455" s="133"/>
      <c r="CI455" s="133"/>
      <c r="CJ455" s="133"/>
      <c r="CK455" s="133"/>
      <c r="CL455" s="133"/>
      <c r="CM455" s="133"/>
      <c r="CN455" s="133"/>
      <c r="CO455" s="133"/>
      <c r="CP455" s="133"/>
      <c r="CQ455" s="133"/>
      <c r="CR455" s="133"/>
      <c r="CS455" s="133"/>
      <c r="CT455" s="133"/>
      <c r="CU455" s="133"/>
      <c r="CV455" s="133"/>
      <c r="CW455" s="133"/>
      <c r="CX455" s="133"/>
      <c r="CY455" s="133"/>
      <c r="CZ455" s="133"/>
      <c r="DA455" s="133"/>
      <c r="DB455" s="133"/>
      <c r="DC455" s="133"/>
      <c r="DD455" s="133"/>
      <c r="DE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/>
      <c r="BF456" s="133"/>
      <c r="BG456" s="133"/>
      <c r="BH456" s="133"/>
      <c r="BI456" s="133"/>
      <c r="BJ456" s="133"/>
      <c r="BK456" s="133"/>
      <c r="BL456" s="133"/>
      <c r="BM456" s="133"/>
      <c r="BN456" s="133"/>
      <c r="BO456" s="133"/>
      <c r="BP456" s="133"/>
      <c r="BQ456" s="133"/>
      <c r="BR456" s="133"/>
      <c r="BS456" s="133"/>
      <c r="BT456" s="133"/>
      <c r="BU456" s="133"/>
      <c r="BV456" s="133"/>
      <c r="BW456" s="133"/>
      <c r="BX456" s="133"/>
      <c r="BY456" s="133"/>
      <c r="BZ456" s="133"/>
      <c r="CA456" s="133"/>
      <c r="CB456" s="133"/>
      <c r="CC456" s="133"/>
      <c r="CD456" s="133"/>
      <c r="CE456" s="133"/>
      <c r="CF456" s="133"/>
      <c r="CG456" s="133"/>
      <c r="CH456" s="133"/>
      <c r="CI456" s="133"/>
      <c r="CJ456" s="133"/>
      <c r="CK456" s="133"/>
      <c r="CL456" s="133"/>
      <c r="CM456" s="133"/>
      <c r="CN456" s="133"/>
      <c r="CO456" s="133"/>
      <c r="CP456" s="133"/>
      <c r="CQ456" s="133"/>
      <c r="CR456" s="133"/>
      <c r="CS456" s="133"/>
      <c r="CT456" s="133"/>
      <c r="CU456" s="133"/>
      <c r="CV456" s="133"/>
      <c r="CW456" s="133"/>
      <c r="CX456" s="133"/>
      <c r="CY456" s="133"/>
      <c r="CZ456" s="133"/>
      <c r="DA456" s="133"/>
      <c r="DB456" s="133"/>
      <c r="DC456" s="133"/>
      <c r="DD456" s="133"/>
      <c r="DE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33"/>
      <c r="BG457" s="133"/>
      <c r="BH457" s="133"/>
      <c r="BI457" s="133"/>
      <c r="BJ457" s="133"/>
      <c r="BK457" s="133"/>
      <c r="BL457" s="133"/>
      <c r="BM457" s="133"/>
      <c r="BN457" s="133"/>
      <c r="BO457" s="133"/>
      <c r="BP457" s="133"/>
      <c r="BQ457" s="133"/>
      <c r="BR457" s="133"/>
      <c r="BS457" s="133"/>
      <c r="BT457" s="133"/>
      <c r="BU457" s="133"/>
      <c r="BV457" s="133"/>
      <c r="BW457" s="133"/>
      <c r="BX457" s="133"/>
      <c r="BY457" s="133"/>
      <c r="BZ457" s="133"/>
      <c r="CA457" s="133"/>
      <c r="CB457" s="133"/>
      <c r="CC457" s="133"/>
      <c r="CD457" s="133"/>
      <c r="CE457" s="133"/>
      <c r="CF457" s="133"/>
      <c r="CG457" s="133"/>
      <c r="CH457" s="133"/>
      <c r="CI457" s="133"/>
      <c r="CJ457" s="133"/>
      <c r="CK457" s="133"/>
      <c r="CL457" s="133"/>
      <c r="CM457" s="133"/>
      <c r="CN457" s="133"/>
      <c r="CO457" s="133"/>
      <c r="CP457" s="133"/>
      <c r="CQ457" s="133"/>
      <c r="CR457" s="133"/>
      <c r="CS457" s="133"/>
      <c r="CT457" s="133"/>
      <c r="CU457" s="133"/>
      <c r="CV457" s="133"/>
      <c r="CW457" s="133"/>
      <c r="CX457" s="133"/>
      <c r="CY457" s="133"/>
      <c r="CZ457" s="133"/>
      <c r="DA457" s="133"/>
      <c r="DB457" s="133"/>
      <c r="DC457" s="133"/>
      <c r="DD457" s="133"/>
      <c r="DE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  <c r="AY458" s="133"/>
      <c r="AZ458" s="133"/>
      <c r="BA458" s="133"/>
      <c r="BB458" s="133"/>
      <c r="BC458" s="133"/>
      <c r="BD458" s="133"/>
      <c r="BE458" s="133"/>
      <c r="BF458" s="133"/>
      <c r="BG458" s="133"/>
      <c r="BH458" s="133"/>
      <c r="BI458" s="133"/>
      <c r="BJ458" s="133"/>
      <c r="BK458" s="133"/>
      <c r="BL458" s="133"/>
      <c r="BM458" s="133"/>
      <c r="BN458" s="133"/>
      <c r="BO458" s="133"/>
      <c r="BP458" s="133"/>
      <c r="BQ458" s="133"/>
      <c r="BR458" s="133"/>
      <c r="BS458" s="133"/>
      <c r="BT458" s="133"/>
      <c r="BU458" s="133"/>
      <c r="BV458" s="133"/>
      <c r="BW458" s="133"/>
      <c r="BX458" s="133"/>
      <c r="BY458" s="133"/>
      <c r="BZ458" s="133"/>
      <c r="CA458" s="133"/>
      <c r="CB458" s="133"/>
      <c r="CC458" s="133"/>
      <c r="CD458" s="133"/>
      <c r="CE458" s="133"/>
      <c r="CF458" s="133"/>
      <c r="CG458" s="133"/>
      <c r="CH458" s="133"/>
      <c r="CI458" s="133"/>
      <c r="CJ458" s="133"/>
      <c r="CK458" s="133"/>
      <c r="CL458" s="133"/>
      <c r="CM458" s="133"/>
      <c r="CN458" s="133"/>
      <c r="CO458" s="133"/>
      <c r="CP458" s="133"/>
      <c r="CQ458" s="133"/>
      <c r="CR458" s="133"/>
      <c r="CS458" s="133"/>
      <c r="CT458" s="133"/>
      <c r="CU458" s="133"/>
      <c r="CV458" s="133"/>
      <c r="CW458" s="133"/>
      <c r="CX458" s="133"/>
      <c r="CY458" s="133"/>
      <c r="CZ458" s="133"/>
      <c r="DA458" s="133"/>
      <c r="DB458" s="133"/>
      <c r="DC458" s="133"/>
      <c r="DD458" s="133"/>
      <c r="DE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  <c r="AY459" s="133"/>
      <c r="AZ459" s="133"/>
      <c r="BA459" s="133"/>
      <c r="BB459" s="133"/>
      <c r="BC459" s="133"/>
      <c r="BD459" s="133"/>
      <c r="BE459" s="133"/>
      <c r="BF459" s="133"/>
      <c r="BG459" s="133"/>
      <c r="BH459" s="133"/>
      <c r="BI459" s="133"/>
      <c r="BJ459" s="133"/>
      <c r="BK459" s="133"/>
      <c r="BL459" s="133"/>
      <c r="BM459" s="133"/>
      <c r="BN459" s="133"/>
      <c r="BO459" s="133"/>
      <c r="BP459" s="133"/>
      <c r="BQ459" s="133"/>
      <c r="BR459" s="133"/>
      <c r="BS459" s="133"/>
      <c r="BT459" s="133"/>
      <c r="BU459" s="133"/>
      <c r="BV459" s="133"/>
      <c r="BW459" s="133"/>
      <c r="BX459" s="133"/>
      <c r="BY459" s="133"/>
      <c r="BZ459" s="133"/>
      <c r="CA459" s="133"/>
      <c r="CB459" s="133"/>
      <c r="CC459" s="133"/>
      <c r="CD459" s="133"/>
      <c r="CE459" s="133"/>
      <c r="CF459" s="133"/>
      <c r="CG459" s="133"/>
      <c r="CH459" s="133"/>
      <c r="CI459" s="133"/>
      <c r="CJ459" s="133"/>
      <c r="CK459" s="133"/>
      <c r="CL459" s="133"/>
      <c r="CM459" s="133"/>
      <c r="CN459" s="133"/>
      <c r="CO459" s="133"/>
      <c r="CP459" s="133"/>
      <c r="CQ459" s="133"/>
      <c r="CR459" s="133"/>
      <c r="CS459" s="133"/>
      <c r="CT459" s="133"/>
      <c r="CU459" s="133"/>
      <c r="CV459" s="133"/>
      <c r="CW459" s="133"/>
      <c r="CX459" s="133"/>
      <c r="CY459" s="133"/>
      <c r="CZ459" s="133"/>
      <c r="DA459" s="133"/>
      <c r="DB459" s="133"/>
      <c r="DC459" s="133"/>
      <c r="DD459" s="133"/>
      <c r="DE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33"/>
      <c r="BG460" s="133"/>
      <c r="BH460" s="133"/>
      <c r="BI460" s="133"/>
      <c r="BJ460" s="133"/>
      <c r="BK460" s="133"/>
      <c r="BL460" s="133"/>
      <c r="BM460" s="133"/>
      <c r="BN460" s="133"/>
      <c r="BO460" s="133"/>
      <c r="BP460" s="133"/>
      <c r="BQ460" s="133"/>
      <c r="BR460" s="133"/>
      <c r="BS460" s="133"/>
      <c r="BT460" s="133"/>
      <c r="BU460" s="133"/>
      <c r="BV460" s="133"/>
      <c r="BW460" s="133"/>
      <c r="BX460" s="133"/>
      <c r="BY460" s="133"/>
      <c r="BZ460" s="133"/>
      <c r="CA460" s="133"/>
      <c r="CB460" s="133"/>
      <c r="CC460" s="133"/>
      <c r="CD460" s="133"/>
      <c r="CE460" s="133"/>
      <c r="CF460" s="133"/>
      <c r="CG460" s="133"/>
      <c r="CH460" s="133"/>
      <c r="CI460" s="133"/>
      <c r="CJ460" s="133"/>
      <c r="CK460" s="133"/>
      <c r="CL460" s="133"/>
      <c r="CM460" s="133"/>
      <c r="CN460" s="133"/>
      <c r="CO460" s="133"/>
      <c r="CP460" s="133"/>
      <c r="CQ460" s="133"/>
      <c r="CR460" s="133"/>
      <c r="CS460" s="133"/>
      <c r="CT460" s="133"/>
      <c r="CU460" s="133"/>
      <c r="CV460" s="133"/>
      <c r="CW460" s="133"/>
      <c r="CX460" s="133"/>
      <c r="CY460" s="133"/>
      <c r="CZ460" s="133"/>
      <c r="DA460" s="133"/>
      <c r="DB460" s="133"/>
      <c r="DC460" s="133"/>
      <c r="DD460" s="133"/>
      <c r="DE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33"/>
      <c r="BG461" s="133"/>
      <c r="BH461" s="133"/>
      <c r="BI461" s="133"/>
      <c r="BJ461" s="133"/>
      <c r="BK461" s="133"/>
      <c r="BL461" s="133"/>
      <c r="BM461" s="133"/>
      <c r="BN461" s="133"/>
      <c r="BO461" s="133"/>
      <c r="BP461" s="133"/>
      <c r="BQ461" s="133"/>
      <c r="BR461" s="133"/>
      <c r="BS461" s="133"/>
      <c r="BT461" s="133"/>
      <c r="BU461" s="133"/>
      <c r="BV461" s="133"/>
      <c r="BW461" s="133"/>
      <c r="BX461" s="133"/>
      <c r="BY461" s="133"/>
      <c r="BZ461" s="133"/>
      <c r="CA461" s="133"/>
      <c r="CB461" s="133"/>
      <c r="CC461" s="133"/>
      <c r="CD461" s="133"/>
      <c r="CE461" s="133"/>
      <c r="CF461" s="133"/>
      <c r="CG461" s="133"/>
      <c r="CH461" s="133"/>
      <c r="CI461" s="133"/>
      <c r="CJ461" s="133"/>
      <c r="CK461" s="133"/>
      <c r="CL461" s="133"/>
      <c r="CM461" s="133"/>
      <c r="CN461" s="133"/>
      <c r="CO461" s="133"/>
      <c r="CP461" s="133"/>
      <c r="CQ461" s="133"/>
      <c r="CR461" s="133"/>
      <c r="CS461" s="133"/>
      <c r="CT461" s="133"/>
      <c r="CU461" s="133"/>
      <c r="CV461" s="133"/>
      <c r="CW461" s="133"/>
      <c r="CX461" s="133"/>
      <c r="CY461" s="133"/>
      <c r="CZ461" s="133"/>
      <c r="DA461" s="133"/>
      <c r="DB461" s="133"/>
      <c r="DC461" s="133"/>
      <c r="DD461" s="133"/>
      <c r="DE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33"/>
      <c r="BG462" s="133"/>
      <c r="BH462" s="133"/>
      <c r="BI462" s="133"/>
      <c r="BJ462" s="133"/>
      <c r="BK462" s="133"/>
      <c r="BL462" s="133"/>
      <c r="BM462" s="133"/>
      <c r="BN462" s="133"/>
      <c r="BO462" s="133"/>
      <c r="BP462" s="133"/>
      <c r="BQ462" s="133"/>
      <c r="BR462" s="133"/>
      <c r="BS462" s="133"/>
      <c r="BT462" s="133"/>
      <c r="BU462" s="133"/>
      <c r="BV462" s="133"/>
      <c r="BW462" s="133"/>
      <c r="BX462" s="133"/>
      <c r="BY462" s="133"/>
      <c r="BZ462" s="133"/>
      <c r="CA462" s="133"/>
      <c r="CB462" s="133"/>
      <c r="CC462" s="133"/>
      <c r="CD462" s="133"/>
      <c r="CE462" s="133"/>
      <c r="CF462" s="133"/>
      <c r="CG462" s="133"/>
      <c r="CH462" s="133"/>
      <c r="CI462" s="133"/>
      <c r="CJ462" s="133"/>
      <c r="CK462" s="133"/>
      <c r="CL462" s="133"/>
      <c r="CM462" s="133"/>
      <c r="CN462" s="133"/>
      <c r="CO462" s="133"/>
      <c r="CP462" s="133"/>
      <c r="CQ462" s="133"/>
      <c r="CR462" s="133"/>
      <c r="CS462" s="133"/>
      <c r="CT462" s="133"/>
      <c r="CU462" s="133"/>
      <c r="CV462" s="133"/>
      <c r="CW462" s="133"/>
      <c r="CX462" s="133"/>
      <c r="CY462" s="133"/>
      <c r="CZ462" s="133"/>
      <c r="DA462" s="133"/>
      <c r="DB462" s="133"/>
      <c r="DC462" s="133"/>
      <c r="DD462" s="133"/>
      <c r="DE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  <c r="AY463" s="133"/>
      <c r="AZ463" s="133"/>
      <c r="BA463" s="133"/>
      <c r="BB463" s="133"/>
      <c r="BC463" s="133"/>
      <c r="BD463" s="133"/>
      <c r="BE463" s="133"/>
      <c r="BF463" s="133"/>
      <c r="BG463" s="133"/>
      <c r="BH463" s="133"/>
      <c r="BI463" s="133"/>
      <c r="BJ463" s="133"/>
      <c r="BK463" s="133"/>
      <c r="BL463" s="133"/>
      <c r="BM463" s="133"/>
      <c r="BN463" s="133"/>
      <c r="BO463" s="133"/>
      <c r="BP463" s="133"/>
      <c r="BQ463" s="133"/>
      <c r="BR463" s="133"/>
      <c r="BS463" s="133"/>
      <c r="BT463" s="133"/>
      <c r="BU463" s="133"/>
      <c r="BV463" s="133"/>
      <c r="BW463" s="133"/>
      <c r="BX463" s="133"/>
      <c r="BY463" s="133"/>
      <c r="BZ463" s="133"/>
      <c r="CA463" s="133"/>
      <c r="CB463" s="133"/>
      <c r="CC463" s="133"/>
      <c r="CD463" s="133"/>
      <c r="CE463" s="133"/>
      <c r="CF463" s="133"/>
      <c r="CG463" s="133"/>
      <c r="CH463" s="133"/>
      <c r="CI463" s="133"/>
      <c r="CJ463" s="133"/>
      <c r="CK463" s="133"/>
      <c r="CL463" s="133"/>
      <c r="CM463" s="133"/>
      <c r="CN463" s="133"/>
      <c r="CO463" s="133"/>
      <c r="CP463" s="133"/>
      <c r="CQ463" s="133"/>
      <c r="CR463" s="133"/>
      <c r="CS463" s="133"/>
      <c r="CT463" s="133"/>
      <c r="CU463" s="133"/>
      <c r="CV463" s="133"/>
      <c r="CW463" s="133"/>
      <c r="CX463" s="133"/>
      <c r="CY463" s="133"/>
      <c r="CZ463" s="133"/>
      <c r="DA463" s="133"/>
      <c r="DB463" s="133"/>
      <c r="DC463" s="133"/>
      <c r="DD463" s="133"/>
      <c r="DE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  <c r="AY464" s="133"/>
      <c r="AZ464" s="133"/>
      <c r="BA464" s="133"/>
      <c r="BB464" s="133"/>
      <c r="BC464" s="133"/>
      <c r="BD464" s="133"/>
      <c r="BE464" s="133"/>
      <c r="BF464" s="133"/>
      <c r="BG464" s="133"/>
      <c r="BH464" s="133"/>
      <c r="BI464" s="133"/>
      <c r="BJ464" s="133"/>
      <c r="BK464" s="133"/>
      <c r="BL464" s="133"/>
      <c r="BM464" s="133"/>
      <c r="BN464" s="133"/>
      <c r="BO464" s="133"/>
      <c r="BP464" s="133"/>
      <c r="BQ464" s="133"/>
      <c r="BR464" s="133"/>
      <c r="BS464" s="133"/>
      <c r="BT464" s="133"/>
      <c r="BU464" s="133"/>
      <c r="BV464" s="133"/>
      <c r="BW464" s="133"/>
      <c r="BX464" s="133"/>
      <c r="BY464" s="133"/>
      <c r="BZ464" s="133"/>
      <c r="CA464" s="133"/>
      <c r="CB464" s="133"/>
      <c r="CC464" s="133"/>
      <c r="CD464" s="133"/>
      <c r="CE464" s="133"/>
      <c r="CF464" s="133"/>
      <c r="CG464" s="133"/>
      <c r="CH464" s="133"/>
      <c r="CI464" s="133"/>
      <c r="CJ464" s="133"/>
      <c r="CK464" s="133"/>
      <c r="CL464" s="133"/>
      <c r="CM464" s="133"/>
      <c r="CN464" s="133"/>
      <c r="CO464" s="133"/>
      <c r="CP464" s="133"/>
      <c r="CQ464" s="133"/>
      <c r="CR464" s="133"/>
      <c r="CS464" s="133"/>
      <c r="CT464" s="133"/>
      <c r="CU464" s="133"/>
      <c r="CV464" s="133"/>
      <c r="CW464" s="133"/>
      <c r="CX464" s="133"/>
      <c r="CY464" s="133"/>
      <c r="CZ464" s="133"/>
      <c r="DA464" s="133"/>
      <c r="DB464" s="133"/>
      <c r="DC464" s="133"/>
      <c r="DD464" s="133"/>
      <c r="DE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33"/>
      <c r="BG465" s="133"/>
      <c r="BH465" s="133"/>
      <c r="BI465" s="133"/>
      <c r="BJ465" s="133"/>
      <c r="BK465" s="133"/>
      <c r="BL465" s="133"/>
      <c r="BM465" s="133"/>
      <c r="BN465" s="133"/>
      <c r="BO465" s="133"/>
      <c r="BP465" s="133"/>
      <c r="BQ465" s="133"/>
      <c r="BR465" s="133"/>
      <c r="BS465" s="133"/>
      <c r="BT465" s="133"/>
      <c r="BU465" s="133"/>
      <c r="BV465" s="133"/>
      <c r="BW465" s="133"/>
      <c r="BX465" s="133"/>
      <c r="BY465" s="133"/>
      <c r="BZ465" s="133"/>
      <c r="CA465" s="133"/>
      <c r="CB465" s="133"/>
      <c r="CC465" s="133"/>
      <c r="CD465" s="133"/>
      <c r="CE465" s="133"/>
      <c r="CF465" s="133"/>
      <c r="CG465" s="133"/>
      <c r="CH465" s="133"/>
      <c r="CI465" s="133"/>
      <c r="CJ465" s="133"/>
      <c r="CK465" s="133"/>
      <c r="CL465" s="133"/>
      <c r="CM465" s="133"/>
      <c r="CN465" s="133"/>
      <c r="CO465" s="133"/>
      <c r="CP465" s="133"/>
      <c r="CQ465" s="133"/>
      <c r="CR465" s="133"/>
      <c r="CS465" s="133"/>
      <c r="CT465" s="133"/>
      <c r="CU465" s="133"/>
      <c r="CV465" s="133"/>
      <c r="CW465" s="133"/>
      <c r="CX465" s="133"/>
      <c r="CY465" s="133"/>
      <c r="CZ465" s="133"/>
      <c r="DA465" s="133"/>
      <c r="DB465" s="133"/>
      <c r="DC465" s="133"/>
      <c r="DD465" s="133"/>
      <c r="DE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33"/>
      <c r="BG466" s="133"/>
      <c r="BH466" s="133"/>
      <c r="BI466" s="133"/>
      <c r="BJ466" s="133"/>
      <c r="BK466" s="133"/>
      <c r="BL466" s="133"/>
      <c r="BM466" s="133"/>
      <c r="BN466" s="133"/>
      <c r="BO466" s="133"/>
      <c r="BP466" s="133"/>
      <c r="BQ466" s="133"/>
      <c r="BR466" s="133"/>
      <c r="BS466" s="133"/>
      <c r="BT466" s="133"/>
      <c r="BU466" s="133"/>
      <c r="BV466" s="133"/>
      <c r="BW466" s="133"/>
      <c r="BX466" s="133"/>
      <c r="BY466" s="133"/>
      <c r="BZ466" s="133"/>
      <c r="CA466" s="133"/>
      <c r="CB466" s="133"/>
      <c r="CC466" s="133"/>
      <c r="CD466" s="133"/>
      <c r="CE466" s="133"/>
      <c r="CF466" s="133"/>
      <c r="CG466" s="133"/>
      <c r="CH466" s="133"/>
      <c r="CI466" s="133"/>
      <c r="CJ466" s="133"/>
      <c r="CK466" s="133"/>
      <c r="CL466" s="133"/>
      <c r="CM466" s="133"/>
      <c r="CN466" s="133"/>
      <c r="CO466" s="133"/>
      <c r="CP466" s="133"/>
      <c r="CQ466" s="133"/>
      <c r="CR466" s="133"/>
      <c r="CS466" s="133"/>
      <c r="CT466" s="133"/>
      <c r="CU466" s="133"/>
      <c r="CV466" s="133"/>
      <c r="CW466" s="133"/>
      <c r="CX466" s="133"/>
      <c r="CY466" s="133"/>
      <c r="CZ466" s="133"/>
      <c r="DA466" s="133"/>
      <c r="DB466" s="133"/>
      <c r="DC466" s="133"/>
      <c r="DD466" s="133"/>
      <c r="DE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/>
      <c r="BF467" s="133"/>
      <c r="BG467" s="133"/>
      <c r="BH467" s="133"/>
      <c r="BI467" s="133"/>
      <c r="BJ467" s="133"/>
      <c r="BK467" s="133"/>
      <c r="BL467" s="133"/>
      <c r="BM467" s="133"/>
      <c r="BN467" s="133"/>
      <c r="BO467" s="133"/>
      <c r="BP467" s="133"/>
      <c r="BQ467" s="133"/>
      <c r="BR467" s="133"/>
      <c r="BS467" s="133"/>
      <c r="BT467" s="133"/>
      <c r="BU467" s="133"/>
      <c r="BV467" s="133"/>
      <c r="BW467" s="133"/>
      <c r="BX467" s="133"/>
      <c r="BY467" s="133"/>
      <c r="BZ467" s="133"/>
      <c r="CA467" s="133"/>
      <c r="CB467" s="133"/>
      <c r="CC467" s="133"/>
      <c r="CD467" s="133"/>
      <c r="CE467" s="133"/>
      <c r="CF467" s="133"/>
      <c r="CG467" s="133"/>
      <c r="CH467" s="133"/>
      <c r="CI467" s="133"/>
      <c r="CJ467" s="133"/>
      <c r="CK467" s="133"/>
      <c r="CL467" s="133"/>
      <c r="CM467" s="133"/>
      <c r="CN467" s="133"/>
      <c r="CO467" s="133"/>
      <c r="CP467" s="133"/>
      <c r="CQ467" s="133"/>
      <c r="CR467" s="133"/>
      <c r="CS467" s="133"/>
      <c r="CT467" s="133"/>
      <c r="CU467" s="133"/>
      <c r="CV467" s="133"/>
      <c r="CW467" s="133"/>
      <c r="CX467" s="133"/>
      <c r="CY467" s="133"/>
      <c r="CZ467" s="133"/>
      <c r="DA467" s="133"/>
      <c r="DB467" s="133"/>
      <c r="DC467" s="133"/>
      <c r="DD467" s="133"/>
      <c r="DE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33"/>
      <c r="BG468" s="133"/>
      <c r="BH468" s="133"/>
      <c r="BI468" s="133"/>
      <c r="BJ468" s="133"/>
      <c r="BK468" s="133"/>
      <c r="BL468" s="133"/>
      <c r="BM468" s="133"/>
      <c r="BN468" s="133"/>
      <c r="BO468" s="133"/>
      <c r="BP468" s="133"/>
      <c r="BQ468" s="133"/>
      <c r="BR468" s="133"/>
      <c r="BS468" s="133"/>
      <c r="BT468" s="133"/>
      <c r="BU468" s="133"/>
      <c r="BV468" s="133"/>
      <c r="BW468" s="133"/>
      <c r="BX468" s="133"/>
      <c r="BY468" s="133"/>
      <c r="BZ468" s="133"/>
      <c r="CA468" s="133"/>
      <c r="CB468" s="133"/>
      <c r="CC468" s="133"/>
      <c r="CD468" s="133"/>
      <c r="CE468" s="133"/>
      <c r="CF468" s="133"/>
      <c r="CG468" s="133"/>
      <c r="CH468" s="133"/>
      <c r="CI468" s="133"/>
      <c r="CJ468" s="133"/>
      <c r="CK468" s="133"/>
      <c r="CL468" s="133"/>
      <c r="CM468" s="133"/>
      <c r="CN468" s="133"/>
      <c r="CO468" s="133"/>
      <c r="CP468" s="133"/>
      <c r="CQ468" s="133"/>
      <c r="CR468" s="133"/>
      <c r="CS468" s="133"/>
      <c r="CT468" s="133"/>
      <c r="CU468" s="133"/>
      <c r="CV468" s="133"/>
      <c r="CW468" s="133"/>
      <c r="CX468" s="133"/>
      <c r="CY468" s="133"/>
      <c r="CZ468" s="133"/>
      <c r="DA468" s="133"/>
      <c r="DB468" s="133"/>
      <c r="DC468" s="133"/>
      <c r="DD468" s="133"/>
      <c r="DE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33"/>
      <c r="BG469" s="133"/>
      <c r="BH469" s="133"/>
      <c r="BI469" s="133"/>
      <c r="BJ469" s="133"/>
      <c r="BK469" s="133"/>
      <c r="BL469" s="133"/>
      <c r="BM469" s="133"/>
      <c r="BN469" s="133"/>
      <c r="BO469" s="133"/>
      <c r="BP469" s="133"/>
      <c r="BQ469" s="133"/>
      <c r="BR469" s="133"/>
      <c r="BS469" s="133"/>
      <c r="BT469" s="133"/>
      <c r="BU469" s="133"/>
      <c r="BV469" s="133"/>
      <c r="BW469" s="133"/>
      <c r="BX469" s="133"/>
      <c r="BY469" s="133"/>
      <c r="BZ469" s="133"/>
      <c r="CA469" s="133"/>
      <c r="CB469" s="133"/>
      <c r="CC469" s="133"/>
      <c r="CD469" s="133"/>
      <c r="CE469" s="133"/>
      <c r="CF469" s="133"/>
      <c r="CG469" s="133"/>
      <c r="CH469" s="133"/>
      <c r="CI469" s="133"/>
      <c r="CJ469" s="133"/>
      <c r="CK469" s="133"/>
      <c r="CL469" s="133"/>
      <c r="CM469" s="133"/>
      <c r="CN469" s="133"/>
      <c r="CO469" s="133"/>
      <c r="CP469" s="133"/>
      <c r="CQ469" s="133"/>
      <c r="CR469" s="133"/>
      <c r="CS469" s="133"/>
      <c r="CT469" s="133"/>
      <c r="CU469" s="133"/>
      <c r="CV469" s="133"/>
      <c r="CW469" s="133"/>
      <c r="CX469" s="133"/>
      <c r="CY469" s="133"/>
      <c r="CZ469" s="133"/>
      <c r="DA469" s="133"/>
      <c r="DB469" s="133"/>
      <c r="DC469" s="133"/>
      <c r="DD469" s="133"/>
      <c r="DE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33"/>
      <c r="BG470" s="133"/>
      <c r="BH470" s="133"/>
      <c r="BI470" s="133"/>
      <c r="BJ470" s="133"/>
      <c r="BK470" s="133"/>
      <c r="BL470" s="133"/>
      <c r="BM470" s="133"/>
      <c r="BN470" s="133"/>
      <c r="BO470" s="133"/>
      <c r="BP470" s="133"/>
      <c r="BQ470" s="133"/>
      <c r="BR470" s="133"/>
      <c r="BS470" s="133"/>
      <c r="BT470" s="133"/>
      <c r="BU470" s="133"/>
      <c r="BV470" s="133"/>
      <c r="BW470" s="133"/>
      <c r="BX470" s="133"/>
      <c r="BY470" s="133"/>
      <c r="BZ470" s="133"/>
      <c r="CA470" s="133"/>
      <c r="CB470" s="133"/>
      <c r="CC470" s="133"/>
      <c r="CD470" s="133"/>
      <c r="CE470" s="133"/>
      <c r="CF470" s="133"/>
      <c r="CG470" s="133"/>
      <c r="CH470" s="133"/>
      <c r="CI470" s="133"/>
      <c r="CJ470" s="133"/>
      <c r="CK470" s="133"/>
      <c r="CL470" s="133"/>
      <c r="CM470" s="133"/>
      <c r="CN470" s="133"/>
      <c r="CO470" s="133"/>
      <c r="CP470" s="133"/>
      <c r="CQ470" s="133"/>
      <c r="CR470" s="133"/>
      <c r="CS470" s="133"/>
      <c r="CT470" s="133"/>
      <c r="CU470" s="133"/>
      <c r="CV470" s="133"/>
      <c r="CW470" s="133"/>
      <c r="CX470" s="133"/>
      <c r="CY470" s="133"/>
      <c r="CZ470" s="133"/>
      <c r="DA470" s="133"/>
      <c r="DB470" s="133"/>
      <c r="DC470" s="133"/>
      <c r="DD470" s="133"/>
      <c r="DE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33"/>
      <c r="BG471" s="133"/>
      <c r="BH471" s="133"/>
      <c r="BI471" s="133"/>
      <c r="BJ471" s="133"/>
      <c r="BK471" s="133"/>
      <c r="BL471" s="133"/>
      <c r="BM471" s="133"/>
      <c r="BN471" s="133"/>
      <c r="BO471" s="133"/>
      <c r="BP471" s="133"/>
      <c r="BQ471" s="133"/>
      <c r="BR471" s="133"/>
      <c r="BS471" s="133"/>
      <c r="BT471" s="133"/>
      <c r="BU471" s="133"/>
      <c r="BV471" s="133"/>
      <c r="BW471" s="133"/>
      <c r="BX471" s="133"/>
      <c r="BY471" s="133"/>
      <c r="BZ471" s="133"/>
      <c r="CA471" s="133"/>
      <c r="CB471" s="133"/>
      <c r="CC471" s="133"/>
      <c r="CD471" s="133"/>
      <c r="CE471" s="133"/>
      <c r="CF471" s="133"/>
      <c r="CG471" s="133"/>
      <c r="CH471" s="133"/>
      <c r="CI471" s="133"/>
      <c r="CJ471" s="133"/>
      <c r="CK471" s="133"/>
      <c r="CL471" s="133"/>
      <c r="CM471" s="133"/>
      <c r="CN471" s="133"/>
      <c r="CO471" s="133"/>
      <c r="CP471" s="133"/>
      <c r="CQ471" s="133"/>
      <c r="CR471" s="133"/>
      <c r="CS471" s="133"/>
      <c r="CT471" s="133"/>
      <c r="CU471" s="133"/>
      <c r="CV471" s="133"/>
      <c r="CW471" s="133"/>
      <c r="CX471" s="133"/>
      <c r="CY471" s="133"/>
      <c r="CZ471" s="133"/>
      <c r="DA471" s="133"/>
      <c r="DB471" s="133"/>
      <c r="DC471" s="133"/>
      <c r="DD471" s="133"/>
      <c r="DE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33"/>
      <c r="BG472" s="133"/>
      <c r="BH472" s="133"/>
      <c r="BI472" s="133"/>
      <c r="BJ472" s="133"/>
      <c r="BK472" s="133"/>
      <c r="BL472" s="133"/>
      <c r="BM472" s="133"/>
      <c r="BN472" s="133"/>
      <c r="BO472" s="133"/>
      <c r="BP472" s="133"/>
      <c r="BQ472" s="133"/>
      <c r="BR472" s="133"/>
      <c r="BS472" s="133"/>
      <c r="BT472" s="133"/>
      <c r="BU472" s="133"/>
      <c r="BV472" s="133"/>
      <c r="BW472" s="133"/>
      <c r="BX472" s="133"/>
      <c r="BY472" s="133"/>
      <c r="BZ472" s="133"/>
      <c r="CA472" s="133"/>
      <c r="CB472" s="133"/>
      <c r="CC472" s="133"/>
      <c r="CD472" s="133"/>
      <c r="CE472" s="133"/>
      <c r="CF472" s="133"/>
      <c r="CG472" s="133"/>
      <c r="CH472" s="133"/>
      <c r="CI472" s="133"/>
      <c r="CJ472" s="133"/>
      <c r="CK472" s="133"/>
      <c r="CL472" s="133"/>
      <c r="CM472" s="133"/>
      <c r="CN472" s="133"/>
      <c r="CO472" s="133"/>
      <c r="CP472" s="133"/>
      <c r="CQ472" s="133"/>
      <c r="CR472" s="133"/>
      <c r="CS472" s="133"/>
      <c r="CT472" s="133"/>
      <c r="CU472" s="133"/>
      <c r="CV472" s="133"/>
      <c r="CW472" s="133"/>
      <c r="CX472" s="133"/>
      <c r="CY472" s="133"/>
      <c r="CZ472" s="133"/>
      <c r="DA472" s="133"/>
      <c r="DB472" s="133"/>
      <c r="DC472" s="133"/>
      <c r="DD472" s="133"/>
      <c r="DE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33"/>
      <c r="BG473" s="133"/>
      <c r="BH473" s="133"/>
      <c r="BI473" s="133"/>
      <c r="BJ473" s="133"/>
      <c r="BK473" s="133"/>
      <c r="BL473" s="133"/>
      <c r="BM473" s="133"/>
      <c r="BN473" s="133"/>
      <c r="BO473" s="133"/>
      <c r="BP473" s="133"/>
      <c r="BQ473" s="133"/>
      <c r="BR473" s="133"/>
      <c r="BS473" s="133"/>
      <c r="BT473" s="133"/>
      <c r="BU473" s="133"/>
      <c r="BV473" s="133"/>
      <c r="BW473" s="133"/>
      <c r="BX473" s="133"/>
      <c r="BY473" s="133"/>
      <c r="BZ473" s="133"/>
      <c r="CA473" s="133"/>
      <c r="CB473" s="133"/>
      <c r="CC473" s="133"/>
      <c r="CD473" s="133"/>
      <c r="CE473" s="133"/>
      <c r="CF473" s="133"/>
      <c r="CG473" s="133"/>
      <c r="CH473" s="133"/>
      <c r="CI473" s="133"/>
      <c r="CJ473" s="133"/>
      <c r="CK473" s="133"/>
      <c r="CL473" s="133"/>
      <c r="CM473" s="133"/>
      <c r="CN473" s="133"/>
      <c r="CO473" s="133"/>
      <c r="CP473" s="133"/>
      <c r="CQ473" s="133"/>
      <c r="CR473" s="133"/>
      <c r="CS473" s="133"/>
      <c r="CT473" s="133"/>
      <c r="CU473" s="133"/>
      <c r="CV473" s="133"/>
      <c r="CW473" s="133"/>
      <c r="CX473" s="133"/>
      <c r="CY473" s="133"/>
      <c r="CZ473" s="133"/>
      <c r="DA473" s="133"/>
      <c r="DB473" s="133"/>
      <c r="DC473" s="133"/>
      <c r="DD473" s="133"/>
      <c r="DE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33"/>
      <c r="BG474" s="133"/>
      <c r="BH474" s="133"/>
      <c r="BI474" s="133"/>
      <c r="BJ474" s="133"/>
      <c r="BK474" s="133"/>
      <c r="BL474" s="133"/>
      <c r="BM474" s="133"/>
      <c r="BN474" s="133"/>
      <c r="BO474" s="133"/>
      <c r="BP474" s="133"/>
      <c r="BQ474" s="133"/>
      <c r="BR474" s="133"/>
      <c r="BS474" s="133"/>
      <c r="BT474" s="133"/>
      <c r="BU474" s="133"/>
      <c r="BV474" s="133"/>
      <c r="BW474" s="133"/>
      <c r="BX474" s="133"/>
      <c r="BY474" s="133"/>
      <c r="BZ474" s="133"/>
      <c r="CA474" s="133"/>
      <c r="CB474" s="133"/>
      <c r="CC474" s="133"/>
      <c r="CD474" s="133"/>
      <c r="CE474" s="133"/>
      <c r="CF474" s="133"/>
      <c r="CG474" s="133"/>
      <c r="CH474" s="133"/>
      <c r="CI474" s="133"/>
      <c r="CJ474" s="133"/>
      <c r="CK474" s="133"/>
      <c r="CL474" s="133"/>
      <c r="CM474" s="133"/>
      <c r="CN474" s="133"/>
      <c r="CO474" s="133"/>
      <c r="CP474" s="133"/>
      <c r="CQ474" s="133"/>
      <c r="CR474" s="133"/>
      <c r="CS474" s="133"/>
      <c r="CT474" s="133"/>
      <c r="CU474" s="133"/>
      <c r="CV474" s="133"/>
      <c r="CW474" s="133"/>
      <c r="CX474" s="133"/>
      <c r="CY474" s="133"/>
      <c r="CZ474" s="133"/>
      <c r="DA474" s="133"/>
      <c r="DB474" s="133"/>
      <c r="DC474" s="133"/>
      <c r="DD474" s="133"/>
      <c r="DE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33"/>
      <c r="BG475" s="133"/>
      <c r="BH475" s="133"/>
      <c r="BI475" s="133"/>
      <c r="BJ475" s="133"/>
      <c r="BK475" s="133"/>
      <c r="BL475" s="133"/>
      <c r="BM475" s="133"/>
      <c r="BN475" s="133"/>
      <c r="BO475" s="133"/>
      <c r="BP475" s="133"/>
      <c r="BQ475" s="133"/>
      <c r="BR475" s="133"/>
      <c r="BS475" s="133"/>
      <c r="BT475" s="133"/>
      <c r="BU475" s="133"/>
      <c r="BV475" s="133"/>
      <c r="BW475" s="133"/>
      <c r="BX475" s="133"/>
      <c r="BY475" s="133"/>
      <c r="BZ475" s="133"/>
      <c r="CA475" s="133"/>
      <c r="CB475" s="133"/>
      <c r="CC475" s="133"/>
      <c r="CD475" s="133"/>
      <c r="CE475" s="133"/>
      <c r="CF475" s="133"/>
      <c r="CG475" s="133"/>
      <c r="CH475" s="133"/>
      <c r="CI475" s="133"/>
      <c r="CJ475" s="133"/>
      <c r="CK475" s="133"/>
      <c r="CL475" s="133"/>
      <c r="CM475" s="133"/>
      <c r="CN475" s="133"/>
      <c r="CO475" s="133"/>
      <c r="CP475" s="133"/>
      <c r="CQ475" s="133"/>
      <c r="CR475" s="133"/>
      <c r="CS475" s="133"/>
      <c r="CT475" s="133"/>
      <c r="CU475" s="133"/>
      <c r="CV475" s="133"/>
      <c r="CW475" s="133"/>
      <c r="CX475" s="133"/>
      <c r="CY475" s="133"/>
      <c r="CZ475" s="133"/>
      <c r="DA475" s="133"/>
      <c r="DB475" s="133"/>
      <c r="DC475" s="133"/>
      <c r="DD475" s="133"/>
      <c r="DE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33"/>
      <c r="BG476" s="133"/>
      <c r="BH476" s="133"/>
      <c r="BI476" s="133"/>
      <c r="BJ476" s="133"/>
      <c r="BK476" s="133"/>
      <c r="BL476" s="133"/>
      <c r="BM476" s="133"/>
      <c r="BN476" s="133"/>
      <c r="BO476" s="133"/>
      <c r="BP476" s="133"/>
      <c r="BQ476" s="133"/>
      <c r="BR476" s="133"/>
      <c r="BS476" s="133"/>
      <c r="BT476" s="133"/>
      <c r="BU476" s="133"/>
      <c r="BV476" s="133"/>
      <c r="BW476" s="133"/>
      <c r="BX476" s="133"/>
      <c r="BY476" s="133"/>
      <c r="BZ476" s="133"/>
      <c r="CA476" s="133"/>
      <c r="CB476" s="133"/>
      <c r="CC476" s="133"/>
      <c r="CD476" s="133"/>
      <c r="CE476" s="133"/>
      <c r="CF476" s="133"/>
      <c r="CG476" s="133"/>
      <c r="CH476" s="133"/>
      <c r="CI476" s="133"/>
      <c r="CJ476" s="133"/>
      <c r="CK476" s="133"/>
      <c r="CL476" s="133"/>
      <c r="CM476" s="133"/>
      <c r="CN476" s="133"/>
      <c r="CO476" s="133"/>
      <c r="CP476" s="133"/>
      <c r="CQ476" s="133"/>
      <c r="CR476" s="133"/>
      <c r="CS476" s="133"/>
      <c r="CT476" s="133"/>
      <c r="CU476" s="133"/>
      <c r="CV476" s="133"/>
      <c r="CW476" s="133"/>
      <c r="CX476" s="133"/>
      <c r="CY476" s="133"/>
      <c r="CZ476" s="133"/>
      <c r="DA476" s="133"/>
      <c r="DB476" s="133"/>
      <c r="DC476" s="133"/>
      <c r="DD476" s="133"/>
      <c r="DE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33"/>
      <c r="BG477" s="133"/>
      <c r="BH477" s="133"/>
      <c r="BI477" s="133"/>
      <c r="BJ477" s="133"/>
      <c r="BK477" s="133"/>
      <c r="BL477" s="133"/>
      <c r="BM477" s="133"/>
      <c r="BN477" s="133"/>
      <c r="BO477" s="133"/>
      <c r="BP477" s="133"/>
      <c r="BQ477" s="133"/>
      <c r="BR477" s="133"/>
      <c r="BS477" s="133"/>
      <c r="BT477" s="133"/>
      <c r="BU477" s="133"/>
      <c r="BV477" s="133"/>
      <c r="BW477" s="133"/>
      <c r="BX477" s="133"/>
      <c r="BY477" s="133"/>
      <c r="BZ477" s="133"/>
      <c r="CA477" s="133"/>
      <c r="CB477" s="133"/>
      <c r="CC477" s="133"/>
      <c r="CD477" s="133"/>
      <c r="CE477" s="133"/>
      <c r="CF477" s="133"/>
      <c r="CG477" s="133"/>
      <c r="CH477" s="133"/>
      <c r="CI477" s="133"/>
      <c r="CJ477" s="133"/>
      <c r="CK477" s="133"/>
      <c r="CL477" s="133"/>
      <c r="CM477" s="133"/>
      <c r="CN477" s="133"/>
      <c r="CO477" s="133"/>
      <c r="CP477" s="133"/>
      <c r="CQ477" s="133"/>
      <c r="CR477" s="133"/>
      <c r="CS477" s="133"/>
      <c r="CT477" s="133"/>
      <c r="CU477" s="133"/>
      <c r="CV477" s="133"/>
      <c r="CW477" s="133"/>
      <c r="CX477" s="133"/>
      <c r="CY477" s="133"/>
      <c r="CZ477" s="133"/>
      <c r="DA477" s="133"/>
      <c r="DB477" s="133"/>
      <c r="DC477" s="133"/>
      <c r="DD477" s="133"/>
      <c r="DE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33"/>
      <c r="BG478" s="133"/>
      <c r="BH478" s="133"/>
      <c r="BI478" s="133"/>
      <c r="BJ478" s="133"/>
      <c r="BK478" s="133"/>
      <c r="BL478" s="133"/>
      <c r="BM478" s="133"/>
      <c r="BN478" s="133"/>
      <c r="BO478" s="133"/>
      <c r="BP478" s="133"/>
      <c r="BQ478" s="133"/>
      <c r="BR478" s="133"/>
      <c r="BS478" s="133"/>
      <c r="BT478" s="133"/>
      <c r="BU478" s="133"/>
      <c r="BV478" s="133"/>
      <c r="BW478" s="133"/>
      <c r="BX478" s="133"/>
      <c r="BY478" s="133"/>
      <c r="BZ478" s="133"/>
      <c r="CA478" s="133"/>
      <c r="CB478" s="133"/>
      <c r="CC478" s="133"/>
      <c r="CD478" s="133"/>
      <c r="CE478" s="133"/>
      <c r="CF478" s="133"/>
      <c r="CG478" s="133"/>
      <c r="CH478" s="133"/>
      <c r="CI478" s="133"/>
      <c r="CJ478" s="133"/>
      <c r="CK478" s="133"/>
      <c r="CL478" s="133"/>
      <c r="CM478" s="133"/>
      <c r="CN478" s="133"/>
      <c r="CO478" s="133"/>
      <c r="CP478" s="133"/>
      <c r="CQ478" s="133"/>
      <c r="CR478" s="133"/>
      <c r="CS478" s="133"/>
      <c r="CT478" s="133"/>
      <c r="CU478" s="133"/>
      <c r="CV478" s="133"/>
      <c r="CW478" s="133"/>
      <c r="CX478" s="133"/>
      <c r="CY478" s="133"/>
      <c r="CZ478" s="133"/>
      <c r="DA478" s="133"/>
      <c r="DB478" s="133"/>
      <c r="DC478" s="133"/>
      <c r="DD478" s="133"/>
      <c r="DE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/>
      <c r="BF479" s="133"/>
      <c r="BG479" s="133"/>
      <c r="BH479" s="133"/>
      <c r="BI479" s="133"/>
      <c r="BJ479" s="133"/>
      <c r="BK479" s="133"/>
      <c r="BL479" s="133"/>
      <c r="BM479" s="133"/>
      <c r="BN479" s="133"/>
      <c r="BO479" s="133"/>
      <c r="BP479" s="133"/>
      <c r="BQ479" s="133"/>
      <c r="BR479" s="133"/>
      <c r="BS479" s="133"/>
      <c r="BT479" s="133"/>
      <c r="BU479" s="133"/>
      <c r="BV479" s="133"/>
      <c r="BW479" s="133"/>
      <c r="BX479" s="133"/>
      <c r="BY479" s="133"/>
      <c r="BZ479" s="133"/>
      <c r="CA479" s="133"/>
      <c r="CB479" s="133"/>
      <c r="CC479" s="133"/>
      <c r="CD479" s="133"/>
      <c r="CE479" s="133"/>
      <c r="CF479" s="133"/>
      <c r="CG479" s="133"/>
      <c r="CH479" s="133"/>
      <c r="CI479" s="133"/>
      <c r="CJ479" s="133"/>
      <c r="CK479" s="133"/>
      <c r="CL479" s="133"/>
      <c r="CM479" s="133"/>
      <c r="CN479" s="133"/>
      <c r="CO479" s="133"/>
      <c r="CP479" s="133"/>
      <c r="CQ479" s="133"/>
      <c r="CR479" s="133"/>
      <c r="CS479" s="133"/>
      <c r="CT479" s="133"/>
      <c r="CU479" s="133"/>
      <c r="CV479" s="133"/>
      <c r="CW479" s="133"/>
      <c r="CX479" s="133"/>
      <c r="CY479" s="133"/>
      <c r="CZ479" s="133"/>
      <c r="DA479" s="133"/>
      <c r="DB479" s="133"/>
      <c r="DC479" s="133"/>
      <c r="DD479" s="133"/>
      <c r="DE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33"/>
      <c r="BG480" s="133"/>
      <c r="BH480" s="133"/>
      <c r="BI480" s="133"/>
      <c r="BJ480" s="133"/>
      <c r="BK480" s="133"/>
      <c r="BL480" s="133"/>
      <c r="BM480" s="133"/>
      <c r="BN480" s="133"/>
      <c r="BO480" s="133"/>
      <c r="BP480" s="133"/>
      <c r="BQ480" s="133"/>
      <c r="BR480" s="133"/>
      <c r="BS480" s="133"/>
      <c r="BT480" s="133"/>
      <c r="BU480" s="133"/>
      <c r="BV480" s="133"/>
      <c r="BW480" s="133"/>
      <c r="BX480" s="133"/>
      <c r="BY480" s="133"/>
      <c r="BZ480" s="133"/>
      <c r="CA480" s="133"/>
      <c r="CB480" s="133"/>
      <c r="CC480" s="133"/>
      <c r="CD480" s="133"/>
      <c r="CE480" s="133"/>
      <c r="CF480" s="133"/>
      <c r="CG480" s="133"/>
      <c r="CH480" s="133"/>
      <c r="CI480" s="133"/>
      <c r="CJ480" s="133"/>
      <c r="CK480" s="133"/>
      <c r="CL480" s="133"/>
      <c r="CM480" s="133"/>
      <c r="CN480" s="133"/>
      <c r="CO480" s="133"/>
      <c r="CP480" s="133"/>
      <c r="CQ480" s="133"/>
      <c r="CR480" s="133"/>
      <c r="CS480" s="133"/>
      <c r="CT480" s="133"/>
      <c r="CU480" s="133"/>
      <c r="CV480" s="133"/>
      <c r="CW480" s="133"/>
      <c r="CX480" s="133"/>
      <c r="CY480" s="133"/>
      <c r="CZ480" s="133"/>
      <c r="DA480" s="133"/>
      <c r="DB480" s="133"/>
      <c r="DC480" s="133"/>
      <c r="DD480" s="133"/>
      <c r="DE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33"/>
      <c r="BG481" s="133"/>
      <c r="BH481" s="133"/>
      <c r="BI481" s="133"/>
      <c r="BJ481" s="133"/>
      <c r="BK481" s="133"/>
      <c r="BL481" s="133"/>
      <c r="BM481" s="133"/>
      <c r="BN481" s="133"/>
      <c r="BO481" s="133"/>
      <c r="BP481" s="133"/>
      <c r="BQ481" s="133"/>
      <c r="BR481" s="133"/>
      <c r="BS481" s="133"/>
      <c r="BT481" s="133"/>
      <c r="BU481" s="133"/>
      <c r="BV481" s="133"/>
      <c r="BW481" s="133"/>
      <c r="BX481" s="133"/>
      <c r="BY481" s="133"/>
      <c r="BZ481" s="133"/>
      <c r="CA481" s="133"/>
      <c r="CB481" s="133"/>
      <c r="CC481" s="133"/>
      <c r="CD481" s="133"/>
      <c r="CE481" s="133"/>
      <c r="CF481" s="133"/>
      <c r="CG481" s="133"/>
      <c r="CH481" s="133"/>
      <c r="CI481" s="133"/>
      <c r="CJ481" s="133"/>
      <c r="CK481" s="133"/>
      <c r="CL481" s="133"/>
      <c r="CM481" s="133"/>
      <c r="CN481" s="133"/>
      <c r="CO481" s="133"/>
      <c r="CP481" s="133"/>
      <c r="CQ481" s="133"/>
      <c r="CR481" s="133"/>
      <c r="CS481" s="133"/>
      <c r="CT481" s="133"/>
      <c r="CU481" s="133"/>
      <c r="CV481" s="133"/>
      <c r="CW481" s="133"/>
      <c r="CX481" s="133"/>
      <c r="CY481" s="133"/>
      <c r="CZ481" s="133"/>
      <c r="DA481" s="133"/>
      <c r="DB481" s="133"/>
      <c r="DC481" s="133"/>
      <c r="DD481" s="133"/>
      <c r="DE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33"/>
      <c r="BG482" s="133"/>
      <c r="BH482" s="133"/>
      <c r="BI482" s="133"/>
      <c r="BJ482" s="133"/>
      <c r="BK482" s="133"/>
      <c r="BL482" s="133"/>
      <c r="BM482" s="133"/>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 s="133"/>
      <c r="BX482" s="133"/>
      <c r="BY482" s="133"/>
      <c r="BZ482" s="133"/>
      <c r="CA482" s="133"/>
      <c r="CB482" s="133"/>
      <c r="CC482" s="133"/>
      <c r="CD482" s="133"/>
      <c r="CE482" s="133"/>
      <c r="CF482" s="133"/>
      <c r="CG482" s="133"/>
      <c r="CH482" s="133"/>
      <c r="CI482" s="133"/>
      <c r="CJ482" s="133"/>
      <c r="CK482" s="133"/>
      <c r="CL482" s="133"/>
      <c r="CM482" s="133"/>
      <c r="CN482" s="133"/>
      <c r="CO482" s="133"/>
      <c r="CP482" s="133"/>
      <c r="CQ482" s="133"/>
      <c r="CR482" s="133"/>
      <c r="CS482" s="133"/>
      <c r="CT482" s="133"/>
      <c r="CU482" s="133"/>
      <c r="CV482" s="133"/>
      <c r="CW482" s="133"/>
      <c r="CX482" s="133"/>
      <c r="CY482" s="133"/>
      <c r="CZ482" s="133"/>
      <c r="DA482" s="133"/>
      <c r="DB482" s="133"/>
      <c r="DC482" s="133"/>
      <c r="DD482" s="133"/>
      <c r="DE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33"/>
      <c r="BG483" s="133"/>
      <c r="BH483" s="133"/>
      <c r="BI483" s="133"/>
      <c r="BJ483" s="133"/>
      <c r="BK483" s="133"/>
      <c r="BL483" s="133"/>
      <c r="BM483" s="133"/>
      <c r="BN483" s="133"/>
      <c r="BO483" s="133"/>
      <c r="BP483" s="133"/>
      <c r="BQ483" s="133"/>
      <c r="BR483" s="133"/>
      <c r="BS483" s="133"/>
      <c r="BT483" s="133"/>
      <c r="BU483" s="133"/>
      <c r="BV483" s="133"/>
      <c r="BW483" s="133"/>
      <c r="BX483" s="133"/>
      <c r="BY483" s="133"/>
      <c r="BZ483" s="133"/>
      <c r="CA483" s="133"/>
      <c r="CB483" s="133"/>
      <c r="CC483" s="133"/>
      <c r="CD483" s="133"/>
      <c r="CE483" s="133"/>
      <c r="CF483" s="133"/>
      <c r="CG483" s="133"/>
      <c r="CH483" s="133"/>
      <c r="CI483" s="133"/>
      <c r="CJ483" s="133"/>
      <c r="CK483" s="133"/>
      <c r="CL483" s="133"/>
      <c r="CM483" s="133"/>
      <c r="CN483" s="133"/>
      <c r="CO483" s="133"/>
      <c r="CP483" s="133"/>
      <c r="CQ483" s="133"/>
      <c r="CR483" s="133"/>
      <c r="CS483" s="133"/>
      <c r="CT483" s="133"/>
      <c r="CU483" s="133"/>
      <c r="CV483" s="133"/>
      <c r="CW483" s="133"/>
      <c r="CX483" s="133"/>
      <c r="CY483" s="133"/>
      <c r="CZ483" s="133"/>
      <c r="DA483" s="133"/>
      <c r="DB483" s="133"/>
      <c r="DC483" s="133"/>
      <c r="DD483" s="133"/>
      <c r="DE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  <c r="AY484" s="133"/>
      <c r="AZ484" s="133"/>
      <c r="BA484" s="133"/>
      <c r="BB484" s="133"/>
      <c r="BC484" s="133"/>
      <c r="BD484" s="133"/>
      <c r="BE484" s="133"/>
      <c r="BF484" s="133"/>
      <c r="BG484" s="133"/>
      <c r="BH484" s="133"/>
      <c r="BI484" s="133"/>
      <c r="BJ484" s="133"/>
      <c r="BK484" s="133"/>
      <c r="BL484" s="133"/>
      <c r="BM484" s="133"/>
      <c r="BN484" s="133"/>
      <c r="BO484" s="133"/>
      <c r="BP484" s="133"/>
      <c r="BQ484" s="133"/>
      <c r="BR484" s="133"/>
      <c r="BS484" s="133"/>
      <c r="BT484" s="133"/>
      <c r="BU484" s="133"/>
      <c r="BV484" s="133"/>
      <c r="BW484" s="133"/>
      <c r="BX484" s="133"/>
      <c r="BY484" s="133"/>
      <c r="BZ484" s="133"/>
      <c r="CA484" s="133"/>
      <c r="CB484" s="133"/>
      <c r="CC484" s="133"/>
      <c r="CD484" s="133"/>
      <c r="CE484" s="133"/>
      <c r="CF484" s="133"/>
      <c r="CG484" s="133"/>
      <c r="CH484" s="133"/>
      <c r="CI484" s="133"/>
      <c r="CJ484" s="133"/>
      <c r="CK484" s="133"/>
      <c r="CL484" s="133"/>
      <c r="CM484" s="133"/>
      <c r="CN484" s="133"/>
      <c r="CO484" s="133"/>
      <c r="CP484" s="133"/>
      <c r="CQ484" s="133"/>
      <c r="CR484" s="133"/>
      <c r="CS484" s="133"/>
      <c r="CT484" s="133"/>
      <c r="CU484" s="133"/>
      <c r="CV484" s="133"/>
      <c r="CW484" s="133"/>
      <c r="CX484" s="133"/>
      <c r="CY484" s="133"/>
      <c r="CZ484" s="133"/>
      <c r="DA484" s="133"/>
      <c r="DB484" s="133"/>
      <c r="DC484" s="133"/>
      <c r="DD484" s="133"/>
      <c r="DE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  <c r="AY485" s="133"/>
      <c r="AZ485" s="133"/>
      <c r="BA485" s="133"/>
      <c r="BB485" s="133"/>
      <c r="BC485" s="133"/>
      <c r="BD485" s="133"/>
      <c r="BE485" s="133"/>
      <c r="BF485" s="133"/>
      <c r="BG485" s="133"/>
      <c r="BH485" s="133"/>
      <c r="BI485" s="133"/>
      <c r="BJ485" s="133"/>
      <c r="BK485" s="133"/>
      <c r="BL485" s="133"/>
      <c r="BM485" s="133"/>
      <c r="BN485" s="133"/>
      <c r="BO485" s="133"/>
      <c r="BP485" s="133"/>
      <c r="BQ485" s="133"/>
      <c r="BR485" s="133"/>
      <c r="BS485" s="133"/>
      <c r="BT485" s="133"/>
      <c r="BU485" s="133"/>
      <c r="BV485" s="133"/>
      <c r="BW485" s="133"/>
      <c r="BX485" s="133"/>
      <c r="BY485" s="133"/>
      <c r="BZ485" s="133"/>
      <c r="CA485" s="133"/>
      <c r="CB485" s="133"/>
      <c r="CC485" s="133"/>
      <c r="CD485" s="133"/>
      <c r="CE485" s="133"/>
      <c r="CF485" s="133"/>
      <c r="CG485" s="133"/>
      <c r="CH485" s="133"/>
      <c r="CI485" s="133"/>
      <c r="CJ485" s="133"/>
      <c r="CK485" s="133"/>
      <c r="CL485" s="133"/>
      <c r="CM485" s="133"/>
      <c r="CN485" s="133"/>
      <c r="CO485" s="133"/>
      <c r="CP485" s="133"/>
      <c r="CQ485" s="133"/>
      <c r="CR485" s="133"/>
      <c r="CS485" s="133"/>
      <c r="CT485" s="133"/>
      <c r="CU485" s="133"/>
      <c r="CV485" s="133"/>
      <c r="CW485" s="133"/>
      <c r="CX485" s="133"/>
      <c r="CY485" s="133"/>
      <c r="CZ485" s="133"/>
      <c r="DA485" s="133"/>
      <c r="DB485" s="133"/>
      <c r="DC485" s="133"/>
      <c r="DD485" s="133"/>
      <c r="DE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33"/>
      <c r="BG486" s="133"/>
      <c r="BH486" s="133"/>
      <c r="BI486" s="133"/>
      <c r="BJ486" s="133"/>
      <c r="BK486" s="133"/>
      <c r="BL486" s="133"/>
      <c r="BM486" s="133"/>
      <c r="BN486" s="133"/>
      <c r="BO486" s="133"/>
      <c r="BP486" s="133"/>
      <c r="BQ486" s="133"/>
      <c r="BR486" s="133"/>
      <c r="BS486" s="133"/>
      <c r="BT486" s="133"/>
      <c r="BU486" s="133"/>
      <c r="BV486" s="133"/>
      <c r="BW486" s="133"/>
      <c r="BX486" s="133"/>
      <c r="BY486" s="133"/>
      <c r="BZ486" s="133"/>
      <c r="CA486" s="133"/>
      <c r="CB486" s="133"/>
      <c r="CC486" s="133"/>
      <c r="CD486" s="133"/>
      <c r="CE486" s="133"/>
      <c r="CF486" s="133"/>
      <c r="CG486" s="133"/>
      <c r="CH486" s="133"/>
      <c r="CI486" s="133"/>
      <c r="CJ486" s="133"/>
      <c r="CK486" s="133"/>
      <c r="CL486" s="133"/>
      <c r="CM486" s="133"/>
      <c r="CN486" s="133"/>
      <c r="CO486" s="133"/>
      <c r="CP486" s="133"/>
      <c r="CQ486" s="133"/>
      <c r="CR486" s="133"/>
      <c r="CS486" s="133"/>
      <c r="CT486" s="133"/>
      <c r="CU486" s="133"/>
      <c r="CV486" s="133"/>
      <c r="CW486" s="133"/>
      <c r="CX486" s="133"/>
      <c r="CY486" s="133"/>
      <c r="CZ486" s="133"/>
      <c r="DA486" s="133"/>
      <c r="DB486" s="133"/>
      <c r="DC486" s="133"/>
      <c r="DD486" s="133"/>
      <c r="DE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33"/>
      <c r="BG487" s="133"/>
      <c r="BH487" s="133"/>
      <c r="BI487" s="133"/>
      <c r="BJ487" s="133"/>
      <c r="BK487" s="133"/>
      <c r="BL487" s="133"/>
      <c r="BM487" s="133"/>
      <c r="BN487" s="133"/>
      <c r="BO487" s="133"/>
      <c r="BP487" s="133"/>
      <c r="BQ487" s="133"/>
      <c r="BR487" s="133"/>
      <c r="BS487" s="133"/>
      <c r="BT487" s="133"/>
      <c r="BU487" s="133"/>
      <c r="BV487" s="133"/>
      <c r="BW487" s="133"/>
      <c r="BX487" s="133"/>
      <c r="BY487" s="133"/>
      <c r="BZ487" s="133"/>
      <c r="CA487" s="133"/>
      <c r="CB487" s="133"/>
      <c r="CC487" s="133"/>
      <c r="CD487" s="133"/>
      <c r="CE487" s="133"/>
      <c r="CF487" s="133"/>
      <c r="CG487" s="133"/>
      <c r="CH487" s="133"/>
      <c r="CI487" s="133"/>
      <c r="CJ487" s="133"/>
      <c r="CK487" s="133"/>
      <c r="CL487" s="133"/>
      <c r="CM487" s="133"/>
      <c r="CN487" s="133"/>
      <c r="CO487" s="133"/>
      <c r="CP487" s="133"/>
      <c r="CQ487" s="133"/>
      <c r="CR487" s="133"/>
      <c r="CS487" s="133"/>
      <c r="CT487" s="133"/>
      <c r="CU487" s="133"/>
      <c r="CV487" s="133"/>
      <c r="CW487" s="133"/>
      <c r="CX487" s="133"/>
      <c r="CY487" s="133"/>
      <c r="CZ487" s="133"/>
      <c r="DA487" s="133"/>
      <c r="DB487" s="133"/>
      <c r="DC487" s="133"/>
      <c r="DD487" s="133"/>
      <c r="DE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/>
      <c r="BF488" s="133"/>
      <c r="BG488" s="133"/>
      <c r="BH488" s="133"/>
      <c r="BI488" s="133"/>
      <c r="BJ488" s="133"/>
      <c r="BK488" s="133"/>
      <c r="BL488" s="133"/>
      <c r="BM488" s="133"/>
      <c r="BN488" s="133"/>
      <c r="BO488" s="133"/>
      <c r="BP488" s="133"/>
      <c r="BQ488" s="133"/>
      <c r="BR488" s="133"/>
      <c r="BS488" s="133"/>
      <c r="BT488" s="133"/>
      <c r="BU488" s="133"/>
      <c r="BV488" s="133"/>
      <c r="BW488" s="133"/>
      <c r="BX488" s="133"/>
      <c r="BY488" s="133"/>
      <c r="BZ488" s="133"/>
      <c r="CA488" s="133"/>
      <c r="CB488" s="133"/>
      <c r="CC488" s="133"/>
      <c r="CD488" s="133"/>
      <c r="CE488" s="133"/>
      <c r="CF488" s="133"/>
      <c r="CG488" s="133"/>
      <c r="CH488" s="133"/>
      <c r="CI488" s="133"/>
      <c r="CJ488" s="133"/>
      <c r="CK488" s="133"/>
      <c r="CL488" s="133"/>
      <c r="CM488" s="133"/>
      <c r="CN488" s="133"/>
      <c r="CO488" s="133"/>
      <c r="CP488" s="133"/>
      <c r="CQ488" s="133"/>
      <c r="CR488" s="133"/>
      <c r="CS488" s="133"/>
      <c r="CT488" s="133"/>
      <c r="CU488" s="133"/>
      <c r="CV488" s="133"/>
      <c r="CW488" s="133"/>
      <c r="CX488" s="133"/>
      <c r="CY488" s="133"/>
      <c r="CZ488" s="133"/>
      <c r="DA488" s="133"/>
      <c r="DB488" s="133"/>
      <c r="DC488" s="133"/>
      <c r="DD488" s="133"/>
      <c r="DE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/>
      <c r="BF489" s="133"/>
      <c r="BG489" s="133"/>
      <c r="BH489" s="133"/>
      <c r="BI489" s="133"/>
      <c r="BJ489" s="133"/>
      <c r="BK489" s="133"/>
      <c r="BL489" s="133"/>
      <c r="BM489" s="133"/>
      <c r="BN489" s="133"/>
      <c r="BO489" s="133"/>
      <c r="BP489" s="133"/>
      <c r="BQ489" s="133"/>
      <c r="BR489" s="133"/>
      <c r="BS489" s="133"/>
      <c r="BT489" s="133"/>
      <c r="BU489" s="133"/>
      <c r="BV489" s="133"/>
      <c r="BW489" s="133"/>
      <c r="BX489" s="133"/>
      <c r="BY489" s="133"/>
      <c r="BZ489" s="133"/>
      <c r="CA489" s="133"/>
      <c r="CB489" s="133"/>
      <c r="CC489" s="133"/>
      <c r="CD489" s="133"/>
      <c r="CE489" s="133"/>
      <c r="CF489" s="133"/>
      <c r="CG489" s="133"/>
      <c r="CH489" s="133"/>
      <c r="CI489" s="133"/>
      <c r="CJ489" s="133"/>
      <c r="CK489" s="133"/>
      <c r="CL489" s="133"/>
      <c r="CM489" s="133"/>
      <c r="CN489" s="133"/>
      <c r="CO489" s="133"/>
      <c r="CP489" s="133"/>
      <c r="CQ489" s="133"/>
      <c r="CR489" s="133"/>
      <c r="CS489" s="133"/>
      <c r="CT489" s="133"/>
      <c r="CU489" s="133"/>
      <c r="CV489" s="133"/>
      <c r="CW489" s="133"/>
      <c r="CX489" s="133"/>
      <c r="CY489" s="133"/>
      <c r="CZ489" s="133"/>
      <c r="DA489" s="133"/>
      <c r="DB489" s="133"/>
      <c r="DC489" s="133"/>
      <c r="DD489" s="133"/>
      <c r="DE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  <c r="BQ490" s="133"/>
      <c r="BR490" s="133"/>
      <c r="BS490" s="133"/>
      <c r="BT490" s="133"/>
      <c r="BU490" s="133"/>
      <c r="BV490" s="133"/>
      <c r="BW490" s="133"/>
      <c r="BX490" s="133"/>
      <c r="BY490" s="133"/>
      <c r="BZ490" s="133"/>
      <c r="CA490" s="133"/>
      <c r="CB490" s="133"/>
      <c r="CC490" s="133"/>
      <c r="CD490" s="133"/>
      <c r="CE490" s="133"/>
      <c r="CF490" s="133"/>
      <c r="CG490" s="133"/>
      <c r="CH490" s="133"/>
      <c r="CI490" s="133"/>
      <c r="CJ490" s="133"/>
      <c r="CK490" s="133"/>
      <c r="CL490" s="133"/>
      <c r="CM490" s="133"/>
      <c r="CN490" s="133"/>
      <c r="CO490" s="133"/>
      <c r="CP490" s="133"/>
      <c r="CQ490" s="133"/>
      <c r="CR490" s="133"/>
      <c r="CS490" s="133"/>
      <c r="CT490" s="133"/>
      <c r="CU490" s="133"/>
      <c r="CV490" s="133"/>
      <c r="CW490" s="133"/>
      <c r="CX490" s="133"/>
      <c r="CY490" s="133"/>
      <c r="CZ490" s="133"/>
      <c r="DA490" s="133"/>
      <c r="DB490" s="133"/>
      <c r="DC490" s="133"/>
      <c r="DD490" s="133"/>
      <c r="DE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33"/>
      <c r="BG491" s="133"/>
      <c r="BH491" s="133"/>
      <c r="BI491" s="133"/>
      <c r="BJ491" s="133"/>
      <c r="BK491" s="133"/>
      <c r="BL491" s="133"/>
      <c r="BM491" s="133"/>
      <c r="BN491" s="133"/>
      <c r="BO491" s="133"/>
      <c r="BP491" s="133"/>
      <c r="BQ491" s="133"/>
      <c r="BR491" s="133"/>
      <c r="BS491" s="133"/>
      <c r="BT491" s="133"/>
      <c r="BU491" s="133"/>
      <c r="BV491" s="133"/>
      <c r="BW491" s="133"/>
      <c r="BX491" s="133"/>
      <c r="BY491" s="133"/>
      <c r="BZ491" s="133"/>
      <c r="CA491" s="133"/>
      <c r="CB491" s="133"/>
      <c r="CC491" s="133"/>
      <c r="CD491" s="133"/>
      <c r="CE491" s="133"/>
      <c r="CF491" s="133"/>
      <c r="CG491" s="133"/>
      <c r="CH491" s="133"/>
      <c r="CI491" s="133"/>
      <c r="CJ491" s="133"/>
      <c r="CK491" s="133"/>
      <c r="CL491" s="133"/>
      <c r="CM491" s="133"/>
      <c r="CN491" s="133"/>
      <c r="CO491" s="133"/>
      <c r="CP491" s="133"/>
      <c r="CQ491" s="133"/>
      <c r="CR491" s="133"/>
      <c r="CS491" s="133"/>
      <c r="CT491" s="133"/>
      <c r="CU491" s="133"/>
      <c r="CV491" s="133"/>
      <c r="CW491" s="133"/>
      <c r="CX491" s="133"/>
      <c r="CY491" s="133"/>
      <c r="CZ491" s="133"/>
      <c r="DA491" s="133"/>
      <c r="DB491" s="133"/>
      <c r="DC491" s="133"/>
      <c r="DD491" s="133"/>
      <c r="DE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33"/>
      <c r="BG492" s="133"/>
      <c r="BH492" s="133"/>
      <c r="BI492" s="133"/>
      <c r="BJ492" s="133"/>
      <c r="BK492" s="133"/>
      <c r="BL492" s="133"/>
      <c r="BM492" s="133"/>
      <c r="BN492" s="133"/>
      <c r="BO492" s="133"/>
      <c r="BP492" s="133"/>
      <c r="BQ492" s="133"/>
      <c r="BR492" s="133"/>
      <c r="BS492" s="133"/>
      <c r="BT492" s="133"/>
      <c r="BU492" s="133"/>
      <c r="BV492" s="133"/>
      <c r="BW492" s="133"/>
      <c r="BX492" s="133"/>
      <c r="BY492" s="133"/>
      <c r="BZ492" s="133"/>
      <c r="CA492" s="133"/>
      <c r="CB492" s="133"/>
      <c r="CC492" s="133"/>
      <c r="CD492" s="133"/>
      <c r="CE492" s="133"/>
      <c r="CF492" s="133"/>
      <c r="CG492" s="133"/>
      <c r="CH492" s="133"/>
      <c r="CI492" s="133"/>
      <c r="CJ492" s="133"/>
      <c r="CK492" s="133"/>
      <c r="CL492" s="133"/>
      <c r="CM492" s="133"/>
      <c r="CN492" s="133"/>
      <c r="CO492" s="133"/>
      <c r="CP492" s="133"/>
      <c r="CQ492" s="133"/>
      <c r="CR492" s="133"/>
      <c r="CS492" s="133"/>
      <c r="CT492" s="133"/>
      <c r="CU492" s="133"/>
      <c r="CV492" s="133"/>
      <c r="CW492" s="133"/>
      <c r="CX492" s="133"/>
      <c r="CY492" s="133"/>
      <c r="CZ492" s="133"/>
      <c r="DA492" s="133"/>
      <c r="DB492" s="133"/>
      <c r="DC492" s="133"/>
      <c r="DD492" s="133"/>
      <c r="DE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33"/>
      <c r="BG493" s="133"/>
      <c r="BH493" s="133"/>
      <c r="BI493" s="133"/>
      <c r="BJ493" s="133"/>
      <c r="BK493" s="133"/>
      <c r="BL493" s="133"/>
      <c r="BM493" s="133"/>
      <c r="BN493" s="133"/>
      <c r="BO493" s="133"/>
      <c r="BP493" s="133"/>
      <c r="BQ493" s="133"/>
      <c r="BR493" s="133"/>
      <c r="BS493" s="133"/>
      <c r="BT493" s="133"/>
      <c r="BU493" s="133"/>
      <c r="BV493" s="133"/>
      <c r="BW493" s="133"/>
      <c r="BX493" s="133"/>
      <c r="BY493" s="133"/>
      <c r="BZ493" s="133"/>
      <c r="CA493" s="133"/>
      <c r="CB493" s="133"/>
      <c r="CC493" s="133"/>
      <c r="CD493" s="133"/>
      <c r="CE493" s="133"/>
      <c r="CF493" s="133"/>
      <c r="CG493" s="133"/>
      <c r="CH493" s="133"/>
      <c r="CI493" s="133"/>
      <c r="CJ493" s="133"/>
      <c r="CK493" s="133"/>
      <c r="CL493" s="133"/>
      <c r="CM493" s="133"/>
      <c r="CN493" s="133"/>
      <c r="CO493" s="133"/>
      <c r="CP493" s="133"/>
      <c r="CQ493" s="133"/>
      <c r="CR493" s="133"/>
      <c r="CS493" s="133"/>
      <c r="CT493" s="133"/>
      <c r="CU493" s="133"/>
      <c r="CV493" s="133"/>
      <c r="CW493" s="133"/>
      <c r="CX493" s="133"/>
      <c r="CY493" s="133"/>
      <c r="CZ493" s="133"/>
      <c r="DA493" s="133"/>
      <c r="DB493" s="133"/>
      <c r="DC493" s="133"/>
      <c r="DD493" s="133"/>
      <c r="DE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33"/>
      <c r="BG494" s="133"/>
      <c r="BH494" s="133"/>
      <c r="BI494" s="133"/>
      <c r="BJ494" s="133"/>
      <c r="BK494" s="133"/>
      <c r="BL494" s="133"/>
      <c r="BM494" s="133"/>
      <c r="BN494" s="133"/>
      <c r="BO494" s="133"/>
      <c r="BP494" s="133"/>
      <c r="BQ494" s="133"/>
      <c r="BR494" s="133"/>
      <c r="BS494" s="133"/>
      <c r="BT494" s="133"/>
      <c r="BU494" s="133"/>
      <c r="BV494" s="133"/>
      <c r="BW494" s="133"/>
      <c r="BX494" s="133"/>
      <c r="BY494" s="133"/>
      <c r="BZ494" s="133"/>
      <c r="CA494" s="133"/>
      <c r="CB494" s="133"/>
      <c r="CC494" s="133"/>
      <c r="CD494" s="133"/>
      <c r="CE494" s="133"/>
      <c r="CF494" s="133"/>
      <c r="CG494" s="133"/>
      <c r="CH494" s="133"/>
      <c r="CI494" s="133"/>
      <c r="CJ494" s="133"/>
      <c r="CK494" s="133"/>
      <c r="CL494" s="133"/>
      <c r="CM494" s="133"/>
      <c r="CN494" s="133"/>
      <c r="CO494" s="133"/>
      <c r="CP494" s="133"/>
      <c r="CQ494" s="133"/>
      <c r="CR494" s="133"/>
      <c r="CS494" s="133"/>
      <c r="CT494" s="133"/>
      <c r="CU494" s="133"/>
      <c r="CV494" s="133"/>
      <c r="CW494" s="133"/>
      <c r="CX494" s="133"/>
      <c r="CY494" s="133"/>
      <c r="CZ494" s="133"/>
      <c r="DA494" s="133"/>
      <c r="DB494" s="133"/>
      <c r="DC494" s="133"/>
      <c r="DD494" s="133"/>
      <c r="DE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/>
      <c r="BF495" s="133"/>
      <c r="BG495" s="133"/>
      <c r="BH495" s="133"/>
      <c r="BI495" s="133"/>
      <c r="BJ495" s="133"/>
      <c r="BK495" s="133"/>
      <c r="BL495" s="133"/>
      <c r="BM495" s="133"/>
      <c r="BN495" s="133"/>
      <c r="BO495" s="133"/>
      <c r="BP495" s="133"/>
      <c r="BQ495" s="133"/>
      <c r="BR495" s="133"/>
      <c r="BS495" s="133"/>
      <c r="BT495" s="133"/>
      <c r="BU495" s="133"/>
      <c r="BV495" s="133"/>
      <c r="BW495" s="133"/>
      <c r="BX495" s="133"/>
      <c r="BY495" s="133"/>
      <c r="BZ495" s="133"/>
      <c r="CA495" s="133"/>
      <c r="CB495" s="133"/>
      <c r="CC495" s="133"/>
      <c r="CD495" s="133"/>
      <c r="CE495" s="133"/>
      <c r="CF495" s="133"/>
      <c r="CG495" s="133"/>
      <c r="CH495" s="133"/>
      <c r="CI495" s="133"/>
      <c r="CJ495" s="133"/>
      <c r="CK495" s="133"/>
      <c r="CL495" s="133"/>
      <c r="CM495" s="133"/>
      <c r="CN495" s="133"/>
      <c r="CO495" s="133"/>
      <c r="CP495" s="133"/>
      <c r="CQ495" s="133"/>
      <c r="CR495" s="133"/>
      <c r="CS495" s="133"/>
      <c r="CT495" s="133"/>
      <c r="CU495" s="133"/>
      <c r="CV495" s="133"/>
      <c r="CW495" s="133"/>
      <c r="CX495" s="133"/>
      <c r="CY495" s="133"/>
      <c r="CZ495" s="133"/>
      <c r="DA495" s="133"/>
      <c r="DB495" s="133"/>
      <c r="DC495" s="133"/>
      <c r="DD495" s="133"/>
      <c r="DE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33"/>
      <c r="BG496" s="133"/>
      <c r="BH496" s="133"/>
      <c r="BI496" s="133"/>
      <c r="BJ496" s="133"/>
      <c r="BK496" s="133"/>
      <c r="BL496" s="133"/>
      <c r="BM496" s="133"/>
      <c r="BN496" s="133"/>
      <c r="BO496" s="133"/>
      <c r="BP496" s="133"/>
      <c r="BQ496" s="133"/>
      <c r="BR496" s="133"/>
      <c r="BS496" s="133"/>
      <c r="BT496" s="133"/>
      <c r="BU496" s="133"/>
      <c r="BV496" s="133"/>
      <c r="BW496" s="133"/>
      <c r="BX496" s="133"/>
      <c r="BY496" s="133"/>
      <c r="BZ496" s="133"/>
      <c r="CA496" s="133"/>
      <c r="CB496" s="133"/>
      <c r="CC496" s="133"/>
      <c r="CD496" s="133"/>
      <c r="CE496" s="133"/>
      <c r="CF496" s="133"/>
      <c r="CG496" s="133"/>
      <c r="CH496" s="133"/>
      <c r="CI496" s="133"/>
      <c r="CJ496" s="133"/>
      <c r="CK496" s="133"/>
      <c r="CL496" s="133"/>
      <c r="CM496" s="133"/>
      <c r="CN496" s="133"/>
      <c r="CO496" s="133"/>
      <c r="CP496" s="133"/>
      <c r="CQ496" s="133"/>
      <c r="CR496" s="133"/>
      <c r="CS496" s="133"/>
      <c r="CT496" s="133"/>
      <c r="CU496" s="133"/>
      <c r="CV496" s="133"/>
      <c r="CW496" s="133"/>
      <c r="CX496" s="133"/>
      <c r="CY496" s="133"/>
      <c r="CZ496" s="133"/>
      <c r="DA496" s="133"/>
      <c r="DB496" s="133"/>
      <c r="DC496" s="133"/>
      <c r="DD496" s="133"/>
      <c r="DE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  <c r="AY497" s="133"/>
      <c r="AZ497" s="133"/>
      <c r="BA497" s="133"/>
      <c r="BB497" s="133"/>
      <c r="BC497" s="133"/>
      <c r="BD497" s="133"/>
      <c r="BE497" s="133"/>
      <c r="BF497" s="133"/>
      <c r="BG497" s="133"/>
      <c r="BH497" s="133"/>
      <c r="BI497" s="133"/>
      <c r="BJ497" s="133"/>
      <c r="BK497" s="133"/>
      <c r="BL497" s="133"/>
      <c r="BM497" s="133"/>
      <c r="BN497" s="133"/>
      <c r="BO497" s="133"/>
      <c r="BP497" s="133"/>
      <c r="BQ497" s="133"/>
      <c r="BR497" s="133"/>
      <c r="BS497" s="133"/>
      <c r="BT497" s="133"/>
      <c r="BU497" s="133"/>
      <c r="BV497" s="133"/>
      <c r="BW497" s="133"/>
      <c r="BX497" s="133"/>
      <c r="BY497" s="133"/>
      <c r="BZ497" s="133"/>
      <c r="CA497" s="133"/>
      <c r="CB497" s="133"/>
      <c r="CC497" s="133"/>
      <c r="CD497" s="133"/>
      <c r="CE497" s="133"/>
      <c r="CF497" s="133"/>
      <c r="CG497" s="133"/>
      <c r="CH497" s="133"/>
      <c r="CI497" s="133"/>
      <c r="CJ497" s="133"/>
      <c r="CK497" s="133"/>
      <c r="CL497" s="133"/>
      <c r="CM497" s="133"/>
      <c r="CN497" s="133"/>
      <c r="CO497" s="133"/>
      <c r="CP497" s="133"/>
      <c r="CQ497" s="133"/>
      <c r="CR497" s="133"/>
      <c r="CS497" s="133"/>
      <c r="CT497" s="133"/>
      <c r="CU497" s="133"/>
      <c r="CV497" s="133"/>
      <c r="CW497" s="133"/>
      <c r="CX497" s="133"/>
      <c r="CY497" s="133"/>
      <c r="CZ497" s="133"/>
      <c r="DA497" s="133"/>
      <c r="DB497" s="133"/>
      <c r="DC497" s="133"/>
      <c r="DD497" s="133"/>
      <c r="DE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33"/>
      <c r="BG498" s="133"/>
      <c r="BH498" s="133"/>
      <c r="BI498" s="133"/>
      <c r="BJ498" s="133"/>
      <c r="BK498" s="133"/>
      <c r="BL498" s="133"/>
      <c r="BM498" s="133"/>
      <c r="BN498" s="133"/>
      <c r="BO498" s="133"/>
      <c r="BP498" s="133"/>
      <c r="BQ498" s="133"/>
      <c r="BR498" s="133"/>
      <c r="BS498" s="133"/>
      <c r="BT498" s="133"/>
      <c r="BU498" s="133"/>
      <c r="BV498" s="133"/>
      <c r="BW498" s="133"/>
      <c r="BX498" s="133"/>
      <c r="BY498" s="133"/>
      <c r="BZ498" s="133"/>
      <c r="CA498" s="133"/>
      <c r="CB498" s="133"/>
      <c r="CC498" s="133"/>
      <c r="CD498" s="133"/>
      <c r="CE498" s="133"/>
      <c r="CF498" s="133"/>
      <c r="CG498" s="133"/>
      <c r="CH498" s="133"/>
      <c r="CI498" s="133"/>
      <c r="CJ498" s="133"/>
      <c r="CK498" s="133"/>
      <c r="CL498" s="133"/>
      <c r="CM498" s="133"/>
      <c r="CN498" s="133"/>
      <c r="CO498" s="133"/>
      <c r="CP498" s="133"/>
      <c r="CQ498" s="133"/>
      <c r="CR498" s="133"/>
      <c r="CS498" s="133"/>
      <c r="CT498" s="133"/>
      <c r="CU498" s="133"/>
      <c r="CV498" s="133"/>
      <c r="CW498" s="133"/>
      <c r="CX498" s="133"/>
      <c r="CY498" s="133"/>
      <c r="CZ498" s="133"/>
      <c r="DA498" s="133"/>
      <c r="DB498" s="133"/>
      <c r="DC498" s="133"/>
      <c r="DD498" s="133"/>
      <c r="DE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  <c r="AY499" s="133"/>
      <c r="AZ499" s="133"/>
      <c r="BA499" s="133"/>
      <c r="BB499" s="133"/>
      <c r="BC499" s="133"/>
      <c r="BD499" s="133"/>
      <c r="BE499" s="133"/>
      <c r="BF499" s="133"/>
      <c r="BG499" s="133"/>
      <c r="BH499" s="133"/>
      <c r="BI499" s="133"/>
      <c r="BJ499" s="133"/>
      <c r="BK499" s="133"/>
      <c r="BL499" s="133"/>
      <c r="BM499" s="133"/>
      <c r="BN499" s="133"/>
      <c r="BO499" s="133"/>
      <c r="BP499" s="133"/>
      <c r="BQ499" s="133"/>
      <c r="BR499" s="133"/>
      <c r="BS499" s="133"/>
      <c r="BT499" s="133"/>
      <c r="BU499" s="133"/>
      <c r="BV499" s="133"/>
      <c r="BW499" s="133"/>
      <c r="BX499" s="133"/>
      <c r="BY499" s="133"/>
      <c r="BZ499" s="133"/>
      <c r="CA499" s="133"/>
      <c r="CB499" s="133"/>
      <c r="CC499" s="133"/>
      <c r="CD499" s="133"/>
      <c r="CE499" s="133"/>
      <c r="CF499" s="133"/>
      <c r="CG499" s="133"/>
      <c r="CH499" s="133"/>
      <c r="CI499" s="133"/>
      <c r="CJ499" s="133"/>
      <c r="CK499" s="133"/>
      <c r="CL499" s="133"/>
      <c r="CM499" s="133"/>
      <c r="CN499" s="133"/>
      <c r="CO499" s="133"/>
      <c r="CP499" s="133"/>
      <c r="CQ499" s="133"/>
      <c r="CR499" s="133"/>
      <c r="CS499" s="133"/>
      <c r="CT499" s="133"/>
      <c r="CU499" s="133"/>
      <c r="CV499" s="133"/>
      <c r="CW499" s="133"/>
      <c r="CX499" s="133"/>
      <c r="CY499" s="133"/>
      <c r="CZ499" s="133"/>
      <c r="DA499" s="133"/>
      <c r="DB499" s="133"/>
      <c r="DC499" s="133"/>
      <c r="DD499" s="133"/>
      <c r="DE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3"/>
      <c r="BF500" s="133"/>
      <c r="BG500" s="133"/>
      <c r="BH500" s="133"/>
      <c r="BI500" s="133"/>
      <c r="BJ500" s="133"/>
      <c r="BK500" s="133"/>
      <c r="BL500" s="133"/>
      <c r="BM500" s="133"/>
      <c r="BN500" s="133"/>
      <c r="BO500" s="133"/>
      <c r="BP500" s="133"/>
      <c r="BQ500" s="133"/>
      <c r="BR500" s="133"/>
      <c r="BS500" s="133"/>
      <c r="BT500" s="133"/>
      <c r="BU500" s="133"/>
      <c r="BV500" s="133"/>
      <c r="BW500" s="133"/>
      <c r="BX500" s="133"/>
      <c r="BY500" s="133"/>
      <c r="BZ500" s="133"/>
      <c r="CA500" s="133"/>
      <c r="CB500" s="133"/>
      <c r="CC500" s="133"/>
      <c r="CD500" s="133"/>
      <c r="CE500" s="133"/>
      <c r="CF500" s="133"/>
      <c r="CG500" s="133"/>
      <c r="CH500" s="133"/>
      <c r="CI500" s="133"/>
      <c r="CJ500" s="133"/>
      <c r="CK500" s="133"/>
      <c r="CL500" s="133"/>
      <c r="CM500" s="133"/>
      <c r="CN500" s="133"/>
      <c r="CO500" s="133"/>
      <c r="CP500" s="133"/>
      <c r="CQ500" s="133"/>
      <c r="CR500" s="133"/>
      <c r="CS500" s="133"/>
      <c r="CT500" s="133"/>
      <c r="CU500" s="133"/>
      <c r="CV500" s="133"/>
      <c r="CW500" s="133"/>
      <c r="CX500" s="133"/>
      <c r="CY500" s="133"/>
      <c r="CZ500" s="133"/>
      <c r="DA500" s="133"/>
      <c r="DB500" s="133"/>
      <c r="DC500" s="133"/>
      <c r="DD500" s="133"/>
      <c r="DE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3"/>
      <c r="BF501" s="133"/>
      <c r="BG501" s="133"/>
      <c r="BH501" s="133"/>
      <c r="BI501" s="133"/>
      <c r="BJ501" s="133"/>
      <c r="BK501" s="133"/>
      <c r="BL501" s="133"/>
      <c r="BM501" s="133"/>
      <c r="BN501" s="133"/>
      <c r="BO501" s="133"/>
      <c r="BP501" s="133"/>
      <c r="BQ501" s="133"/>
      <c r="BR501" s="133"/>
      <c r="BS501" s="133"/>
      <c r="BT501" s="133"/>
      <c r="BU501" s="133"/>
      <c r="BV501" s="133"/>
      <c r="BW501" s="133"/>
      <c r="BX501" s="133"/>
      <c r="BY501" s="133"/>
      <c r="BZ501" s="133"/>
      <c r="CA501" s="133"/>
      <c r="CB501" s="133"/>
      <c r="CC501" s="133"/>
      <c r="CD501" s="133"/>
      <c r="CE501" s="133"/>
      <c r="CF501" s="133"/>
      <c r="CG501" s="133"/>
      <c r="CH501" s="133"/>
      <c r="CI501" s="133"/>
      <c r="CJ501" s="133"/>
      <c r="CK501" s="133"/>
      <c r="CL501" s="133"/>
      <c r="CM501" s="133"/>
      <c r="CN501" s="133"/>
      <c r="CO501" s="133"/>
      <c r="CP501" s="133"/>
      <c r="CQ501" s="133"/>
      <c r="CR501" s="133"/>
      <c r="CS501" s="133"/>
      <c r="CT501" s="133"/>
      <c r="CU501" s="133"/>
      <c r="CV501" s="133"/>
      <c r="CW501" s="133"/>
      <c r="CX501" s="133"/>
      <c r="CY501" s="133"/>
      <c r="CZ501" s="133"/>
      <c r="DA501" s="133"/>
      <c r="DB501" s="133"/>
      <c r="DC501" s="133"/>
      <c r="DD501" s="133"/>
      <c r="DE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33"/>
      <c r="BG502" s="133"/>
      <c r="BH502" s="133"/>
      <c r="BI502" s="133"/>
      <c r="BJ502" s="133"/>
      <c r="BK502" s="133"/>
      <c r="BL502" s="133"/>
      <c r="BM502" s="133"/>
      <c r="BN502" s="133"/>
      <c r="BO502" s="133"/>
      <c r="BP502" s="133"/>
      <c r="BQ502" s="133"/>
      <c r="BR502" s="133"/>
      <c r="BS502" s="133"/>
      <c r="BT502" s="133"/>
      <c r="BU502" s="133"/>
      <c r="BV502" s="133"/>
      <c r="BW502" s="133"/>
      <c r="BX502" s="133"/>
      <c r="BY502" s="133"/>
      <c r="BZ502" s="133"/>
      <c r="CA502" s="133"/>
      <c r="CB502" s="133"/>
      <c r="CC502" s="133"/>
      <c r="CD502" s="133"/>
      <c r="CE502" s="133"/>
      <c r="CF502" s="133"/>
      <c r="CG502" s="133"/>
      <c r="CH502" s="133"/>
      <c r="CI502" s="133"/>
      <c r="CJ502" s="133"/>
      <c r="CK502" s="133"/>
      <c r="CL502" s="133"/>
      <c r="CM502" s="133"/>
      <c r="CN502" s="133"/>
      <c r="CO502" s="133"/>
      <c r="CP502" s="133"/>
      <c r="CQ502" s="133"/>
      <c r="CR502" s="133"/>
      <c r="CS502" s="133"/>
      <c r="CT502" s="133"/>
      <c r="CU502" s="133"/>
      <c r="CV502" s="133"/>
      <c r="CW502" s="133"/>
      <c r="CX502" s="133"/>
      <c r="CY502" s="133"/>
      <c r="CZ502" s="133"/>
      <c r="DA502" s="133"/>
      <c r="DB502" s="133"/>
      <c r="DC502" s="133"/>
      <c r="DD502" s="133"/>
      <c r="DE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  <c r="BX503" s="133"/>
      <c r="BY503" s="133"/>
      <c r="BZ503" s="133"/>
      <c r="CA503" s="133"/>
      <c r="CB503" s="133"/>
      <c r="CC503" s="133"/>
      <c r="CD503" s="133"/>
      <c r="CE503" s="133"/>
      <c r="CF503" s="133"/>
      <c r="CG503" s="133"/>
      <c r="CH503" s="133"/>
      <c r="CI503" s="133"/>
      <c r="CJ503" s="133"/>
      <c r="CK503" s="133"/>
      <c r="CL503" s="133"/>
      <c r="CM503" s="133"/>
      <c r="CN503" s="133"/>
      <c r="CO503" s="133"/>
      <c r="CP503" s="133"/>
      <c r="CQ503" s="133"/>
      <c r="CR503" s="133"/>
      <c r="CS503" s="133"/>
      <c r="CT503" s="133"/>
      <c r="CU503" s="133"/>
      <c r="CV503" s="133"/>
      <c r="CW503" s="133"/>
      <c r="CX503" s="133"/>
      <c r="CY503" s="133"/>
      <c r="CZ503" s="133"/>
      <c r="DA503" s="133"/>
      <c r="DB503" s="133"/>
      <c r="DC503" s="133"/>
      <c r="DD503" s="133"/>
      <c r="DE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3"/>
      <c r="BF504" s="133"/>
      <c r="BG504" s="133"/>
      <c r="BH504" s="133"/>
      <c r="BI504" s="133"/>
      <c r="BJ504" s="133"/>
      <c r="BK504" s="133"/>
      <c r="BL504" s="133"/>
      <c r="BM504" s="133"/>
      <c r="BN504" s="133"/>
      <c r="BO504" s="133"/>
      <c r="BP504" s="133"/>
      <c r="BQ504" s="133"/>
      <c r="BR504" s="133"/>
      <c r="BS504" s="133"/>
      <c r="BT504" s="133"/>
      <c r="BU504" s="133"/>
      <c r="BV504" s="133"/>
      <c r="BW504" s="133"/>
      <c r="BX504" s="133"/>
      <c r="BY504" s="133"/>
      <c r="BZ504" s="133"/>
      <c r="CA504" s="133"/>
      <c r="CB504" s="133"/>
      <c r="CC504" s="133"/>
      <c r="CD504" s="133"/>
      <c r="CE504" s="133"/>
      <c r="CF504" s="133"/>
      <c r="CG504" s="133"/>
      <c r="CH504" s="133"/>
      <c r="CI504" s="133"/>
      <c r="CJ504" s="133"/>
      <c r="CK504" s="133"/>
      <c r="CL504" s="133"/>
      <c r="CM504" s="133"/>
      <c r="CN504" s="133"/>
      <c r="CO504" s="133"/>
      <c r="CP504" s="133"/>
      <c r="CQ504" s="133"/>
      <c r="CR504" s="133"/>
      <c r="CS504" s="133"/>
      <c r="CT504" s="133"/>
      <c r="CU504" s="133"/>
      <c r="CV504" s="133"/>
      <c r="CW504" s="133"/>
      <c r="CX504" s="133"/>
      <c r="CY504" s="133"/>
      <c r="CZ504" s="133"/>
      <c r="DA504" s="133"/>
      <c r="DB504" s="133"/>
      <c r="DC504" s="133"/>
      <c r="DD504" s="133"/>
      <c r="DE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33"/>
      <c r="BG505" s="133"/>
      <c r="BH505" s="133"/>
      <c r="BI505" s="133"/>
      <c r="BJ505" s="133"/>
      <c r="BK505" s="133"/>
      <c r="BL505" s="133"/>
      <c r="BM505" s="133"/>
      <c r="BN505" s="133"/>
      <c r="BO505" s="133"/>
      <c r="BP505" s="133"/>
      <c r="BQ505" s="133"/>
      <c r="BR505" s="133"/>
      <c r="BS505" s="133"/>
      <c r="BT505" s="133"/>
      <c r="BU505" s="133"/>
      <c r="BV505" s="133"/>
      <c r="BW505" s="133"/>
      <c r="BX505" s="133"/>
      <c r="BY505" s="133"/>
      <c r="BZ505" s="133"/>
      <c r="CA505" s="133"/>
      <c r="CB505" s="133"/>
      <c r="CC505" s="133"/>
      <c r="CD505" s="133"/>
      <c r="CE505" s="133"/>
      <c r="CF505" s="133"/>
      <c r="CG505" s="133"/>
      <c r="CH505" s="133"/>
      <c r="CI505" s="133"/>
      <c r="CJ505" s="133"/>
      <c r="CK505" s="133"/>
      <c r="CL505" s="133"/>
      <c r="CM505" s="133"/>
      <c r="CN505" s="133"/>
      <c r="CO505" s="133"/>
      <c r="CP505" s="133"/>
      <c r="CQ505" s="133"/>
      <c r="CR505" s="133"/>
      <c r="CS505" s="133"/>
      <c r="CT505" s="133"/>
      <c r="CU505" s="133"/>
      <c r="CV505" s="133"/>
      <c r="CW505" s="133"/>
      <c r="CX505" s="133"/>
      <c r="CY505" s="133"/>
      <c r="CZ505" s="133"/>
      <c r="DA505" s="133"/>
      <c r="DB505" s="133"/>
      <c r="DC505" s="133"/>
      <c r="DD505" s="133"/>
      <c r="DE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33"/>
      <c r="BG506" s="133"/>
      <c r="BH506" s="133"/>
      <c r="BI506" s="133"/>
      <c r="BJ506" s="133"/>
      <c r="BK506" s="133"/>
      <c r="BL506" s="133"/>
      <c r="BM506" s="133"/>
      <c r="BN506" s="133"/>
      <c r="BO506" s="133"/>
      <c r="BP506" s="133"/>
      <c r="BQ506" s="133"/>
      <c r="BR506" s="133"/>
      <c r="BS506" s="133"/>
      <c r="BT506" s="133"/>
      <c r="BU506" s="133"/>
      <c r="BV506" s="133"/>
      <c r="BW506" s="133"/>
      <c r="BX506" s="133"/>
      <c r="BY506" s="133"/>
      <c r="BZ506" s="133"/>
      <c r="CA506" s="133"/>
      <c r="CB506" s="133"/>
      <c r="CC506" s="133"/>
      <c r="CD506" s="133"/>
      <c r="CE506" s="133"/>
      <c r="CF506" s="133"/>
      <c r="CG506" s="133"/>
      <c r="CH506" s="133"/>
      <c r="CI506" s="133"/>
      <c r="CJ506" s="133"/>
      <c r="CK506" s="133"/>
      <c r="CL506" s="133"/>
      <c r="CM506" s="133"/>
      <c r="CN506" s="133"/>
      <c r="CO506" s="133"/>
      <c r="CP506" s="133"/>
      <c r="CQ506" s="133"/>
      <c r="CR506" s="133"/>
      <c r="CS506" s="133"/>
      <c r="CT506" s="133"/>
      <c r="CU506" s="133"/>
      <c r="CV506" s="133"/>
      <c r="CW506" s="133"/>
      <c r="CX506" s="133"/>
      <c r="CY506" s="133"/>
      <c r="CZ506" s="133"/>
      <c r="DA506" s="133"/>
      <c r="DB506" s="133"/>
      <c r="DC506" s="133"/>
      <c r="DD506" s="133"/>
      <c r="DE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  <c r="AX507" s="133"/>
      <c r="AY507" s="133"/>
      <c r="AZ507" s="133"/>
      <c r="BA507" s="133"/>
      <c r="BB507" s="133"/>
      <c r="BC507" s="133"/>
      <c r="BD507" s="133"/>
      <c r="BE507" s="133"/>
      <c r="BF507" s="133"/>
      <c r="BG507" s="133"/>
      <c r="BH507" s="133"/>
      <c r="BI507" s="133"/>
      <c r="BJ507" s="133"/>
      <c r="BK507" s="133"/>
      <c r="BL507" s="133"/>
      <c r="BM507" s="133"/>
      <c r="BN507" s="133"/>
      <c r="BO507" s="133"/>
      <c r="BP507" s="133"/>
      <c r="BQ507" s="133"/>
      <c r="BR507" s="133"/>
      <c r="BS507" s="133"/>
      <c r="BT507" s="133"/>
      <c r="BU507" s="133"/>
      <c r="BV507" s="133"/>
      <c r="BW507" s="133"/>
      <c r="BX507" s="133"/>
      <c r="BY507" s="133"/>
      <c r="BZ507" s="133"/>
      <c r="CA507" s="133"/>
      <c r="CB507" s="133"/>
      <c r="CC507" s="133"/>
      <c r="CD507" s="133"/>
      <c r="CE507" s="133"/>
      <c r="CF507" s="133"/>
      <c r="CG507" s="133"/>
      <c r="CH507" s="133"/>
      <c r="CI507" s="133"/>
      <c r="CJ507" s="133"/>
      <c r="CK507" s="133"/>
      <c r="CL507" s="133"/>
      <c r="CM507" s="133"/>
      <c r="CN507" s="133"/>
      <c r="CO507" s="133"/>
      <c r="CP507" s="133"/>
      <c r="CQ507" s="133"/>
      <c r="CR507" s="133"/>
      <c r="CS507" s="133"/>
      <c r="CT507" s="133"/>
      <c r="CU507" s="133"/>
      <c r="CV507" s="133"/>
      <c r="CW507" s="133"/>
      <c r="CX507" s="133"/>
      <c r="CY507" s="133"/>
      <c r="CZ507" s="133"/>
      <c r="DA507" s="133"/>
      <c r="DB507" s="133"/>
      <c r="DC507" s="133"/>
      <c r="DD507" s="133"/>
      <c r="DE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33"/>
      <c r="BG508" s="133"/>
      <c r="BH508" s="133"/>
      <c r="BI508" s="133"/>
      <c r="BJ508" s="133"/>
      <c r="BK508" s="133"/>
      <c r="BL508" s="133"/>
      <c r="BM508" s="133"/>
      <c r="BN508" s="133"/>
      <c r="BO508" s="133"/>
      <c r="BP508" s="133"/>
      <c r="BQ508" s="133"/>
      <c r="BR508" s="133"/>
      <c r="BS508" s="133"/>
      <c r="BT508" s="133"/>
      <c r="BU508" s="133"/>
      <c r="BV508" s="133"/>
      <c r="BW508" s="133"/>
      <c r="BX508" s="133"/>
      <c r="BY508" s="133"/>
      <c r="BZ508" s="133"/>
      <c r="CA508" s="133"/>
      <c r="CB508" s="133"/>
      <c r="CC508" s="133"/>
      <c r="CD508" s="133"/>
      <c r="CE508" s="133"/>
      <c r="CF508" s="133"/>
      <c r="CG508" s="133"/>
      <c r="CH508" s="133"/>
      <c r="CI508" s="133"/>
      <c r="CJ508" s="133"/>
      <c r="CK508" s="133"/>
      <c r="CL508" s="133"/>
      <c r="CM508" s="133"/>
      <c r="CN508" s="133"/>
      <c r="CO508" s="133"/>
      <c r="CP508" s="133"/>
      <c r="CQ508" s="133"/>
      <c r="CR508" s="133"/>
      <c r="CS508" s="133"/>
      <c r="CT508" s="133"/>
      <c r="CU508" s="133"/>
      <c r="CV508" s="133"/>
      <c r="CW508" s="133"/>
      <c r="CX508" s="133"/>
      <c r="CY508" s="133"/>
      <c r="CZ508" s="133"/>
      <c r="DA508" s="133"/>
      <c r="DB508" s="133"/>
      <c r="DC508" s="133"/>
      <c r="DD508" s="133"/>
      <c r="DE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33"/>
      <c r="BG509" s="133"/>
      <c r="BH509" s="133"/>
      <c r="BI509" s="133"/>
      <c r="BJ509" s="133"/>
      <c r="BK509" s="133"/>
      <c r="BL509" s="133"/>
      <c r="BM509" s="133"/>
      <c r="BN509" s="133"/>
      <c r="BO509" s="133"/>
      <c r="BP509" s="133"/>
      <c r="BQ509" s="133"/>
      <c r="BR509" s="133"/>
      <c r="BS509" s="133"/>
      <c r="BT509" s="133"/>
      <c r="BU509" s="133"/>
      <c r="BV509" s="133"/>
      <c r="BW509" s="133"/>
      <c r="BX509" s="133"/>
      <c r="BY509" s="133"/>
      <c r="BZ509" s="133"/>
      <c r="CA509" s="133"/>
      <c r="CB509" s="133"/>
      <c r="CC509" s="133"/>
      <c r="CD509" s="133"/>
      <c r="CE509" s="133"/>
      <c r="CF509" s="133"/>
      <c r="CG509" s="133"/>
      <c r="CH509" s="133"/>
      <c r="CI509" s="133"/>
      <c r="CJ509" s="133"/>
      <c r="CK509" s="133"/>
      <c r="CL509" s="133"/>
      <c r="CM509" s="133"/>
      <c r="CN509" s="133"/>
      <c r="CO509" s="133"/>
      <c r="CP509" s="133"/>
      <c r="CQ509" s="133"/>
      <c r="CR509" s="133"/>
      <c r="CS509" s="133"/>
      <c r="CT509" s="133"/>
      <c r="CU509" s="133"/>
      <c r="CV509" s="133"/>
      <c r="CW509" s="133"/>
      <c r="CX509" s="133"/>
      <c r="CY509" s="133"/>
      <c r="CZ509" s="133"/>
      <c r="DA509" s="133"/>
      <c r="DB509" s="133"/>
      <c r="DC509" s="133"/>
      <c r="DD509" s="133"/>
      <c r="DE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33"/>
      <c r="BG510" s="133"/>
      <c r="BH510" s="133"/>
      <c r="BI510" s="133"/>
      <c r="BJ510" s="133"/>
      <c r="BK510" s="133"/>
      <c r="BL510" s="133"/>
      <c r="BM510" s="133"/>
      <c r="BN510" s="133"/>
      <c r="BO510" s="133"/>
      <c r="BP510" s="133"/>
      <c r="BQ510" s="133"/>
      <c r="BR510" s="133"/>
      <c r="BS510" s="133"/>
      <c r="BT510" s="133"/>
      <c r="BU510" s="133"/>
      <c r="BV510" s="133"/>
      <c r="BW510" s="133"/>
      <c r="BX510" s="133"/>
      <c r="BY510" s="133"/>
      <c r="BZ510" s="133"/>
      <c r="CA510" s="133"/>
      <c r="CB510" s="133"/>
      <c r="CC510" s="133"/>
      <c r="CD510" s="133"/>
      <c r="CE510" s="133"/>
      <c r="CF510" s="133"/>
      <c r="CG510" s="133"/>
      <c r="CH510" s="133"/>
      <c r="CI510" s="133"/>
      <c r="CJ510" s="133"/>
      <c r="CK510" s="133"/>
      <c r="CL510" s="133"/>
      <c r="CM510" s="133"/>
      <c r="CN510" s="133"/>
      <c r="CO510" s="133"/>
      <c r="CP510" s="133"/>
      <c r="CQ510" s="133"/>
      <c r="CR510" s="133"/>
      <c r="CS510" s="133"/>
      <c r="CT510" s="133"/>
      <c r="CU510" s="133"/>
      <c r="CV510" s="133"/>
      <c r="CW510" s="133"/>
      <c r="CX510" s="133"/>
      <c r="CY510" s="133"/>
      <c r="CZ510" s="133"/>
      <c r="DA510" s="133"/>
      <c r="DB510" s="133"/>
      <c r="DC510" s="133"/>
      <c r="DD510" s="133"/>
      <c r="DE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  <c r="AX511" s="133"/>
      <c r="AY511" s="133"/>
      <c r="AZ511" s="133"/>
      <c r="BA511" s="133"/>
      <c r="BB511" s="133"/>
      <c r="BC511" s="133"/>
      <c r="BD511" s="133"/>
      <c r="BE511" s="133"/>
      <c r="BF511" s="133"/>
      <c r="BG511" s="133"/>
      <c r="BH511" s="133"/>
      <c r="BI511" s="133"/>
      <c r="BJ511" s="133"/>
      <c r="BK511" s="133"/>
      <c r="BL511" s="133"/>
      <c r="BM511" s="133"/>
      <c r="BN511" s="133"/>
      <c r="BO511" s="133"/>
      <c r="BP511" s="133"/>
      <c r="BQ511" s="133"/>
      <c r="BR511" s="133"/>
      <c r="BS511" s="133"/>
      <c r="BT511" s="133"/>
      <c r="BU511" s="133"/>
      <c r="BV511" s="133"/>
      <c r="BW511" s="133"/>
      <c r="BX511" s="133"/>
      <c r="BY511" s="133"/>
      <c r="BZ511" s="133"/>
      <c r="CA511" s="133"/>
      <c r="CB511" s="133"/>
      <c r="CC511" s="133"/>
      <c r="CD511" s="133"/>
      <c r="CE511" s="133"/>
      <c r="CF511" s="133"/>
      <c r="CG511" s="133"/>
      <c r="CH511" s="133"/>
      <c r="CI511" s="133"/>
      <c r="CJ511" s="133"/>
      <c r="CK511" s="133"/>
      <c r="CL511" s="133"/>
      <c r="CM511" s="133"/>
      <c r="CN511" s="133"/>
      <c r="CO511" s="133"/>
      <c r="CP511" s="133"/>
      <c r="CQ511" s="133"/>
      <c r="CR511" s="133"/>
      <c r="CS511" s="133"/>
      <c r="CT511" s="133"/>
      <c r="CU511" s="133"/>
      <c r="CV511" s="133"/>
      <c r="CW511" s="133"/>
      <c r="CX511" s="133"/>
      <c r="CY511" s="133"/>
      <c r="CZ511" s="133"/>
      <c r="DA511" s="133"/>
      <c r="DB511" s="133"/>
      <c r="DC511" s="133"/>
      <c r="DD511" s="133"/>
      <c r="DE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33"/>
      <c r="BG512" s="133"/>
      <c r="BH512" s="133"/>
      <c r="BI512" s="133"/>
      <c r="BJ512" s="133"/>
      <c r="BK512" s="133"/>
      <c r="BL512" s="133"/>
      <c r="BM512" s="133"/>
      <c r="BN512" s="133"/>
      <c r="BO512" s="133"/>
      <c r="BP512" s="133"/>
      <c r="BQ512" s="133"/>
      <c r="BR512" s="133"/>
      <c r="BS512" s="133"/>
      <c r="BT512" s="133"/>
      <c r="BU512" s="133"/>
      <c r="BV512" s="133"/>
      <c r="BW512" s="133"/>
      <c r="BX512" s="133"/>
      <c r="BY512" s="133"/>
      <c r="BZ512" s="133"/>
      <c r="CA512" s="133"/>
      <c r="CB512" s="133"/>
      <c r="CC512" s="133"/>
      <c r="CD512" s="133"/>
      <c r="CE512" s="133"/>
      <c r="CF512" s="133"/>
      <c r="CG512" s="133"/>
      <c r="CH512" s="133"/>
      <c r="CI512" s="133"/>
      <c r="CJ512" s="133"/>
      <c r="CK512" s="133"/>
      <c r="CL512" s="133"/>
      <c r="CM512" s="133"/>
      <c r="CN512" s="133"/>
      <c r="CO512" s="133"/>
      <c r="CP512" s="133"/>
      <c r="CQ512" s="133"/>
      <c r="CR512" s="133"/>
      <c r="CS512" s="133"/>
      <c r="CT512" s="133"/>
      <c r="CU512" s="133"/>
      <c r="CV512" s="133"/>
      <c r="CW512" s="133"/>
      <c r="CX512" s="133"/>
      <c r="CY512" s="133"/>
      <c r="CZ512" s="133"/>
      <c r="DA512" s="133"/>
      <c r="DB512" s="133"/>
      <c r="DC512" s="133"/>
      <c r="DD512" s="133"/>
      <c r="DE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  <c r="AX513" s="133"/>
      <c r="AY513" s="133"/>
      <c r="AZ513" s="133"/>
      <c r="BA513" s="133"/>
      <c r="BB513" s="133"/>
      <c r="BC513" s="133"/>
      <c r="BD513" s="133"/>
      <c r="BE513" s="133"/>
      <c r="BF513" s="133"/>
      <c r="BG513" s="133"/>
      <c r="BH513" s="133"/>
      <c r="BI513" s="133"/>
      <c r="BJ513" s="133"/>
      <c r="BK513" s="133"/>
      <c r="BL513" s="133"/>
      <c r="BM513" s="133"/>
      <c r="BN513" s="133"/>
      <c r="BO513" s="133"/>
      <c r="BP513" s="133"/>
      <c r="BQ513" s="133"/>
      <c r="BR513" s="133"/>
      <c r="BS513" s="133"/>
      <c r="BT513" s="133"/>
      <c r="BU513" s="133"/>
      <c r="BV513" s="133"/>
      <c r="BW513" s="133"/>
      <c r="BX513" s="133"/>
      <c r="BY513" s="133"/>
      <c r="BZ513" s="133"/>
      <c r="CA513" s="133"/>
      <c r="CB513" s="133"/>
      <c r="CC513" s="133"/>
      <c r="CD513" s="133"/>
      <c r="CE513" s="133"/>
      <c r="CF513" s="133"/>
      <c r="CG513" s="133"/>
      <c r="CH513" s="133"/>
      <c r="CI513" s="133"/>
      <c r="CJ513" s="133"/>
      <c r="CK513" s="133"/>
      <c r="CL513" s="133"/>
      <c r="CM513" s="133"/>
      <c r="CN513" s="133"/>
      <c r="CO513" s="133"/>
      <c r="CP513" s="133"/>
      <c r="CQ513" s="133"/>
      <c r="CR513" s="133"/>
      <c r="CS513" s="133"/>
      <c r="CT513" s="133"/>
      <c r="CU513" s="133"/>
      <c r="CV513" s="133"/>
      <c r="CW513" s="133"/>
      <c r="CX513" s="133"/>
      <c r="CY513" s="133"/>
      <c r="CZ513" s="133"/>
      <c r="DA513" s="133"/>
      <c r="DB513" s="133"/>
      <c r="DC513" s="133"/>
      <c r="DD513" s="133"/>
      <c r="DE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3"/>
      <c r="BF514" s="133"/>
      <c r="BG514" s="133"/>
      <c r="BH514" s="133"/>
      <c r="BI514" s="133"/>
      <c r="BJ514" s="133"/>
      <c r="BK514" s="133"/>
      <c r="BL514" s="133"/>
      <c r="BM514" s="133"/>
      <c r="BN514" s="133"/>
      <c r="BO514" s="133"/>
      <c r="BP514" s="133"/>
      <c r="BQ514" s="133"/>
      <c r="BR514" s="133"/>
      <c r="BS514" s="133"/>
      <c r="BT514" s="133"/>
      <c r="BU514" s="133"/>
      <c r="BV514" s="133"/>
      <c r="BW514" s="133"/>
      <c r="BX514" s="133"/>
      <c r="BY514" s="133"/>
      <c r="BZ514" s="133"/>
      <c r="CA514" s="133"/>
      <c r="CB514" s="133"/>
      <c r="CC514" s="133"/>
      <c r="CD514" s="133"/>
      <c r="CE514" s="133"/>
      <c r="CF514" s="133"/>
      <c r="CG514" s="133"/>
      <c r="CH514" s="133"/>
      <c r="CI514" s="133"/>
      <c r="CJ514" s="133"/>
      <c r="CK514" s="133"/>
      <c r="CL514" s="133"/>
      <c r="CM514" s="133"/>
      <c r="CN514" s="133"/>
      <c r="CO514" s="133"/>
      <c r="CP514" s="133"/>
      <c r="CQ514" s="133"/>
      <c r="CR514" s="133"/>
      <c r="CS514" s="133"/>
      <c r="CT514" s="133"/>
      <c r="CU514" s="133"/>
      <c r="CV514" s="133"/>
      <c r="CW514" s="133"/>
      <c r="CX514" s="133"/>
      <c r="CY514" s="133"/>
      <c r="CZ514" s="133"/>
      <c r="DA514" s="133"/>
      <c r="DB514" s="133"/>
      <c r="DC514" s="133"/>
      <c r="DD514" s="133"/>
      <c r="DE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33"/>
      <c r="BG515" s="133"/>
      <c r="BH515" s="133"/>
      <c r="BI515" s="133"/>
      <c r="BJ515" s="133"/>
      <c r="BK515" s="133"/>
      <c r="BL515" s="133"/>
      <c r="BM515" s="133"/>
      <c r="BN515" s="133"/>
      <c r="BO515" s="133"/>
      <c r="BP515" s="133"/>
      <c r="BQ515" s="133"/>
      <c r="BR515" s="133"/>
      <c r="BS515" s="133"/>
      <c r="BT515" s="133"/>
      <c r="BU515" s="133"/>
      <c r="BV515" s="133"/>
      <c r="BW515" s="133"/>
      <c r="BX515" s="133"/>
      <c r="BY515" s="133"/>
      <c r="BZ515" s="133"/>
      <c r="CA515" s="133"/>
      <c r="CB515" s="133"/>
      <c r="CC515" s="133"/>
      <c r="CD515" s="133"/>
      <c r="CE515" s="133"/>
      <c r="CF515" s="133"/>
      <c r="CG515" s="133"/>
      <c r="CH515" s="133"/>
      <c r="CI515" s="133"/>
      <c r="CJ515" s="133"/>
      <c r="CK515" s="133"/>
      <c r="CL515" s="133"/>
      <c r="CM515" s="133"/>
      <c r="CN515" s="133"/>
      <c r="CO515" s="133"/>
      <c r="CP515" s="133"/>
      <c r="CQ515" s="133"/>
      <c r="CR515" s="133"/>
      <c r="CS515" s="133"/>
      <c r="CT515" s="133"/>
      <c r="CU515" s="133"/>
      <c r="CV515" s="133"/>
      <c r="CW515" s="133"/>
      <c r="CX515" s="133"/>
      <c r="CY515" s="133"/>
      <c r="CZ515" s="133"/>
      <c r="DA515" s="133"/>
      <c r="DB515" s="133"/>
      <c r="DC515" s="133"/>
      <c r="DD515" s="133"/>
      <c r="DE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33"/>
      <c r="BG516" s="133"/>
      <c r="BH516" s="133"/>
      <c r="BI516" s="133"/>
      <c r="BJ516" s="133"/>
      <c r="BK516" s="133"/>
      <c r="BL516" s="133"/>
      <c r="BM516" s="133"/>
      <c r="BN516" s="133"/>
      <c r="BO516" s="133"/>
      <c r="BP516" s="133"/>
      <c r="BQ516" s="133"/>
      <c r="BR516" s="133"/>
      <c r="BS516" s="133"/>
      <c r="BT516" s="133"/>
      <c r="BU516" s="133"/>
      <c r="BV516" s="133"/>
      <c r="BW516" s="133"/>
      <c r="BX516" s="133"/>
      <c r="BY516" s="133"/>
      <c r="BZ516" s="133"/>
      <c r="CA516" s="133"/>
      <c r="CB516" s="133"/>
      <c r="CC516" s="133"/>
      <c r="CD516" s="133"/>
      <c r="CE516" s="133"/>
      <c r="CF516" s="133"/>
      <c r="CG516" s="133"/>
      <c r="CH516" s="133"/>
      <c r="CI516" s="133"/>
      <c r="CJ516" s="133"/>
      <c r="CK516" s="133"/>
      <c r="CL516" s="133"/>
      <c r="CM516" s="133"/>
      <c r="CN516" s="133"/>
      <c r="CO516" s="133"/>
      <c r="CP516" s="133"/>
      <c r="CQ516" s="133"/>
      <c r="CR516" s="133"/>
      <c r="CS516" s="133"/>
      <c r="CT516" s="133"/>
      <c r="CU516" s="133"/>
      <c r="CV516" s="133"/>
      <c r="CW516" s="133"/>
      <c r="CX516" s="133"/>
      <c r="CY516" s="133"/>
      <c r="CZ516" s="133"/>
      <c r="DA516" s="133"/>
      <c r="DB516" s="133"/>
      <c r="DC516" s="133"/>
      <c r="DD516" s="133"/>
      <c r="DE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  <c r="AX517" s="133"/>
      <c r="AY517" s="133"/>
      <c r="AZ517" s="133"/>
      <c r="BA517" s="133"/>
      <c r="BB517" s="133"/>
      <c r="BC517" s="133"/>
      <c r="BD517" s="133"/>
      <c r="BE517" s="133"/>
      <c r="BF517" s="133"/>
      <c r="BG517" s="133"/>
      <c r="BH517" s="133"/>
      <c r="BI517" s="133"/>
      <c r="BJ517" s="133"/>
      <c r="BK517" s="133"/>
      <c r="BL517" s="133"/>
      <c r="BM517" s="133"/>
      <c r="BN517" s="133"/>
      <c r="BO517" s="133"/>
      <c r="BP517" s="133"/>
      <c r="BQ517" s="133"/>
      <c r="BR517" s="133"/>
      <c r="BS517" s="133"/>
      <c r="BT517" s="133"/>
      <c r="BU517" s="133"/>
      <c r="BV517" s="133"/>
      <c r="BW517" s="133"/>
      <c r="BX517" s="133"/>
      <c r="BY517" s="133"/>
      <c r="BZ517" s="133"/>
      <c r="CA517" s="133"/>
      <c r="CB517" s="133"/>
      <c r="CC517" s="133"/>
      <c r="CD517" s="133"/>
      <c r="CE517" s="133"/>
      <c r="CF517" s="133"/>
      <c r="CG517" s="133"/>
      <c r="CH517" s="133"/>
      <c r="CI517" s="133"/>
      <c r="CJ517" s="133"/>
      <c r="CK517" s="133"/>
      <c r="CL517" s="133"/>
      <c r="CM517" s="133"/>
      <c r="CN517" s="133"/>
      <c r="CO517" s="133"/>
      <c r="CP517" s="133"/>
      <c r="CQ517" s="133"/>
      <c r="CR517" s="133"/>
      <c r="CS517" s="133"/>
      <c r="CT517" s="133"/>
      <c r="CU517" s="133"/>
      <c r="CV517" s="133"/>
      <c r="CW517" s="133"/>
      <c r="CX517" s="133"/>
      <c r="CY517" s="133"/>
      <c r="CZ517" s="133"/>
      <c r="DA517" s="133"/>
      <c r="DB517" s="133"/>
      <c r="DC517" s="133"/>
      <c r="DD517" s="133"/>
      <c r="DE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33"/>
      <c r="BG518" s="133"/>
      <c r="BH518" s="133"/>
      <c r="BI518" s="133"/>
      <c r="BJ518" s="133"/>
      <c r="BK518" s="133"/>
      <c r="BL518" s="133"/>
      <c r="BM518" s="133"/>
      <c r="BN518" s="133"/>
      <c r="BO518" s="133"/>
      <c r="BP518" s="133"/>
      <c r="BQ518" s="133"/>
      <c r="BR518" s="133"/>
      <c r="BS518" s="133"/>
      <c r="BT518" s="133"/>
      <c r="BU518" s="133"/>
      <c r="BV518" s="133"/>
      <c r="BW518" s="133"/>
      <c r="BX518" s="133"/>
      <c r="BY518" s="133"/>
      <c r="BZ518" s="133"/>
      <c r="CA518" s="133"/>
      <c r="CB518" s="133"/>
      <c r="CC518" s="133"/>
      <c r="CD518" s="133"/>
      <c r="CE518" s="133"/>
      <c r="CF518" s="133"/>
      <c r="CG518" s="133"/>
      <c r="CH518" s="133"/>
      <c r="CI518" s="133"/>
      <c r="CJ518" s="133"/>
      <c r="CK518" s="133"/>
      <c r="CL518" s="133"/>
      <c r="CM518" s="133"/>
      <c r="CN518" s="133"/>
      <c r="CO518" s="133"/>
      <c r="CP518" s="133"/>
      <c r="CQ518" s="133"/>
      <c r="CR518" s="133"/>
      <c r="CS518" s="133"/>
      <c r="CT518" s="133"/>
      <c r="CU518" s="133"/>
      <c r="CV518" s="133"/>
      <c r="CW518" s="133"/>
      <c r="CX518" s="133"/>
      <c r="CY518" s="133"/>
      <c r="CZ518" s="133"/>
      <c r="DA518" s="133"/>
      <c r="DB518" s="133"/>
      <c r="DC518" s="133"/>
      <c r="DD518" s="133"/>
      <c r="DE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33"/>
      <c r="BG519" s="133"/>
      <c r="BH519" s="133"/>
      <c r="BI519" s="133"/>
      <c r="BJ519" s="133"/>
      <c r="BK519" s="133"/>
      <c r="BL519" s="133"/>
      <c r="BM519" s="133"/>
      <c r="BN519" s="133"/>
      <c r="BO519" s="133"/>
      <c r="BP519" s="133"/>
      <c r="BQ519" s="133"/>
      <c r="BR519" s="133"/>
      <c r="BS519" s="133"/>
      <c r="BT519" s="133"/>
      <c r="BU519" s="133"/>
      <c r="BV519" s="133"/>
      <c r="BW519" s="133"/>
      <c r="BX519" s="133"/>
      <c r="BY519" s="133"/>
      <c r="BZ519" s="133"/>
      <c r="CA519" s="133"/>
      <c r="CB519" s="133"/>
      <c r="CC519" s="133"/>
      <c r="CD519" s="133"/>
      <c r="CE519" s="133"/>
      <c r="CF519" s="133"/>
      <c r="CG519" s="133"/>
      <c r="CH519" s="133"/>
      <c r="CI519" s="133"/>
      <c r="CJ519" s="133"/>
      <c r="CK519" s="133"/>
      <c r="CL519" s="133"/>
      <c r="CM519" s="133"/>
      <c r="CN519" s="133"/>
      <c r="CO519" s="133"/>
      <c r="CP519" s="133"/>
      <c r="CQ519" s="133"/>
      <c r="CR519" s="133"/>
      <c r="CS519" s="133"/>
      <c r="CT519" s="133"/>
      <c r="CU519" s="133"/>
      <c r="CV519" s="133"/>
      <c r="CW519" s="133"/>
      <c r="CX519" s="133"/>
      <c r="CY519" s="133"/>
      <c r="CZ519" s="133"/>
      <c r="DA519" s="133"/>
      <c r="DB519" s="133"/>
      <c r="DC519" s="133"/>
      <c r="DD519" s="133"/>
      <c r="DE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  <c r="AX520" s="133"/>
      <c r="AY520" s="133"/>
      <c r="AZ520" s="133"/>
      <c r="BA520" s="133"/>
      <c r="BB520" s="133"/>
      <c r="BC520" s="133"/>
      <c r="BD520" s="133"/>
      <c r="BE520" s="133"/>
      <c r="BF520" s="133"/>
      <c r="BG520" s="133"/>
      <c r="BH520" s="133"/>
      <c r="BI520" s="133"/>
      <c r="BJ520" s="133"/>
      <c r="BK520" s="133"/>
      <c r="BL520" s="133"/>
      <c r="BM520" s="133"/>
      <c r="BN520" s="133"/>
      <c r="BO520" s="133"/>
      <c r="BP520" s="133"/>
      <c r="BQ520" s="133"/>
      <c r="BR520" s="133"/>
      <c r="BS520" s="133"/>
      <c r="BT520" s="133"/>
      <c r="BU520" s="133"/>
      <c r="BV520" s="133"/>
      <c r="BW520" s="133"/>
      <c r="BX520" s="133"/>
      <c r="BY520" s="133"/>
      <c r="BZ520" s="133"/>
      <c r="CA520" s="133"/>
      <c r="CB520" s="133"/>
      <c r="CC520" s="133"/>
      <c r="CD520" s="133"/>
      <c r="CE520" s="133"/>
      <c r="CF520" s="133"/>
      <c r="CG520" s="133"/>
      <c r="CH520" s="133"/>
      <c r="CI520" s="133"/>
      <c r="CJ520" s="133"/>
      <c r="CK520" s="133"/>
      <c r="CL520" s="133"/>
      <c r="CM520" s="133"/>
      <c r="CN520" s="133"/>
      <c r="CO520" s="133"/>
      <c r="CP520" s="133"/>
      <c r="CQ520" s="133"/>
      <c r="CR520" s="133"/>
      <c r="CS520" s="133"/>
      <c r="CT520" s="133"/>
      <c r="CU520" s="133"/>
      <c r="CV520" s="133"/>
      <c r="CW520" s="133"/>
      <c r="CX520" s="133"/>
      <c r="CY520" s="133"/>
      <c r="CZ520" s="133"/>
      <c r="DA520" s="133"/>
      <c r="DB520" s="133"/>
      <c r="DC520" s="133"/>
      <c r="DD520" s="133"/>
      <c r="DE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33"/>
      <c r="BG521" s="133"/>
      <c r="BH521" s="133"/>
      <c r="BI521" s="133"/>
      <c r="BJ521" s="133"/>
      <c r="BK521" s="133"/>
      <c r="BL521" s="133"/>
      <c r="BM521" s="133"/>
      <c r="BN521" s="133"/>
      <c r="BO521" s="133"/>
      <c r="BP521" s="133"/>
      <c r="BQ521" s="133"/>
      <c r="BR521" s="133"/>
      <c r="BS521" s="133"/>
      <c r="BT521" s="133"/>
      <c r="BU521" s="133"/>
      <c r="BV521" s="133"/>
      <c r="BW521" s="133"/>
      <c r="BX521" s="133"/>
      <c r="BY521" s="133"/>
      <c r="BZ521" s="133"/>
      <c r="CA521" s="133"/>
      <c r="CB521" s="133"/>
      <c r="CC521" s="133"/>
      <c r="CD521" s="133"/>
      <c r="CE521" s="133"/>
      <c r="CF521" s="133"/>
      <c r="CG521" s="133"/>
      <c r="CH521" s="133"/>
      <c r="CI521" s="133"/>
      <c r="CJ521" s="133"/>
      <c r="CK521" s="133"/>
      <c r="CL521" s="133"/>
      <c r="CM521" s="133"/>
      <c r="CN521" s="133"/>
      <c r="CO521" s="133"/>
      <c r="CP521" s="133"/>
      <c r="CQ521" s="133"/>
      <c r="CR521" s="133"/>
      <c r="CS521" s="133"/>
      <c r="CT521" s="133"/>
      <c r="CU521" s="133"/>
      <c r="CV521" s="133"/>
      <c r="CW521" s="133"/>
      <c r="CX521" s="133"/>
      <c r="CY521" s="133"/>
      <c r="CZ521" s="133"/>
      <c r="DA521" s="133"/>
      <c r="DB521" s="133"/>
      <c r="DC521" s="133"/>
      <c r="DD521" s="133"/>
      <c r="DE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33"/>
      <c r="BG522" s="133"/>
      <c r="BH522" s="133"/>
      <c r="BI522" s="133"/>
      <c r="BJ522" s="133"/>
      <c r="BK522" s="133"/>
      <c r="BL522" s="133"/>
      <c r="BM522" s="133"/>
      <c r="BN522" s="133"/>
      <c r="BO522" s="133"/>
      <c r="BP522" s="133"/>
      <c r="BQ522" s="133"/>
      <c r="BR522" s="133"/>
      <c r="BS522" s="133"/>
      <c r="BT522" s="133"/>
      <c r="BU522" s="133"/>
      <c r="BV522" s="133"/>
      <c r="BW522" s="133"/>
      <c r="BX522" s="133"/>
      <c r="BY522" s="133"/>
      <c r="BZ522" s="133"/>
      <c r="CA522" s="133"/>
      <c r="CB522" s="133"/>
      <c r="CC522" s="133"/>
      <c r="CD522" s="133"/>
      <c r="CE522" s="133"/>
      <c r="CF522" s="133"/>
      <c r="CG522" s="133"/>
      <c r="CH522" s="133"/>
      <c r="CI522" s="133"/>
      <c r="CJ522" s="133"/>
      <c r="CK522" s="133"/>
      <c r="CL522" s="133"/>
      <c r="CM522" s="133"/>
      <c r="CN522" s="133"/>
      <c r="CO522" s="133"/>
      <c r="CP522" s="133"/>
      <c r="CQ522" s="133"/>
      <c r="CR522" s="133"/>
      <c r="CS522" s="133"/>
      <c r="CT522" s="133"/>
      <c r="CU522" s="133"/>
      <c r="CV522" s="133"/>
      <c r="CW522" s="133"/>
      <c r="CX522" s="133"/>
      <c r="CY522" s="133"/>
      <c r="CZ522" s="133"/>
      <c r="DA522" s="133"/>
      <c r="DB522" s="133"/>
      <c r="DC522" s="133"/>
      <c r="DD522" s="133"/>
      <c r="DE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33"/>
      <c r="BG523" s="133"/>
      <c r="BH523" s="133"/>
      <c r="BI523" s="133"/>
      <c r="BJ523" s="133"/>
      <c r="BK523" s="133"/>
      <c r="BL523" s="133"/>
      <c r="BM523" s="133"/>
      <c r="BN523" s="133"/>
      <c r="BO523" s="133"/>
      <c r="BP523" s="133"/>
      <c r="BQ523" s="133"/>
      <c r="BR523" s="133"/>
      <c r="BS523" s="133"/>
      <c r="BT523" s="133"/>
      <c r="BU523" s="133"/>
      <c r="BV523" s="133"/>
      <c r="BW523" s="133"/>
      <c r="BX523" s="133"/>
      <c r="BY523" s="133"/>
      <c r="BZ523" s="133"/>
      <c r="CA523" s="133"/>
      <c r="CB523" s="133"/>
      <c r="CC523" s="133"/>
      <c r="CD523" s="133"/>
      <c r="CE523" s="133"/>
      <c r="CF523" s="133"/>
      <c r="CG523" s="133"/>
      <c r="CH523" s="133"/>
      <c r="CI523" s="133"/>
      <c r="CJ523" s="133"/>
      <c r="CK523" s="133"/>
      <c r="CL523" s="133"/>
      <c r="CM523" s="133"/>
      <c r="CN523" s="133"/>
      <c r="CO523" s="133"/>
      <c r="CP523" s="133"/>
      <c r="CQ523" s="133"/>
      <c r="CR523" s="133"/>
      <c r="CS523" s="133"/>
      <c r="CT523" s="133"/>
      <c r="CU523" s="133"/>
      <c r="CV523" s="133"/>
      <c r="CW523" s="133"/>
      <c r="CX523" s="133"/>
      <c r="CY523" s="133"/>
      <c r="CZ523" s="133"/>
      <c r="DA523" s="133"/>
      <c r="DB523" s="133"/>
      <c r="DC523" s="133"/>
      <c r="DD523" s="133"/>
      <c r="DE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33"/>
      <c r="BG524" s="133"/>
      <c r="BH524" s="133"/>
      <c r="BI524" s="133"/>
      <c r="BJ524" s="133"/>
      <c r="BK524" s="133"/>
      <c r="BL524" s="133"/>
      <c r="BM524" s="133"/>
      <c r="BN524" s="133"/>
      <c r="BO524" s="133"/>
      <c r="BP524" s="133"/>
      <c r="BQ524" s="133"/>
      <c r="BR524" s="133"/>
      <c r="BS524" s="133"/>
      <c r="BT524" s="133"/>
      <c r="BU524" s="133"/>
      <c r="BV524" s="133"/>
      <c r="BW524" s="133"/>
      <c r="BX524" s="133"/>
      <c r="BY524" s="133"/>
      <c r="BZ524" s="133"/>
      <c r="CA524" s="133"/>
      <c r="CB524" s="133"/>
      <c r="CC524" s="133"/>
      <c r="CD524" s="133"/>
      <c r="CE524" s="133"/>
      <c r="CF524" s="133"/>
      <c r="CG524" s="133"/>
      <c r="CH524" s="133"/>
      <c r="CI524" s="133"/>
      <c r="CJ524" s="133"/>
      <c r="CK524" s="133"/>
      <c r="CL524" s="133"/>
      <c r="CM524" s="133"/>
      <c r="CN524" s="133"/>
      <c r="CO524" s="133"/>
      <c r="CP524" s="133"/>
      <c r="CQ524" s="133"/>
      <c r="CR524" s="133"/>
      <c r="CS524" s="133"/>
      <c r="CT524" s="133"/>
      <c r="CU524" s="133"/>
      <c r="CV524" s="133"/>
      <c r="CW524" s="133"/>
      <c r="CX524" s="133"/>
      <c r="CY524" s="133"/>
      <c r="CZ524" s="133"/>
      <c r="DA524" s="133"/>
      <c r="DB524" s="133"/>
      <c r="DC524" s="133"/>
      <c r="DD524" s="133"/>
      <c r="DE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  <c r="AX525" s="133"/>
      <c r="AY525" s="133"/>
      <c r="AZ525" s="133"/>
      <c r="BA525" s="133"/>
      <c r="BB525" s="133"/>
      <c r="BC525" s="133"/>
      <c r="BD525" s="133"/>
      <c r="BE525" s="133"/>
      <c r="BF525" s="133"/>
      <c r="BG525" s="133"/>
      <c r="BH525" s="133"/>
      <c r="BI525" s="133"/>
      <c r="BJ525" s="133"/>
      <c r="BK525" s="133"/>
      <c r="BL525" s="133"/>
      <c r="BM525" s="133"/>
      <c r="BN525" s="133"/>
      <c r="BO525" s="133"/>
      <c r="BP525" s="133"/>
      <c r="BQ525" s="133"/>
      <c r="BR525" s="133"/>
      <c r="BS525" s="133"/>
      <c r="BT525" s="133"/>
      <c r="BU525" s="133"/>
      <c r="BV525" s="133"/>
      <c r="BW525" s="133"/>
      <c r="BX525" s="133"/>
      <c r="BY525" s="133"/>
      <c r="BZ525" s="133"/>
      <c r="CA525" s="133"/>
      <c r="CB525" s="133"/>
      <c r="CC525" s="133"/>
      <c r="CD525" s="133"/>
      <c r="CE525" s="133"/>
      <c r="CF525" s="133"/>
      <c r="CG525" s="133"/>
      <c r="CH525" s="133"/>
      <c r="CI525" s="133"/>
      <c r="CJ525" s="133"/>
      <c r="CK525" s="133"/>
      <c r="CL525" s="133"/>
      <c r="CM525" s="133"/>
      <c r="CN525" s="133"/>
      <c r="CO525" s="133"/>
      <c r="CP525" s="133"/>
      <c r="CQ525" s="133"/>
      <c r="CR525" s="133"/>
      <c r="CS525" s="133"/>
      <c r="CT525" s="133"/>
      <c r="CU525" s="133"/>
      <c r="CV525" s="133"/>
      <c r="CW525" s="133"/>
      <c r="CX525" s="133"/>
      <c r="CY525" s="133"/>
      <c r="CZ525" s="133"/>
      <c r="DA525" s="133"/>
      <c r="DB525" s="133"/>
      <c r="DC525" s="133"/>
      <c r="DD525" s="133"/>
      <c r="DE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3"/>
      <c r="BB526" s="133"/>
      <c r="BC526" s="133"/>
      <c r="BD526" s="133"/>
      <c r="BE526" s="133"/>
      <c r="BF526" s="133"/>
      <c r="BG526" s="133"/>
      <c r="BH526" s="133"/>
      <c r="BI526" s="133"/>
      <c r="BJ526" s="133"/>
      <c r="BK526" s="133"/>
      <c r="BL526" s="133"/>
      <c r="BM526" s="133"/>
      <c r="BN526" s="133"/>
      <c r="BO526" s="133"/>
      <c r="BP526" s="133"/>
      <c r="BQ526" s="133"/>
      <c r="BR526" s="133"/>
      <c r="BS526" s="133"/>
      <c r="BT526" s="133"/>
      <c r="BU526" s="133"/>
      <c r="BV526" s="133"/>
      <c r="BW526" s="133"/>
      <c r="BX526" s="133"/>
      <c r="BY526" s="133"/>
      <c r="BZ526" s="133"/>
      <c r="CA526" s="133"/>
      <c r="CB526" s="133"/>
      <c r="CC526" s="133"/>
      <c r="CD526" s="133"/>
      <c r="CE526" s="133"/>
      <c r="CF526" s="133"/>
      <c r="CG526" s="133"/>
      <c r="CH526" s="133"/>
      <c r="CI526" s="133"/>
      <c r="CJ526" s="133"/>
      <c r="CK526" s="133"/>
      <c r="CL526" s="133"/>
      <c r="CM526" s="133"/>
      <c r="CN526" s="133"/>
      <c r="CO526" s="133"/>
      <c r="CP526" s="133"/>
      <c r="CQ526" s="133"/>
      <c r="CR526" s="133"/>
      <c r="CS526" s="133"/>
      <c r="CT526" s="133"/>
      <c r="CU526" s="133"/>
      <c r="CV526" s="133"/>
      <c r="CW526" s="133"/>
      <c r="CX526" s="133"/>
      <c r="CY526" s="133"/>
      <c r="CZ526" s="133"/>
      <c r="DA526" s="133"/>
      <c r="DB526" s="133"/>
      <c r="DC526" s="133"/>
      <c r="DD526" s="133"/>
      <c r="DE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33"/>
      <c r="BG527" s="133"/>
      <c r="BH527" s="133"/>
      <c r="BI527" s="133"/>
      <c r="BJ527" s="133"/>
      <c r="BK527" s="133"/>
      <c r="BL527" s="133"/>
      <c r="BM527" s="133"/>
      <c r="BN527" s="133"/>
      <c r="BO527" s="133"/>
      <c r="BP527" s="133"/>
      <c r="BQ527" s="133"/>
      <c r="BR527" s="133"/>
      <c r="BS527" s="133"/>
      <c r="BT527" s="133"/>
      <c r="BU527" s="133"/>
      <c r="BV527" s="133"/>
      <c r="BW527" s="133"/>
      <c r="BX527" s="133"/>
      <c r="BY527" s="133"/>
      <c r="BZ527" s="133"/>
      <c r="CA527" s="133"/>
      <c r="CB527" s="133"/>
      <c r="CC527" s="133"/>
      <c r="CD527" s="133"/>
      <c r="CE527" s="133"/>
      <c r="CF527" s="133"/>
      <c r="CG527" s="133"/>
      <c r="CH527" s="133"/>
      <c r="CI527" s="133"/>
      <c r="CJ527" s="133"/>
      <c r="CK527" s="133"/>
      <c r="CL527" s="133"/>
      <c r="CM527" s="133"/>
      <c r="CN527" s="133"/>
      <c r="CO527" s="133"/>
      <c r="CP527" s="133"/>
      <c r="CQ527" s="133"/>
      <c r="CR527" s="133"/>
      <c r="CS527" s="133"/>
      <c r="CT527" s="133"/>
      <c r="CU527" s="133"/>
      <c r="CV527" s="133"/>
      <c r="CW527" s="133"/>
      <c r="CX527" s="133"/>
      <c r="CY527" s="133"/>
      <c r="CZ527" s="133"/>
      <c r="DA527" s="133"/>
      <c r="DB527" s="133"/>
      <c r="DC527" s="133"/>
      <c r="DD527" s="133"/>
      <c r="DE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33"/>
      <c r="BG528" s="133"/>
      <c r="BH528" s="133"/>
      <c r="BI528" s="133"/>
      <c r="BJ528" s="133"/>
      <c r="BK528" s="133"/>
      <c r="BL528" s="133"/>
      <c r="BM528" s="133"/>
      <c r="BN528" s="133"/>
      <c r="BO528" s="133"/>
      <c r="BP528" s="133"/>
      <c r="BQ528" s="133"/>
      <c r="BR528" s="133"/>
      <c r="BS528" s="133"/>
      <c r="BT528" s="133"/>
      <c r="BU528" s="133"/>
      <c r="BV528" s="133"/>
      <c r="BW528" s="133"/>
      <c r="BX528" s="133"/>
      <c r="BY528" s="133"/>
      <c r="BZ528" s="133"/>
      <c r="CA528" s="133"/>
      <c r="CB528" s="133"/>
      <c r="CC528" s="133"/>
      <c r="CD528" s="133"/>
      <c r="CE528" s="133"/>
      <c r="CF528" s="133"/>
      <c r="CG528" s="133"/>
      <c r="CH528" s="133"/>
      <c r="CI528" s="133"/>
      <c r="CJ528" s="133"/>
      <c r="CK528" s="133"/>
      <c r="CL528" s="133"/>
      <c r="CM528" s="133"/>
      <c r="CN528" s="133"/>
      <c r="CO528" s="133"/>
      <c r="CP528" s="133"/>
      <c r="CQ528" s="133"/>
      <c r="CR528" s="133"/>
      <c r="CS528" s="133"/>
      <c r="CT528" s="133"/>
      <c r="CU528" s="133"/>
      <c r="CV528" s="133"/>
      <c r="CW528" s="133"/>
      <c r="CX528" s="133"/>
      <c r="CY528" s="133"/>
      <c r="CZ528" s="133"/>
      <c r="DA528" s="133"/>
      <c r="DB528" s="133"/>
      <c r="DC528" s="133"/>
      <c r="DD528" s="133"/>
      <c r="DE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33"/>
      <c r="BG529" s="133"/>
      <c r="BH529" s="133"/>
      <c r="BI529" s="133"/>
      <c r="BJ529" s="133"/>
      <c r="BK529" s="133"/>
      <c r="BL529" s="133"/>
      <c r="BM529" s="133"/>
      <c r="BN529" s="133"/>
      <c r="BO529" s="133"/>
      <c r="BP529" s="133"/>
      <c r="BQ529" s="133"/>
      <c r="BR529" s="133"/>
      <c r="BS529" s="133"/>
      <c r="BT529" s="133"/>
      <c r="BU529" s="133"/>
      <c r="BV529" s="133"/>
      <c r="BW529" s="133"/>
      <c r="BX529" s="133"/>
      <c r="BY529" s="133"/>
      <c r="BZ529" s="133"/>
      <c r="CA529" s="133"/>
      <c r="CB529" s="133"/>
      <c r="CC529" s="133"/>
      <c r="CD529" s="133"/>
      <c r="CE529" s="133"/>
      <c r="CF529" s="133"/>
      <c r="CG529" s="133"/>
      <c r="CH529" s="133"/>
      <c r="CI529" s="133"/>
      <c r="CJ529" s="133"/>
      <c r="CK529" s="133"/>
      <c r="CL529" s="133"/>
      <c r="CM529" s="133"/>
      <c r="CN529" s="133"/>
      <c r="CO529" s="133"/>
      <c r="CP529" s="133"/>
      <c r="CQ529" s="133"/>
      <c r="CR529" s="133"/>
      <c r="CS529" s="133"/>
      <c r="CT529" s="133"/>
      <c r="CU529" s="133"/>
      <c r="CV529" s="133"/>
      <c r="CW529" s="133"/>
      <c r="CX529" s="133"/>
      <c r="CY529" s="133"/>
      <c r="CZ529" s="133"/>
      <c r="DA529" s="133"/>
      <c r="DB529" s="133"/>
      <c r="DC529" s="133"/>
      <c r="DD529" s="133"/>
      <c r="DE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  <c r="AX530" s="133"/>
      <c r="AY530" s="133"/>
      <c r="AZ530" s="133"/>
      <c r="BA530" s="133"/>
      <c r="BB530" s="133"/>
      <c r="BC530" s="133"/>
      <c r="BD530" s="133"/>
      <c r="BE530" s="133"/>
      <c r="BF530" s="133"/>
      <c r="BG530" s="133"/>
      <c r="BH530" s="133"/>
      <c r="BI530" s="133"/>
      <c r="BJ530" s="133"/>
      <c r="BK530" s="133"/>
      <c r="BL530" s="133"/>
      <c r="BM530" s="133"/>
      <c r="BN530" s="133"/>
      <c r="BO530" s="133"/>
      <c r="BP530" s="133"/>
      <c r="BQ530" s="133"/>
      <c r="BR530" s="133"/>
      <c r="BS530" s="133"/>
      <c r="BT530" s="133"/>
      <c r="BU530" s="133"/>
      <c r="BV530" s="133"/>
      <c r="BW530" s="133"/>
      <c r="BX530" s="133"/>
      <c r="BY530" s="133"/>
      <c r="BZ530" s="133"/>
      <c r="CA530" s="133"/>
      <c r="CB530" s="133"/>
      <c r="CC530" s="133"/>
      <c r="CD530" s="133"/>
      <c r="CE530" s="133"/>
      <c r="CF530" s="133"/>
      <c r="CG530" s="133"/>
      <c r="CH530" s="133"/>
      <c r="CI530" s="133"/>
      <c r="CJ530" s="133"/>
      <c r="CK530" s="133"/>
      <c r="CL530" s="133"/>
      <c r="CM530" s="133"/>
      <c r="CN530" s="133"/>
      <c r="CO530" s="133"/>
      <c r="CP530" s="133"/>
      <c r="CQ530" s="133"/>
      <c r="CR530" s="133"/>
      <c r="CS530" s="133"/>
      <c r="CT530" s="133"/>
      <c r="CU530" s="133"/>
      <c r="CV530" s="133"/>
      <c r="CW530" s="133"/>
      <c r="CX530" s="133"/>
      <c r="CY530" s="133"/>
      <c r="CZ530" s="133"/>
      <c r="DA530" s="133"/>
      <c r="DB530" s="133"/>
      <c r="DC530" s="133"/>
      <c r="DD530" s="133"/>
      <c r="DE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33"/>
      <c r="BG531" s="133"/>
      <c r="BH531" s="133"/>
      <c r="BI531" s="133"/>
      <c r="BJ531" s="133"/>
      <c r="BK531" s="133"/>
      <c r="BL531" s="133"/>
      <c r="BM531" s="133"/>
      <c r="BN531" s="133"/>
      <c r="BO531" s="133"/>
      <c r="BP531" s="133"/>
      <c r="BQ531" s="133"/>
      <c r="BR531" s="133"/>
      <c r="BS531" s="133"/>
      <c r="BT531" s="133"/>
      <c r="BU531" s="133"/>
      <c r="BV531" s="133"/>
      <c r="BW531" s="133"/>
      <c r="BX531" s="133"/>
      <c r="BY531" s="133"/>
      <c r="BZ531" s="133"/>
      <c r="CA531" s="133"/>
      <c r="CB531" s="133"/>
      <c r="CC531" s="133"/>
      <c r="CD531" s="133"/>
      <c r="CE531" s="133"/>
      <c r="CF531" s="133"/>
      <c r="CG531" s="133"/>
      <c r="CH531" s="133"/>
      <c r="CI531" s="133"/>
      <c r="CJ531" s="133"/>
      <c r="CK531" s="133"/>
      <c r="CL531" s="133"/>
      <c r="CM531" s="133"/>
      <c r="CN531" s="133"/>
      <c r="CO531" s="133"/>
      <c r="CP531" s="133"/>
      <c r="CQ531" s="133"/>
      <c r="CR531" s="133"/>
      <c r="CS531" s="133"/>
      <c r="CT531" s="133"/>
      <c r="CU531" s="133"/>
      <c r="CV531" s="133"/>
      <c r="CW531" s="133"/>
      <c r="CX531" s="133"/>
      <c r="CY531" s="133"/>
      <c r="CZ531" s="133"/>
      <c r="DA531" s="133"/>
      <c r="DB531" s="133"/>
      <c r="DC531" s="133"/>
      <c r="DD531" s="133"/>
      <c r="DE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  <c r="BQ532" s="133"/>
      <c r="BR532" s="133"/>
      <c r="BS532" s="133"/>
      <c r="BT532" s="133"/>
      <c r="BU532" s="133"/>
      <c r="BV532" s="133"/>
      <c r="BW532" s="133"/>
      <c r="BX532" s="133"/>
      <c r="BY532" s="133"/>
      <c r="BZ532" s="133"/>
      <c r="CA532" s="133"/>
      <c r="CB532" s="133"/>
      <c r="CC532" s="133"/>
      <c r="CD532" s="133"/>
      <c r="CE532" s="133"/>
      <c r="CF532" s="133"/>
      <c r="CG532" s="133"/>
      <c r="CH532" s="133"/>
      <c r="CI532" s="133"/>
      <c r="CJ532" s="133"/>
      <c r="CK532" s="133"/>
      <c r="CL532" s="133"/>
      <c r="CM532" s="133"/>
      <c r="CN532" s="133"/>
      <c r="CO532" s="133"/>
      <c r="CP532" s="133"/>
      <c r="CQ532" s="133"/>
      <c r="CR532" s="133"/>
      <c r="CS532" s="133"/>
      <c r="CT532" s="133"/>
      <c r="CU532" s="133"/>
      <c r="CV532" s="133"/>
      <c r="CW532" s="133"/>
      <c r="CX532" s="133"/>
      <c r="CY532" s="133"/>
      <c r="CZ532" s="133"/>
      <c r="DA532" s="133"/>
      <c r="DB532" s="133"/>
      <c r="DC532" s="133"/>
      <c r="DD532" s="133"/>
      <c r="DE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3"/>
      <c r="BF533" s="133"/>
      <c r="BG533" s="133"/>
      <c r="BH533" s="133"/>
      <c r="BI533" s="133"/>
      <c r="BJ533" s="133"/>
      <c r="BK533" s="133"/>
      <c r="BL533" s="133"/>
      <c r="BM533" s="133"/>
      <c r="BN533" s="133"/>
      <c r="BO533" s="133"/>
      <c r="BP533" s="133"/>
      <c r="BQ533" s="133"/>
      <c r="BR533" s="133"/>
      <c r="BS533" s="133"/>
      <c r="BT533" s="133"/>
      <c r="BU533" s="133"/>
      <c r="BV533" s="133"/>
      <c r="BW533" s="133"/>
      <c r="BX533" s="133"/>
      <c r="BY533" s="133"/>
      <c r="BZ533" s="133"/>
      <c r="CA533" s="133"/>
      <c r="CB533" s="133"/>
      <c r="CC533" s="133"/>
      <c r="CD533" s="133"/>
      <c r="CE533" s="133"/>
      <c r="CF533" s="133"/>
      <c r="CG533" s="133"/>
      <c r="CH533" s="133"/>
      <c r="CI533" s="133"/>
      <c r="CJ533" s="133"/>
      <c r="CK533" s="133"/>
      <c r="CL533" s="133"/>
      <c r="CM533" s="133"/>
      <c r="CN533" s="133"/>
      <c r="CO533" s="133"/>
      <c r="CP533" s="133"/>
      <c r="CQ533" s="133"/>
      <c r="CR533" s="133"/>
      <c r="CS533" s="133"/>
      <c r="CT533" s="133"/>
      <c r="CU533" s="133"/>
      <c r="CV533" s="133"/>
      <c r="CW533" s="133"/>
      <c r="CX533" s="133"/>
      <c r="CY533" s="133"/>
      <c r="CZ533" s="133"/>
      <c r="DA533" s="133"/>
      <c r="DB533" s="133"/>
      <c r="DC533" s="133"/>
      <c r="DD533" s="133"/>
      <c r="DE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33"/>
      <c r="BG534" s="133"/>
      <c r="BH534" s="133"/>
      <c r="BI534" s="133"/>
      <c r="BJ534" s="133"/>
      <c r="BK534" s="133"/>
      <c r="BL534" s="133"/>
      <c r="BM534" s="133"/>
      <c r="BN534" s="133"/>
      <c r="BO534" s="133"/>
      <c r="BP534" s="133"/>
      <c r="BQ534" s="133"/>
      <c r="BR534" s="133"/>
      <c r="BS534" s="133"/>
      <c r="BT534" s="133"/>
      <c r="BU534" s="133"/>
      <c r="BV534" s="133"/>
      <c r="BW534" s="133"/>
      <c r="BX534" s="133"/>
      <c r="BY534" s="133"/>
      <c r="BZ534" s="133"/>
      <c r="CA534" s="133"/>
      <c r="CB534" s="133"/>
      <c r="CC534" s="133"/>
      <c r="CD534" s="133"/>
      <c r="CE534" s="133"/>
      <c r="CF534" s="133"/>
      <c r="CG534" s="133"/>
      <c r="CH534" s="133"/>
      <c r="CI534" s="133"/>
      <c r="CJ534" s="133"/>
      <c r="CK534" s="133"/>
      <c r="CL534" s="133"/>
      <c r="CM534" s="133"/>
      <c r="CN534" s="133"/>
      <c r="CO534" s="133"/>
      <c r="CP534" s="133"/>
      <c r="CQ534" s="133"/>
      <c r="CR534" s="133"/>
      <c r="CS534" s="133"/>
      <c r="CT534" s="133"/>
      <c r="CU534" s="133"/>
      <c r="CV534" s="133"/>
      <c r="CW534" s="133"/>
      <c r="CX534" s="133"/>
      <c r="CY534" s="133"/>
      <c r="CZ534" s="133"/>
      <c r="DA534" s="133"/>
      <c r="DB534" s="133"/>
      <c r="DC534" s="133"/>
      <c r="DD534" s="133"/>
      <c r="DE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33"/>
      <c r="BG535" s="133"/>
      <c r="BH535" s="133"/>
      <c r="BI535" s="133"/>
      <c r="BJ535" s="133"/>
      <c r="BK535" s="133"/>
      <c r="BL535" s="133"/>
      <c r="BM535" s="133"/>
      <c r="BN535" s="133"/>
      <c r="BO535" s="133"/>
      <c r="BP535" s="133"/>
      <c r="BQ535" s="133"/>
      <c r="BR535" s="133"/>
      <c r="BS535" s="133"/>
      <c r="BT535" s="133"/>
      <c r="BU535" s="133"/>
      <c r="BV535" s="133"/>
      <c r="BW535" s="133"/>
      <c r="BX535" s="133"/>
      <c r="BY535" s="133"/>
      <c r="BZ535" s="133"/>
      <c r="CA535" s="133"/>
      <c r="CB535" s="133"/>
      <c r="CC535" s="133"/>
      <c r="CD535" s="133"/>
      <c r="CE535" s="133"/>
      <c r="CF535" s="133"/>
      <c r="CG535" s="133"/>
      <c r="CH535" s="133"/>
      <c r="CI535" s="133"/>
      <c r="CJ535" s="133"/>
      <c r="CK535" s="133"/>
      <c r="CL535" s="133"/>
      <c r="CM535" s="133"/>
      <c r="CN535" s="133"/>
      <c r="CO535" s="133"/>
      <c r="CP535" s="133"/>
      <c r="CQ535" s="133"/>
      <c r="CR535" s="133"/>
      <c r="CS535" s="133"/>
      <c r="CT535" s="133"/>
      <c r="CU535" s="133"/>
      <c r="CV535" s="133"/>
      <c r="CW535" s="133"/>
      <c r="CX535" s="133"/>
      <c r="CY535" s="133"/>
      <c r="CZ535" s="133"/>
      <c r="DA535" s="133"/>
      <c r="DB535" s="133"/>
      <c r="DC535" s="133"/>
      <c r="DD535" s="133"/>
      <c r="DE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33"/>
      <c r="BG536" s="133"/>
      <c r="BH536" s="133"/>
      <c r="BI536" s="133"/>
      <c r="BJ536" s="133"/>
      <c r="BK536" s="133"/>
      <c r="BL536" s="133"/>
      <c r="BM536" s="133"/>
      <c r="BN536" s="133"/>
      <c r="BO536" s="133"/>
      <c r="BP536" s="133"/>
      <c r="BQ536" s="133"/>
      <c r="BR536" s="133"/>
      <c r="BS536" s="133"/>
      <c r="BT536" s="133"/>
      <c r="BU536" s="133"/>
      <c r="BV536" s="133"/>
      <c r="BW536" s="133"/>
      <c r="BX536" s="133"/>
      <c r="BY536" s="133"/>
      <c r="BZ536" s="133"/>
      <c r="CA536" s="133"/>
      <c r="CB536" s="133"/>
      <c r="CC536" s="133"/>
      <c r="CD536" s="133"/>
      <c r="CE536" s="133"/>
      <c r="CF536" s="133"/>
      <c r="CG536" s="133"/>
      <c r="CH536" s="133"/>
      <c r="CI536" s="133"/>
      <c r="CJ536" s="133"/>
      <c r="CK536" s="133"/>
      <c r="CL536" s="133"/>
      <c r="CM536" s="133"/>
      <c r="CN536" s="133"/>
      <c r="CO536" s="133"/>
      <c r="CP536" s="133"/>
      <c r="CQ536" s="133"/>
      <c r="CR536" s="133"/>
      <c r="CS536" s="133"/>
      <c r="CT536" s="133"/>
      <c r="CU536" s="133"/>
      <c r="CV536" s="133"/>
      <c r="CW536" s="133"/>
      <c r="CX536" s="133"/>
      <c r="CY536" s="133"/>
      <c r="CZ536" s="133"/>
      <c r="DA536" s="133"/>
      <c r="DB536" s="133"/>
      <c r="DC536" s="133"/>
      <c r="DD536" s="133"/>
      <c r="DE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33"/>
      <c r="BG537" s="133"/>
      <c r="BH537" s="133"/>
      <c r="BI537" s="133"/>
      <c r="BJ537" s="133"/>
      <c r="BK537" s="133"/>
      <c r="BL537" s="133"/>
      <c r="BM537" s="133"/>
      <c r="BN537" s="133"/>
      <c r="BO537" s="133"/>
      <c r="BP537" s="133"/>
      <c r="BQ537" s="133"/>
      <c r="BR537" s="133"/>
      <c r="BS537" s="133"/>
      <c r="BT537" s="133"/>
      <c r="BU537" s="133"/>
      <c r="BV537" s="133"/>
      <c r="BW537" s="133"/>
      <c r="BX537" s="133"/>
      <c r="BY537" s="133"/>
      <c r="BZ537" s="133"/>
      <c r="CA537" s="133"/>
      <c r="CB537" s="133"/>
      <c r="CC537" s="133"/>
      <c r="CD537" s="133"/>
      <c r="CE537" s="133"/>
      <c r="CF537" s="133"/>
      <c r="CG537" s="133"/>
      <c r="CH537" s="133"/>
      <c r="CI537" s="133"/>
      <c r="CJ537" s="133"/>
      <c r="CK537" s="133"/>
      <c r="CL537" s="133"/>
      <c r="CM537" s="133"/>
      <c r="CN537" s="133"/>
      <c r="CO537" s="133"/>
      <c r="CP537" s="133"/>
      <c r="CQ537" s="133"/>
      <c r="CR537" s="133"/>
      <c r="CS537" s="133"/>
      <c r="CT537" s="133"/>
      <c r="CU537" s="133"/>
      <c r="CV537" s="133"/>
      <c r="CW537" s="133"/>
      <c r="CX537" s="133"/>
      <c r="CY537" s="133"/>
      <c r="CZ537" s="133"/>
      <c r="DA537" s="133"/>
      <c r="DB537" s="133"/>
      <c r="DC537" s="133"/>
      <c r="DD537" s="133"/>
      <c r="DE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3"/>
      <c r="BF538" s="133"/>
      <c r="BG538" s="133"/>
      <c r="BH538" s="133"/>
      <c r="BI538" s="133"/>
      <c r="BJ538" s="133"/>
      <c r="BK538" s="133"/>
      <c r="BL538" s="133"/>
      <c r="BM538" s="133"/>
      <c r="BN538" s="133"/>
      <c r="BO538" s="133"/>
      <c r="BP538" s="133"/>
      <c r="BQ538" s="133"/>
      <c r="BR538" s="133"/>
      <c r="BS538" s="133"/>
      <c r="BT538" s="133"/>
      <c r="BU538" s="133"/>
      <c r="BV538" s="133"/>
      <c r="BW538" s="133"/>
      <c r="BX538" s="133"/>
      <c r="BY538" s="133"/>
      <c r="BZ538" s="133"/>
      <c r="CA538" s="133"/>
      <c r="CB538" s="133"/>
      <c r="CC538" s="133"/>
      <c r="CD538" s="133"/>
      <c r="CE538" s="133"/>
      <c r="CF538" s="133"/>
      <c r="CG538" s="133"/>
      <c r="CH538" s="133"/>
      <c r="CI538" s="133"/>
      <c r="CJ538" s="133"/>
      <c r="CK538" s="133"/>
      <c r="CL538" s="133"/>
      <c r="CM538" s="133"/>
      <c r="CN538" s="133"/>
      <c r="CO538" s="133"/>
      <c r="CP538" s="133"/>
      <c r="CQ538" s="133"/>
      <c r="CR538" s="133"/>
      <c r="CS538" s="133"/>
      <c r="CT538" s="133"/>
      <c r="CU538" s="133"/>
      <c r="CV538" s="133"/>
      <c r="CW538" s="133"/>
      <c r="CX538" s="133"/>
      <c r="CY538" s="133"/>
      <c r="CZ538" s="133"/>
      <c r="DA538" s="133"/>
      <c r="DB538" s="133"/>
      <c r="DC538" s="133"/>
      <c r="DD538" s="133"/>
      <c r="DE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33"/>
      <c r="BG539" s="133"/>
      <c r="BH539" s="133"/>
      <c r="BI539" s="133"/>
      <c r="BJ539" s="133"/>
      <c r="BK539" s="133"/>
      <c r="BL539" s="133"/>
      <c r="BM539" s="133"/>
      <c r="BN539" s="133"/>
      <c r="BO539" s="133"/>
      <c r="BP539" s="133"/>
      <c r="BQ539" s="133"/>
      <c r="BR539" s="133"/>
      <c r="BS539" s="133"/>
      <c r="BT539" s="133"/>
      <c r="BU539" s="133"/>
      <c r="BV539" s="133"/>
      <c r="BW539" s="133"/>
      <c r="BX539" s="133"/>
      <c r="BY539" s="133"/>
      <c r="BZ539" s="133"/>
      <c r="CA539" s="133"/>
      <c r="CB539" s="133"/>
      <c r="CC539" s="133"/>
      <c r="CD539" s="133"/>
      <c r="CE539" s="133"/>
      <c r="CF539" s="133"/>
      <c r="CG539" s="133"/>
      <c r="CH539" s="133"/>
      <c r="CI539" s="133"/>
      <c r="CJ539" s="133"/>
      <c r="CK539" s="133"/>
      <c r="CL539" s="133"/>
      <c r="CM539" s="133"/>
      <c r="CN539" s="133"/>
      <c r="CO539" s="133"/>
      <c r="CP539" s="133"/>
      <c r="CQ539" s="133"/>
      <c r="CR539" s="133"/>
      <c r="CS539" s="133"/>
      <c r="CT539" s="133"/>
      <c r="CU539" s="133"/>
      <c r="CV539" s="133"/>
      <c r="CW539" s="133"/>
      <c r="CX539" s="133"/>
      <c r="CY539" s="133"/>
      <c r="CZ539" s="133"/>
      <c r="DA539" s="133"/>
      <c r="DB539" s="133"/>
      <c r="DC539" s="133"/>
      <c r="DD539" s="133"/>
      <c r="DE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  <c r="AX540" s="133"/>
      <c r="AY540" s="133"/>
      <c r="AZ540" s="133"/>
      <c r="BA540" s="133"/>
      <c r="BB540" s="133"/>
      <c r="BC540" s="133"/>
      <c r="BD540" s="133"/>
      <c r="BE540" s="133"/>
      <c r="BF540" s="133"/>
      <c r="BG540" s="133"/>
      <c r="BH540" s="133"/>
      <c r="BI540" s="133"/>
      <c r="BJ540" s="133"/>
      <c r="BK540" s="133"/>
      <c r="BL540" s="133"/>
      <c r="BM540" s="133"/>
      <c r="BN540" s="133"/>
      <c r="BO540" s="133"/>
      <c r="BP540" s="133"/>
      <c r="BQ540" s="133"/>
      <c r="BR540" s="133"/>
      <c r="BS540" s="133"/>
      <c r="BT540" s="133"/>
      <c r="BU540" s="133"/>
      <c r="BV540" s="133"/>
      <c r="BW540" s="133"/>
      <c r="BX540" s="133"/>
      <c r="BY540" s="133"/>
      <c r="BZ540" s="133"/>
      <c r="CA540" s="133"/>
      <c r="CB540" s="133"/>
      <c r="CC540" s="133"/>
      <c r="CD540" s="133"/>
      <c r="CE540" s="133"/>
      <c r="CF540" s="133"/>
      <c r="CG540" s="133"/>
      <c r="CH540" s="133"/>
      <c r="CI540" s="133"/>
      <c r="CJ540" s="133"/>
      <c r="CK540" s="133"/>
      <c r="CL540" s="133"/>
      <c r="CM540" s="133"/>
      <c r="CN540" s="133"/>
      <c r="CO540" s="133"/>
      <c r="CP540" s="133"/>
      <c r="CQ540" s="133"/>
      <c r="CR540" s="133"/>
      <c r="CS540" s="133"/>
      <c r="CT540" s="133"/>
      <c r="CU540" s="133"/>
      <c r="CV540" s="133"/>
      <c r="CW540" s="133"/>
      <c r="CX540" s="133"/>
      <c r="CY540" s="133"/>
      <c r="CZ540" s="133"/>
      <c r="DA540" s="133"/>
      <c r="DB540" s="133"/>
      <c r="DC540" s="133"/>
      <c r="DD540" s="133"/>
      <c r="DE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  <c r="AX541" s="133"/>
      <c r="AY541" s="133"/>
      <c r="AZ541" s="133"/>
      <c r="BA541" s="133"/>
      <c r="BB541" s="133"/>
      <c r="BC541" s="133"/>
      <c r="BD541" s="133"/>
      <c r="BE541" s="133"/>
      <c r="BF541" s="133"/>
      <c r="BG541" s="133"/>
      <c r="BH541" s="133"/>
      <c r="BI541" s="133"/>
      <c r="BJ541" s="133"/>
      <c r="BK541" s="133"/>
      <c r="BL541" s="133"/>
      <c r="BM541" s="133"/>
      <c r="BN541" s="133"/>
      <c r="BO541" s="133"/>
      <c r="BP541" s="133"/>
      <c r="BQ541" s="133"/>
      <c r="BR541" s="133"/>
      <c r="BS541" s="133"/>
      <c r="BT541" s="133"/>
      <c r="BU541" s="133"/>
      <c r="BV541" s="133"/>
      <c r="BW541" s="133"/>
      <c r="BX541" s="133"/>
      <c r="BY541" s="133"/>
      <c r="BZ541" s="133"/>
      <c r="CA541" s="133"/>
      <c r="CB541" s="133"/>
      <c r="CC541" s="133"/>
      <c r="CD541" s="133"/>
      <c r="CE541" s="133"/>
      <c r="CF541" s="133"/>
      <c r="CG541" s="133"/>
      <c r="CH541" s="133"/>
      <c r="CI541" s="133"/>
      <c r="CJ541" s="133"/>
      <c r="CK541" s="133"/>
      <c r="CL541" s="133"/>
      <c r="CM541" s="133"/>
      <c r="CN541" s="133"/>
      <c r="CO541" s="133"/>
      <c r="CP541" s="133"/>
      <c r="CQ541" s="133"/>
      <c r="CR541" s="133"/>
      <c r="CS541" s="133"/>
      <c r="CT541" s="133"/>
      <c r="CU541" s="133"/>
      <c r="CV541" s="133"/>
      <c r="CW541" s="133"/>
      <c r="CX541" s="133"/>
      <c r="CY541" s="133"/>
      <c r="CZ541" s="133"/>
      <c r="DA541" s="133"/>
      <c r="DB541" s="133"/>
      <c r="DC541" s="133"/>
      <c r="DD541" s="133"/>
      <c r="DE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  <c r="AX542" s="133"/>
      <c r="AY542" s="133"/>
      <c r="AZ542" s="133"/>
      <c r="BA542" s="133"/>
      <c r="BB542" s="133"/>
      <c r="BC542" s="133"/>
      <c r="BD542" s="133"/>
      <c r="BE542" s="133"/>
      <c r="BF542" s="133"/>
      <c r="BG542" s="133"/>
      <c r="BH542" s="133"/>
      <c r="BI542" s="133"/>
      <c r="BJ542" s="133"/>
      <c r="BK542" s="133"/>
      <c r="BL542" s="133"/>
      <c r="BM542" s="133"/>
      <c r="BN542" s="133"/>
      <c r="BO542" s="133"/>
      <c r="BP542" s="133"/>
      <c r="BQ542" s="133"/>
      <c r="BR542" s="133"/>
      <c r="BS542" s="133"/>
      <c r="BT542" s="133"/>
      <c r="BU542" s="133"/>
      <c r="BV542" s="133"/>
      <c r="BW542" s="133"/>
      <c r="BX542" s="133"/>
      <c r="BY542" s="133"/>
      <c r="BZ542" s="133"/>
      <c r="CA542" s="133"/>
      <c r="CB542" s="133"/>
      <c r="CC542" s="133"/>
      <c r="CD542" s="133"/>
      <c r="CE542" s="133"/>
      <c r="CF542" s="133"/>
      <c r="CG542" s="133"/>
      <c r="CH542" s="133"/>
      <c r="CI542" s="133"/>
      <c r="CJ542" s="133"/>
      <c r="CK542" s="133"/>
      <c r="CL542" s="133"/>
      <c r="CM542" s="133"/>
      <c r="CN542" s="133"/>
      <c r="CO542" s="133"/>
      <c r="CP542" s="133"/>
      <c r="CQ542" s="133"/>
      <c r="CR542" s="133"/>
      <c r="CS542" s="133"/>
      <c r="CT542" s="133"/>
      <c r="CU542" s="133"/>
      <c r="CV542" s="133"/>
      <c r="CW542" s="133"/>
      <c r="CX542" s="133"/>
      <c r="CY542" s="133"/>
      <c r="CZ542" s="133"/>
      <c r="DA542" s="133"/>
      <c r="DB542" s="133"/>
      <c r="DC542" s="133"/>
      <c r="DD542" s="133"/>
      <c r="DE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33"/>
      <c r="BG543" s="133"/>
      <c r="BH543" s="133"/>
      <c r="BI543" s="133"/>
      <c r="BJ543" s="133"/>
      <c r="BK543" s="133"/>
      <c r="BL543" s="133"/>
      <c r="BM543" s="133"/>
      <c r="BN543" s="133"/>
      <c r="BO543" s="133"/>
      <c r="BP543" s="133"/>
      <c r="BQ543" s="133"/>
      <c r="BR543" s="133"/>
      <c r="BS543" s="133"/>
      <c r="BT543" s="133"/>
      <c r="BU543" s="133"/>
      <c r="BV543" s="133"/>
      <c r="BW543" s="133"/>
      <c r="BX543" s="133"/>
      <c r="BY543" s="133"/>
      <c r="BZ543" s="133"/>
      <c r="CA543" s="133"/>
      <c r="CB543" s="133"/>
      <c r="CC543" s="133"/>
      <c r="CD543" s="133"/>
      <c r="CE543" s="133"/>
      <c r="CF543" s="133"/>
      <c r="CG543" s="133"/>
      <c r="CH543" s="133"/>
      <c r="CI543" s="133"/>
      <c r="CJ543" s="133"/>
      <c r="CK543" s="133"/>
      <c r="CL543" s="133"/>
      <c r="CM543" s="133"/>
      <c r="CN543" s="133"/>
      <c r="CO543" s="133"/>
      <c r="CP543" s="133"/>
      <c r="CQ543" s="133"/>
      <c r="CR543" s="133"/>
      <c r="CS543" s="133"/>
      <c r="CT543" s="133"/>
      <c r="CU543" s="133"/>
      <c r="CV543" s="133"/>
      <c r="CW543" s="133"/>
      <c r="CX543" s="133"/>
      <c r="CY543" s="133"/>
      <c r="CZ543" s="133"/>
      <c r="DA543" s="133"/>
      <c r="DB543" s="133"/>
      <c r="DC543" s="133"/>
      <c r="DD543" s="133"/>
      <c r="DE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33"/>
      <c r="BG544" s="133"/>
      <c r="BH544" s="133"/>
      <c r="BI544" s="133"/>
      <c r="BJ544" s="133"/>
      <c r="BK544" s="133"/>
      <c r="BL544" s="133"/>
      <c r="BM544" s="133"/>
      <c r="BN544" s="133"/>
      <c r="BO544" s="133"/>
      <c r="BP544" s="133"/>
      <c r="BQ544" s="133"/>
      <c r="BR544" s="133"/>
      <c r="BS544" s="133"/>
      <c r="BT544" s="133"/>
      <c r="BU544" s="133"/>
      <c r="BV544" s="133"/>
      <c r="BW544" s="133"/>
      <c r="BX544" s="133"/>
      <c r="BY544" s="133"/>
      <c r="BZ544" s="133"/>
      <c r="CA544" s="133"/>
      <c r="CB544" s="133"/>
      <c r="CC544" s="133"/>
      <c r="CD544" s="133"/>
      <c r="CE544" s="133"/>
      <c r="CF544" s="133"/>
      <c r="CG544" s="133"/>
      <c r="CH544" s="133"/>
      <c r="CI544" s="133"/>
      <c r="CJ544" s="133"/>
      <c r="CK544" s="133"/>
      <c r="CL544" s="133"/>
      <c r="CM544" s="133"/>
      <c r="CN544" s="133"/>
      <c r="CO544" s="133"/>
      <c r="CP544" s="133"/>
      <c r="CQ544" s="133"/>
      <c r="CR544" s="133"/>
      <c r="CS544" s="133"/>
      <c r="CT544" s="133"/>
      <c r="CU544" s="133"/>
      <c r="CV544" s="133"/>
      <c r="CW544" s="133"/>
      <c r="CX544" s="133"/>
      <c r="CY544" s="133"/>
      <c r="CZ544" s="133"/>
      <c r="DA544" s="133"/>
      <c r="DB544" s="133"/>
      <c r="DC544" s="133"/>
      <c r="DD544" s="133"/>
      <c r="DE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33"/>
      <c r="BG545" s="133"/>
      <c r="BH545" s="133"/>
      <c r="BI545" s="133"/>
      <c r="BJ545" s="133"/>
      <c r="BK545" s="133"/>
      <c r="BL545" s="133"/>
      <c r="BM545" s="133"/>
      <c r="BN545" s="133"/>
      <c r="BO545" s="133"/>
      <c r="BP545" s="133"/>
      <c r="BQ545" s="133"/>
      <c r="BR545" s="133"/>
      <c r="BS545" s="133"/>
      <c r="BT545" s="133"/>
      <c r="BU545" s="133"/>
      <c r="BV545" s="133"/>
      <c r="BW545" s="133"/>
      <c r="BX545" s="133"/>
      <c r="BY545" s="133"/>
      <c r="BZ545" s="133"/>
      <c r="CA545" s="133"/>
      <c r="CB545" s="133"/>
      <c r="CC545" s="133"/>
      <c r="CD545" s="133"/>
      <c r="CE545" s="133"/>
      <c r="CF545" s="133"/>
      <c r="CG545" s="133"/>
      <c r="CH545" s="133"/>
      <c r="CI545" s="133"/>
      <c r="CJ545" s="133"/>
      <c r="CK545" s="133"/>
      <c r="CL545" s="133"/>
      <c r="CM545" s="133"/>
      <c r="CN545" s="133"/>
      <c r="CO545" s="133"/>
      <c r="CP545" s="133"/>
      <c r="CQ545" s="133"/>
      <c r="CR545" s="133"/>
      <c r="CS545" s="133"/>
      <c r="CT545" s="133"/>
      <c r="CU545" s="133"/>
      <c r="CV545" s="133"/>
      <c r="CW545" s="133"/>
      <c r="CX545" s="133"/>
      <c r="CY545" s="133"/>
      <c r="CZ545" s="133"/>
      <c r="DA545" s="133"/>
      <c r="DB545" s="133"/>
      <c r="DC545" s="133"/>
      <c r="DD545" s="133"/>
      <c r="DE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  <c r="AX546" s="133"/>
      <c r="AY546" s="133"/>
      <c r="AZ546" s="133"/>
      <c r="BA546" s="133"/>
      <c r="BB546" s="133"/>
      <c r="BC546" s="133"/>
      <c r="BD546" s="133"/>
      <c r="BE546" s="133"/>
      <c r="BF546" s="133"/>
      <c r="BG546" s="133"/>
      <c r="BH546" s="133"/>
      <c r="BI546" s="133"/>
      <c r="BJ546" s="133"/>
      <c r="BK546" s="133"/>
      <c r="BL546" s="133"/>
      <c r="BM546" s="133"/>
      <c r="BN546" s="133"/>
      <c r="BO546" s="133"/>
      <c r="BP546" s="133"/>
      <c r="BQ546" s="133"/>
      <c r="BR546" s="133"/>
      <c r="BS546" s="133"/>
      <c r="BT546" s="133"/>
      <c r="BU546" s="133"/>
      <c r="BV546" s="133"/>
      <c r="BW546" s="133"/>
      <c r="BX546" s="133"/>
      <c r="BY546" s="133"/>
      <c r="BZ546" s="133"/>
      <c r="CA546" s="133"/>
      <c r="CB546" s="133"/>
      <c r="CC546" s="133"/>
      <c r="CD546" s="133"/>
      <c r="CE546" s="133"/>
      <c r="CF546" s="133"/>
      <c r="CG546" s="133"/>
      <c r="CH546" s="133"/>
      <c r="CI546" s="133"/>
      <c r="CJ546" s="133"/>
      <c r="CK546" s="133"/>
      <c r="CL546" s="133"/>
      <c r="CM546" s="133"/>
      <c r="CN546" s="133"/>
      <c r="CO546" s="133"/>
      <c r="CP546" s="133"/>
      <c r="CQ546" s="133"/>
      <c r="CR546" s="133"/>
      <c r="CS546" s="133"/>
      <c r="CT546" s="133"/>
      <c r="CU546" s="133"/>
      <c r="CV546" s="133"/>
      <c r="CW546" s="133"/>
      <c r="CX546" s="133"/>
      <c r="CY546" s="133"/>
      <c r="CZ546" s="133"/>
      <c r="DA546" s="133"/>
      <c r="DB546" s="133"/>
      <c r="DC546" s="133"/>
      <c r="DD546" s="133"/>
      <c r="DE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33"/>
      <c r="BG547" s="133"/>
      <c r="BH547" s="133"/>
      <c r="BI547" s="133"/>
      <c r="BJ547" s="133"/>
      <c r="BK547" s="133"/>
      <c r="BL547" s="133"/>
      <c r="BM547" s="133"/>
      <c r="BN547" s="133"/>
      <c r="BO547" s="133"/>
      <c r="BP547" s="133"/>
      <c r="BQ547" s="133"/>
      <c r="BR547" s="133"/>
      <c r="BS547" s="133"/>
      <c r="BT547" s="133"/>
      <c r="BU547" s="133"/>
      <c r="BV547" s="133"/>
      <c r="BW547" s="133"/>
      <c r="BX547" s="133"/>
      <c r="BY547" s="133"/>
      <c r="BZ547" s="133"/>
      <c r="CA547" s="133"/>
      <c r="CB547" s="133"/>
      <c r="CC547" s="133"/>
      <c r="CD547" s="133"/>
      <c r="CE547" s="133"/>
      <c r="CF547" s="133"/>
      <c r="CG547" s="133"/>
      <c r="CH547" s="133"/>
      <c r="CI547" s="133"/>
      <c r="CJ547" s="133"/>
      <c r="CK547" s="133"/>
      <c r="CL547" s="133"/>
      <c r="CM547" s="133"/>
      <c r="CN547" s="133"/>
      <c r="CO547" s="133"/>
      <c r="CP547" s="133"/>
      <c r="CQ547" s="133"/>
      <c r="CR547" s="133"/>
      <c r="CS547" s="133"/>
      <c r="CT547" s="133"/>
      <c r="CU547" s="133"/>
      <c r="CV547" s="133"/>
      <c r="CW547" s="133"/>
      <c r="CX547" s="133"/>
      <c r="CY547" s="133"/>
      <c r="CZ547" s="133"/>
      <c r="DA547" s="133"/>
      <c r="DB547" s="133"/>
      <c r="DC547" s="133"/>
      <c r="DD547" s="133"/>
      <c r="DE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33"/>
      <c r="BG548" s="133"/>
      <c r="BH548" s="133"/>
      <c r="BI548" s="133"/>
      <c r="BJ548" s="133"/>
      <c r="BK548" s="133"/>
      <c r="BL548" s="133"/>
      <c r="BM548" s="133"/>
      <c r="BN548" s="133"/>
      <c r="BO548" s="133"/>
      <c r="BP548" s="133"/>
      <c r="BQ548" s="133"/>
      <c r="BR548" s="133"/>
      <c r="BS548" s="133"/>
      <c r="BT548" s="133"/>
      <c r="BU548" s="133"/>
      <c r="BV548" s="133"/>
      <c r="BW548" s="133"/>
      <c r="BX548" s="133"/>
      <c r="BY548" s="133"/>
      <c r="BZ548" s="133"/>
      <c r="CA548" s="133"/>
      <c r="CB548" s="133"/>
      <c r="CC548" s="133"/>
      <c r="CD548" s="133"/>
      <c r="CE548" s="133"/>
      <c r="CF548" s="133"/>
      <c r="CG548" s="133"/>
      <c r="CH548" s="133"/>
      <c r="CI548" s="133"/>
      <c r="CJ548" s="133"/>
      <c r="CK548" s="133"/>
      <c r="CL548" s="133"/>
      <c r="CM548" s="133"/>
      <c r="CN548" s="133"/>
      <c r="CO548" s="133"/>
      <c r="CP548" s="133"/>
      <c r="CQ548" s="133"/>
      <c r="CR548" s="133"/>
      <c r="CS548" s="133"/>
      <c r="CT548" s="133"/>
      <c r="CU548" s="133"/>
      <c r="CV548" s="133"/>
      <c r="CW548" s="133"/>
      <c r="CX548" s="133"/>
      <c r="CY548" s="133"/>
      <c r="CZ548" s="133"/>
      <c r="DA548" s="133"/>
      <c r="DB548" s="133"/>
      <c r="DC548" s="133"/>
      <c r="DD548" s="133"/>
      <c r="DE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33"/>
      <c r="BG549" s="133"/>
      <c r="BH549" s="133"/>
      <c r="BI549" s="133"/>
      <c r="BJ549" s="133"/>
      <c r="BK549" s="133"/>
      <c r="BL549" s="133"/>
      <c r="BM549" s="133"/>
      <c r="BN549" s="133"/>
      <c r="BO549" s="133"/>
      <c r="BP549" s="133"/>
      <c r="BQ549" s="133"/>
      <c r="BR549" s="133"/>
      <c r="BS549" s="133"/>
      <c r="BT549" s="133"/>
      <c r="BU549" s="133"/>
      <c r="BV549" s="133"/>
      <c r="BW549" s="133"/>
      <c r="BX549" s="133"/>
      <c r="BY549" s="133"/>
      <c r="BZ549" s="133"/>
      <c r="CA549" s="133"/>
      <c r="CB549" s="133"/>
      <c r="CC549" s="133"/>
      <c r="CD549" s="133"/>
      <c r="CE549" s="133"/>
      <c r="CF549" s="133"/>
      <c r="CG549" s="133"/>
      <c r="CH549" s="133"/>
      <c r="CI549" s="133"/>
      <c r="CJ549" s="133"/>
      <c r="CK549" s="133"/>
      <c r="CL549" s="133"/>
      <c r="CM549" s="133"/>
      <c r="CN549" s="133"/>
      <c r="CO549" s="133"/>
      <c r="CP549" s="133"/>
      <c r="CQ549" s="133"/>
      <c r="CR549" s="133"/>
      <c r="CS549" s="133"/>
      <c r="CT549" s="133"/>
      <c r="CU549" s="133"/>
      <c r="CV549" s="133"/>
      <c r="CW549" s="133"/>
      <c r="CX549" s="133"/>
      <c r="CY549" s="133"/>
      <c r="CZ549" s="133"/>
      <c r="DA549" s="133"/>
      <c r="DB549" s="133"/>
      <c r="DC549" s="133"/>
      <c r="DD549" s="133"/>
      <c r="DE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33"/>
      <c r="BG550" s="133"/>
      <c r="BH550" s="133"/>
      <c r="BI550" s="133"/>
      <c r="BJ550" s="133"/>
      <c r="BK550" s="133"/>
      <c r="BL550" s="133"/>
      <c r="BM550" s="133"/>
      <c r="BN550" s="133"/>
      <c r="BO550" s="133"/>
      <c r="BP550" s="133"/>
      <c r="BQ550" s="133"/>
      <c r="BR550" s="133"/>
      <c r="BS550" s="133"/>
      <c r="BT550" s="133"/>
      <c r="BU550" s="133"/>
      <c r="BV550" s="133"/>
      <c r="BW550" s="133"/>
      <c r="BX550" s="133"/>
      <c r="BY550" s="133"/>
      <c r="BZ550" s="133"/>
      <c r="CA550" s="133"/>
      <c r="CB550" s="133"/>
      <c r="CC550" s="133"/>
      <c r="CD550" s="133"/>
      <c r="CE550" s="133"/>
      <c r="CF550" s="133"/>
      <c r="CG550" s="133"/>
      <c r="CH550" s="133"/>
      <c r="CI550" s="133"/>
      <c r="CJ550" s="133"/>
      <c r="CK550" s="133"/>
      <c r="CL550" s="133"/>
      <c r="CM550" s="133"/>
      <c r="CN550" s="133"/>
      <c r="CO550" s="133"/>
      <c r="CP550" s="133"/>
      <c r="CQ550" s="133"/>
      <c r="CR550" s="133"/>
      <c r="CS550" s="133"/>
      <c r="CT550" s="133"/>
      <c r="CU550" s="133"/>
      <c r="CV550" s="133"/>
      <c r="CW550" s="133"/>
      <c r="CX550" s="133"/>
      <c r="CY550" s="133"/>
      <c r="CZ550" s="133"/>
      <c r="DA550" s="133"/>
      <c r="DB550" s="133"/>
      <c r="DC550" s="133"/>
      <c r="DD550" s="133"/>
      <c r="DE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/>
      <c r="BC551" s="133"/>
      <c r="BD551" s="133"/>
      <c r="BE551" s="133"/>
      <c r="BF551" s="133"/>
      <c r="BG551" s="133"/>
      <c r="BH551" s="133"/>
      <c r="BI551" s="133"/>
      <c r="BJ551" s="133"/>
      <c r="BK551" s="133"/>
      <c r="BL551" s="133"/>
      <c r="BM551" s="133"/>
      <c r="BN551" s="133"/>
      <c r="BO551" s="133"/>
      <c r="BP551" s="133"/>
      <c r="BQ551" s="133"/>
      <c r="BR551" s="133"/>
      <c r="BS551" s="133"/>
      <c r="BT551" s="133"/>
      <c r="BU551" s="133"/>
      <c r="BV551" s="133"/>
      <c r="BW551" s="133"/>
      <c r="BX551" s="133"/>
      <c r="BY551" s="133"/>
      <c r="BZ551" s="133"/>
      <c r="CA551" s="133"/>
      <c r="CB551" s="133"/>
      <c r="CC551" s="133"/>
      <c r="CD551" s="133"/>
      <c r="CE551" s="133"/>
      <c r="CF551" s="133"/>
      <c r="CG551" s="133"/>
      <c r="CH551" s="133"/>
      <c r="CI551" s="133"/>
      <c r="CJ551" s="133"/>
      <c r="CK551" s="133"/>
      <c r="CL551" s="133"/>
      <c r="CM551" s="133"/>
      <c r="CN551" s="133"/>
      <c r="CO551" s="133"/>
      <c r="CP551" s="133"/>
      <c r="CQ551" s="133"/>
      <c r="CR551" s="133"/>
      <c r="CS551" s="133"/>
      <c r="CT551" s="133"/>
      <c r="CU551" s="133"/>
      <c r="CV551" s="133"/>
      <c r="CW551" s="133"/>
      <c r="CX551" s="133"/>
      <c r="CY551" s="133"/>
      <c r="CZ551" s="133"/>
      <c r="DA551" s="133"/>
      <c r="DB551" s="133"/>
      <c r="DC551" s="133"/>
      <c r="DD551" s="133"/>
      <c r="DE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33"/>
      <c r="BG552" s="133"/>
      <c r="BH552" s="133"/>
      <c r="BI552" s="133"/>
      <c r="BJ552" s="133"/>
      <c r="BK552" s="133"/>
      <c r="BL552" s="133"/>
      <c r="BM552" s="133"/>
      <c r="BN552" s="133"/>
      <c r="BO552" s="133"/>
      <c r="BP552" s="133"/>
      <c r="BQ552" s="133"/>
      <c r="BR552" s="133"/>
      <c r="BS552" s="133"/>
      <c r="BT552" s="133"/>
      <c r="BU552" s="133"/>
      <c r="BV552" s="133"/>
      <c r="BW552" s="133"/>
      <c r="BX552" s="133"/>
      <c r="BY552" s="133"/>
      <c r="BZ552" s="133"/>
      <c r="CA552" s="133"/>
      <c r="CB552" s="133"/>
      <c r="CC552" s="133"/>
      <c r="CD552" s="133"/>
      <c r="CE552" s="133"/>
      <c r="CF552" s="133"/>
      <c r="CG552" s="133"/>
      <c r="CH552" s="133"/>
      <c r="CI552" s="133"/>
      <c r="CJ552" s="133"/>
      <c r="CK552" s="133"/>
      <c r="CL552" s="133"/>
      <c r="CM552" s="133"/>
      <c r="CN552" s="133"/>
      <c r="CO552" s="133"/>
      <c r="CP552" s="133"/>
      <c r="CQ552" s="133"/>
      <c r="CR552" s="133"/>
      <c r="CS552" s="133"/>
      <c r="CT552" s="133"/>
      <c r="CU552" s="133"/>
      <c r="CV552" s="133"/>
      <c r="CW552" s="133"/>
      <c r="CX552" s="133"/>
      <c r="CY552" s="133"/>
      <c r="CZ552" s="133"/>
      <c r="DA552" s="133"/>
      <c r="DB552" s="133"/>
      <c r="DC552" s="133"/>
      <c r="DD552" s="133"/>
      <c r="DE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/>
      <c r="BF553" s="133"/>
      <c r="BG553" s="133"/>
      <c r="BH553" s="133"/>
      <c r="BI553" s="133"/>
      <c r="BJ553" s="133"/>
      <c r="BK553" s="133"/>
      <c r="BL553" s="133"/>
      <c r="BM553" s="133"/>
      <c r="BN553" s="133"/>
      <c r="BO553" s="133"/>
      <c r="BP553" s="133"/>
      <c r="BQ553" s="133"/>
      <c r="BR553" s="133"/>
      <c r="BS553" s="133"/>
      <c r="BT553" s="133"/>
      <c r="BU553" s="133"/>
      <c r="BV553" s="133"/>
      <c r="BW553" s="133"/>
      <c r="BX553" s="133"/>
      <c r="BY553" s="133"/>
      <c r="BZ553" s="133"/>
      <c r="CA553" s="133"/>
      <c r="CB553" s="133"/>
      <c r="CC553" s="133"/>
      <c r="CD553" s="133"/>
      <c r="CE553" s="133"/>
      <c r="CF553" s="133"/>
      <c r="CG553" s="133"/>
      <c r="CH553" s="133"/>
      <c r="CI553" s="133"/>
      <c r="CJ553" s="133"/>
      <c r="CK553" s="133"/>
      <c r="CL553" s="133"/>
      <c r="CM553" s="133"/>
      <c r="CN553" s="133"/>
      <c r="CO553" s="133"/>
      <c r="CP553" s="133"/>
      <c r="CQ553" s="133"/>
      <c r="CR553" s="133"/>
      <c r="CS553" s="133"/>
      <c r="CT553" s="133"/>
      <c r="CU553" s="133"/>
      <c r="CV553" s="133"/>
      <c r="CW553" s="133"/>
      <c r="CX553" s="133"/>
      <c r="CY553" s="133"/>
      <c r="CZ553" s="133"/>
      <c r="DA553" s="133"/>
      <c r="DB553" s="133"/>
      <c r="DC553" s="133"/>
      <c r="DD553" s="133"/>
      <c r="DE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33"/>
      <c r="BG554" s="133"/>
      <c r="BH554" s="133"/>
      <c r="BI554" s="133"/>
      <c r="BJ554" s="133"/>
      <c r="BK554" s="133"/>
      <c r="BL554" s="133"/>
      <c r="BM554" s="133"/>
      <c r="BN554" s="133"/>
      <c r="BO554" s="133"/>
      <c r="BP554" s="133"/>
      <c r="BQ554" s="133"/>
      <c r="BR554" s="133"/>
      <c r="BS554" s="133"/>
      <c r="BT554" s="133"/>
      <c r="BU554" s="133"/>
      <c r="BV554" s="133"/>
      <c r="BW554" s="133"/>
      <c r="BX554" s="133"/>
      <c r="BY554" s="133"/>
      <c r="BZ554" s="133"/>
      <c r="CA554" s="133"/>
      <c r="CB554" s="133"/>
      <c r="CC554" s="133"/>
      <c r="CD554" s="133"/>
      <c r="CE554" s="133"/>
      <c r="CF554" s="133"/>
      <c r="CG554" s="133"/>
      <c r="CH554" s="133"/>
      <c r="CI554" s="133"/>
      <c r="CJ554" s="133"/>
      <c r="CK554" s="133"/>
      <c r="CL554" s="133"/>
      <c r="CM554" s="133"/>
      <c r="CN554" s="133"/>
      <c r="CO554" s="133"/>
      <c r="CP554" s="133"/>
      <c r="CQ554" s="133"/>
      <c r="CR554" s="133"/>
      <c r="CS554" s="133"/>
      <c r="CT554" s="133"/>
      <c r="CU554" s="133"/>
      <c r="CV554" s="133"/>
      <c r="CW554" s="133"/>
      <c r="CX554" s="133"/>
      <c r="CY554" s="133"/>
      <c r="CZ554" s="133"/>
      <c r="DA554" s="133"/>
      <c r="DB554" s="133"/>
      <c r="DC554" s="133"/>
      <c r="DD554" s="133"/>
      <c r="DE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33"/>
      <c r="BG555" s="133"/>
      <c r="BH555" s="133"/>
      <c r="BI555" s="133"/>
      <c r="BJ555" s="133"/>
      <c r="BK555" s="133"/>
      <c r="BL555" s="133"/>
      <c r="BM555" s="133"/>
      <c r="BN555" s="133"/>
      <c r="BO555" s="133"/>
      <c r="BP555" s="133"/>
      <c r="BQ555" s="133"/>
      <c r="BR555" s="133"/>
      <c r="BS555" s="133"/>
      <c r="BT555" s="133"/>
      <c r="BU555" s="133"/>
      <c r="BV555" s="133"/>
      <c r="BW555" s="133"/>
      <c r="BX555" s="133"/>
      <c r="BY555" s="133"/>
      <c r="BZ555" s="133"/>
      <c r="CA555" s="133"/>
      <c r="CB555" s="133"/>
      <c r="CC555" s="133"/>
      <c r="CD555" s="133"/>
      <c r="CE555" s="133"/>
      <c r="CF555" s="133"/>
      <c r="CG555" s="133"/>
      <c r="CH555" s="133"/>
      <c r="CI555" s="133"/>
      <c r="CJ555" s="133"/>
      <c r="CK555" s="133"/>
      <c r="CL555" s="133"/>
      <c r="CM555" s="133"/>
      <c r="CN555" s="133"/>
      <c r="CO555" s="133"/>
      <c r="CP555" s="133"/>
      <c r="CQ555" s="133"/>
      <c r="CR555" s="133"/>
      <c r="CS555" s="133"/>
      <c r="CT555" s="133"/>
      <c r="CU555" s="133"/>
      <c r="CV555" s="133"/>
      <c r="CW555" s="133"/>
      <c r="CX555" s="133"/>
      <c r="CY555" s="133"/>
      <c r="CZ555" s="133"/>
      <c r="DA555" s="133"/>
      <c r="DB555" s="133"/>
      <c r="DC555" s="133"/>
      <c r="DD555" s="133"/>
      <c r="DE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/>
      <c r="BF556" s="133"/>
      <c r="BG556" s="133"/>
      <c r="BH556" s="133"/>
      <c r="BI556" s="133"/>
      <c r="BJ556" s="133"/>
      <c r="BK556" s="133"/>
      <c r="BL556" s="133"/>
      <c r="BM556" s="133"/>
      <c r="BN556" s="133"/>
      <c r="BO556" s="133"/>
      <c r="BP556" s="133"/>
      <c r="BQ556" s="133"/>
      <c r="BR556" s="133"/>
      <c r="BS556" s="133"/>
      <c r="BT556" s="133"/>
      <c r="BU556" s="133"/>
      <c r="BV556" s="133"/>
      <c r="BW556" s="133"/>
      <c r="BX556" s="133"/>
      <c r="BY556" s="133"/>
      <c r="BZ556" s="133"/>
      <c r="CA556" s="133"/>
      <c r="CB556" s="133"/>
      <c r="CC556" s="133"/>
      <c r="CD556" s="133"/>
      <c r="CE556" s="133"/>
      <c r="CF556" s="133"/>
      <c r="CG556" s="133"/>
      <c r="CH556" s="133"/>
      <c r="CI556" s="133"/>
      <c r="CJ556" s="133"/>
      <c r="CK556" s="133"/>
      <c r="CL556" s="133"/>
      <c r="CM556" s="133"/>
      <c r="CN556" s="133"/>
      <c r="CO556" s="133"/>
      <c r="CP556" s="133"/>
      <c r="CQ556" s="133"/>
      <c r="CR556" s="133"/>
      <c r="CS556" s="133"/>
      <c r="CT556" s="133"/>
      <c r="CU556" s="133"/>
      <c r="CV556" s="133"/>
      <c r="CW556" s="133"/>
      <c r="CX556" s="133"/>
      <c r="CY556" s="133"/>
      <c r="CZ556" s="133"/>
      <c r="DA556" s="133"/>
      <c r="DB556" s="133"/>
      <c r="DC556" s="133"/>
      <c r="DD556" s="133"/>
      <c r="DE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33"/>
      <c r="BG557" s="133"/>
      <c r="BH557" s="133"/>
      <c r="BI557" s="133"/>
      <c r="BJ557" s="133"/>
      <c r="BK557" s="133"/>
      <c r="BL557" s="133"/>
      <c r="BM557" s="133"/>
      <c r="BN557" s="133"/>
      <c r="BO557" s="133"/>
      <c r="BP557" s="133"/>
      <c r="BQ557" s="133"/>
      <c r="BR557" s="133"/>
      <c r="BS557" s="133"/>
      <c r="BT557" s="133"/>
      <c r="BU557" s="133"/>
      <c r="BV557" s="133"/>
      <c r="BW557" s="133"/>
      <c r="BX557" s="133"/>
      <c r="BY557" s="133"/>
      <c r="BZ557" s="133"/>
      <c r="CA557" s="133"/>
      <c r="CB557" s="133"/>
      <c r="CC557" s="133"/>
      <c r="CD557" s="133"/>
      <c r="CE557" s="133"/>
      <c r="CF557" s="133"/>
      <c r="CG557" s="133"/>
      <c r="CH557" s="133"/>
      <c r="CI557" s="133"/>
      <c r="CJ557" s="133"/>
      <c r="CK557" s="133"/>
      <c r="CL557" s="133"/>
      <c r="CM557" s="133"/>
      <c r="CN557" s="133"/>
      <c r="CO557" s="133"/>
      <c r="CP557" s="133"/>
      <c r="CQ557" s="133"/>
      <c r="CR557" s="133"/>
      <c r="CS557" s="133"/>
      <c r="CT557" s="133"/>
      <c r="CU557" s="133"/>
      <c r="CV557" s="133"/>
      <c r="CW557" s="133"/>
      <c r="CX557" s="133"/>
      <c r="CY557" s="133"/>
      <c r="CZ557" s="133"/>
      <c r="DA557" s="133"/>
      <c r="DB557" s="133"/>
      <c r="DC557" s="133"/>
      <c r="DD557" s="133"/>
      <c r="DE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33"/>
      <c r="BG558" s="133"/>
      <c r="BH558" s="133"/>
      <c r="BI558" s="133"/>
      <c r="BJ558" s="133"/>
      <c r="BK558" s="133"/>
      <c r="BL558" s="133"/>
      <c r="BM558" s="133"/>
      <c r="BN558" s="133"/>
      <c r="BO558" s="133"/>
      <c r="BP558" s="133"/>
      <c r="BQ558" s="133"/>
      <c r="BR558" s="133"/>
      <c r="BS558" s="133"/>
      <c r="BT558" s="133"/>
      <c r="BU558" s="133"/>
      <c r="BV558" s="133"/>
      <c r="BW558" s="133"/>
      <c r="BX558" s="133"/>
      <c r="BY558" s="133"/>
      <c r="BZ558" s="133"/>
      <c r="CA558" s="133"/>
      <c r="CB558" s="133"/>
      <c r="CC558" s="133"/>
      <c r="CD558" s="133"/>
      <c r="CE558" s="133"/>
      <c r="CF558" s="133"/>
      <c r="CG558" s="133"/>
      <c r="CH558" s="133"/>
      <c r="CI558" s="133"/>
      <c r="CJ558" s="133"/>
      <c r="CK558" s="133"/>
      <c r="CL558" s="133"/>
      <c r="CM558" s="133"/>
      <c r="CN558" s="133"/>
      <c r="CO558" s="133"/>
      <c r="CP558" s="133"/>
      <c r="CQ558" s="133"/>
      <c r="CR558" s="133"/>
      <c r="CS558" s="133"/>
      <c r="CT558" s="133"/>
      <c r="CU558" s="133"/>
      <c r="CV558" s="133"/>
      <c r="CW558" s="133"/>
      <c r="CX558" s="133"/>
      <c r="CY558" s="133"/>
      <c r="CZ558" s="133"/>
      <c r="DA558" s="133"/>
      <c r="DB558" s="133"/>
      <c r="DC558" s="133"/>
      <c r="DD558" s="133"/>
      <c r="DE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33"/>
      <c r="BG559" s="133"/>
      <c r="BH559" s="133"/>
      <c r="BI559" s="133"/>
      <c r="BJ559" s="133"/>
      <c r="BK559" s="133"/>
      <c r="BL559" s="133"/>
      <c r="BM559" s="133"/>
      <c r="BN559" s="133"/>
      <c r="BO559" s="133"/>
      <c r="BP559" s="133"/>
      <c r="BQ559" s="133"/>
      <c r="BR559" s="133"/>
      <c r="BS559" s="133"/>
      <c r="BT559" s="133"/>
      <c r="BU559" s="133"/>
      <c r="BV559" s="133"/>
      <c r="BW559" s="133"/>
      <c r="BX559" s="133"/>
      <c r="BY559" s="133"/>
      <c r="BZ559" s="133"/>
      <c r="CA559" s="133"/>
      <c r="CB559" s="133"/>
      <c r="CC559" s="133"/>
      <c r="CD559" s="133"/>
      <c r="CE559" s="133"/>
      <c r="CF559" s="133"/>
      <c r="CG559" s="133"/>
      <c r="CH559" s="133"/>
      <c r="CI559" s="133"/>
      <c r="CJ559" s="133"/>
      <c r="CK559" s="133"/>
      <c r="CL559" s="133"/>
      <c r="CM559" s="133"/>
      <c r="CN559" s="133"/>
      <c r="CO559" s="133"/>
      <c r="CP559" s="133"/>
      <c r="CQ559" s="133"/>
      <c r="CR559" s="133"/>
      <c r="CS559" s="133"/>
      <c r="CT559" s="133"/>
      <c r="CU559" s="133"/>
      <c r="CV559" s="133"/>
      <c r="CW559" s="133"/>
      <c r="CX559" s="133"/>
      <c r="CY559" s="133"/>
      <c r="CZ559" s="133"/>
      <c r="DA559" s="133"/>
      <c r="DB559" s="133"/>
      <c r="DC559" s="133"/>
      <c r="DD559" s="133"/>
      <c r="DE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3"/>
      <c r="BF560" s="133"/>
      <c r="BG560" s="133"/>
      <c r="BH560" s="133"/>
      <c r="BI560" s="133"/>
      <c r="BJ560" s="133"/>
      <c r="BK560" s="133"/>
      <c r="BL560" s="133"/>
      <c r="BM560" s="133"/>
      <c r="BN560" s="133"/>
      <c r="BO560" s="133"/>
      <c r="BP560" s="133"/>
      <c r="BQ560" s="133"/>
      <c r="BR560" s="133"/>
      <c r="BS560" s="133"/>
      <c r="BT560" s="133"/>
      <c r="BU560" s="133"/>
      <c r="BV560" s="133"/>
      <c r="BW560" s="133"/>
      <c r="BX560" s="133"/>
      <c r="BY560" s="133"/>
      <c r="BZ560" s="133"/>
      <c r="CA560" s="133"/>
      <c r="CB560" s="133"/>
      <c r="CC560" s="133"/>
      <c r="CD560" s="133"/>
      <c r="CE560" s="133"/>
      <c r="CF560" s="133"/>
      <c r="CG560" s="133"/>
      <c r="CH560" s="133"/>
      <c r="CI560" s="133"/>
      <c r="CJ560" s="133"/>
      <c r="CK560" s="133"/>
      <c r="CL560" s="133"/>
      <c r="CM560" s="133"/>
      <c r="CN560" s="133"/>
      <c r="CO560" s="133"/>
      <c r="CP560" s="133"/>
      <c r="CQ560" s="133"/>
      <c r="CR560" s="133"/>
      <c r="CS560" s="133"/>
      <c r="CT560" s="133"/>
      <c r="CU560" s="133"/>
      <c r="CV560" s="133"/>
      <c r="CW560" s="133"/>
      <c r="CX560" s="133"/>
      <c r="CY560" s="133"/>
      <c r="CZ560" s="133"/>
      <c r="DA560" s="133"/>
      <c r="DB560" s="133"/>
      <c r="DC560" s="133"/>
      <c r="DD560" s="133"/>
      <c r="DE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33"/>
      <c r="BG561" s="133"/>
      <c r="BH561" s="133"/>
      <c r="BI561" s="133"/>
      <c r="BJ561" s="133"/>
      <c r="BK561" s="133"/>
      <c r="BL561" s="133"/>
      <c r="BM561" s="133"/>
      <c r="BN561" s="133"/>
      <c r="BO561" s="133"/>
      <c r="BP561" s="133"/>
      <c r="BQ561" s="133"/>
      <c r="BR561" s="133"/>
      <c r="BS561" s="133"/>
      <c r="BT561" s="133"/>
      <c r="BU561" s="133"/>
      <c r="BV561" s="133"/>
      <c r="BW561" s="133"/>
      <c r="BX561" s="133"/>
      <c r="BY561" s="133"/>
      <c r="BZ561" s="133"/>
      <c r="CA561" s="133"/>
      <c r="CB561" s="133"/>
      <c r="CC561" s="133"/>
      <c r="CD561" s="133"/>
      <c r="CE561" s="133"/>
      <c r="CF561" s="133"/>
      <c r="CG561" s="133"/>
      <c r="CH561" s="133"/>
      <c r="CI561" s="133"/>
      <c r="CJ561" s="133"/>
      <c r="CK561" s="133"/>
      <c r="CL561" s="133"/>
      <c r="CM561" s="133"/>
      <c r="CN561" s="133"/>
      <c r="CO561" s="133"/>
      <c r="CP561" s="133"/>
      <c r="CQ561" s="133"/>
      <c r="CR561" s="133"/>
      <c r="CS561" s="133"/>
      <c r="CT561" s="133"/>
      <c r="CU561" s="133"/>
      <c r="CV561" s="133"/>
      <c r="CW561" s="133"/>
      <c r="CX561" s="133"/>
      <c r="CY561" s="133"/>
      <c r="CZ561" s="133"/>
      <c r="DA561" s="133"/>
      <c r="DB561" s="133"/>
      <c r="DC561" s="133"/>
      <c r="DD561" s="133"/>
      <c r="DE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33"/>
      <c r="BG562" s="133"/>
      <c r="BH562" s="133"/>
      <c r="BI562" s="133"/>
      <c r="BJ562" s="133"/>
      <c r="BK562" s="133"/>
      <c r="BL562" s="133"/>
      <c r="BM562" s="133"/>
      <c r="BN562" s="133"/>
      <c r="BO562" s="133"/>
      <c r="BP562" s="133"/>
      <c r="BQ562" s="133"/>
      <c r="BR562" s="133"/>
      <c r="BS562" s="133"/>
      <c r="BT562" s="133"/>
      <c r="BU562" s="133"/>
      <c r="BV562" s="133"/>
      <c r="BW562" s="133"/>
      <c r="BX562" s="133"/>
      <c r="BY562" s="133"/>
      <c r="BZ562" s="133"/>
      <c r="CA562" s="133"/>
      <c r="CB562" s="133"/>
      <c r="CC562" s="133"/>
      <c r="CD562" s="133"/>
      <c r="CE562" s="133"/>
      <c r="CF562" s="133"/>
      <c r="CG562" s="133"/>
      <c r="CH562" s="133"/>
      <c r="CI562" s="133"/>
      <c r="CJ562" s="133"/>
      <c r="CK562" s="133"/>
      <c r="CL562" s="133"/>
      <c r="CM562" s="133"/>
      <c r="CN562" s="133"/>
      <c r="CO562" s="133"/>
      <c r="CP562" s="133"/>
      <c r="CQ562" s="133"/>
      <c r="CR562" s="133"/>
      <c r="CS562" s="133"/>
      <c r="CT562" s="133"/>
      <c r="CU562" s="133"/>
      <c r="CV562" s="133"/>
      <c r="CW562" s="133"/>
      <c r="CX562" s="133"/>
      <c r="CY562" s="133"/>
      <c r="CZ562" s="133"/>
      <c r="DA562" s="133"/>
      <c r="DB562" s="133"/>
      <c r="DC562" s="133"/>
      <c r="DD562" s="133"/>
      <c r="DE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  <c r="AX563" s="133"/>
      <c r="AY563" s="133"/>
      <c r="AZ563" s="133"/>
      <c r="BA563" s="133"/>
      <c r="BB563" s="133"/>
      <c r="BC563" s="133"/>
      <c r="BD563" s="133"/>
      <c r="BE563" s="133"/>
      <c r="BF563" s="133"/>
      <c r="BG563" s="133"/>
      <c r="BH563" s="133"/>
      <c r="BI563" s="133"/>
      <c r="BJ563" s="133"/>
      <c r="BK563" s="133"/>
      <c r="BL563" s="133"/>
      <c r="BM563" s="133"/>
      <c r="BN563" s="133"/>
      <c r="BO563" s="133"/>
      <c r="BP563" s="133"/>
      <c r="BQ563" s="133"/>
      <c r="BR563" s="133"/>
      <c r="BS563" s="133"/>
      <c r="BT563" s="133"/>
      <c r="BU563" s="133"/>
      <c r="BV563" s="133"/>
      <c r="BW563" s="133"/>
      <c r="BX563" s="133"/>
      <c r="BY563" s="133"/>
      <c r="BZ563" s="133"/>
      <c r="CA563" s="133"/>
      <c r="CB563" s="133"/>
      <c r="CC563" s="133"/>
      <c r="CD563" s="133"/>
      <c r="CE563" s="133"/>
      <c r="CF563" s="133"/>
      <c r="CG563" s="133"/>
      <c r="CH563" s="133"/>
      <c r="CI563" s="133"/>
      <c r="CJ563" s="133"/>
      <c r="CK563" s="133"/>
      <c r="CL563" s="133"/>
      <c r="CM563" s="133"/>
      <c r="CN563" s="133"/>
      <c r="CO563" s="133"/>
      <c r="CP563" s="133"/>
      <c r="CQ563" s="133"/>
      <c r="CR563" s="133"/>
      <c r="CS563" s="133"/>
      <c r="CT563" s="133"/>
      <c r="CU563" s="133"/>
      <c r="CV563" s="133"/>
      <c r="CW563" s="133"/>
      <c r="CX563" s="133"/>
      <c r="CY563" s="133"/>
      <c r="CZ563" s="133"/>
      <c r="DA563" s="133"/>
      <c r="DB563" s="133"/>
      <c r="DC563" s="133"/>
      <c r="DD563" s="133"/>
      <c r="DE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33"/>
      <c r="BG564" s="133"/>
      <c r="BH564" s="133"/>
      <c r="BI564" s="133"/>
      <c r="BJ564" s="133"/>
      <c r="BK564" s="133"/>
      <c r="BL564" s="133"/>
      <c r="BM564" s="133"/>
      <c r="BN564" s="133"/>
      <c r="BO564" s="133"/>
      <c r="BP564" s="133"/>
      <c r="BQ564" s="133"/>
      <c r="BR564" s="133"/>
      <c r="BS564" s="133"/>
      <c r="BT564" s="133"/>
      <c r="BU564" s="133"/>
      <c r="BV564" s="133"/>
      <c r="BW564" s="133"/>
      <c r="BX564" s="133"/>
      <c r="BY564" s="133"/>
      <c r="BZ564" s="133"/>
      <c r="CA564" s="133"/>
      <c r="CB564" s="133"/>
      <c r="CC564" s="133"/>
      <c r="CD564" s="133"/>
      <c r="CE564" s="133"/>
      <c r="CF564" s="133"/>
      <c r="CG564" s="133"/>
      <c r="CH564" s="133"/>
      <c r="CI564" s="133"/>
      <c r="CJ564" s="133"/>
      <c r="CK564" s="133"/>
      <c r="CL564" s="133"/>
      <c r="CM564" s="133"/>
      <c r="CN564" s="133"/>
      <c r="CO564" s="133"/>
      <c r="CP564" s="133"/>
      <c r="CQ564" s="133"/>
      <c r="CR564" s="133"/>
      <c r="CS564" s="133"/>
      <c r="CT564" s="133"/>
      <c r="CU564" s="133"/>
      <c r="CV564" s="133"/>
      <c r="CW564" s="133"/>
      <c r="CX564" s="133"/>
      <c r="CY564" s="133"/>
      <c r="CZ564" s="133"/>
      <c r="DA564" s="133"/>
      <c r="DB564" s="133"/>
      <c r="DC564" s="133"/>
      <c r="DD564" s="133"/>
      <c r="DE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33"/>
      <c r="BG565" s="133"/>
      <c r="BH565" s="133"/>
      <c r="BI565" s="133"/>
      <c r="BJ565" s="133"/>
      <c r="BK565" s="133"/>
      <c r="BL565" s="133"/>
      <c r="BM565" s="133"/>
      <c r="BN565" s="133"/>
      <c r="BO565" s="133"/>
      <c r="BP565" s="133"/>
      <c r="BQ565" s="133"/>
      <c r="BR565" s="133"/>
      <c r="BS565" s="133"/>
      <c r="BT565" s="133"/>
      <c r="BU565" s="133"/>
      <c r="BV565" s="133"/>
      <c r="BW565" s="133"/>
      <c r="BX565" s="133"/>
      <c r="BY565" s="133"/>
      <c r="BZ565" s="133"/>
      <c r="CA565" s="133"/>
      <c r="CB565" s="133"/>
      <c r="CC565" s="133"/>
      <c r="CD565" s="133"/>
      <c r="CE565" s="133"/>
      <c r="CF565" s="133"/>
      <c r="CG565" s="133"/>
      <c r="CH565" s="133"/>
      <c r="CI565" s="133"/>
      <c r="CJ565" s="133"/>
      <c r="CK565" s="133"/>
      <c r="CL565" s="133"/>
      <c r="CM565" s="133"/>
      <c r="CN565" s="133"/>
      <c r="CO565" s="133"/>
      <c r="CP565" s="133"/>
      <c r="CQ565" s="133"/>
      <c r="CR565" s="133"/>
      <c r="CS565" s="133"/>
      <c r="CT565" s="133"/>
      <c r="CU565" s="133"/>
      <c r="CV565" s="133"/>
      <c r="CW565" s="133"/>
      <c r="CX565" s="133"/>
      <c r="CY565" s="133"/>
      <c r="CZ565" s="133"/>
      <c r="DA565" s="133"/>
      <c r="DB565" s="133"/>
      <c r="DC565" s="133"/>
      <c r="DD565" s="133"/>
      <c r="DE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33"/>
      <c r="BG566" s="133"/>
      <c r="BH566" s="133"/>
      <c r="BI566" s="133"/>
      <c r="BJ566" s="133"/>
      <c r="BK566" s="133"/>
      <c r="BL566" s="133"/>
      <c r="BM566" s="133"/>
      <c r="BN566" s="133"/>
      <c r="BO566" s="133"/>
      <c r="BP566" s="133"/>
      <c r="BQ566" s="133"/>
      <c r="BR566" s="133"/>
      <c r="BS566" s="133"/>
      <c r="BT566" s="133"/>
      <c r="BU566" s="133"/>
      <c r="BV566" s="133"/>
      <c r="BW566" s="133"/>
      <c r="BX566" s="133"/>
      <c r="BY566" s="133"/>
      <c r="BZ566" s="133"/>
      <c r="CA566" s="133"/>
      <c r="CB566" s="133"/>
      <c r="CC566" s="133"/>
      <c r="CD566" s="133"/>
      <c r="CE566" s="133"/>
      <c r="CF566" s="133"/>
      <c r="CG566" s="133"/>
      <c r="CH566" s="133"/>
      <c r="CI566" s="133"/>
      <c r="CJ566" s="133"/>
      <c r="CK566" s="133"/>
      <c r="CL566" s="133"/>
      <c r="CM566" s="133"/>
      <c r="CN566" s="133"/>
      <c r="CO566" s="133"/>
      <c r="CP566" s="133"/>
      <c r="CQ566" s="133"/>
      <c r="CR566" s="133"/>
      <c r="CS566" s="133"/>
      <c r="CT566" s="133"/>
      <c r="CU566" s="133"/>
      <c r="CV566" s="133"/>
      <c r="CW566" s="133"/>
      <c r="CX566" s="133"/>
      <c r="CY566" s="133"/>
      <c r="CZ566" s="133"/>
      <c r="DA566" s="133"/>
      <c r="DB566" s="133"/>
      <c r="DC566" s="133"/>
      <c r="DD566" s="133"/>
      <c r="DE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33"/>
      <c r="BG567" s="133"/>
      <c r="BH567" s="133"/>
      <c r="BI567" s="133"/>
      <c r="BJ567" s="133"/>
      <c r="BK567" s="133"/>
      <c r="BL567" s="133"/>
      <c r="BM567" s="133"/>
      <c r="BN567" s="133"/>
      <c r="BO567" s="133"/>
      <c r="BP567" s="133"/>
      <c r="BQ567" s="133"/>
      <c r="BR567" s="133"/>
      <c r="BS567" s="133"/>
      <c r="BT567" s="133"/>
      <c r="BU567" s="133"/>
      <c r="BV567" s="133"/>
      <c r="BW567" s="133"/>
      <c r="BX567" s="133"/>
      <c r="BY567" s="133"/>
      <c r="BZ567" s="133"/>
      <c r="CA567" s="133"/>
      <c r="CB567" s="133"/>
      <c r="CC567" s="133"/>
      <c r="CD567" s="133"/>
      <c r="CE567" s="133"/>
      <c r="CF567" s="133"/>
      <c r="CG567" s="133"/>
      <c r="CH567" s="133"/>
      <c r="CI567" s="133"/>
      <c r="CJ567" s="133"/>
      <c r="CK567" s="133"/>
      <c r="CL567" s="133"/>
      <c r="CM567" s="133"/>
      <c r="CN567" s="133"/>
      <c r="CO567" s="133"/>
      <c r="CP567" s="133"/>
      <c r="CQ567" s="133"/>
      <c r="CR567" s="133"/>
      <c r="CS567" s="133"/>
      <c r="CT567" s="133"/>
      <c r="CU567" s="133"/>
      <c r="CV567" s="133"/>
      <c r="CW567" s="133"/>
      <c r="CX567" s="133"/>
      <c r="CY567" s="133"/>
      <c r="CZ567" s="133"/>
      <c r="DA567" s="133"/>
      <c r="DB567" s="133"/>
      <c r="DC567" s="133"/>
      <c r="DD567" s="133"/>
      <c r="DE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  <c r="AX568" s="133"/>
      <c r="AY568" s="133"/>
      <c r="AZ568" s="133"/>
      <c r="BA568" s="133"/>
      <c r="BB568" s="133"/>
      <c r="BC568" s="133"/>
      <c r="BD568" s="133"/>
      <c r="BE568" s="133"/>
      <c r="BF568" s="133"/>
      <c r="BG568" s="133"/>
      <c r="BH568" s="133"/>
      <c r="BI568" s="133"/>
      <c r="BJ568" s="133"/>
      <c r="BK568" s="133"/>
      <c r="BL568" s="133"/>
      <c r="BM568" s="133"/>
      <c r="BN568" s="133"/>
      <c r="BO568" s="133"/>
      <c r="BP568" s="133"/>
      <c r="BQ568" s="133"/>
      <c r="BR568" s="133"/>
      <c r="BS568" s="133"/>
      <c r="BT568" s="133"/>
      <c r="BU568" s="133"/>
      <c r="BV568" s="133"/>
      <c r="BW568" s="133"/>
      <c r="BX568" s="133"/>
      <c r="BY568" s="133"/>
      <c r="BZ568" s="133"/>
      <c r="CA568" s="133"/>
      <c r="CB568" s="133"/>
      <c r="CC568" s="133"/>
      <c r="CD568" s="133"/>
      <c r="CE568" s="133"/>
      <c r="CF568" s="133"/>
      <c r="CG568" s="133"/>
      <c r="CH568" s="133"/>
      <c r="CI568" s="133"/>
      <c r="CJ568" s="133"/>
      <c r="CK568" s="133"/>
      <c r="CL568" s="133"/>
      <c r="CM568" s="133"/>
      <c r="CN568" s="133"/>
      <c r="CO568" s="133"/>
      <c r="CP568" s="133"/>
      <c r="CQ568" s="133"/>
      <c r="CR568" s="133"/>
      <c r="CS568" s="133"/>
      <c r="CT568" s="133"/>
      <c r="CU568" s="133"/>
      <c r="CV568" s="133"/>
      <c r="CW568" s="133"/>
      <c r="CX568" s="133"/>
      <c r="CY568" s="133"/>
      <c r="CZ568" s="133"/>
      <c r="DA568" s="133"/>
      <c r="DB568" s="133"/>
      <c r="DC568" s="133"/>
      <c r="DD568" s="133"/>
      <c r="DE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  <c r="AX569" s="133"/>
      <c r="AY569" s="133"/>
      <c r="AZ569" s="133"/>
      <c r="BA569" s="133"/>
      <c r="BB569" s="133"/>
      <c r="BC569" s="133"/>
      <c r="BD569" s="133"/>
      <c r="BE569" s="133"/>
      <c r="BF569" s="133"/>
      <c r="BG569" s="133"/>
      <c r="BH569" s="133"/>
      <c r="BI569" s="133"/>
      <c r="BJ569" s="133"/>
      <c r="BK569" s="133"/>
      <c r="BL569" s="133"/>
      <c r="BM569" s="133"/>
      <c r="BN569" s="133"/>
      <c r="BO569" s="133"/>
      <c r="BP569" s="133"/>
      <c r="BQ569" s="133"/>
      <c r="BR569" s="133"/>
      <c r="BS569" s="133"/>
      <c r="BT569" s="133"/>
      <c r="BU569" s="133"/>
      <c r="BV569" s="133"/>
      <c r="BW569" s="133"/>
      <c r="BX569" s="133"/>
      <c r="BY569" s="133"/>
      <c r="BZ569" s="133"/>
      <c r="CA569" s="133"/>
      <c r="CB569" s="133"/>
      <c r="CC569" s="133"/>
      <c r="CD569" s="133"/>
      <c r="CE569" s="133"/>
      <c r="CF569" s="133"/>
      <c r="CG569" s="133"/>
      <c r="CH569" s="133"/>
      <c r="CI569" s="133"/>
      <c r="CJ569" s="133"/>
      <c r="CK569" s="133"/>
      <c r="CL569" s="133"/>
      <c r="CM569" s="133"/>
      <c r="CN569" s="133"/>
      <c r="CO569" s="133"/>
      <c r="CP569" s="133"/>
      <c r="CQ569" s="133"/>
      <c r="CR569" s="133"/>
      <c r="CS569" s="133"/>
      <c r="CT569" s="133"/>
      <c r="CU569" s="133"/>
      <c r="CV569" s="133"/>
      <c r="CW569" s="133"/>
      <c r="CX569" s="133"/>
      <c r="CY569" s="133"/>
      <c r="CZ569" s="133"/>
      <c r="DA569" s="133"/>
      <c r="DB569" s="133"/>
      <c r="DC569" s="133"/>
      <c r="DD569" s="133"/>
      <c r="DE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33"/>
      <c r="BG570" s="133"/>
      <c r="BH570" s="133"/>
      <c r="BI570" s="133"/>
      <c r="BJ570" s="133"/>
      <c r="BK570" s="133"/>
      <c r="BL570" s="133"/>
      <c r="BM570" s="133"/>
      <c r="BN570" s="133"/>
      <c r="BO570" s="133"/>
      <c r="BP570" s="133"/>
      <c r="BQ570" s="133"/>
      <c r="BR570" s="133"/>
      <c r="BS570" s="133"/>
      <c r="BT570" s="133"/>
      <c r="BU570" s="133"/>
      <c r="BV570" s="133"/>
      <c r="BW570" s="133"/>
      <c r="BX570" s="133"/>
      <c r="BY570" s="133"/>
      <c r="BZ570" s="133"/>
      <c r="CA570" s="133"/>
      <c r="CB570" s="133"/>
      <c r="CC570" s="133"/>
      <c r="CD570" s="133"/>
      <c r="CE570" s="133"/>
      <c r="CF570" s="133"/>
      <c r="CG570" s="133"/>
      <c r="CH570" s="133"/>
      <c r="CI570" s="133"/>
      <c r="CJ570" s="133"/>
      <c r="CK570" s="133"/>
      <c r="CL570" s="133"/>
      <c r="CM570" s="133"/>
      <c r="CN570" s="133"/>
      <c r="CO570" s="133"/>
      <c r="CP570" s="133"/>
      <c r="CQ570" s="133"/>
      <c r="CR570" s="133"/>
      <c r="CS570" s="133"/>
      <c r="CT570" s="133"/>
      <c r="CU570" s="133"/>
      <c r="CV570" s="133"/>
      <c r="CW570" s="133"/>
      <c r="CX570" s="133"/>
      <c r="CY570" s="133"/>
      <c r="CZ570" s="133"/>
      <c r="DA570" s="133"/>
      <c r="DB570" s="133"/>
      <c r="DC570" s="133"/>
      <c r="DD570" s="133"/>
      <c r="DE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/>
      <c r="BF571" s="133"/>
      <c r="BG571" s="133"/>
      <c r="BH571" s="133"/>
      <c r="BI571" s="133"/>
      <c r="BJ571" s="133"/>
      <c r="BK571" s="133"/>
      <c r="BL571" s="133"/>
      <c r="BM571" s="133"/>
      <c r="BN571" s="133"/>
      <c r="BO571" s="133"/>
      <c r="BP571" s="133"/>
      <c r="BQ571" s="133"/>
      <c r="BR571" s="133"/>
      <c r="BS571" s="133"/>
      <c r="BT571" s="133"/>
      <c r="BU571" s="133"/>
      <c r="BV571" s="133"/>
      <c r="BW571" s="133"/>
      <c r="BX571" s="133"/>
      <c r="BY571" s="133"/>
      <c r="BZ571" s="133"/>
      <c r="CA571" s="133"/>
      <c r="CB571" s="133"/>
      <c r="CC571" s="133"/>
      <c r="CD571" s="133"/>
      <c r="CE571" s="133"/>
      <c r="CF571" s="133"/>
      <c r="CG571" s="133"/>
      <c r="CH571" s="133"/>
      <c r="CI571" s="133"/>
      <c r="CJ571" s="133"/>
      <c r="CK571" s="133"/>
      <c r="CL571" s="133"/>
      <c r="CM571" s="133"/>
      <c r="CN571" s="133"/>
      <c r="CO571" s="133"/>
      <c r="CP571" s="133"/>
      <c r="CQ571" s="133"/>
      <c r="CR571" s="133"/>
      <c r="CS571" s="133"/>
      <c r="CT571" s="133"/>
      <c r="CU571" s="133"/>
      <c r="CV571" s="133"/>
      <c r="CW571" s="133"/>
      <c r="CX571" s="133"/>
      <c r="CY571" s="133"/>
      <c r="CZ571" s="133"/>
      <c r="DA571" s="133"/>
      <c r="DB571" s="133"/>
      <c r="DC571" s="133"/>
      <c r="DD571" s="133"/>
      <c r="DE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33"/>
      <c r="BG572" s="133"/>
      <c r="BH572" s="133"/>
      <c r="BI572" s="133"/>
      <c r="BJ572" s="133"/>
      <c r="BK572" s="133"/>
      <c r="BL572" s="133"/>
      <c r="BM572" s="133"/>
      <c r="BN572" s="133"/>
      <c r="BO572" s="133"/>
      <c r="BP572" s="133"/>
      <c r="BQ572" s="133"/>
      <c r="BR572" s="133"/>
      <c r="BS572" s="133"/>
      <c r="BT572" s="133"/>
      <c r="BU572" s="133"/>
      <c r="BV572" s="133"/>
      <c r="BW572" s="133"/>
      <c r="BX572" s="133"/>
      <c r="BY572" s="133"/>
      <c r="BZ572" s="133"/>
      <c r="CA572" s="133"/>
      <c r="CB572" s="133"/>
      <c r="CC572" s="133"/>
      <c r="CD572" s="133"/>
      <c r="CE572" s="133"/>
      <c r="CF572" s="133"/>
      <c r="CG572" s="133"/>
      <c r="CH572" s="133"/>
      <c r="CI572" s="133"/>
      <c r="CJ572" s="133"/>
      <c r="CK572" s="133"/>
      <c r="CL572" s="133"/>
      <c r="CM572" s="133"/>
      <c r="CN572" s="133"/>
      <c r="CO572" s="133"/>
      <c r="CP572" s="133"/>
      <c r="CQ572" s="133"/>
      <c r="CR572" s="133"/>
      <c r="CS572" s="133"/>
      <c r="CT572" s="133"/>
      <c r="CU572" s="133"/>
      <c r="CV572" s="133"/>
      <c r="CW572" s="133"/>
      <c r="CX572" s="133"/>
      <c r="CY572" s="133"/>
      <c r="CZ572" s="133"/>
      <c r="DA572" s="133"/>
      <c r="DB572" s="133"/>
      <c r="DC572" s="133"/>
      <c r="DD572" s="133"/>
      <c r="DE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  <c r="AX573" s="133"/>
      <c r="AY573" s="133"/>
      <c r="AZ573" s="133"/>
      <c r="BA573" s="133"/>
      <c r="BB573" s="133"/>
      <c r="BC573" s="133"/>
      <c r="BD573" s="133"/>
      <c r="BE573" s="133"/>
      <c r="BF573" s="133"/>
      <c r="BG573" s="133"/>
      <c r="BH573" s="133"/>
      <c r="BI573" s="133"/>
      <c r="BJ573" s="133"/>
      <c r="BK573" s="133"/>
      <c r="BL573" s="133"/>
      <c r="BM573" s="133"/>
      <c r="BN573" s="133"/>
      <c r="BO573" s="133"/>
      <c r="BP573" s="133"/>
      <c r="BQ573" s="133"/>
      <c r="BR573" s="133"/>
      <c r="BS573" s="133"/>
      <c r="BT573" s="133"/>
      <c r="BU573" s="133"/>
      <c r="BV573" s="133"/>
      <c r="BW573" s="133"/>
      <c r="BX573" s="133"/>
      <c r="BY573" s="133"/>
      <c r="BZ573" s="133"/>
      <c r="CA573" s="133"/>
      <c r="CB573" s="133"/>
      <c r="CC573" s="133"/>
      <c r="CD573" s="133"/>
      <c r="CE573" s="133"/>
      <c r="CF573" s="133"/>
      <c r="CG573" s="133"/>
      <c r="CH573" s="133"/>
      <c r="CI573" s="133"/>
      <c r="CJ573" s="133"/>
      <c r="CK573" s="133"/>
      <c r="CL573" s="133"/>
      <c r="CM573" s="133"/>
      <c r="CN573" s="133"/>
      <c r="CO573" s="133"/>
      <c r="CP573" s="133"/>
      <c r="CQ573" s="133"/>
      <c r="CR573" s="133"/>
      <c r="CS573" s="133"/>
      <c r="CT573" s="133"/>
      <c r="CU573" s="133"/>
      <c r="CV573" s="133"/>
      <c r="CW573" s="133"/>
      <c r="CX573" s="133"/>
      <c r="CY573" s="133"/>
      <c r="CZ573" s="133"/>
      <c r="DA573" s="133"/>
      <c r="DB573" s="133"/>
      <c r="DC573" s="133"/>
      <c r="DD573" s="133"/>
      <c r="DE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  <c r="BQ574" s="133"/>
      <c r="BR574" s="133"/>
      <c r="BS574" s="133"/>
      <c r="BT574" s="133"/>
      <c r="BU574" s="133"/>
      <c r="BV574" s="133"/>
      <c r="BW574" s="133"/>
      <c r="BX574" s="133"/>
      <c r="BY574" s="133"/>
      <c r="BZ574" s="133"/>
      <c r="CA574" s="133"/>
      <c r="CB574" s="133"/>
      <c r="CC574" s="133"/>
      <c r="CD574" s="133"/>
      <c r="CE574" s="133"/>
      <c r="CF574" s="133"/>
      <c r="CG574" s="133"/>
      <c r="CH574" s="133"/>
      <c r="CI574" s="133"/>
      <c r="CJ574" s="133"/>
      <c r="CK574" s="133"/>
      <c r="CL574" s="133"/>
      <c r="CM574" s="133"/>
      <c r="CN574" s="133"/>
      <c r="CO574" s="133"/>
      <c r="CP574" s="133"/>
      <c r="CQ574" s="133"/>
      <c r="CR574" s="133"/>
      <c r="CS574" s="133"/>
      <c r="CT574" s="133"/>
      <c r="CU574" s="133"/>
      <c r="CV574" s="133"/>
      <c r="CW574" s="133"/>
      <c r="CX574" s="133"/>
      <c r="CY574" s="133"/>
      <c r="CZ574" s="133"/>
      <c r="DA574" s="133"/>
      <c r="DB574" s="133"/>
      <c r="DC574" s="133"/>
      <c r="DD574" s="133"/>
      <c r="DE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33"/>
      <c r="BG575" s="133"/>
      <c r="BH575" s="133"/>
      <c r="BI575" s="133"/>
      <c r="BJ575" s="133"/>
      <c r="BK575" s="133"/>
      <c r="BL575" s="133"/>
      <c r="BM575" s="133"/>
      <c r="BN575" s="133"/>
      <c r="BO575" s="133"/>
      <c r="BP575" s="133"/>
      <c r="BQ575" s="133"/>
      <c r="BR575" s="133"/>
      <c r="BS575" s="133"/>
      <c r="BT575" s="133"/>
      <c r="BU575" s="133"/>
      <c r="BV575" s="133"/>
      <c r="BW575" s="133"/>
      <c r="BX575" s="133"/>
      <c r="BY575" s="133"/>
      <c r="BZ575" s="133"/>
      <c r="CA575" s="133"/>
      <c r="CB575" s="133"/>
      <c r="CC575" s="133"/>
      <c r="CD575" s="133"/>
      <c r="CE575" s="133"/>
      <c r="CF575" s="133"/>
      <c r="CG575" s="133"/>
      <c r="CH575" s="133"/>
      <c r="CI575" s="133"/>
      <c r="CJ575" s="133"/>
      <c r="CK575" s="133"/>
      <c r="CL575" s="133"/>
      <c r="CM575" s="133"/>
      <c r="CN575" s="133"/>
      <c r="CO575" s="133"/>
      <c r="CP575" s="133"/>
      <c r="CQ575" s="133"/>
      <c r="CR575" s="133"/>
      <c r="CS575" s="133"/>
      <c r="CT575" s="133"/>
      <c r="CU575" s="133"/>
      <c r="CV575" s="133"/>
      <c r="CW575" s="133"/>
      <c r="CX575" s="133"/>
      <c r="CY575" s="133"/>
      <c r="CZ575" s="133"/>
      <c r="DA575" s="133"/>
      <c r="DB575" s="133"/>
      <c r="DC575" s="133"/>
      <c r="DD575" s="133"/>
      <c r="DE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33"/>
      <c r="BG576" s="133"/>
      <c r="BH576" s="133"/>
      <c r="BI576" s="133"/>
      <c r="BJ576" s="133"/>
      <c r="BK576" s="133"/>
      <c r="BL576" s="133"/>
      <c r="BM576" s="133"/>
      <c r="BN576" s="133"/>
      <c r="BO576" s="133"/>
      <c r="BP576" s="133"/>
      <c r="BQ576" s="133"/>
      <c r="BR576" s="133"/>
      <c r="BS576" s="133"/>
      <c r="BT576" s="133"/>
      <c r="BU576" s="133"/>
      <c r="BV576" s="133"/>
      <c r="BW576" s="133"/>
      <c r="BX576" s="133"/>
      <c r="BY576" s="133"/>
      <c r="BZ576" s="133"/>
      <c r="CA576" s="133"/>
      <c r="CB576" s="133"/>
      <c r="CC576" s="133"/>
      <c r="CD576" s="133"/>
      <c r="CE576" s="133"/>
      <c r="CF576" s="133"/>
      <c r="CG576" s="133"/>
      <c r="CH576" s="133"/>
      <c r="CI576" s="133"/>
      <c r="CJ576" s="133"/>
      <c r="CK576" s="133"/>
      <c r="CL576" s="133"/>
      <c r="CM576" s="133"/>
      <c r="CN576" s="133"/>
      <c r="CO576" s="133"/>
      <c r="CP576" s="133"/>
      <c r="CQ576" s="133"/>
      <c r="CR576" s="133"/>
      <c r="CS576" s="133"/>
      <c r="CT576" s="133"/>
      <c r="CU576" s="133"/>
      <c r="CV576" s="133"/>
      <c r="CW576" s="133"/>
      <c r="CX576" s="133"/>
      <c r="CY576" s="133"/>
      <c r="CZ576" s="133"/>
      <c r="DA576" s="133"/>
      <c r="DB576" s="133"/>
      <c r="DC576" s="133"/>
      <c r="DD576" s="133"/>
      <c r="DE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33"/>
      <c r="BG577" s="133"/>
      <c r="BH577" s="133"/>
      <c r="BI577" s="133"/>
      <c r="BJ577" s="133"/>
      <c r="BK577" s="133"/>
      <c r="BL577" s="133"/>
      <c r="BM577" s="133"/>
      <c r="BN577" s="133"/>
      <c r="BO577" s="133"/>
      <c r="BP577" s="133"/>
      <c r="BQ577" s="133"/>
      <c r="BR577" s="133"/>
      <c r="BS577" s="133"/>
      <c r="BT577" s="133"/>
      <c r="BU577" s="133"/>
      <c r="BV577" s="133"/>
      <c r="BW577" s="133"/>
      <c r="BX577" s="133"/>
      <c r="BY577" s="133"/>
      <c r="BZ577" s="133"/>
      <c r="CA577" s="133"/>
      <c r="CB577" s="133"/>
      <c r="CC577" s="133"/>
      <c r="CD577" s="133"/>
      <c r="CE577" s="133"/>
      <c r="CF577" s="133"/>
      <c r="CG577" s="133"/>
      <c r="CH577" s="133"/>
      <c r="CI577" s="133"/>
      <c r="CJ577" s="133"/>
      <c r="CK577" s="133"/>
      <c r="CL577" s="133"/>
      <c r="CM577" s="133"/>
      <c r="CN577" s="133"/>
      <c r="CO577" s="133"/>
      <c r="CP577" s="133"/>
      <c r="CQ577" s="133"/>
      <c r="CR577" s="133"/>
      <c r="CS577" s="133"/>
      <c r="CT577" s="133"/>
      <c r="CU577" s="133"/>
      <c r="CV577" s="133"/>
      <c r="CW577" s="133"/>
      <c r="CX577" s="133"/>
      <c r="CY577" s="133"/>
      <c r="CZ577" s="133"/>
      <c r="DA577" s="133"/>
      <c r="DB577" s="133"/>
      <c r="DC577" s="133"/>
      <c r="DD577" s="133"/>
      <c r="DE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33"/>
      <c r="BG578" s="133"/>
      <c r="BH578" s="133"/>
      <c r="BI578" s="133"/>
      <c r="BJ578" s="133"/>
      <c r="BK578" s="133"/>
      <c r="BL578" s="133"/>
      <c r="BM578" s="133"/>
      <c r="BN578" s="133"/>
      <c r="BO578" s="133"/>
      <c r="BP578" s="133"/>
      <c r="BQ578" s="133"/>
      <c r="BR578" s="133"/>
      <c r="BS578" s="133"/>
      <c r="BT578" s="133"/>
      <c r="BU578" s="133"/>
      <c r="BV578" s="133"/>
      <c r="BW578" s="133"/>
      <c r="BX578" s="133"/>
      <c r="BY578" s="133"/>
      <c r="BZ578" s="133"/>
      <c r="CA578" s="133"/>
      <c r="CB578" s="133"/>
      <c r="CC578" s="133"/>
      <c r="CD578" s="133"/>
      <c r="CE578" s="133"/>
      <c r="CF578" s="133"/>
      <c r="CG578" s="133"/>
      <c r="CH578" s="133"/>
      <c r="CI578" s="133"/>
      <c r="CJ578" s="133"/>
      <c r="CK578" s="133"/>
      <c r="CL578" s="133"/>
      <c r="CM578" s="133"/>
      <c r="CN578" s="133"/>
      <c r="CO578" s="133"/>
      <c r="CP578" s="133"/>
      <c r="CQ578" s="133"/>
      <c r="CR578" s="133"/>
      <c r="CS578" s="133"/>
      <c r="CT578" s="133"/>
      <c r="CU578" s="133"/>
      <c r="CV578" s="133"/>
      <c r="CW578" s="133"/>
      <c r="CX578" s="133"/>
      <c r="CY578" s="133"/>
      <c r="CZ578" s="133"/>
      <c r="DA578" s="133"/>
      <c r="DB578" s="133"/>
      <c r="DC578" s="133"/>
      <c r="DD578" s="133"/>
      <c r="DE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33"/>
      <c r="BG579" s="133"/>
      <c r="BH579" s="133"/>
      <c r="BI579" s="133"/>
      <c r="BJ579" s="133"/>
      <c r="BK579" s="133"/>
      <c r="BL579" s="133"/>
      <c r="BM579" s="133"/>
      <c r="BN579" s="133"/>
      <c r="BO579" s="133"/>
      <c r="BP579" s="133"/>
      <c r="BQ579" s="133"/>
      <c r="BR579" s="133"/>
      <c r="BS579" s="133"/>
      <c r="BT579" s="133"/>
      <c r="BU579" s="133"/>
      <c r="BV579" s="133"/>
      <c r="BW579" s="133"/>
      <c r="BX579" s="133"/>
      <c r="BY579" s="133"/>
      <c r="BZ579" s="133"/>
      <c r="CA579" s="133"/>
      <c r="CB579" s="133"/>
      <c r="CC579" s="133"/>
      <c r="CD579" s="133"/>
      <c r="CE579" s="133"/>
      <c r="CF579" s="133"/>
      <c r="CG579" s="133"/>
      <c r="CH579" s="133"/>
      <c r="CI579" s="133"/>
      <c r="CJ579" s="133"/>
      <c r="CK579" s="133"/>
      <c r="CL579" s="133"/>
      <c r="CM579" s="133"/>
      <c r="CN579" s="133"/>
      <c r="CO579" s="133"/>
      <c r="CP579" s="133"/>
      <c r="CQ579" s="133"/>
      <c r="CR579" s="133"/>
      <c r="CS579" s="133"/>
      <c r="CT579" s="133"/>
      <c r="CU579" s="133"/>
      <c r="CV579" s="133"/>
      <c r="CW579" s="133"/>
      <c r="CX579" s="133"/>
      <c r="CY579" s="133"/>
      <c r="CZ579" s="133"/>
      <c r="DA579" s="133"/>
      <c r="DB579" s="133"/>
      <c r="DC579" s="133"/>
      <c r="DD579" s="133"/>
      <c r="DE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33"/>
      <c r="BG580" s="133"/>
      <c r="BH580" s="133"/>
      <c r="BI580" s="133"/>
      <c r="BJ580" s="133"/>
      <c r="BK580" s="133"/>
      <c r="BL580" s="133"/>
      <c r="BM580" s="133"/>
      <c r="BN580" s="133"/>
      <c r="BO580" s="133"/>
      <c r="BP580" s="133"/>
      <c r="BQ580" s="133"/>
      <c r="BR580" s="133"/>
      <c r="BS580" s="133"/>
      <c r="BT580" s="133"/>
      <c r="BU580" s="133"/>
      <c r="BV580" s="133"/>
      <c r="BW580" s="133"/>
      <c r="BX580" s="133"/>
      <c r="BY580" s="133"/>
      <c r="BZ580" s="133"/>
      <c r="CA580" s="133"/>
      <c r="CB580" s="133"/>
      <c r="CC580" s="133"/>
      <c r="CD580" s="133"/>
      <c r="CE580" s="133"/>
      <c r="CF580" s="133"/>
      <c r="CG580" s="133"/>
      <c r="CH580" s="133"/>
      <c r="CI580" s="133"/>
      <c r="CJ580" s="133"/>
      <c r="CK580" s="133"/>
      <c r="CL580" s="133"/>
      <c r="CM580" s="133"/>
      <c r="CN580" s="133"/>
      <c r="CO580" s="133"/>
      <c r="CP580" s="133"/>
      <c r="CQ580" s="133"/>
      <c r="CR580" s="133"/>
      <c r="CS580" s="133"/>
      <c r="CT580" s="133"/>
      <c r="CU580" s="133"/>
      <c r="CV580" s="133"/>
      <c r="CW580" s="133"/>
      <c r="CX580" s="133"/>
      <c r="CY580" s="133"/>
      <c r="CZ580" s="133"/>
      <c r="DA580" s="133"/>
      <c r="DB580" s="133"/>
      <c r="DC580" s="133"/>
      <c r="DD580" s="133"/>
      <c r="DE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3"/>
      <c r="BF581" s="133"/>
      <c r="BG581" s="133"/>
      <c r="BH581" s="133"/>
      <c r="BI581" s="133"/>
      <c r="BJ581" s="133"/>
      <c r="BK581" s="133"/>
      <c r="BL581" s="133"/>
      <c r="BM581" s="133"/>
      <c r="BN581" s="133"/>
      <c r="BO581" s="133"/>
      <c r="BP581" s="133"/>
      <c r="BQ581" s="133"/>
      <c r="BR581" s="133"/>
      <c r="BS581" s="133"/>
      <c r="BT581" s="133"/>
      <c r="BU581" s="133"/>
      <c r="BV581" s="133"/>
      <c r="BW581" s="133"/>
      <c r="BX581" s="133"/>
      <c r="BY581" s="133"/>
      <c r="BZ581" s="133"/>
      <c r="CA581" s="133"/>
      <c r="CB581" s="133"/>
      <c r="CC581" s="133"/>
      <c r="CD581" s="133"/>
      <c r="CE581" s="133"/>
      <c r="CF581" s="133"/>
      <c r="CG581" s="133"/>
      <c r="CH581" s="133"/>
      <c r="CI581" s="133"/>
      <c r="CJ581" s="133"/>
      <c r="CK581" s="133"/>
      <c r="CL581" s="133"/>
      <c r="CM581" s="133"/>
      <c r="CN581" s="133"/>
      <c r="CO581" s="133"/>
      <c r="CP581" s="133"/>
      <c r="CQ581" s="133"/>
      <c r="CR581" s="133"/>
      <c r="CS581" s="133"/>
      <c r="CT581" s="133"/>
      <c r="CU581" s="133"/>
      <c r="CV581" s="133"/>
      <c r="CW581" s="133"/>
      <c r="CX581" s="133"/>
      <c r="CY581" s="133"/>
      <c r="CZ581" s="133"/>
      <c r="DA581" s="133"/>
      <c r="DB581" s="133"/>
      <c r="DC581" s="133"/>
      <c r="DD581" s="133"/>
      <c r="DE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33"/>
      <c r="BG582" s="133"/>
      <c r="BH582" s="133"/>
      <c r="BI582" s="133"/>
      <c r="BJ582" s="133"/>
      <c r="BK582" s="133"/>
      <c r="BL582" s="133"/>
      <c r="BM582" s="133"/>
      <c r="BN582" s="133"/>
      <c r="BO582" s="133"/>
      <c r="BP582" s="133"/>
      <c r="BQ582" s="133"/>
      <c r="BR582" s="133"/>
      <c r="BS582" s="133"/>
      <c r="BT582" s="133"/>
      <c r="BU582" s="133"/>
      <c r="BV582" s="133"/>
      <c r="BW582" s="133"/>
      <c r="BX582" s="133"/>
      <c r="BY582" s="133"/>
      <c r="BZ582" s="133"/>
      <c r="CA582" s="133"/>
      <c r="CB582" s="133"/>
      <c r="CC582" s="133"/>
      <c r="CD582" s="133"/>
      <c r="CE582" s="133"/>
      <c r="CF582" s="133"/>
      <c r="CG582" s="133"/>
      <c r="CH582" s="133"/>
      <c r="CI582" s="133"/>
      <c r="CJ582" s="133"/>
      <c r="CK582" s="133"/>
      <c r="CL582" s="133"/>
      <c r="CM582" s="133"/>
      <c r="CN582" s="133"/>
      <c r="CO582" s="133"/>
      <c r="CP582" s="133"/>
      <c r="CQ582" s="133"/>
      <c r="CR582" s="133"/>
      <c r="CS582" s="133"/>
      <c r="CT582" s="133"/>
      <c r="CU582" s="133"/>
      <c r="CV582" s="133"/>
      <c r="CW582" s="133"/>
      <c r="CX582" s="133"/>
      <c r="CY582" s="133"/>
      <c r="CZ582" s="133"/>
      <c r="DA582" s="133"/>
      <c r="DB582" s="133"/>
      <c r="DC582" s="133"/>
      <c r="DD582" s="133"/>
      <c r="DE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3"/>
      <c r="BF583" s="133"/>
      <c r="BG583" s="133"/>
      <c r="BH583" s="133"/>
      <c r="BI583" s="133"/>
      <c r="BJ583" s="133"/>
      <c r="BK583" s="133"/>
      <c r="BL583" s="133"/>
      <c r="BM583" s="133"/>
      <c r="BN583" s="133"/>
      <c r="BO583" s="133"/>
      <c r="BP583" s="133"/>
      <c r="BQ583" s="133"/>
      <c r="BR583" s="133"/>
      <c r="BS583" s="133"/>
      <c r="BT583" s="133"/>
      <c r="BU583" s="133"/>
      <c r="BV583" s="133"/>
      <c r="BW583" s="133"/>
      <c r="BX583" s="133"/>
      <c r="BY583" s="133"/>
      <c r="BZ583" s="133"/>
      <c r="CA583" s="133"/>
      <c r="CB583" s="133"/>
      <c r="CC583" s="133"/>
      <c r="CD583" s="133"/>
      <c r="CE583" s="133"/>
      <c r="CF583" s="133"/>
      <c r="CG583" s="133"/>
      <c r="CH583" s="133"/>
      <c r="CI583" s="133"/>
      <c r="CJ583" s="133"/>
      <c r="CK583" s="133"/>
      <c r="CL583" s="133"/>
      <c r="CM583" s="133"/>
      <c r="CN583" s="133"/>
      <c r="CO583" s="133"/>
      <c r="CP583" s="133"/>
      <c r="CQ583" s="133"/>
      <c r="CR583" s="133"/>
      <c r="CS583" s="133"/>
      <c r="CT583" s="133"/>
      <c r="CU583" s="133"/>
      <c r="CV583" s="133"/>
      <c r="CW583" s="133"/>
      <c r="CX583" s="133"/>
      <c r="CY583" s="133"/>
      <c r="CZ583" s="133"/>
      <c r="DA583" s="133"/>
      <c r="DB583" s="133"/>
      <c r="DC583" s="133"/>
      <c r="DD583" s="133"/>
      <c r="DE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33"/>
      <c r="BG584" s="133"/>
      <c r="BH584" s="133"/>
      <c r="BI584" s="133"/>
      <c r="BJ584" s="133"/>
      <c r="BK584" s="133"/>
      <c r="BL584" s="133"/>
      <c r="BM584" s="133"/>
      <c r="BN584" s="133"/>
      <c r="BO584" s="133"/>
      <c r="BP584" s="133"/>
      <c r="BQ584" s="133"/>
      <c r="BR584" s="133"/>
      <c r="BS584" s="133"/>
      <c r="BT584" s="133"/>
      <c r="BU584" s="133"/>
      <c r="BV584" s="133"/>
      <c r="BW584" s="133"/>
      <c r="BX584" s="133"/>
      <c r="BY584" s="133"/>
      <c r="BZ584" s="133"/>
      <c r="CA584" s="133"/>
      <c r="CB584" s="133"/>
      <c r="CC584" s="133"/>
      <c r="CD584" s="133"/>
      <c r="CE584" s="133"/>
      <c r="CF584" s="133"/>
      <c r="CG584" s="133"/>
      <c r="CH584" s="133"/>
      <c r="CI584" s="133"/>
      <c r="CJ584" s="133"/>
      <c r="CK584" s="133"/>
      <c r="CL584" s="133"/>
      <c r="CM584" s="133"/>
      <c r="CN584" s="133"/>
      <c r="CO584" s="133"/>
      <c r="CP584" s="133"/>
      <c r="CQ584" s="133"/>
      <c r="CR584" s="133"/>
      <c r="CS584" s="133"/>
      <c r="CT584" s="133"/>
      <c r="CU584" s="133"/>
      <c r="CV584" s="133"/>
      <c r="CW584" s="133"/>
      <c r="CX584" s="133"/>
      <c r="CY584" s="133"/>
      <c r="CZ584" s="133"/>
      <c r="DA584" s="133"/>
      <c r="DB584" s="133"/>
      <c r="DC584" s="133"/>
      <c r="DD584" s="133"/>
      <c r="DE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33"/>
      <c r="BG585" s="133"/>
      <c r="BH585" s="133"/>
      <c r="BI585" s="133"/>
      <c r="BJ585" s="133"/>
      <c r="BK585" s="133"/>
      <c r="BL585" s="133"/>
      <c r="BM585" s="133"/>
      <c r="BN585" s="133"/>
      <c r="BO585" s="133"/>
      <c r="BP585" s="133"/>
      <c r="BQ585" s="133"/>
      <c r="BR585" s="133"/>
      <c r="BS585" s="133"/>
      <c r="BT585" s="133"/>
      <c r="BU585" s="133"/>
      <c r="BV585" s="133"/>
      <c r="BW585" s="133"/>
      <c r="BX585" s="133"/>
      <c r="BY585" s="133"/>
      <c r="BZ585" s="133"/>
      <c r="CA585" s="133"/>
      <c r="CB585" s="133"/>
      <c r="CC585" s="133"/>
      <c r="CD585" s="133"/>
      <c r="CE585" s="133"/>
      <c r="CF585" s="133"/>
      <c r="CG585" s="133"/>
      <c r="CH585" s="133"/>
      <c r="CI585" s="133"/>
      <c r="CJ585" s="133"/>
      <c r="CK585" s="133"/>
      <c r="CL585" s="133"/>
      <c r="CM585" s="133"/>
      <c r="CN585" s="133"/>
      <c r="CO585" s="133"/>
      <c r="CP585" s="133"/>
      <c r="CQ585" s="133"/>
      <c r="CR585" s="133"/>
      <c r="CS585" s="133"/>
      <c r="CT585" s="133"/>
      <c r="CU585" s="133"/>
      <c r="CV585" s="133"/>
      <c r="CW585" s="133"/>
      <c r="CX585" s="133"/>
      <c r="CY585" s="133"/>
      <c r="CZ585" s="133"/>
      <c r="DA585" s="133"/>
      <c r="DB585" s="133"/>
      <c r="DC585" s="133"/>
      <c r="DD585" s="133"/>
      <c r="DE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3"/>
      <c r="BF586" s="133"/>
      <c r="BG586" s="133"/>
      <c r="BH586" s="133"/>
      <c r="BI586" s="133"/>
      <c r="BJ586" s="133"/>
      <c r="BK586" s="133"/>
      <c r="BL586" s="133"/>
      <c r="BM586" s="133"/>
      <c r="BN586" s="133"/>
      <c r="BO586" s="133"/>
      <c r="BP586" s="133"/>
      <c r="BQ586" s="133"/>
      <c r="BR586" s="133"/>
      <c r="BS586" s="133"/>
      <c r="BT586" s="133"/>
      <c r="BU586" s="133"/>
      <c r="BV586" s="133"/>
      <c r="BW586" s="133"/>
      <c r="BX586" s="133"/>
      <c r="BY586" s="133"/>
      <c r="BZ586" s="133"/>
      <c r="CA586" s="133"/>
      <c r="CB586" s="133"/>
      <c r="CC586" s="133"/>
      <c r="CD586" s="133"/>
      <c r="CE586" s="133"/>
      <c r="CF586" s="133"/>
      <c r="CG586" s="133"/>
      <c r="CH586" s="133"/>
      <c r="CI586" s="133"/>
      <c r="CJ586" s="133"/>
      <c r="CK586" s="133"/>
      <c r="CL586" s="133"/>
      <c r="CM586" s="133"/>
      <c r="CN586" s="133"/>
      <c r="CO586" s="133"/>
      <c r="CP586" s="133"/>
      <c r="CQ586" s="133"/>
      <c r="CR586" s="133"/>
      <c r="CS586" s="133"/>
      <c r="CT586" s="133"/>
      <c r="CU586" s="133"/>
      <c r="CV586" s="133"/>
      <c r="CW586" s="133"/>
      <c r="CX586" s="133"/>
      <c r="CY586" s="133"/>
      <c r="CZ586" s="133"/>
      <c r="DA586" s="133"/>
      <c r="DB586" s="133"/>
      <c r="DC586" s="133"/>
      <c r="DD586" s="133"/>
      <c r="DE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33"/>
      <c r="BG587" s="133"/>
      <c r="BH587" s="133"/>
      <c r="BI587" s="133"/>
      <c r="BJ587" s="133"/>
      <c r="BK587" s="133"/>
      <c r="BL587" s="133"/>
      <c r="BM587" s="133"/>
      <c r="BN587" s="133"/>
      <c r="BO587" s="133"/>
      <c r="BP587" s="133"/>
      <c r="BQ587" s="133"/>
      <c r="BR587" s="133"/>
      <c r="BS587" s="133"/>
      <c r="BT587" s="133"/>
      <c r="BU587" s="133"/>
      <c r="BV587" s="133"/>
      <c r="BW587" s="133"/>
      <c r="BX587" s="133"/>
      <c r="BY587" s="133"/>
      <c r="BZ587" s="133"/>
      <c r="CA587" s="133"/>
      <c r="CB587" s="133"/>
      <c r="CC587" s="133"/>
      <c r="CD587" s="133"/>
      <c r="CE587" s="133"/>
      <c r="CF587" s="133"/>
      <c r="CG587" s="133"/>
      <c r="CH587" s="133"/>
      <c r="CI587" s="133"/>
      <c r="CJ587" s="133"/>
      <c r="CK587" s="133"/>
      <c r="CL587" s="133"/>
      <c r="CM587" s="133"/>
      <c r="CN587" s="133"/>
      <c r="CO587" s="133"/>
      <c r="CP587" s="133"/>
      <c r="CQ587" s="133"/>
      <c r="CR587" s="133"/>
      <c r="CS587" s="133"/>
      <c r="CT587" s="133"/>
      <c r="CU587" s="133"/>
      <c r="CV587" s="133"/>
      <c r="CW587" s="133"/>
      <c r="CX587" s="133"/>
      <c r="CY587" s="133"/>
      <c r="CZ587" s="133"/>
      <c r="DA587" s="133"/>
      <c r="DB587" s="133"/>
      <c r="DC587" s="133"/>
      <c r="DD587" s="133"/>
      <c r="DE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33"/>
      <c r="BG588" s="133"/>
      <c r="BH588" s="133"/>
      <c r="BI588" s="133"/>
      <c r="BJ588" s="133"/>
      <c r="BK588" s="133"/>
      <c r="BL588" s="133"/>
      <c r="BM588" s="133"/>
      <c r="BN588" s="133"/>
      <c r="BO588" s="133"/>
      <c r="BP588" s="133"/>
      <c r="BQ588" s="133"/>
      <c r="BR588" s="133"/>
      <c r="BS588" s="133"/>
      <c r="BT588" s="133"/>
      <c r="BU588" s="133"/>
      <c r="BV588" s="133"/>
      <c r="BW588" s="133"/>
      <c r="BX588" s="133"/>
      <c r="BY588" s="133"/>
      <c r="BZ588" s="133"/>
      <c r="CA588" s="133"/>
      <c r="CB588" s="133"/>
      <c r="CC588" s="133"/>
      <c r="CD588" s="133"/>
      <c r="CE588" s="133"/>
      <c r="CF588" s="133"/>
      <c r="CG588" s="133"/>
      <c r="CH588" s="133"/>
      <c r="CI588" s="133"/>
      <c r="CJ588" s="133"/>
      <c r="CK588" s="133"/>
      <c r="CL588" s="133"/>
      <c r="CM588" s="133"/>
      <c r="CN588" s="133"/>
      <c r="CO588" s="133"/>
      <c r="CP588" s="133"/>
      <c r="CQ588" s="133"/>
      <c r="CR588" s="133"/>
      <c r="CS588" s="133"/>
      <c r="CT588" s="133"/>
      <c r="CU588" s="133"/>
      <c r="CV588" s="133"/>
      <c r="CW588" s="133"/>
      <c r="CX588" s="133"/>
      <c r="CY588" s="133"/>
      <c r="CZ588" s="133"/>
      <c r="DA588" s="133"/>
      <c r="DB588" s="133"/>
      <c r="DC588" s="133"/>
      <c r="DD588" s="133"/>
      <c r="DE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33"/>
      <c r="BG589" s="133"/>
      <c r="BH589" s="133"/>
      <c r="BI589" s="133"/>
      <c r="BJ589" s="133"/>
      <c r="BK589" s="133"/>
      <c r="BL589" s="133"/>
      <c r="BM589" s="133"/>
      <c r="BN589" s="133"/>
      <c r="BO589" s="133"/>
      <c r="BP589" s="133"/>
      <c r="BQ589" s="133"/>
      <c r="BR589" s="133"/>
      <c r="BS589" s="133"/>
      <c r="BT589" s="133"/>
      <c r="BU589" s="133"/>
      <c r="BV589" s="133"/>
      <c r="BW589" s="133"/>
      <c r="BX589" s="133"/>
      <c r="BY589" s="133"/>
      <c r="BZ589" s="133"/>
      <c r="CA589" s="133"/>
      <c r="CB589" s="133"/>
      <c r="CC589" s="133"/>
      <c r="CD589" s="133"/>
      <c r="CE589" s="133"/>
      <c r="CF589" s="133"/>
      <c r="CG589" s="133"/>
      <c r="CH589" s="133"/>
      <c r="CI589" s="133"/>
      <c r="CJ589" s="133"/>
      <c r="CK589" s="133"/>
      <c r="CL589" s="133"/>
      <c r="CM589" s="133"/>
      <c r="CN589" s="133"/>
      <c r="CO589" s="133"/>
      <c r="CP589" s="133"/>
      <c r="CQ589" s="133"/>
      <c r="CR589" s="133"/>
      <c r="CS589" s="133"/>
      <c r="CT589" s="133"/>
      <c r="CU589" s="133"/>
      <c r="CV589" s="133"/>
      <c r="CW589" s="133"/>
      <c r="CX589" s="133"/>
      <c r="CY589" s="133"/>
      <c r="CZ589" s="133"/>
      <c r="DA589" s="133"/>
      <c r="DB589" s="133"/>
      <c r="DC589" s="133"/>
      <c r="DD589" s="133"/>
      <c r="DE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/>
      <c r="BF590" s="133"/>
      <c r="BG590" s="133"/>
      <c r="BH590" s="133"/>
      <c r="BI590" s="133"/>
      <c r="BJ590" s="133"/>
      <c r="BK590" s="133"/>
      <c r="BL590" s="133"/>
      <c r="BM590" s="133"/>
      <c r="BN590" s="133"/>
      <c r="BO590" s="133"/>
      <c r="BP590" s="133"/>
      <c r="BQ590" s="133"/>
      <c r="BR590" s="133"/>
      <c r="BS590" s="133"/>
      <c r="BT590" s="133"/>
      <c r="BU590" s="133"/>
      <c r="BV590" s="133"/>
      <c r="BW590" s="133"/>
      <c r="BX590" s="133"/>
      <c r="BY590" s="133"/>
      <c r="BZ590" s="133"/>
      <c r="CA590" s="133"/>
      <c r="CB590" s="133"/>
      <c r="CC590" s="133"/>
      <c r="CD590" s="133"/>
      <c r="CE590" s="133"/>
      <c r="CF590" s="133"/>
      <c r="CG590" s="133"/>
      <c r="CH590" s="133"/>
      <c r="CI590" s="133"/>
      <c r="CJ590" s="133"/>
      <c r="CK590" s="133"/>
      <c r="CL590" s="133"/>
      <c r="CM590" s="133"/>
      <c r="CN590" s="133"/>
      <c r="CO590" s="133"/>
      <c r="CP590" s="133"/>
      <c r="CQ590" s="133"/>
      <c r="CR590" s="133"/>
      <c r="CS590" s="133"/>
      <c r="CT590" s="133"/>
      <c r="CU590" s="133"/>
      <c r="CV590" s="133"/>
      <c r="CW590" s="133"/>
      <c r="CX590" s="133"/>
      <c r="CY590" s="133"/>
      <c r="CZ590" s="133"/>
      <c r="DA590" s="133"/>
      <c r="DB590" s="133"/>
      <c r="DC590" s="133"/>
      <c r="DD590" s="133"/>
      <c r="DE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33"/>
      <c r="BG591" s="133"/>
      <c r="BH591" s="133"/>
      <c r="BI591" s="133"/>
      <c r="BJ591" s="133"/>
      <c r="BK591" s="133"/>
      <c r="BL591" s="133"/>
      <c r="BM591" s="133"/>
      <c r="BN591" s="133"/>
      <c r="BO591" s="133"/>
      <c r="BP591" s="133"/>
      <c r="BQ591" s="133"/>
      <c r="BR591" s="133"/>
      <c r="BS591" s="133"/>
      <c r="BT591" s="133"/>
      <c r="BU591" s="133"/>
      <c r="BV591" s="133"/>
      <c r="BW591" s="133"/>
      <c r="BX591" s="133"/>
      <c r="BY591" s="133"/>
      <c r="BZ591" s="133"/>
      <c r="CA591" s="133"/>
      <c r="CB591" s="133"/>
      <c r="CC591" s="133"/>
      <c r="CD591" s="133"/>
      <c r="CE591" s="133"/>
      <c r="CF591" s="133"/>
      <c r="CG591" s="133"/>
      <c r="CH591" s="133"/>
      <c r="CI591" s="133"/>
      <c r="CJ591" s="133"/>
      <c r="CK591" s="133"/>
      <c r="CL591" s="133"/>
      <c r="CM591" s="133"/>
      <c r="CN591" s="133"/>
      <c r="CO591" s="133"/>
      <c r="CP591" s="133"/>
      <c r="CQ591" s="133"/>
      <c r="CR591" s="133"/>
      <c r="CS591" s="133"/>
      <c r="CT591" s="133"/>
      <c r="CU591" s="133"/>
      <c r="CV591" s="133"/>
      <c r="CW591" s="133"/>
      <c r="CX591" s="133"/>
      <c r="CY591" s="133"/>
      <c r="CZ591" s="133"/>
      <c r="DA591" s="133"/>
      <c r="DB591" s="133"/>
      <c r="DC591" s="133"/>
      <c r="DD591" s="133"/>
      <c r="DE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33"/>
      <c r="BG592" s="133"/>
      <c r="BH592" s="133"/>
      <c r="BI592" s="133"/>
      <c r="BJ592" s="133"/>
      <c r="BK592" s="133"/>
      <c r="BL592" s="133"/>
      <c r="BM592" s="133"/>
      <c r="BN592" s="133"/>
      <c r="BO592" s="133"/>
      <c r="BP592" s="133"/>
      <c r="BQ592" s="133"/>
      <c r="BR592" s="133"/>
      <c r="BS592" s="133"/>
      <c r="BT592" s="133"/>
      <c r="BU592" s="133"/>
      <c r="BV592" s="133"/>
      <c r="BW592" s="133"/>
      <c r="BX592" s="133"/>
      <c r="BY592" s="133"/>
      <c r="BZ592" s="133"/>
      <c r="CA592" s="133"/>
      <c r="CB592" s="133"/>
      <c r="CC592" s="133"/>
      <c r="CD592" s="133"/>
      <c r="CE592" s="133"/>
      <c r="CF592" s="133"/>
      <c r="CG592" s="133"/>
      <c r="CH592" s="133"/>
      <c r="CI592" s="133"/>
      <c r="CJ592" s="133"/>
      <c r="CK592" s="133"/>
      <c r="CL592" s="133"/>
      <c r="CM592" s="133"/>
      <c r="CN592" s="133"/>
      <c r="CO592" s="133"/>
      <c r="CP592" s="133"/>
      <c r="CQ592" s="133"/>
      <c r="CR592" s="133"/>
      <c r="CS592" s="133"/>
      <c r="CT592" s="133"/>
      <c r="CU592" s="133"/>
      <c r="CV592" s="133"/>
      <c r="CW592" s="133"/>
      <c r="CX592" s="133"/>
      <c r="CY592" s="133"/>
      <c r="CZ592" s="133"/>
      <c r="DA592" s="133"/>
      <c r="DB592" s="133"/>
      <c r="DC592" s="133"/>
      <c r="DD592" s="133"/>
      <c r="DE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  <c r="AX593" s="133"/>
      <c r="AY593" s="133"/>
      <c r="AZ593" s="133"/>
      <c r="BA593" s="133"/>
      <c r="BB593" s="133"/>
      <c r="BC593" s="133"/>
      <c r="BD593" s="133"/>
      <c r="BE593" s="133"/>
      <c r="BF593" s="133"/>
      <c r="BG593" s="133"/>
      <c r="BH593" s="133"/>
      <c r="BI593" s="133"/>
      <c r="BJ593" s="133"/>
      <c r="BK593" s="133"/>
      <c r="BL593" s="133"/>
      <c r="BM593" s="133"/>
      <c r="BN593" s="133"/>
      <c r="BO593" s="133"/>
      <c r="BP593" s="133"/>
      <c r="BQ593" s="133"/>
      <c r="BR593" s="133"/>
      <c r="BS593" s="133"/>
      <c r="BT593" s="133"/>
      <c r="BU593" s="133"/>
      <c r="BV593" s="133"/>
      <c r="BW593" s="133"/>
      <c r="BX593" s="133"/>
      <c r="BY593" s="133"/>
      <c r="BZ593" s="133"/>
      <c r="CA593" s="133"/>
      <c r="CB593" s="133"/>
      <c r="CC593" s="133"/>
      <c r="CD593" s="133"/>
      <c r="CE593" s="133"/>
      <c r="CF593" s="133"/>
      <c r="CG593" s="133"/>
      <c r="CH593" s="133"/>
      <c r="CI593" s="133"/>
      <c r="CJ593" s="133"/>
      <c r="CK593" s="133"/>
      <c r="CL593" s="133"/>
      <c r="CM593" s="133"/>
      <c r="CN593" s="133"/>
      <c r="CO593" s="133"/>
      <c r="CP593" s="133"/>
      <c r="CQ593" s="133"/>
      <c r="CR593" s="133"/>
      <c r="CS593" s="133"/>
      <c r="CT593" s="133"/>
      <c r="CU593" s="133"/>
      <c r="CV593" s="133"/>
      <c r="CW593" s="133"/>
      <c r="CX593" s="133"/>
      <c r="CY593" s="133"/>
      <c r="CZ593" s="133"/>
      <c r="DA593" s="133"/>
      <c r="DB593" s="133"/>
      <c r="DC593" s="133"/>
      <c r="DD593" s="133"/>
      <c r="DE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33"/>
      <c r="BG594" s="133"/>
      <c r="BH594" s="133"/>
      <c r="BI594" s="133"/>
      <c r="BJ594" s="133"/>
      <c r="BK594" s="133"/>
      <c r="BL594" s="133"/>
      <c r="BM594" s="133"/>
      <c r="BN594" s="133"/>
      <c r="BO594" s="133"/>
      <c r="BP594" s="133"/>
      <c r="BQ594" s="133"/>
      <c r="BR594" s="133"/>
      <c r="BS594" s="133"/>
      <c r="BT594" s="133"/>
      <c r="BU594" s="133"/>
      <c r="BV594" s="133"/>
      <c r="BW594" s="133"/>
      <c r="BX594" s="133"/>
      <c r="BY594" s="133"/>
      <c r="BZ594" s="133"/>
      <c r="CA594" s="133"/>
      <c r="CB594" s="133"/>
      <c r="CC594" s="133"/>
      <c r="CD594" s="133"/>
      <c r="CE594" s="133"/>
      <c r="CF594" s="133"/>
      <c r="CG594" s="133"/>
      <c r="CH594" s="133"/>
      <c r="CI594" s="133"/>
      <c r="CJ594" s="133"/>
      <c r="CK594" s="133"/>
      <c r="CL594" s="133"/>
      <c r="CM594" s="133"/>
      <c r="CN594" s="133"/>
      <c r="CO594" s="133"/>
      <c r="CP594" s="133"/>
      <c r="CQ594" s="133"/>
      <c r="CR594" s="133"/>
      <c r="CS594" s="133"/>
      <c r="CT594" s="133"/>
      <c r="CU594" s="133"/>
      <c r="CV594" s="133"/>
      <c r="CW594" s="133"/>
      <c r="CX594" s="133"/>
      <c r="CY594" s="133"/>
      <c r="CZ594" s="133"/>
      <c r="DA594" s="133"/>
      <c r="DB594" s="133"/>
      <c r="DC594" s="133"/>
      <c r="DD594" s="133"/>
      <c r="DE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3"/>
      <c r="BF595" s="133"/>
      <c r="BG595" s="133"/>
      <c r="BH595" s="133"/>
      <c r="BI595" s="133"/>
      <c r="BJ595" s="133"/>
      <c r="BK595" s="133"/>
      <c r="BL595" s="133"/>
      <c r="BM595" s="133"/>
      <c r="BN595" s="133"/>
      <c r="BO595" s="133"/>
      <c r="BP595" s="133"/>
      <c r="BQ595" s="133"/>
      <c r="BR595" s="133"/>
      <c r="BS595" s="133"/>
      <c r="BT595" s="133"/>
      <c r="BU595" s="133"/>
      <c r="BV595" s="133"/>
      <c r="BW595" s="133"/>
      <c r="BX595" s="133"/>
      <c r="BY595" s="133"/>
      <c r="BZ595" s="133"/>
      <c r="CA595" s="133"/>
      <c r="CB595" s="133"/>
      <c r="CC595" s="133"/>
      <c r="CD595" s="133"/>
      <c r="CE595" s="133"/>
      <c r="CF595" s="133"/>
      <c r="CG595" s="133"/>
      <c r="CH595" s="133"/>
      <c r="CI595" s="133"/>
      <c r="CJ595" s="133"/>
      <c r="CK595" s="133"/>
      <c r="CL595" s="133"/>
      <c r="CM595" s="133"/>
      <c r="CN595" s="133"/>
      <c r="CO595" s="133"/>
      <c r="CP595" s="133"/>
      <c r="CQ595" s="133"/>
      <c r="CR595" s="133"/>
      <c r="CS595" s="133"/>
      <c r="CT595" s="133"/>
      <c r="CU595" s="133"/>
      <c r="CV595" s="133"/>
      <c r="CW595" s="133"/>
      <c r="CX595" s="133"/>
      <c r="CY595" s="133"/>
      <c r="CZ595" s="133"/>
      <c r="DA595" s="133"/>
      <c r="DB595" s="133"/>
      <c r="DC595" s="133"/>
      <c r="DD595" s="133"/>
      <c r="DE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33"/>
      <c r="BG596" s="133"/>
      <c r="BH596" s="133"/>
      <c r="BI596" s="133"/>
      <c r="BJ596" s="133"/>
      <c r="BK596" s="133"/>
      <c r="BL596" s="133"/>
      <c r="BM596" s="133"/>
      <c r="BN596" s="133"/>
      <c r="BO596" s="133"/>
      <c r="BP596" s="133"/>
      <c r="BQ596" s="133"/>
      <c r="BR596" s="133"/>
      <c r="BS596" s="133"/>
      <c r="BT596" s="133"/>
      <c r="BU596" s="133"/>
      <c r="BV596" s="133"/>
      <c r="BW596" s="133"/>
      <c r="BX596" s="133"/>
      <c r="BY596" s="133"/>
      <c r="BZ596" s="133"/>
      <c r="CA596" s="133"/>
      <c r="CB596" s="133"/>
      <c r="CC596" s="133"/>
      <c r="CD596" s="133"/>
      <c r="CE596" s="133"/>
      <c r="CF596" s="133"/>
      <c r="CG596" s="133"/>
      <c r="CH596" s="133"/>
      <c r="CI596" s="133"/>
      <c r="CJ596" s="133"/>
      <c r="CK596" s="133"/>
      <c r="CL596" s="133"/>
      <c r="CM596" s="133"/>
      <c r="CN596" s="133"/>
      <c r="CO596" s="133"/>
      <c r="CP596" s="133"/>
      <c r="CQ596" s="133"/>
      <c r="CR596" s="133"/>
      <c r="CS596" s="133"/>
      <c r="CT596" s="133"/>
      <c r="CU596" s="133"/>
      <c r="CV596" s="133"/>
      <c r="CW596" s="133"/>
      <c r="CX596" s="133"/>
      <c r="CY596" s="133"/>
      <c r="CZ596" s="133"/>
      <c r="DA596" s="133"/>
      <c r="DB596" s="133"/>
      <c r="DC596" s="133"/>
      <c r="DD596" s="133"/>
      <c r="DE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33"/>
      <c r="BG597" s="133"/>
      <c r="BH597" s="133"/>
      <c r="BI597" s="133"/>
      <c r="BJ597" s="133"/>
      <c r="BK597" s="133"/>
      <c r="BL597" s="133"/>
      <c r="BM597" s="133"/>
      <c r="BN597" s="133"/>
      <c r="BO597" s="133"/>
      <c r="BP597" s="133"/>
      <c r="BQ597" s="133"/>
      <c r="BR597" s="133"/>
      <c r="BS597" s="133"/>
      <c r="BT597" s="133"/>
      <c r="BU597" s="133"/>
      <c r="BV597" s="133"/>
      <c r="BW597" s="133"/>
      <c r="BX597" s="133"/>
      <c r="BY597" s="133"/>
      <c r="BZ597" s="133"/>
      <c r="CA597" s="133"/>
      <c r="CB597" s="133"/>
      <c r="CC597" s="133"/>
      <c r="CD597" s="133"/>
      <c r="CE597" s="133"/>
      <c r="CF597" s="133"/>
      <c r="CG597" s="133"/>
      <c r="CH597" s="133"/>
      <c r="CI597" s="133"/>
      <c r="CJ597" s="133"/>
      <c r="CK597" s="133"/>
      <c r="CL597" s="133"/>
      <c r="CM597" s="133"/>
      <c r="CN597" s="133"/>
      <c r="CO597" s="133"/>
      <c r="CP597" s="133"/>
      <c r="CQ597" s="133"/>
      <c r="CR597" s="133"/>
      <c r="CS597" s="133"/>
      <c r="CT597" s="133"/>
      <c r="CU597" s="133"/>
      <c r="CV597" s="133"/>
      <c r="CW597" s="133"/>
      <c r="CX597" s="133"/>
      <c r="CY597" s="133"/>
      <c r="CZ597" s="133"/>
      <c r="DA597" s="133"/>
      <c r="DB597" s="133"/>
      <c r="DC597" s="133"/>
      <c r="DD597" s="133"/>
      <c r="DE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33"/>
      <c r="BG598" s="133"/>
      <c r="BH598" s="133"/>
      <c r="BI598" s="133"/>
      <c r="BJ598" s="133"/>
      <c r="BK598" s="133"/>
      <c r="BL598" s="133"/>
      <c r="BM598" s="133"/>
      <c r="BN598" s="133"/>
      <c r="BO598" s="133"/>
      <c r="BP598" s="133"/>
      <c r="BQ598" s="133"/>
      <c r="BR598" s="133"/>
      <c r="BS598" s="133"/>
      <c r="BT598" s="133"/>
      <c r="BU598" s="133"/>
      <c r="BV598" s="133"/>
      <c r="BW598" s="133"/>
      <c r="BX598" s="133"/>
      <c r="BY598" s="133"/>
      <c r="BZ598" s="133"/>
      <c r="CA598" s="133"/>
      <c r="CB598" s="133"/>
      <c r="CC598" s="133"/>
      <c r="CD598" s="133"/>
      <c r="CE598" s="133"/>
      <c r="CF598" s="133"/>
      <c r="CG598" s="133"/>
      <c r="CH598" s="133"/>
      <c r="CI598" s="133"/>
      <c r="CJ598" s="133"/>
      <c r="CK598" s="133"/>
      <c r="CL598" s="133"/>
      <c r="CM598" s="133"/>
      <c r="CN598" s="133"/>
      <c r="CO598" s="133"/>
      <c r="CP598" s="133"/>
      <c r="CQ598" s="133"/>
      <c r="CR598" s="133"/>
      <c r="CS598" s="133"/>
      <c r="CT598" s="133"/>
      <c r="CU598" s="133"/>
      <c r="CV598" s="133"/>
      <c r="CW598" s="133"/>
      <c r="CX598" s="133"/>
      <c r="CY598" s="133"/>
      <c r="CZ598" s="133"/>
      <c r="DA598" s="133"/>
      <c r="DB598" s="133"/>
      <c r="DC598" s="133"/>
      <c r="DD598" s="133"/>
      <c r="DE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/>
      <c r="BF599" s="133"/>
      <c r="BG599" s="133"/>
      <c r="BH599" s="133"/>
      <c r="BI599" s="133"/>
      <c r="BJ599" s="133"/>
      <c r="BK599" s="133"/>
      <c r="BL599" s="133"/>
      <c r="BM599" s="133"/>
      <c r="BN599" s="133"/>
      <c r="BO599" s="133"/>
      <c r="BP599" s="133"/>
      <c r="BQ599" s="133"/>
      <c r="BR599" s="133"/>
      <c r="BS599" s="133"/>
      <c r="BT599" s="133"/>
      <c r="BU599" s="133"/>
      <c r="BV599" s="133"/>
      <c r="BW599" s="133"/>
      <c r="BX599" s="133"/>
      <c r="BY599" s="133"/>
      <c r="BZ599" s="133"/>
      <c r="CA599" s="133"/>
      <c r="CB599" s="133"/>
      <c r="CC599" s="133"/>
      <c r="CD599" s="133"/>
      <c r="CE599" s="133"/>
      <c r="CF599" s="133"/>
      <c r="CG599" s="133"/>
      <c r="CH599" s="133"/>
      <c r="CI599" s="133"/>
      <c r="CJ599" s="133"/>
      <c r="CK599" s="133"/>
      <c r="CL599" s="133"/>
      <c r="CM599" s="133"/>
      <c r="CN599" s="133"/>
      <c r="CO599" s="133"/>
      <c r="CP599" s="133"/>
      <c r="CQ599" s="133"/>
      <c r="CR599" s="133"/>
      <c r="CS599" s="133"/>
      <c r="CT599" s="133"/>
      <c r="CU599" s="133"/>
      <c r="CV599" s="133"/>
      <c r="CW599" s="133"/>
      <c r="CX599" s="133"/>
      <c r="CY599" s="133"/>
      <c r="CZ599" s="133"/>
      <c r="DA599" s="133"/>
      <c r="DB599" s="133"/>
      <c r="DC599" s="133"/>
      <c r="DD599" s="133"/>
      <c r="DE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33"/>
      <c r="BG600" s="133"/>
      <c r="BH600" s="133"/>
      <c r="BI600" s="133"/>
      <c r="BJ600" s="133"/>
      <c r="BK600" s="133"/>
      <c r="BL600" s="133"/>
      <c r="BM600" s="133"/>
      <c r="BN600" s="133"/>
      <c r="BO600" s="133"/>
      <c r="BP600" s="133"/>
      <c r="BQ600" s="133"/>
      <c r="BR600" s="133"/>
      <c r="BS600" s="133"/>
      <c r="BT600" s="133"/>
      <c r="BU600" s="133"/>
      <c r="BV600" s="133"/>
      <c r="BW600" s="133"/>
      <c r="BX600" s="133"/>
      <c r="BY600" s="133"/>
      <c r="BZ600" s="133"/>
      <c r="CA600" s="133"/>
      <c r="CB600" s="133"/>
      <c r="CC600" s="133"/>
      <c r="CD600" s="133"/>
      <c r="CE600" s="133"/>
      <c r="CF600" s="133"/>
      <c r="CG600" s="133"/>
      <c r="CH600" s="133"/>
      <c r="CI600" s="133"/>
      <c r="CJ600" s="133"/>
      <c r="CK600" s="133"/>
      <c r="CL600" s="133"/>
      <c r="CM600" s="133"/>
      <c r="CN600" s="133"/>
      <c r="CO600" s="133"/>
      <c r="CP600" s="133"/>
      <c r="CQ600" s="133"/>
      <c r="CR600" s="133"/>
      <c r="CS600" s="133"/>
      <c r="CT600" s="133"/>
      <c r="CU600" s="133"/>
      <c r="CV600" s="133"/>
      <c r="CW600" s="133"/>
      <c r="CX600" s="133"/>
      <c r="CY600" s="133"/>
      <c r="CZ600" s="133"/>
      <c r="DA600" s="133"/>
      <c r="DB600" s="133"/>
      <c r="DC600" s="133"/>
      <c r="DD600" s="133"/>
      <c r="DE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33"/>
      <c r="BG601" s="133"/>
      <c r="BH601" s="133"/>
      <c r="BI601" s="133"/>
      <c r="BJ601" s="133"/>
      <c r="BK601" s="133"/>
      <c r="BL601" s="133"/>
      <c r="BM601" s="133"/>
      <c r="BN601" s="133"/>
      <c r="BO601" s="133"/>
      <c r="BP601" s="133"/>
      <c r="BQ601" s="133"/>
      <c r="BR601" s="133"/>
      <c r="BS601" s="133"/>
      <c r="BT601" s="133"/>
      <c r="BU601" s="133"/>
      <c r="BV601" s="133"/>
      <c r="BW601" s="133"/>
      <c r="BX601" s="133"/>
      <c r="BY601" s="133"/>
      <c r="BZ601" s="133"/>
      <c r="CA601" s="133"/>
      <c r="CB601" s="133"/>
      <c r="CC601" s="133"/>
      <c r="CD601" s="133"/>
      <c r="CE601" s="133"/>
      <c r="CF601" s="133"/>
      <c r="CG601" s="133"/>
      <c r="CH601" s="133"/>
      <c r="CI601" s="133"/>
      <c r="CJ601" s="133"/>
      <c r="CK601" s="133"/>
      <c r="CL601" s="133"/>
      <c r="CM601" s="133"/>
      <c r="CN601" s="133"/>
      <c r="CO601" s="133"/>
      <c r="CP601" s="133"/>
      <c r="CQ601" s="133"/>
      <c r="CR601" s="133"/>
      <c r="CS601" s="133"/>
      <c r="CT601" s="133"/>
      <c r="CU601" s="133"/>
      <c r="CV601" s="133"/>
      <c r="CW601" s="133"/>
      <c r="CX601" s="133"/>
      <c r="CY601" s="133"/>
      <c r="CZ601" s="133"/>
      <c r="DA601" s="133"/>
      <c r="DB601" s="133"/>
      <c r="DC601" s="133"/>
      <c r="DD601" s="133"/>
      <c r="DE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33"/>
      <c r="BG602" s="133"/>
      <c r="BH602" s="133"/>
      <c r="BI602" s="133"/>
      <c r="BJ602" s="133"/>
      <c r="BK602" s="133"/>
      <c r="BL602" s="133"/>
      <c r="BM602" s="133"/>
      <c r="BN602" s="133"/>
      <c r="BO602" s="133"/>
      <c r="BP602" s="133"/>
      <c r="BQ602" s="133"/>
      <c r="BR602" s="133"/>
      <c r="BS602" s="133"/>
      <c r="BT602" s="133"/>
      <c r="BU602" s="133"/>
      <c r="BV602" s="133"/>
      <c r="BW602" s="133"/>
      <c r="BX602" s="133"/>
      <c r="BY602" s="133"/>
      <c r="BZ602" s="133"/>
      <c r="CA602" s="133"/>
      <c r="CB602" s="133"/>
      <c r="CC602" s="133"/>
      <c r="CD602" s="133"/>
      <c r="CE602" s="133"/>
      <c r="CF602" s="133"/>
      <c r="CG602" s="133"/>
      <c r="CH602" s="133"/>
      <c r="CI602" s="133"/>
      <c r="CJ602" s="133"/>
      <c r="CK602" s="133"/>
      <c r="CL602" s="133"/>
      <c r="CM602" s="133"/>
      <c r="CN602" s="133"/>
      <c r="CO602" s="133"/>
      <c r="CP602" s="133"/>
      <c r="CQ602" s="133"/>
      <c r="CR602" s="133"/>
      <c r="CS602" s="133"/>
      <c r="CT602" s="133"/>
      <c r="CU602" s="133"/>
      <c r="CV602" s="133"/>
      <c r="CW602" s="133"/>
      <c r="CX602" s="133"/>
      <c r="CY602" s="133"/>
      <c r="CZ602" s="133"/>
      <c r="DA602" s="133"/>
      <c r="DB602" s="133"/>
      <c r="DC602" s="133"/>
      <c r="DD602" s="133"/>
      <c r="DE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33"/>
      <c r="BG603" s="133"/>
      <c r="BH603" s="133"/>
      <c r="BI603" s="133"/>
      <c r="BJ603" s="133"/>
      <c r="BK603" s="133"/>
      <c r="BL603" s="133"/>
      <c r="BM603" s="133"/>
      <c r="BN603" s="133"/>
      <c r="BO603" s="133"/>
      <c r="BP603" s="133"/>
      <c r="BQ603" s="133"/>
      <c r="BR603" s="133"/>
      <c r="BS603" s="133"/>
      <c r="BT603" s="133"/>
      <c r="BU603" s="133"/>
      <c r="BV603" s="133"/>
      <c r="BW603" s="133"/>
      <c r="BX603" s="133"/>
      <c r="BY603" s="133"/>
      <c r="BZ603" s="133"/>
      <c r="CA603" s="133"/>
      <c r="CB603" s="133"/>
      <c r="CC603" s="133"/>
      <c r="CD603" s="133"/>
      <c r="CE603" s="133"/>
      <c r="CF603" s="133"/>
      <c r="CG603" s="133"/>
      <c r="CH603" s="133"/>
      <c r="CI603" s="133"/>
      <c r="CJ603" s="133"/>
      <c r="CK603" s="133"/>
      <c r="CL603" s="133"/>
      <c r="CM603" s="133"/>
      <c r="CN603" s="133"/>
      <c r="CO603" s="133"/>
      <c r="CP603" s="133"/>
      <c r="CQ603" s="133"/>
      <c r="CR603" s="133"/>
      <c r="CS603" s="133"/>
      <c r="CT603" s="133"/>
      <c r="CU603" s="133"/>
      <c r="CV603" s="133"/>
      <c r="CW603" s="133"/>
      <c r="CX603" s="133"/>
      <c r="CY603" s="133"/>
      <c r="CZ603" s="133"/>
      <c r="DA603" s="133"/>
      <c r="DB603" s="133"/>
      <c r="DC603" s="133"/>
      <c r="DD603" s="133"/>
      <c r="DE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33"/>
      <c r="BG604" s="133"/>
      <c r="BH604" s="133"/>
      <c r="BI604" s="133"/>
      <c r="BJ604" s="133"/>
      <c r="BK604" s="133"/>
      <c r="BL604" s="133"/>
      <c r="BM604" s="133"/>
      <c r="BN604" s="133"/>
      <c r="BO604" s="133"/>
      <c r="BP604" s="133"/>
      <c r="BQ604" s="133"/>
      <c r="BR604" s="133"/>
      <c r="BS604" s="133"/>
      <c r="BT604" s="133"/>
      <c r="BU604" s="133"/>
      <c r="BV604" s="133"/>
      <c r="BW604" s="133"/>
      <c r="BX604" s="133"/>
      <c r="BY604" s="133"/>
      <c r="BZ604" s="133"/>
      <c r="CA604" s="133"/>
      <c r="CB604" s="133"/>
      <c r="CC604" s="133"/>
      <c r="CD604" s="133"/>
      <c r="CE604" s="133"/>
      <c r="CF604" s="133"/>
      <c r="CG604" s="133"/>
      <c r="CH604" s="133"/>
      <c r="CI604" s="133"/>
      <c r="CJ604" s="133"/>
      <c r="CK604" s="133"/>
      <c r="CL604" s="133"/>
      <c r="CM604" s="133"/>
      <c r="CN604" s="133"/>
      <c r="CO604" s="133"/>
      <c r="CP604" s="133"/>
      <c r="CQ604" s="133"/>
      <c r="CR604" s="133"/>
      <c r="CS604" s="133"/>
      <c r="CT604" s="133"/>
      <c r="CU604" s="133"/>
      <c r="CV604" s="133"/>
      <c r="CW604" s="133"/>
      <c r="CX604" s="133"/>
      <c r="CY604" s="133"/>
      <c r="CZ604" s="133"/>
      <c r="DA604" s="133"/>
      <c r="DB604" s="133"/>
      <c r="DC604" s="133"/>
      <c r="DD604" s="133"/>
      <c r="DE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/>
      <c r="BF605" s="133"/>
      <c r="BG605" s="133"/>
      <c r="BH605" s="133"/>
      <c r="BI605" s="133"/>
      <c r="BJ605" s="133"/>
      <c r="BK605" s="133"/>
      <c r="BL605" s="133"/>
      <c r="BM605" s="133"/>
      <c r="BN605" s="133"/>
      <c r="BO605" s="133"/>
      <c r="BP605" s="133"/>
      <c r="BQ605" s="133"/>
      <c r="BR605" s="133"/>
      <c r="BS605" s="133"/>
      <c r="BT605" s="133"/>
      <c r="BU605" s="133"/>
      <c r="BV605" s="133"/>
      <c r="BW605" s="133"/>
      <c r="BX605" s="133"/>
      <c r="BY605" s="133"/>
      <c r="BZ605" s="133"/>
      <c r="CA605" s="133"/>
      <c r="CB605" s="133"/>
      <c r="CC605" s="133"/>
      <c r="CD605" s="133"/>
      <c r="CE605" s="133"/>
      <c r="CF605" s="133"/>
      <c r="CG605" s="133"/>
      <c r="CH605" s="133"/>
      <c r="CI605" s="133"/>
      <c r="CJ605" s="133"/>
      <c r="CK605" s="133"/>
      <c r="CL605" s="133"/>
      <c r="CM605" s="133"/>
      <c r="CN605" s="133"/>
      <c r="CO605" s="133"/>
      <c r="CP605" s="133"/>
      <c r="CQ605" s="133"/>
      <c r="CR605" s="133"/>
      <c r="CS605" s="133"/>
      <c r="CT605" s="133"/>
      <c r="CU605" s="133"/>
      <c r="CV605" s="133"/>
      <c r="CW605" s="133"/>
      <c r="CX605" s="133"/>
      <c r="CY605" s="133"/>
      <c r="CZ605" s="133"/>
      <c r="DA605" s="133"/>
      <c r="DB605" s="133"/>
      <c r="DC605" s="133"/>
      <c r="DD605" s="133"/>
      <c r="DE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33"/>
      <c r="BG606" s="133"/>
      <c r="BH606" s="133"/>
      <c r="BI606" s="133"/>
      <c r="BJ606" s="133"/>
      <c r="BK606" s="133"/>
      <c r="BL606" s="133"/>
      <c r="BM606" s="133"/>
      <c r="BN606" s="133"/>
      <c r="BO606" s="133"/>
      <c r="BP606" s="133"/>
      <c r="BQ606" s="133"/>
      <c r="BR606" s="133"/>
      <c r="BS606" s="133"/>
      <c r="BT606" s="133"/>
      <c r="BU606" s="133"/>
      <c r="BV606" s="133"/>
      <c r="BW606" s="133"/>
      <c r="BX606" s="133"/>
      <c r="BY606" s="133"/>
      <c r="BZ606" s="133"/>
      <c r="CA606" s="133"/>
      <c r="CB606" s="133"/>
      <c r="CC606" s="133"/>
      <c r="CD606" s="133"/>
      <c r="CE606" s="133"/>
      <c r="CF606" s="133"/>
      <c r="CG606" s="133"/>
      <c r="CH606" s="133"/>
      <c r="CI606" s="133"/>
      <c r="CJ606" s="133"/>
      <c r="CK606" s="133"/>
      <c r="CL606" s="133"/>
      <c r="CM606" s="133"/>
      <c r="CN606" s="133"/>
      <c r="CO606" s="133"/>
      <c r="CP606" s="133"/>
      <c r="CQ606" s="133"/>
      <c r="CR606" s="133"/>
      <c r="CS606" s="133"/>
      <c r="CT606" s="133"/>
      <c r="CU606" s="133"/>
      <c r="CV606" s="133"/>
      <c r="CW606" s="133"/>
      <c r="CX606" s="133"/>
      <c r="CY606" s="133"/>
      <c r="CZ606" s="133"/>
      <c r="DA606" s="133"/>
      <c r="DB606" s="133"/>
      <c r="DC606" s="133"/>
      <c r="DD606" s="133"/>
      <c r="DE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33"/>
      <c r="BG607" s="133"/>
      <c r="BH607" s="133"/>
      <c r="BI607" s="133"/>
      <c r="BJ607" s="133"/>
      <c r="BK607" s="133"/>
      <c r="BL607" s="133"/>
      <c r="BM607" s="133"/>
      <c r="BN607" s="133"/>
      <c r="BO607" s="133"/>
      <c r="BP607" s="133"/>
      <c r="BQ607" s="133"/>
      <c r="BR607" s="133"/>
      <c r="BS607" s="133"/>
      <c r="BT607" s="133"/>
      <c r="BU607" s="133"/>
      <c r="BV607" s="133"/>
      <c r="BW607" s="133"/>
      <c r="BX607" s="133"/>
      <c r="BY607" s="133"/>
      <c r="BZ607" s="133"/>
      <c r="CA607" s="133"/>
      <c r="CB607" s="133"/>
      <c r="CC607" s="133"/>
      <c r="CD607" s="133"/>
      <c r="CE607" s="133"/>
      <c r="CF607" s="133"/>
      <c r="CG607" s="133"/>
      <c r="CH607" s="133"/>
      <c r="CI607" s="133"/>
      <c r="CJ607" s="133"/>
      <c r="CK607" s="133"/>
      <c r="CL607" s="133"/>
      <c r="CM607" s="133"/>
      <c r="CN607" s="133"/>
      <c r="CO607" s="133"/>
      <c r="CP607" s="133"/>
      <c r="CQ607" s="133"/>
      <c r="CR607" s="133"/>
      <c r="CS607" s="133"/>
      <c r="CT607" s="133"/>
      <c r="CU607" s="133"/>
      <c r="CV607" s="133"/>
      <c r="CW607" s="133"/>
      <c r="CX607" s="133"/>
      <c r="CY607" s="133"/>
      <c r="CZ607" s="133"/>
      <c r="DA607" s="133"/>
      <c r="DB607" s="133"/>
      <c r="DC607" s="133"/>
      <c r="DD607" s="133"/>
      <c r="DE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33"/>
      <c r="BG608" s="133"/>
      <c r="BH608" s="133"/>
      <c r="BI608" s="133"/>
      <c r="BJ608" s="133"/>
      <c r="BK608" s="133"/>
      <c r="BL608" s="133"/>
      <c r="BM608" s="133"/>
      <c r="BN608" s="133"/>
      <c r="BO608" s="133"/>
      <c r="BP608" s="133"/>
      <c r="BQ608" s="133"/>
      <c r="BR608" s="133"/>
      <c r="BS608" s="133"/>
      <c r="BT608" s="133"/>
      <c r="BU608" s="133"/>
      <c r="BV608" s="133"/>
      <c r="BW608" s="133"/>
      <c r="BX608" s="133"/>
      <c r="BY608" s="133"/>
      <c r="BZ608" s="133"/>
      <c r="CA608" s="133"/>
      <c r="CB608" s="133"/>
      <c r="CC608" s="133"/>
      <c r="CD608" s="133"/>
      <c r="CE608" s="133"/>
      <c r="CF608" s="133"/>
      <c r="CG608" s="133"/>
      <c r="CH608" s="133"/>
      <c r="CI608" s="133"/>
      <c r="CJ608" s="133"/>
      <c r="CK608" s="133"/>
      <c r="CL608" s="133"/>
      <c r="CM608" s="133"/>
      <c r="CN608" s="133"/>
      <c r="CO608" s="133"/>
      <c r="CP608" s="133"/>
      <c r="CQ608" s="133"/>
      <c r="CR608" s="133"/>
      <c r="CS608" s="133"/>
      <c r="CT608" s="133"/>
      <c r="CU608" s="133"/>
      <c r="CV608" s="133"/>
      <c r="CW608" s="133"/>
      <c r="CX608" s="133"/>
      <c r="CY608" s="133"/>
      <c r="CZ608" s="133"/>
      <c r="DA608" s="133"/>
      <c r="DB608" s="133"/>
      <c r="DC608" s="133"/>
      <c r="DD608" s="133"/>
      <c r="DE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33"/>
      <c r="BG609" s="133"/>
      <c r="BH609" s="133"/>
      <c r="BI609" s="133"/>
      <c r="BJ609" s="133"/>
      <c r="BK609" s="133"/>
      <c r="BL609" s="133"/>
      <c r="BM609" s="133"/>
      <c r="BN609" s="133"/>
      <c r="BO609" s="133"/>
      <c r="BP609" s="133"/>
      <c r="BQ609" s="133"/>
      <c r="BR609" s="133"/>
      <c r="BS609" s="133"/>
      <c r="BT609" s="133"/>
      <c r="BU609" s="133"/>
      <c r="BV609" s="133"/>
      <c r="BW609" s="133"/>
      <c r="BX609" s="133"/>
      <c r="BY609" s="133"/>
      <c r="BZ609" s="133"/>
      <c r="CA609" s="133"/>
      <c r="CB609" s="133"/>
      <c r="CC609" s="133"/>
      <c r="CD609" s="133"/>
      <c r="CE609" s="133"/>
      <c r="CF609" s="133"/>
      <c r="CG609" s="133"/>
      <c r="CH609" s="133"/>
      <c r="CI609" s="133"/>
      <c r="CJ609" s="133"/>
      <c r="CK609" s="133"/>
      <c r="CL609" s="133"/>
      <c r="CM609" s="133"/>
      <c r="CN609" s="133"/>
      <c r="CO609" s="133"/>
      <c r="CP609" s="133"/>
      <c r="CQ609" s="133"/>
      <c r="CR609" s="133"/>
      <c r="CS609" s="133"/>
      <c r="CT609" s="133"/>
      <c r="CU609" s="133"/>
      <c r="CV609" s="133"/>
      <c r="CW609" s="133"/>
      <c r="CX609" s="133"/>
      <c r="CY609" s="133"/>
      <c r="CZ609" s="133"/>
      <c r="DA609" s="133"/>
      <c r="DB609" s="133"/>
      <c r="DC609" s="133"/>
      <c r="DD609" s="133"/>
      <c r="DE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/>
      <c r="BF610" s="133"/>
      <c r="BG610" s="133"/>
      <c r="BH610" s="133"/>
      <c r="BI610" s="133"/>
      <c r="BJ610" s="133"/>
      <c r="BK610" s="133"/>
      <c r="BL610" s="133"/>
      <c r="BM610" s="133"/>
      <c r="BN610" s="133"/>
      <c r="BO610" s="133"/>
      <c r="BP610" s="133"/>
      <c r="BQ610" s="133"/>
      <c r="BR610" s="133"/>
      <c r="BS610" s="133"/>
      <c r="BT610" s="133"/>
      <c r="BU610" s="133"/>
      <c r="BV610" s="133"/>
      <c r="BW610" s="133"/>
      <c r="BX610" s="133"/>
      <c r="BY610" s="133"/>
      <c r="BZ610" s="133"/>
      <c r="CA610" s="133"/>
      <c r="CB610" s="133"/>
      <c r="CC610" s="133"/>
      <c r="CD610" s="133"/>
      <c r="CE610" s="133"/>
      <c r="CF610" s="133"/>
      <c r="CG610" s="133"/>
      <c r="CH610" s="133"/>
      <c r="CI610" s="133"/>
      <c r="CJ610" s="133"/>
      <c r="CK610" s="133"/>
      <c r="CL610" s="133"/>
      <c r="CM610" s="133"/>
      <c r="CN610" s="133"/>
      <c r="CO610" s="133"/>
      <c r="CP610" s="133"/>
      <c r="CQ610" s="133"/>
      <c r="CR610" s="133"/>
      <c r="CS610" s="133"/>
      <c r="CT610" s="133"/>
      <c r="CU610" s="133"/>
      <c r="CV610" s="133"/>
      <c r="CW610" s="133"/>
      <c r="CX610" s="133"/>
      <c r="CY610" s="133"/>
      <c r="CZ610" s="133"/>
      <c r="DA610" s="133"/>
      <c r="DB610" s="133"/>
      <c r="DC610" s="133"/>
      <c r="DD610" s="133"/>
      <c r="DE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33"/>
      <c r="BG611" s="133"/>
      <c r="BH611" s="133"/>
      <c r="BI611" s="133"/>
      <c r="BJ611" s="133"/>
      <c r="BK611" s="133"/>
      <c r="BL611" s="133"/>
      <c r="BM611" s="133"/>
      <c r="BN611" s="133"/>
      <c r="BO611" s="133"/>
      <c r="BP611" s="133"/>
      <c r="BQ611" s="133"/>
      <c r="BR611" s="133"/>
      <c r="BS611" s="133"/>
      <c r="BT611" s="133"/>
      <c r="BU611" s="133"/>
      <c r="BV611" s="133"/>
      <c r="BW611" s="133"/>
      <c r="BX611" s="133"/>
      <c r="BY611" s="133"/>
      <c r="BZ611" s="133"/>
      <c r="CA611" s="133"/>
      <c r="CB611" s="133"/>
      <c r="CC611" s="133"/>
      <c r="CD611" s="133"/>
      <c r="CE611" s="133"/>
      <c r="CF611" s="133"/>
      <c r="CG611" s="133"/>
      <c r="CH611" s="133"/>
      <c r="CI611" s="133"/>
      <c r="CJ611" s="133"/>
      <c r="CK611" s="133"/>
      <c r="CL611" s="133"/>
      <c r="CM611" s="133"/>
      <c r="CN611" s="133"/>
      <c r="CO611" s="133"/>
      <c r="CP611" s="133"/>
      <c r="CQ611" s="133"/>
      <c r="CR611" s="133"/>
      <c r="CS611" s="133"/>
      <c r="CT611" s="133"/>
      <c r="CU611" s="133"/>
      <c r="CV611" s="133"/>
      <c r="CW611" s="133"/>
      <c r="CX611" s="133"/>
      <c r="CY611" s="133"/>
      <c r="CZ611" s="133"/>
      <c r="DA611" s="133"/>
      <c r="DB611" s="133"/>
      <c r="DC611" s="133"/>
      <c r="DD611" s="133"/>
      <c r="DE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33"/>
      <c r="BG612" s="133"/>
      <c r="BH612" s="133"/>
      <c r="BI612" s="133"/>
      <c r="BJ612" s="133"/>
      <c r="BK612" s="133"/>
      <c r="BL612" s="133"/>
      <c r="BM612" s="133"/>
      <c r="BN612" s="133"/>
      <c r="BO612" s="133"/>
      <c r="BP612" s="133"/>
      <c r="BQ612" s="133"/>
      <c r="BR612" s="133"/>
      <c r="BS612" s="133"/>
      <c r="BT612" s="133"/>
      <c r="BU612" s="133"/>
      <c r="BV612" s="133"/>
      <c r="BW612" s="133"/>
      <c r="BX612" s="133"/>
      <c r="BY612" s="133"/>
      <c r="BZ612" s="133"/>
      <c r="CA612" s="133"/>
      <c r="CB612" s="133"/>
      <c r="CC612" s="133"/>
      <c r="CD612" s="133"/>
      <c r="CE612" s="133"/>
      <c r="CF612" s="133"/>
      <c r="CG612" s="133"/>
      <c r="CH612" s="133"/>
      <c r="CI612" s="133"/>
      <c r="CJ612" s="133"/>
      <c r="CK612" s="133"/>
      <c r="CL612" s="133"/>
      <c r="CM612" s="133"/>
      <c r="CN612" s="133"/>
      <c r="CO612" s="133"/>
      <c r="CP612" s="133"/>
      <c r="CQ612" s="133"/>
      <c r="CR612" s="133"/>
      <c r="CS612" s="133"/>
      <c r="CT612" s="133"/>
      <c r="CU612" s="133"/>
      <c r="CV612" s="133"/>
      <c r="CW612" s="133"/>
      <c r="CX612" s="133"/>
      <c r="CY612" s="133"/>
      <c r="CZ612" s="133"/>
      <c r="DA612" s="133"/>
      <c r="DB612" s="133"/>
      <c r="DC612" s="133"/>
      <c r="DD612" s="133"/>
      <c r="DE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  <c r="AX613" s="133"/>
      <c r="AY613" s="133"/>
      <c r="AZ613" s="133"/>
      <c r="BA613" s="133"/>
      <c r="BB613" s="133"/>
      <c r="BC613" s="133"/>
      <c r="BD613" s="133"/>
      <c r="BE613" s="133"/>
      <c r="BF613" s="133"/>
      <c r="BG613" s="133"/>
      <c r="BH613" s="133"/>
      <c r="BI613" s="133"/>
      <c r="BJ613" s="133"/>
      <c r="BK613" s="133"/>
      <c r="BL613" s="133"/>
      <c r="BM613" s="133"/>
      <c r="BN613" s="133"/>
      <c r="BO613" s="133"/>
      <c r="BP613" s="133"/>
      <c r="BQ613" s="133"/>
      <c r="BR613" s="133"/>
      <c r="BS613" s="133"/>
      <c r="BT613" s="133"/>
      <c r="BU613" s="133"/>
      <c r="BV613" s="133"/>
      <c r="BW613" s="133"/>
      <c r="BX613" s="133"/>
      <c r="BY613" s="133"/>
      <c r="BZ613" s="133"/>
      <c r="CA613" s="133"/>
      <c r="CB613" s="133"/>
      <c r="CC613" s="133"/>
      <c r="CD613" s="133"/>
      <c r="CE613" s="133"/>
      <c r="CF613" s="133"/>
      <c r="CG613" s="133"/>
      <c r="CH613" s="133"/>
      <c r="CI613" s="133"/>
      <c r="CJ613" s="133"/>
      <c r="CK613" s="133"/>
      <c r="CL613" s="133"/>
      <c r="CM613" s="133"/>
      <c r="CN613" s="133"/>
      <c r="CO613" s="133"/>
      <c r="CP613" s="133"/>
      <c r="CQ613" s="133"/>
      <c r="CR613" s="133"/>
      <c r="CS613" s="133"/>
      <c r="CT613" s="133"/>
      <c r="CU613" s="133"/>
      <c r="CV613" s="133"/>
      <c r="CW613" s="133"/>
      <c r="CX613" s="133"/>
      <c r="CY613" s="133"/>
      <c r="CZ613" s="133"/>
      <c r="DA613" s="133"/>
      <c r="DB613" s="133"/>
      <c r="DC613" s="133"/>
      <c r="DD613" s="133"/>
      <c r="DE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33"/>
      <c r="BG614" s="133"/>
      <c r="BH614" s="133"/>
      <c r="BI614" s="133"/>
      <c r="BJ614" s="133"/>
      <c r="BK614" s="133"/>
      <c r="BL614" s="133"/>
      <c r="BM614" s="133"/>
      <c r="BN614" s="133"/>
      <c r="BO614" s="133"/>
      <c r="BP614" s="133"/>
      <c r="BQ614" s="133"/>
      <c r="BR614" s="133"/>
      <c r="BS614" s="133"/>
      <c r="BT614" s="133"/>
      <c r="BU614" s="133"/>
      <c r="BV614" s="133"/>
      <c r="BW614" s="133"/>
      <c r="BX614" s="133"/>
      <c r="BY614" s="133"/>
      <c r="BZ614" s="133"/>
      <c r="CA614" s="133"/>
      <c r="CB614" s="133"/>
      <c r="CC614" s="133"/>
      <c r="CD614" s="133"/>
      <c r="CE614" s="133"/>
      <c r="CF614" s="133"/>
      <c r="CG614" s="133"/>
      <c r="CH614" s="133"/>
      <c r="CI614" s="133"/>
      <c r="CJ614" s="133"/>
      <c r="CK614" s="133"/>
      <c r="CL614" s="133"/>
      <c r="CM614" s="133"/>
      <c r="CN614" s="133"/>
      <c r="CO614" s="133"/>
      <c r="CP614" s="133"/>
      <c r="CQ614" s="133"/>
      <c r="CR614" s="133"/>
      <c r="CS614" s="133"/>
      <c r="CT614" s="133"/>
      <c r="CU614" s="133"/>
      <c r="CV614" s="133"/>
      <c r="CW614" s="133"/>
      <c r="CX614" s="133"/>
      <c r="CY614" s="133"/>
      <c r="CZ614" s="133"/>
      <c r="DA614" s="133"/>
      <c r="DB614" s="133"/>
      <c r="DC614" s="133"/>
      <c r="DD614" s="133"/>
      <c r="DE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33"/>
      <c r="BG615" s="133"/>
      <c r="BH615" s="133"/>
      <c r="BI615" s="133"/>
      <c r="BJ615" s="133"/>
      <c r="BK615" s="133"/>
      <c r="BL615" s="133"/>
      <c r="BM615" s="133"/>
      <c r="BN615" s="133"/>
      <c r="BO615" s="133"/>
      <c r="BP615" s="133"/>
      <c r="BQ615" s="133"/>
      <c r="BR615" s="133"/>
      <c r="BS615" s="133"/>
      <c r="BT615" s="133"/>
      <c r="BU615" s="133"/>
      <c r="BV615" s="133"/>
      <c r="BW615" s="133"/>
      <c r="BX615" s="133"/>
      <c r="BY615" s="133"/>
      <c r="BZ615" s="133"/>
      <c r="CA615" s="133"/>
      <c r="CB615" s="133"/>
      <c r="CC615" s="133"/>
      <c r="CD615" s="133"/>
      <c r="CE615" s="133"/>
      <c r="CF615" s="133"/>
      <c r="CG615" s="133"/>
      <c r="CH615" s="133"/>
      <c r="CI615" s="133"/>
      <c r="CJ615" s="133"/>
      <c r="CK615" s="133"/>
      <c r="CL615" s="133"/>
      <c r="CM615" s="133"/>
      <c r="CN615" s="133"/>
      <c r="CO615" s="133"/>
      <c r="CP615" s="133"/>
      <c r="CQ615" s="133"/>
      <c r="CR615" s="133"/>
      <c r="CS615" s="133"/>
      <c r="CT615" s="133"/>
      <c r="CU615" s="133"/>
      <c r="CV615" s="133"/>
      <c r="CW615" s="133"/>
      <c r="CX615" s="133"/>
      <c r="CY615" s="133"/>
      <c r="CZ615" s="133"/>
      <c r="DA615" s="133"/>
      <c r="DB615" s="133"/>
      <c r="DC615" s="133"/>
      <c r="DD615" s="133"/>
      <c r="DE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  <c r="BQ616" s="133"/>
      <c r="BR616" s="133"/>
      <c r="BS616" s="133"/>
      <c r="BT616" s="133"/>
      <c r="BU616" s="133"/>
      <c r="BV616" s="133"/>
      <c r="BW616" s="133"/>
      <c r="BX616" s="133"/>
      <c r="BY616" s="133"/>
      <c r="BZ616" s="133"/>
      <c r="CA616" s="133"/>
      <c r="CB616" s="133"/>
      <c r="CC616" s="133"/>
      <c r="CD616" s="133"/>
      <c r="CE616" s="133"/>
      <c r="CF616" s="133"/>
      <c r="CG616" s="133"/>
      <c r="CH616" s="133"/>
      <c r="CI616" s="133"/>
      <c r="CJ616" s="133"/>
      <c r="CK616" s="133"/>
      <c r="CL616" s="133"/>
      <c r="CM616" s="133"/>
      <c r="CN616" s="133"/>
      <c r="CO616" s="133"/>
      <c r="CP616" s="133"/>
      <c r="CQ616" s="133"/>
      <c r="CR616" s="133"/>
      <c r="CS616" s="133"/>
      <c r="CT616" s="133"/>
      <c r="CU616" s="133"/>
      <c r="CV616" s="133"/>
      <c r="CW616" s="133"/>
      <c r="CX616" s="133"/>
      <c r="CY616" s="133"/>
      <c r="CZ616" s="133"/>
      <c r="DA616" s="133"/>
      <c r="DB616" s="133"/>
      <c r="DC616" s="133"/>
      <c r="DD616" s="133"/>
      <c r="DE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  <c r="AX617" s="133"/>
      <c r="AY617" s="133"/>
      <c r="AZ617" s="133"/>
      <c r="BA617" s="133"/>
      <c r="BB617" s="133"/>
      <c r="BC617" s="133"/>
      <c r="BD617" s="133"/>
      <c r="BE617" s="133"/>
      <c r="BF617" s="133"/>
      <c r="BG617" s="133"/>
      <c r="BH617" s="133"/>
      <c r="BI617" s="133"/>
      <c r="BJ617" s="133"/>
      <c r="BK617" s="133"/>
      <c r="BL617" s="133"/>
      <c r="BM617" s="133"/>
      <c r="BN617" s="133"/>
      <c r="BO617" s="133"/>
      <c r="BP617" s="133"/>
      <c r="BQ617" s="133"/>
      <c r="BR617" s="133"/>
      <c r="BS617" s="133"/>
      <c r="BT617" s="133"/>
      <c r="BU617" s="133"/>
      <c r="BV617" s="133"/>
      <c r="BW617" s="133"/>
      <c r="BX617" s="133"/>
      <c r="BY617" s="133"/>
      <c r="BZ617" s="133"/>
      <c r="CA617" s="133"/>
      <c r="CB617" s="133"/>
      <c r="CC617" s="133"/>
      <c r="CD617" s="133"/>
      <c r="CE617" s="133"/>
      <c r="CF617" s="133"/>
      <c r="CG617" s="133"/>
      <c r="CH617" s="133"/>
      <c r="CI617" s="133"/>
      <c r="CJ617" s="133"/>
      <c r="CK617" s="133"/>
      <c r="CL617" s="133"/>
      <c r="CM617" s="133"/>
      <c r="CN617" s="133"/>
      <c r="CO617" s="133"/>
      <c r="CP617" s="133"/>
      <c r="CQ617" s="133"/>
      <c r="CR617" s="133"/>
      <c r="CS617" s="133"/>
      <c r="CT617" s="133"/>
      <c r="CU617" s="133"/>
      <c r="CV617" s="133"/>
      <c r="CW617" s="133"/>
      <c r="CX617" s="133"/>
      <c r="CY617" s="133"/>
      <c r="CZ617" s="133"/>
      <c r="DA617" s="133"/>
      <c r="DB617" s="133"/>
      <c r="DC617" s="133"/>
      <c r="DD617" s="133"/>
      <c r="DE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33"/>
      <c r="BF618" s="133"/>
      <c r="BG618" s="133"/>
      <c r="BH618" s="133"/>
      <c r="BI618" s="133"/>
      <c r="BJ618" s="133"/>
      <c r="BK618" s="133"/>
      <c r="BL618" s="133"/>
      <c r="BM618" s="133"/>
      <c r="BN618" s="133"/>
      <c r="BO618" s="133"/>
      <c r="BP618" s="133"/>
      <c r="BQ618" s="133"/>
      <c r="BR618" s="133"/>
      <c r="BS618" s="133"/>
      <c r="BT618" s="133"/>
      <c r="BU618" s="133"/>
      <c r="BV618" s="133"/>
      <c r="BW618" s="133"/>
      <c r="BX618" s="133"/>
      <c r="BY618" s="133"/>
      <c r="BZ618" s="133"/>
      <c r="CA618" s="133"/>
      <c r="CB618" s="133"/>
      <c r="CC618" s="133"/>
      <c r="CD618" s="133"/>
      <c r="CE618" s="133"/>
      <c r="CF618" s="133"/>
      <c r="CG618" s="133"/>
      <c r="CH618" s="133"/>
      <c r="CI618" s="133"/>
      <c r="CJ618" s="133"/>
      <c r="CK618" s="133"/>
      <c r="CL618" s="133"/>
      <c r="CM618" s="133"/>
      <c r="CN618" s="133"/>
      <c r="CO618" s="133"/>
      <c r="CP618" s="133"/>
      <c r="CQ618" s="133"/>
      <c r="CR618" s="133"/>
      <c r="CS618" s="133"/>
      <c r="CT618" s="133"/>
      <c r="CU618" s="133"/>
      <c r="CV618" s="133"/>
      <c r="CW618" s="133"/>
      <c r="CX618" s="133"/>
      <c r="CY618" s="133"/>
      <c r="CZ618" s="133"/>
      <c r="DA618" s="133"/>
      <c r="DB618" s="133"/>
      <c r="DC618" s="133"/>
      <c r="DD618" s="133"/>
      <c r="DE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33"/>
      <c r="BG619" s="133"/>
      <c r="BH619" s="133"/>
      <c r="BI619" s="133"/>
      <c r="BJ619" s="133"/>
      <c r="BK619" s="133"/>
      <c r="BL619" s="133"/>
      <c r="BM619" s="133"/>
      <c r="BN619" s="133"/>
      <c r="BO619" s="133"/>
      <c r="BP619" s="133"/>
      <c r="BQ619" s="133"/>
      <c r="BR619" s="133"/>
      <c r="BS619" s="133"/>
      <c r="BT619" s="133"/>
      <c r="BU619" s="133"/>
      <c r="BV619" s="133"/>
      <c r="BW619" s="133"/>
      <c r="BX619" s="133"/>
      <c r="BY619" s="133"/>
      <c r="BZ619" s="133"/>
      <c r="CA619" s="133"/>
      <c r="CB619" s="133"/>
      <c r="CC619" s="133"/>
      <c r="CD619" s="133"/>
      <c r="CE619" s="133"/>
      <c r="CF619" s="133"/>
      <c r="CG619" s="133"/>
      <c r="CH619" s="133"/>
      <c r="CI619" s="133"/>
      <c r="CJ619" s="133"/>
      <c r="CK619" s="133"/>
      <c r="CL619" s="133"/>
      <c r="CM619" s="133"/>
      <c r="CN619" s="133"/>
      <c r="CO619" s="133"/>
      <c r="CP619" s="133"/>
      <c r="CQ619" s="133"/>
      <c r="CR619" s="133"/>
      <c r="CS619" s="133"/>
      <c r="CT619" s="133"/>
      <c r="CU619" s="133"/>
      <c r="CV619" s="133"/>
      <c r="CW619" s="133"/>
      <c r="CX619" s="133"/>
      <c r="CY619" s="133"/>
      <c r="CZ619" s="133"/>
      <c r="DA619" s="133"/>
      <c r="DB619" s="133"/>
      <c r="DC619" s="133"/>
      <c r="DD619" s="133"/>
      <c r="DE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33"/>
      <c r="BG620" s="133"/>
      <c r="BH620" s="133"/>
      <c r="BI620" s="133"/>
      <c r="BJ620" s="133"/>
      <c r="BK620" s="133"/>
      <c r="BL620" s="133"/>
      <c r="BM620" s="133"/>
      <c r="BN620" s="133"/>
      <c r="BO620" s="133"/>
      <c r="BP620" s="133"/>
      <c r="BQ620" s="133"/>
      <c r="BR620" s="133"/>
      <c r="BS620" s="133"/>
      <c r="BT620" s="133"/>
      <c r="BU620" s="133"/>
      <c r="BV620" s="133"/>
      <c r="BW620" s="133"/>
      <c r="BX620" s="133"/>
      <c r="BY620" s="133"/>
      <c r="BZ620" s="133"/>
      <c r="CA620" s="133"/>
      <c r="CB620" s="133"/>
      <c r="CC620" s="133"/>
      <c r="CD620" s="133"/>
      <c r="CE620" s="133"/>
      <c r="CF620" s="133"/>
      <c r="CG620" s="133"/>
      <c r="CH620" s="133"/>
      <c r="CI620" s="133"/>
      <c r="CJ620" s="133"/>
      <c r="CK620" s="133"/>
      <c r="CL620" s="133"/>
      <c r="CM620" s="133"/>
      <c r="CN620" s="133"/>
      <c r="CO620" s="133"/>
      <c r="CP620" s="133"/>
      <c r="CQ620" s="133"/>
      <c r="CR620" s="133"/>
      <c r="CS620" s="133"/>
      <c r="CT620" s="133"/>
      <c r="CU620" s="133"/>
      <c r="CV620" s="133"/>
      <c r="CW620" s="133"/>
      <c r="CX620" s="133"/>
      <c r="CY620" s="133"/>
      <c r="CZ620" s="133"/>
      <c r="DA620" s="133"/>
      <c r="DB620" s="133"/>
      <c r="DC620" s="133"/>
      <c r="DD620" s="133"/>
      <c r="DE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33"/>
      <c r="BG621" s="133"/>
      <c r="BH621" s="133"/>
      <c r="BI621" s="133"/>
      <c r="BJ621" s="133"/>
      <c r="BK621" s="133"/>
      <c r="BL621" s="133"/>
      <c r="BM621" s="133"/>
      <c r="BN621" s="133"/>
      <c r="BO621" s="133"/>
      <c r="BP621" s="133"/>
      <c r="BQ621" s="133"/>
      <c r="BR621" s="133"/>
      <c r="BS621" s="133"/>
      <c r="BT621" s="133"/>
      <c r="BU621" s="133"/>
      <c r="BV621" s="133"/>
      <c r="BW621" s="133"/>
      <c r="BX621" s="133"/>
      <c r="BY621" s="133"/>
      <c r="BZ621" s="133"/>
      <c r="CA621" s="133"/>
      <c r="CB621" s="133"/>
      <c r="CC621" s="133"/>
      <c r="CD621" s="133"/>
      <c r="CE621" s="133"/>
      <c r="CF621" s="133"/>
      <c r="CG621" s="133"/>
      <c r="CH621" s="133"/>
      <c r="CI621" s="133"/>
      <c r="CJ621" s="133"/>
      <c r="CK621" s="133"/>
      <c r="CL621" s="133"/>
      <c r="CM621" s="133"/>
      <c r="CN621" s="133"/>
      <c r="CO621" s="133"/>
      <c r="CP621" s="133"/>
      <c r="CQ621" s="133"/>
      <c r="CR621" s="133"/>
      <c r="CS621" s="133"/>
      <c r="CT621" s="133"/>
      <c r="CU621" s="133"/>
      <c r="CV621" s="133"/>
      <c r="CW621" s="133"/>
      <c r="CX621" s="133"/>
      <c r="CY621" s="133"/>
      <c r="CZ621" s="133"/>
      <c r="DA621" s="133"/>
      <c r="DB621" s="133"/>
      <c r="DC621" s="133"/>
      <c r="DD621" s="133"/>
      <c r="DE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33"/>
      <c r="BG622" s="133"/>
      <c r="BH622" s="133"/>
      <c r="BI622" s="133"/>
      <c r="BJ622" s="133"/>
      <c r="BK622" s="133"/>
      <c r="BL622" s="133"/>
      <c r="BM622" s="133"/>
      <c r="BN622" s="133"/>
      <c r="BO622" s="133"/>
      <c r="BP622" s="133"/>
      <c r="BQ622" s="133"/>
      <c r="BR622" s="133"/>
      <c r="BS622" s="133"/>
      <c r="BT622" s="133"/>
      <c r="BU622" s="133"/>
      <c r="BV622" s="133"/>
      <c r="BW622" s="133"/>
      <c r="BX622" s="133"/>
      <c r="BY622" s="133"/>
      <c r="BZ622" s="133"/>
      <c r="CA622" s="133"/>
      <c r="CB622" s="133"/>
      <c r="CC622" s="133"/>
      <c r="CD622" s="133"/>
      <c r="CE622" s="133"/>
      <c r="CF622" s="133"/>
      <c r="CG622" s="133"/>
      <c r="CH622" s="133"/>
      <c r="CI622" s="133"/>
      <c r="CJ622" s="133"/>
      <c r="CK622" s="133"/>
      <c r="CL622" s="133"/>
      <c r="CM622" s="133"/>
      <c r="CN622" s="133"/>
      <c r="CO622" s="133"/>
      <c r="CP622" s="133"/>
      <c r="CQ622" s="133"/>
      <c r="CR622" s="133"/>
      <c r="CS622" s="133"/>
      <c r="CT622" s="133"/>
      <c r="CU622" s="133"/>
      <c r="CV622" s="133"/>
      <c r="CW622" s="133"/>
      <c r="CX622" s="133"/>
      <c r="CY622" s="133"/>
      <c r="CZ622" s="133"/>
      <c r="DA622" s="133"/>
      <c r="DB622" s="133"/>
      <c r="DC622" s="133"/>
      <c r="DD622" s="133"/>
      <c r="DE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33"/>
      <c r="BG623" s="133"/>
      <c r="BH623" s="133"/>
      <c r="BI623" s="133"/>
      <c r="BJ623" s="133"/>
      <c r="BK623" s="133"/>
      <c r="BL623" s="133"/>
      <c r="BM623" s="133"/>
      <c r="BN623" s="133"/>
      <c r="BO623" s="133"/>
      <c r="BP623" s="133"/>
      <c r="BQ623" s="133"/>
      <c r="BR623" s="133"/>
      <c r="BS623" s="133"/>
      <c r="BT623" s="133"/>
      <c r="BU623" s="133"/>
      <c r="BV623" s="133"/>
      <c r="BW623" s="133"/>
      <c r="BX623" s="133"/>
      <c r="BY623" s="133"/>
      <c r="BZ623" s="133"/>
      <c r="CA623" s="133"/>
      <c r="CB623" s="133"/>
      <c r="CC623" s="133"/>
      <c r="CD623" s="133"/>
      <c r="CE623" s="133"/>
      <c r="CF623" s="133"/>
      <c r="CG623" s="133"/>
      <c r="CH623" s="133"/>
      <c r="CI623" s="133"/>
      <c r="CJ623" s="133"/>
      <c r="CK623" s="133"/>
      <c r="CL623" s="133"/>
      <c r="CM623" s="133"/>
      <c r="CN623" s="133"/>
      <c r="CO623" s="133"/>
      <c r="CP623" s="133"/>
      <c r="CQ623" s="133"/>
      <c r="CR623" s="133"/>
      <c r="CS623" s="133"/>
      <c r="CT623" s="133"/>
      <c r="CU623" s="133"/>
      <c r="CV623" s="133"/>
      <c r="CW623" s="133"/>
      <c r="CX623" s="133"/>
      <c r="CY623" s="133"/>
      <c r="CZ623" s="133"/>
      <c r="DA623" s="133"/>
      <c r="DB623" s="133"/>
      <c r="DC623" s="133"/>
      <c r="DD623" s="133"/>
      <c r="DE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33"/>
      <c r="BG624" s="133"/>
      <c r="BH624" s="133"/>
      <c r="BI624" s="133"/>
      <c r="BJ624" s="133"/>
      <c r="BK624" s="133"/>
      <c r="BL624" s="133"/>
      <c r="BM624" s="133"/>
      <c r="BN624" s="133"/>
      <c r="BO624" s="133"/>
      <c r="BP624" s="133"/>
      <c r="BQ624" s="133"/>
      <c r="BR624" s="133"/>
      <c r="BS624" s="133"/>
      <c r="BT624" s="133"/>
      <c r="BU624" s="133"/>
      <c r="BV624" s="133"/>
      <c r="BW624" s="133"/>
      <c r="BX624" s="133"/>
      <c r="BY624" s="133"/>
      <c r="BZ624" s="133"/>
      <c r="CA624" s="133"/>
      <c r="CB624" s="133"/>
      <c r="CC624" s="133"/>
      <c r="CD624" s="133"/>
      <c r="CE624" s="133"/>
      <c r="CF624" s="133"/>
      <c r="CG624" s="133"/>
      <c r="CH624" s="133"/>
      <c r="CI624" s="133"/>
      <c r="CJ624" s="133"/>
      <c r="CK624" s="133"/>
      <c r="CL624" s="133"/>
      <c r="CM624" s="133"/>
      <c r="CN624" s="133"/>
      <c r="CO624" s="133"/>
      <c r="CP624" s="133"/>
      <c r="CQ624" s="133"/>
      <c r="CR624" s="133"/>
      <c r="CS624" s="133"/>
      <c r="CT624" s="133"/>
      <c r="CU624" s="133"/>
      <c r="CV624" s="133"/>
      <c r="CW624" s="133"/>
      <c r="CX624" s="133"/>
      <c r="CY624" s="133"/>
      <c r="CZ624" s="133"/>
      <c r="DA624" s="133"/>
      <c r="DB624" s="133"/>
      <c r="DC624" s="133"/>
      <c r="DD624" s="133"/>
      <c r="DE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  <c r="AX625" s="133"/>
      <c r="AY625" s="133"/>
      <c r="AZ625" s="133"/>
      <c r="BA625" s="133"/>
      <c r="BB625" s="133"/>
      <c r="BC625" s="133"/>
      <c r="BD625" s="133"/>
      <c r="BE625" s="133"/>
      <c r="BF625" s="133"/>
      <c r="BG625" s="133"/>
      <c r="BH625" s="133"/>
      <c r="BI625" s="133"/>
      <c r="BJ625" s="133"/>
      <c r="BK625" s="133"/>
      <c r="BL625" s="133"/>
      <c r="BM625" s="133"/>
      <c r="BN625" s="133"/>
      <c r="BO625" s="133"/>
      <c r="BP625" s="133"/>
      <c r="BQ625" s="133"/>
      <c r="BR625" s="133"/>
      <c r="BS625" s="133"/>
      <c r="BT625" s="133"/>
      <c r="BU625" s="133"/>
      <c r="BV625" s="133"/>
      <c r="BW625" s="133"/>
      <c r="BX625" s="133"/>
      <c r="BY625" s="133"/>
      <c r="BZ625" s="133"/>
      <c r="CA625" s="133"/>
      <c r="CB625" s="133"/>
      <c r="CC625" s="133"/>
      <c r="CD625" s="133"/>
      <c r="CE625" s="133"/>
      <c r="CF625" s="133"/>
      <c r="CG625" s="133"/>
      <c r="CH625" s="133"/>
      <c r="CI625" s="133"/>
      <c r="CJ625" s="133"/>
      <c r="CK625" s="133"/>
      <c r="CL625" s="133"/>
      <c r="CM625" s="133"/>
      <c r="CN625" s="133"/>
      <c r="CO625" s="133"/>
      <c r="CP625" s="133"/>
      <c r="CQ625" s="133"/>
      <c r="CR625" s="133"/>
      <c r="CS625" s="133"/>
      <c r="CT625" s="133"/>
      <c r="CU625" s="133"/>
      <c r="CV625" s="133"/>
      <c r="CW625" s="133"/>
      <c r="CX625" s="133"/>
      <c r="CY625" s="133"/>
      <c r="CZ625" s="133"/>
      <c r="DA625" s="133"/>
      <c r="DB625" s="133"/>
      <c r="DC625" s="133"/>
      <c r="DD625" s="133"/>
      <c r="DE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33"/>
      <c r="BG626" s="133"/>
      <c r="BH626" s="133"/>
      <c r="BI626" s="133"/>
      <c r="BJ626" s="133"/>
      <c r="BK626" s="133"/>
      <c r="BL626" s="133"/>
      <c r="BM626" s="133"/>
      <c r="BN626" s="133"/>
      <c r="BO626" s="133"/>
      <c r="BP626" s="133"/>
      <c r="BQ626" s="133"/>
      <c r="BR626" s="133"/>
      <c r="BS626" s="133"/>
      <c r="BT626" s="133"/>
      <c r="BU626" s="133"/>
      <c r="BV626" s="133"/>
      <c r="BW626" s="133"/>
      <c r="BX626" s="133"/>
      <c r="BY626" s="133"/>
      <c r="BZ626" s="133"/>
      <c r="CA626" s="133"/>
      <c r="CB626" s="133"/>
      <c r="CC626" s="133"/>
      <c r="CD626" s="133"/>
      <c r="CE626" s="133"/>
      <c r="CF626" s="133"/>
      <c r="CG626" s="133"/>
      <c r="CH626" s="133"/>
      <c r="CI626" s="133"/>
      <c r="CJ626" s="133"/>
      <c r="CK626" s="133"/>
      <c r="CL626" s="133"/>
      <c r="CM626" s="133"/>
      <c r="CN626" s="133"/>
      <c r="CO626" s="133"/>
      <c r="CP626" s="133"/>
      <c r="CQ626" s="133"/>
      <c r="CR626" s="133"/>
      <c r="CS626" s="133"/>
      <c r="CT626" s="133"/>
      <c r="CU626" s="133"/>
      <c r="CV626" s="133"/>
      <c r="CW626" s="133"/>
      <c r="CX626" s="133"/>
      <c r="CY626" s="133"/>
      <c r="CZ626" s="133"/>
      <c r="DA626" s="133"/>
      <c r="DB626" s="133"/>
      <c r="DC626" s="133"/>
      <c r="DD626" s="133"/>
      <c r="DE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33"/>
      <c r="BG627" s="133"/>
      <c r="BH627" s="133"/>
      <c r="BI627" s="133"/>
      <c r="BJ627" s="133"/>
      <c r="BK627" s="133"/>
      <c r="BL627" s="133"/>
      <c r="BM627" s="133"/>
      <c r="BN627" s="133"/>
      <c r="BO627" s="133"/>
      <c r="BP627" s="133"/>
      <c r="BQ627" s="133"/>
      <c r="BR627" s="133"/>
      <c r="BS627" s="133"/>
      <c r="BT627" s="133"/>
      <c r="BU627" s="133"/>
      <c r="BV627" s="133"/>
      <c r="BW627" s="133"/>
      <c r="BX627" s="133"/>
      <c r="BY627" s="133"/>
      <c r="BZ627" s="133"/>
      <c r="CA627" s="133"/>
      <c r="CB627" s="133"/>
      <c r="CC627" s="133"/>
      <c r="CD627" s="133"/>
      <c r="CE627" s="133"/>
      <c r="CF627" s="133"/>
      <c r="CG627" s="133"/>
      <c r="CH627" s="133"/>
      <c r="CI627" s="133"/>
      <c r="CJ627" s="133"/>
      <c r="CK627" s="133"/>
      <c r="CL627" s="133"/>
      <c r="CM627" s="133"/>
      <c r="CN627" s="133"/>
      <c r="CO627" s="133"/>
      <c r="CP627" s="133"/>
      <c r="CQ627" s="133"/>
      <c r="CR627" s="133"/>
      <c r="CS627" s="133"/>
      <c r="CT627" s="133"/>
      <c r="CU627" s="133"/>
      <c r="CV627" s="133"/>
      <c r="CW627" s="133"/>
      <c r="CX627" s="133"/>
      <c r="CY627" s="133"/>
      <c r="CZ627" s="133"/>
      <c r="DA627" s="133"/>
      <c r="DB627" s="133"/>
      <c r="DC627" s="133"/>
      <c r="DD627" s="133"/>
      <c r="DE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33"/>
      <c r="BG628" s="133"/>
      <c r="BH628" s="133"/>
      <c r="BI628" s="133"/>
      <c r="BJ628" s="133"/>
      <c r="BK628" s="133"/>
      <c r="BL628" s="133"/>
      <c r="BM628" s="133"/>
      <c r="BN628" s="133"/>
      <c r="BO628" s="133"/>
      <c r="BP628" s="133"/>
      <c r="BQ628" s="133"/>
      <c r="BR628" s="133"/>
      <c r="BS628" s="133"/>
      <c r="BT628" s="133"/>
      <c r="BU628" s="133"/>
      <c r="BV628" s="133"/>
      <c r="BW628" s="133"/>
      <c r="BX628" s="133"/>
      <c r="BY628" s="133"/>
      <c r="BZ628" s="133"/>
      <c r="CA628" s="133"/>
      <c r="CB628" s="133"/>
      <c r="CC628" s="133"/>
      <c r="CD628" s="133"/>
      <c r="CE628" s="133"/>
      <c r="CF628" s="133"/>
      <c r="CG628" s="133"/>
      <c r="CH628" s="133"/>
      <c r="CI628" s="133"/>
      <c r="CJ628" s="133"/>
      <c r="CK628" s="133"/>
      <c r="CL628" s="133"/>
      <c r="CM628" s="133"/>
      <c r="CN628" s="133"/>
      <c r="CO628" s="133"/>
      <c r="CP628" s="133"/>
      <c r="CQ628" s="133"/>
      <c r="CR628" s="133"/>
      <c r="CS628" s="133"/>
      <c r="CT628" s="133"/>
      <c r="CU628" s="133"/>
      <c r="CV628" s="133"/>
      <c r="CW628" s="133"/>
      <c r="CX628" s="133"/>
      <c r="CY628" s="133"/>
      <c r="CZ628" s="133"/>
      <c r="DA628" s="133"/>
      <c r="DB628" s="133"/>
      <c r="DC628" s="133"/>
      <c r="DD628" s="133"/>
      <c r="DE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33"/>
      <c r="BG629" s="133"/>
      <c r="BH629" s="133"/>
      <c r="BI629" s="133"/>
      <c r="BJ629" s="133"/>
      <c r="BK629" s="133"/>
      <c r="BL629" s="133"/>
      <c r="BM629" s="133"/>
      <c r="BN629" s="133"/>
      <c r="BO629" s="133"/>
      <c r="BP629" s="133"/>
      <c r="BQ629" s="133"/>
      <c r="BR629" s="133"/>
      <c r="BS629" s="133"/>
      <c r="BT629" s="133"/>
      <c r="BU629" s="133"/>
      <c r="BV629" s="133"/>
      <c r="BW629" s="133"/>
      <c r="BX629" s="133"/>
      <c r="BY629" s="133"/>
      <c r="BZ629" s="133"/>
      <c r="CA629" s="133"/>
      <c r="CB629" s="133"/>
      <c r="CC629" s="133"/>
      <c r="CD629" s="133"/>
      <c r="CE629" s="133"/>
      <c r="CF629" s="133"/>
      <c r="CG629" s="133"/>
      <c r="CH629" s="133"/>
      <c r="CI629" s="133"/>
      <c r="CJ629" s="133"/>
      <c r="CK629" s="133"/>
      <c r="CL629" s="133"/>
      <c r="CM629" s="133"/>
      <c r="CN629" s="133"/>
      <c r="CO629" s="133"/>
      <c r="CP629" s="133"/>
      <c r="CQ629" s="133"/>
      <c r="CR629" s="133"/>
      <c r="CS629" s="133"/>
      <c r="CT629" s="133"/>
      <c r="CU629" s="133"/>
      <c r="CV629" s="133"/>
      <c r="CW629" s="133"/>
      <c r="CX629" s="133"/>
      <c r="CY629" s="133"/>
      <c r="CZ629" s="133"/>
      <c r="DA629" s="133"/>
      <c r="DB629" s="133"/>
      <c r="DC629" s="133"/>
      <c r="DD629" s="133"/>
      <c r="DE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33"/>
      <c r="BG630" s="133"/>
      <c r="BH630" s="133"/>
      <c r="BI630" s="133"/>
      <c r="BJ630" s="133"/>
      <c r="BK630" s="133"/>
      <c r="BL630" s="133"/>
      <c r="BM630" s="133"/>
      <c r="BN630" s="133"/>
      <c r="BO630" s="133"/>
      <c r="BP630" s="133"/>
      <c r="BQ630" s="133"/>
      <c r="BR630" s="133"/>
      <c r="BS630" s="133"/>
      <c r="BT630" s="133"/>
      <c r="BU630" s="133"/>
      <c r="BV630" s="133"/>
      <c r="BW630" s="133"/>
      <c r="BX630" s="133"/>
      <c r="BY630" s="133"/>
      <c r="BZ630" s="133"/>
      <c r="CA630" s="133"/>
      <c r="CB630" s="133"/>
      <c r="CC630" s="133"/>
      <c r="CD630" s="133"/>
      <c r="CE630" s="133"/>
      <c r="CF630" s="133"/>
      <c r="CG630" s="133"/>
      <c r="CH630" s="133"/>
      <c r="CI630" s="133"/>
      <c r="CJ630" s="133"/>
      <c r="CK630" s="133"/>
      <c r="CL630" s="133"/>
      <c r="CM630" s="133"/>
      <c r="CN630" s="133"/>
      <c r="CO630" s="133"/>
      <c r="CP630" s="133"/>
      <c r="CQ630" s="133"/>
      <c r="CR630" s="133"/>
      <c r="CS630" s="133"/>
      <c r="CT630" s="133"/>
      <c r="CU630" s="133"/>
      <c r="CV630" s="133"/>
      <c r="CW630" s="133"/>
      <c r="CX630" s="133"/>
      <c r="CY630" s="133"/>
      <c r="CZ630" s="133"/>
      <c r="DA630" s="133"/>
      <c r="DB630" s="133"/>
      <c r="DC630" s="133"/>
      <c r="DD630" s="133"/>
      <c r="DE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33"/>
      <c r="BG631" s="133"/>
      <c r="BH631" s="133"/>
      <c r="BI631" s="133"/>
      <c r="BJ631" s="133"/>
      <c r="BK631" s="133"/>
      <c r="BL631" s="133"/>
      <c r="BM631" s="133"/>
      <c r="BN631" s="133"/>
      <c r="BO631" s="133"/>
      <c r="BP631" s="133"/>
      <c r="BQ631" s="133"/>
      <c r="BR631" s="133"/>
      <c r="BS631" s="133"/>
      <c r="BT631" s="133"/>
      <c r="BU631" s="133"/>
      <c r="BV631" s="133"/>
      <c r="BW631" s="133"/>
      <c r="BX631" s="133"/>
      <c r="BY631" s="133"/>
      <c r="BZ631" s="133"/>
      <c r="CA631" s="133"/>
      <c r="CB631" s="133"/>
      <c r="CC631" s="133"/>
      <c r="CD631" s="133"/>
      <c r="CE631" s="133"/>
      <c r="CF631" s="133"/>
      <c r="CG631" s="133"/>
      <c r="CH631" s="133"/>
      <c r="CI631" s="133"/>
      <c r="CJ631" s="133"/>
      <c r="CK631" s="133"/>
      <c r="CL631" s="133"/>
      <c r="CM631" s="133"/>
      <c r="CN631" s="133"/>
      <c r="CO631" s="133"/>
      <c r="CP631" s="133"/>
      <c r="CQ631" s="133"/>
      <c r="CR631" s="133"/>
      <c r="CS631" s="133"/>
      <c r="CT631" s="133"/>
      <c r="CU631" s="133"/>
      <c r="CV631" s="133"/>
      <c r="CW631" s="133"/>
      <c r="CX631" s="133"/>
      <c r="CY631" s="133"/>
      <c r="CZ631" s="133"/>
      <c r="DA631" s="133"/>
      <c r="DB631" s="133"/>
      <c r="DC631" s="133"/>
      <c r="DD631" s="133"/>
      <c r="DE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33"/>
      <c r="BG632" s="133"/>
      <c r="BH632" s="133"/>
      <c r="BI632" s="133"/>
      <c r="BJ632" s="133"/>
      <c r="BK632" s="133"/>
      <c r="BL632" s="133"/>
      <c r="BM632" s="133"/>
      <c r="BN632" s="133"/>
      <c r="BO632" s="133"/>
      <c r="BP632" s="133"/>
      <c r="BQ632" s="133"/>
      <c r="BR632" s="133"/>
      <c r="BS632" s="133"/>
      <c r="BT632" s="133"/>
      <c r="BU632" s="133"/>
      <c r="BV632" s="133"/>
      <c r="BW632" s="133"/>
      <c r="BX632" s="133"/>
      <c r="BY632" s="133"/>
      <c r="BZ632" s="133"/>
      <c r="CA632" s="133"/>
      <c r="CB632" s="133"/>
      <c r="CC632" s="133"/>
      <c r="CD632" s="133"/>
      <c r="CE632" s="133"/>
      <c r="CF632" s="133"/>
      <c r="CG632" s="133"/>
      <c r="CH632" s="133"/>
      <c r="CI632" s="133"/>
      <c r="CJ632" s="133"/>
      <c r="CK632" s="133"/>
      <c r="CL632" s="133"/>
      <c r="CM632" s="133"/>
      <c r="CN632" s="133"/>
      <c r="CO632" s="133"/>
      <c r="CP632" s="133"/>
      <c r="CQ632" s="133"/>
      <c r="CR632" s="133"/>
      <c r="CS632" s="133"/>
      <c r="CT632" s="133"/>
      <c r="CU632" s="133"/>
      <c r="CV632" s="133"/>
      <c r="CW632" s="133"/>
      <c r="CX632" s="133"/>
      <c r="CY632" s="133"/>
      <c r="CZ632" s="133"/>
      <c r="DA632" s="133"/>
      <c r="DB632" s="133"/>
      <c r="DC632" s="133"/>
      <c r="DD632" s="133"/>
      <c r="DE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33"/>
      <c r="BG633" s="133"/>
      <c r="BH633" s="133"/>
      <c r="BI633" s="133"/>
      <c r="BJ633" s="133"/>
      <c r="BK633" s="133"/>
      <c r="BL633" s="133"/>
      <c r="BM633" s="133"/>
      <c r="BN633" s="133"/>
      <c r="BO633" s="133"/>
      <c r="BP633" s="133"/>
      <c r="BQ633" s="133"/>
      <c r="BR633" s="133"/>
      <c r="BS633" s="133"/>
      <c r="BT633" s="133"/>
      <c r="BU633" s="133"/>
      <c r="BV633" s="133"/>
      <c r="BW633" s="133"/>
      <c r="BX633" s="133"/>
      <c r="BY633" s="133"/>
      <c r="BZ633" s="133"/>
      <c r="CA633" s="133"/>
      <c r="CB633" s="133"/>
      <c r="CC633" s="133"/>
      <c r="CD633" s="133"/>
      <c r="CE633" s="133"/>
      <c r="CF633" s="133"/>
      <c r="CG633" s="133"/>
      <c r="CH633" s="133"/>
      <c r="CI633" s="133"/>
      <c r="CJ633" s="133"/>
      <c r="CK633" s="133"/>
      <c r="CL633" s="133"/>
      <c r="CM633" s="133"/>
      <c r="CN633" s="133"/>
      <c r="CO633" s="133"/>
      <c r="CP633" s="133"/>
      <c r="CQ633" s="133"/>
      <c r="CR633" s="133"/>
      <c r="CS633" s="133"/>
      <c r="CT633" s="133"/>
      <c r="CU633" s="133"/>
      <c r="CV633" s="133"/>
      <c r="CW633" s="133"/>
      <c r="CX633" s="133"/>
      <c r="CY633" s="133"/>
      <c r="CZ633" s="133"/>
      <c r="DA633" s="133"/>
      <c r="DB633" s="133"/>
      <c r="DC633" s="133"/>
      <c r="DD633" s="133"/>
      <c r="DE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33"/>
      <c r="BG634" s="133"/>
      <c r="BH634" s="133"/>
      <c r="BI634" s="133"/>
      <c r="BJ634" s="133"/>
      <c r="BK634" s="133"/>
      <c r="BL634" s="133"/>
      <c r="BM634" s="133"/>
      <c r="BN634" s="133"/>
      <c r="BO634" s="133"/>
      <c r="BP634" s="133"/>
      <c r="BQ634" s="133"/>
      <c r="BR634" s="133"/>
      <c r="BS634" s="133"/>
      <c r="BT634" s="133"/>
      <c r="BU634" s="133"/>
      <c r="BV634" s="133"/>
      <c r="BW634" s="133"/>
      <c r="BX634" s="133"/>
      <c r="BY634" s="133"/>
      <c r="BZ634" s="133"/>
      <c r="CA634" s="133"/>
      <c r="CB634" s="133"/>
      <c r="CC634" s="133"/>
      <c r="CD634" s="133"/>
      <c r="CE634" s="133"/>
      <c r="CF634" s="133"/>
      <c r="CG634" s="133"/>
      <c r="CH634" s="133"/>
      <c r="CI634" s="133"/>
      <c r="CJ634" s="133"/>
      <c r="CK634" s="133"/>
      <c r="CL634" s="133"/>
      <c r="CM634" s="133"/>
      <c r="CN634" s="133"/>
      <c r="CO634" s="133"/>
      <c r="CP634" s="133"/>
      <c r="CQ634" s="133"/>
      <c r="CR634" s="133"/>
      <c r="CS634" s="133"/>
      <c r="CT634" s="133"/>
      <c r="CU634" s="133"/>
      <c r="CV634" s="133"/>
      <c r="CW634" s="133"/>
      <c r="CX634" s="133"/>
      <c r="CY634" s="133"/>
      <c r="CZ634" s="133"/>
      <c r="DA634" s="133"/>
      <c r="DB634" s="133"/>
      <c r="DC634" s="133"/>
      <c r="DD634" s="133"/>
      <c r="DE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33"/>
      <c r="BG635" s="133"/>
      <c r="BH635" s="133"/>
      <c r="BI635" s="133"/>
      <c r="BJ635" s="133"/>
      <c r="BK635" s="133"/>
      <c r="BL635" s="133"/>
      <c r="BM635" s="133"/>
      <c r="BN635" s="133"/>
      <c r="BO635" s="133"/>
      <c r="BP635" s="133"/>
      <c r="BQ635" s="133"/>
      <c r="BR635" s="133"/>
      <c r="BS635" s="133"/>
      <c r="BT635" s="133"/>
      <c r="BU635" s="133"/>
      <c r="BV635" s="133"/>
      <c r="BW635" s="133"/>
      <c r="BX635" s="133"/>
      <c r="BY635" s="133"/>
      <c r="BZ635" s="133"/>
      <c r="CA635" s="133"/>
      <c r="CB635" s="133"/>
      <c r="CC635" s="133"/>
      <c r="CD635" s="133"/>
      <c r="CE635" s="133"/>
      <c r="CF635" s="133"/>
      <c r="CG635" s="133"/>
      <c r="CH635" s="133"/>
      <c r="CI635" s="133"/>
      <c r="CJ635" s="133"/>
      <c r="CK635" s="133"/>
      <c r="CL635" s="133"/>
      <c r="CM635" s="133"/>
      <c r="CN635" s="133"/>
      <c r="CO635" s="133"/>
      <c r="CP635" s="133"/>
      <c r="CQ635" s="133"/>
      <c r="CR635" s="133"/>
      <c r="CS635" s="133"/>
      <c r="CT635" s="133"/>
      <c r="CU635" s="133"/>
      <c r="CV635" s="133"/>
      <c r="CW635" s="133"/>
      <c r="CX635" s="133"/>
      <c r="CY635" s="133"/>
      <c r="CZ635" s="133"/>
      <c r="DA635" s="133"/>
      <c r="DB635" s="133"/>
      <c r="DC635" s="133"/>
      <c r="DD635" s="133"/>
      <c r="DE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33"/>
      <c r="BG636" s="133"/>
      <c r="BH636" s="133"/>
      <c r="BI636" s="133"/>
      <c r="BJ636" s="133"/>
      <c r="BK636" s="133"/>
      <c r="BL636" s="133"/>
      <c r="BM636" s="133"/>
      <c r="BN636" s="133"/>
      <c r="BO636" s="133"/>
      <c r="BP636" s="133"/>
      <c r="BQ636" s="133"/>
      <c r="BR636" s="133"/>
      <c r="BS636" s="133"/>
      <c r="BT636" s="133"/>
      <c r="BU636" s="133"/>
      <c r="BV636" s="133"/>
      <c r="BW636" s="133"/>
      <c r="BX636" s="133"/>
      <c r="BY636" s="133"/>
      <c r="BZ636" s="133"/>
      <c r="CA636" s="133"/>
      <c r="CB636" s="133"/>
      <c r="CC636" s="133"/>
      <c r="CD636" s="133"/>
      <c r="CE636" s="133"/>
      <c r="CF636" s="133"/>
      <c r="CG636" s="133"/>
      <c r="CH636" s="133"/>
      <c r="CI636" s="133"/>
      <c r="CJ636" s="133"/>
      <c r="CK636" s="133"/>
      <c r="CL636" s="133"/>
      <c r="CM636" s="133"/>
      <c r="CN636" s="133"/>
      <c r="CO636" s="133"/>
      <c r="CP636" s="133"/>
      <c r="CQ636" s="133"/>
      <c r="CR636" s="133"/>
      <c r="CS636" s="133"/>
      <c r="CT636" s="133"/>
      <c r="CU636" s="133"/>
      <c r="CV636" s="133"/>
      <c r="CW636" s="133"/>
      <c r="CX636" s="133"/>
      <c r="CY636" s="133"/>
      <c r="CZ636" s="133"/>
      <c r="DA636" s="133"/>
      <c r="DB636" s="133"/>
      <c r="DC636" s="133"/>
      <c r="DD636" s="133"/>
      <c r="DE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33"/>
      <c r="BG637" s="133"/>
      <c r="BH637" s="133"/>
      <c r="BI637" s="133"/>
      <c r="BJ637" s="133"/>
      <c r="BK637" s="133"/>
      <c r="BL637" s="133"/>
      <c r="BM637" s="133"/>
      <c r="BN637" s="133"/>
      <c r="BO637" s="133"/>
      <c r="BP637" s="133"/>
      <c r="BQ637" s="133"/>
      <c r="BR637" s="133"/>
      <c r="BS637" s="133"/>
      <c r="BT637" s="133"/>
      <c r="BU637" s="133"/>
      <c r="BV637" s="133"/>
      <c r="BW637" s="133"/>
      <c r="BX637" s="133"/>
      <c r="BY637" s="133"/>
      <c r="BZ637" s="133"/>
      <c r="CA637" s="133"/>
      <c r="CB637" s="133"/>
      <c r="CC637" s="133"/>
      <c r="CD637" s="133"/>
      <c r="CE637" s="133"/>
      <c r="CF637" s="133"/>
      <c r="CG637" s="133"/>
      <c r="CH637" s="133"/>
      <c r="CI637" s="133"/>
      <c r="CJ637" s="133"/>
      <c r="CK637" s="133"/>
      <c r="CL637" s="133"/>
      <c r="CM637" s="133"/>
      <c r="CN637" s="133"/>
      <c r="CO637" s="133"/>
      <c r="CP637" s="133"/>
      <c r="CQ637" s="133"/>
      <c r="CR637" s="133"/>
      <c r="CS637" s="133"/>
      <c r="CT637" s="133"/>
      <c r="CU637" s="133"/>
      <c r="CV637" s="133"/>
      <c r="CW637" s="133"/>
      <c r="CX637" s="133"/>
      <c r="CY637" s="133"/>
      <c r="CZ637" s="133"/>
      <c r="DA637" s="133"/>
      <c r="DB637" s="133"/>
      <c r="DC637" s="133"/>
      <c r="DD637" s="133"/>
      <c r="DE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/>
      <c r="BF638" s="133"/>
      <c r="BG638" s="133"/>
      <c r="BH638" s="133"/>
      <c r="BI638" s="133"/>
      <c r="BJ638" s="133"/>
      <c r="BK638" s="133"/>
      <c r="BL638" s="133"/>
      <c r="BM638" s="133"/>
      <c r="BN638" s="133"/>
      <c r="BO638" s="133"/>
      <c r="BP638" s="133"/>
      <c r="BQ638" s="133"/>
      <c r="BR638" s="133"/>
      <c r="BS638" s="133"/>
      <c r="BT638" s="133"/>
      <c r="BU638" s="133"/>
      <c r="BV638" s="133"/>
      <c r="BW638" s="133"/>
      <c r="BX638" s="133"/>
      <c r="BY638" s="133"/>
      <c r="BZ638" s="133"/>
      <c r="CA638" s="133"/>
      <c r="CB638" s="133"/>
      <c r="CC638" s="133"/>
      <c r="CD638" s="133"/>
      <c r="CE638" s="133"/>
      <c r="CF638" s="133"/>
      <c r="CG638" s="133"/>
      <c r="CH638" s="133"/>
      <c r="CI638" s="133"/>
      <c r="CJ638" s="133"/>
      <c r="CK638" s="133"/>
      <c r="CL638" s="133"/>
      <c r="CM638" s="133"/>
      <c r="CN638" s="133"/>
      <c r="CO638" s="133"/>
      <c r="CP638" s="133"/>
      <c r="CQ638" s="133"/>
      <c r="CR638" s="133"/>
      <c r="CS638" s="133"/>
      <c r="CT638" s="133"/>
      <c r="CU638" s="133"/>
      <c r="CV638" s="133"/>
      <c r="CW638" s="133"/>
      <c r="CX638" s="133"/>
      <c r="CY638" s="133"/>
      <c r="CZ638" s="133"/>
      <c r="DA638" s="133"/>
      <c r="DB638" s="133"/>
      <c r="DC638" s="133"/>
      <c r="DD638" s="133"/>
      <c r="DE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/>
      <c r="BF639" s="133"/>
      <c r="BG639" s="133"/>
      <c r="BH639" s="133"/>
      <c r="BI639" s="133"/>
      <c r="BJ639" s="133"/>
      <c r="BK639" s="133"/>
      <c r="BL639" s="133"/>
      <c r="BM639" s="133"/>
      <c r="BN639" s="133"/>
      <c r="BO639" s="133"/>
      <c r="BP639" s="133"/>
      <c r="BQ639" s="133"/>
      <c r="BR639" s="133"/>
      <c r="BS639" s="133"/>
      <c r="BT639" s="133"/>
      <c r="BU639" s="133"/>
      <c r="BV639" s="133"/>
      <c r="BW639" s="133"/>
      <c r="BX639" s="133"/>
      <c r="BY639" s="133"/>
      <c r="BZ639" s="133"/>
      <c r="CA639" s="133"/>
      <c r="CB639" s="133"/>
      <c r="CC639" s="133"/>
      <c r="CD639" s="133"/>
      <c r="CE639" s="133"/>
      <c r="CF639" s="133"/>
      <c r="CG639" s="133"/>
      <c r="CH639" s="133"/>
      <c r="CI639" s="133"/>
      <c r="CJ639" s="133"/>
      <c r="CK639" s="133"/>
      <c r="CL639" s="133"/>
      <c r="CM639" s="133"/>
      <c r="CN639" s="133"/>
      <c r="CO639" s="133"/>
      <c r="CP639" s="133"/>
      <c r="CQ639" s="133"/>
      <c r="CR639" s="133"/>
      <c r="CS639" s="133"/>
      <c r="CT639" s="133"/>
      <c r="CU639" s="133"/>
      <c r="CV639" s="133"/>
      <c r="CW639" s="133"/>
      <c r="CX639" s="133"/>
      <c r="CY639" s="133"/>
      <c r="CZ639" s="133"/>
      <c r="DA639" s="133"/>
      <c r="DB639" s="133"/>
      <c r="DC639" s="133"/>
      <c r="DD639" s="133"/>
      <c r="DE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33"/>
      <c r="BG640" s="133"/>
      <c r="BH640" s="133"/>
      <c r="BI640" s="133"/>
      <c r="BJ640" s="133"/>
      <c r="BK640" s="133"/>
      <c r="BL640" s="133"/>
      <c r="BM640" s="133"/>
      <c r="BN640" s="133"/>
      <c r="BO640" s="133"/>
      <c r="BP640" s="133"/>
      <c r="BQ640" s="133"/>
      <c r="BR640" s="133"/>
      <c r="BS640" s="133"/>
      <c r="BT640" s="133"/>
      <c r="BU640" s="133"/>
      <c r="BV640" s="133"/>
      <c r="BW640" s="133"/>
      <c r="BX640" s="133"/>
      <c r="BY640" s="133"/>
      <c r="BZ640" s="133"/>
      <c r="CA640" s="133"/>
      <c r="CB640" s="133"/>
      <c r="CC640" s="133"/>
      <c r="CD640" s="133"/>
      <c r="CE640" s="133"/>
      <c r="CF640" s="133"/>
      <c r="CG640" s="133"/>
      <c r="CH640" s="133"/>
      <c r="CI640" s="133"/>
      <c r="CJ640" s="133"/>
      <c r="CK640" s="133"/>
      <c r="CL640" s="133"/>
      <c r="CM640" s="133"/>
      <c r="CN640" s="133"/>
      <c r="CO640" s="133"/>
      <c r="CP640" s="133"/>
      <c r="CQ640" s="133"/>
      <c r="CR640" s="133"/>
      <c r="CS640" s="133"/>
      <c r="CT640" s="133"/>
      <c r="CU640" s="133"/>
      <c r="CV640" s="133"/>
      <c r="CW640" s="133"/>
      <c r="CX640" s="133"/>
      <c r="CY640" s="133"/>
      <c r="CZ640" s="133"/>
      <c r="DA640" s="133"/>
      <c r="DB640" s="133"/>
      <c r="DC640" s="133"/>
      <c r="DD640" s="133"/>
      <c r="DE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33"/>
      <c r="BG641" s="133"/>
      <c r="BH641" s="133"/>
      <c r="BI641" s="133"/>
      <c r="BJ641" s="133"/>
      <c r="BK641" s="133"/>
      <c r="BL641" s="133"/>
      <c r="BM641" s="133"/>
      <c r="BN641" s="133"/>
      <c r="BO641" s="133"/>
      <c r="BP641" s="133"/>
      <c r="BQ641" s="133"/>
      <c r="BR641" s="133"/>
      <c r="BS641" s="133"/>
      <c r="BT641" s="133"/>
      <c r="BU641" s="133"/>
      <c r="BV641" s="133"/>
      <c r="BW641" s="133"/>
      <c r="BX641" s="133"/>
      <c r="BY641" s="133"/>
      <c r="BZ641" s="133"/>
      <c r="CA641" s="133"/>
      <c r="CB641" s="133"/>
      <c r="CC641" s="133"/>
      <c r="CD641" s="133"/>
      <c r="CE641" s="133"/>
      <c r="CF641" s="133"/>
      <c r="CG641" s="133"/>
      <c r="CH641" s="133"/>
      <c r="CI641" s="133"/>
      <c r="CJ641" s="133"/>
      <c r="CK641" s="133"/>
      <c r="CL641" s="133"/>
      <c r="CM641" s="133"/>
      <c r="CN641" s="133"/>
      <c r="CO641" s="133"/>
      <c r="CP641" s="133"/>
      <c r="CQ641" s="133"/>
      <c r="CR641" s="133"/>
      <c r="CS641" s="133"/>
      <c r="CT641" s="133"/>
      <c r="CU641" s="133"/>
      <c r="CV641" s="133"/>
      <c r="CW641" s="133"/>
      <c r="CX641" s="133"/>
      <c r="CY641" s="133"/>
      <c r="CZ641" s="133"/>
      <c r="DA641" s="133"/>
      <c r="DB641" s="133"/>
      <c r="DC641" s="133"/>
      <c r="DD641" s="133"/>
      <c r="DE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/>
      <c r="BF642" s="133"/>
      <c r="BG642" s="133"/>
      <c r="BH642" s="133"/>
      <c r="BI642" s="133"/>
      <c r="BJ642" s="133"/>
      <c r="BK642" s="133"/>
      <c r="BL642" s="133"/>
      <c r="BM642" s="133"/>
      <c r="BN642" s="133"/>
      <c r="BO642" s="133"/>
      <c r="BP642" s="133"/>
      <c r="BQ642" s="133"/>
      <c r="BR642" s="133"/>
      <c r="BS642" s="133"/>
      <c r="BT642" s="133"/>
      <c r="BU642" s="133"/>
      <c r="BV642" s="133"/>
      <c r="BW642" s="133"/>
      <c r="BX642" s="133"/>
      <c r="BY642" s="133"/>
      <c r="BZ642" s="133"/>
      <c r="CA642" s="133"/>
      <c r="CB642" s="133"/>
      <c r="CC642" s="133"/>
      <c r="CD642" s="133"/>
      <c r="CE642" s="133"/>
      <c r="CF642" s="133"/>
      <c r="CG642" s="133"/>
      <c r="CH642" s="133"/>
      <c r="CI642" s="133"/>
      <c r="CJ642" s="133"/>
      <c r="CK642" s="133"/>
      <c r="CL642" s="133"/>
      <c r="CM642" s="133"/>
      <c r="CN642" s="133"/>
      <c r="CO642" s="133"/>
      <c r="CP642" s="133"/>
      <c r="CQ642" s="133"/>
      <c r="CR642" s="133"/>
      <c r="CS642" s="133"/>
      <c r="CT642" s="133"/>
      <c r="CU642" s="133"/>
      <c r="CV642" s="133"/>
      <c r="CW642" s="133"/>
      <c r="CX642" s="133"/>
      <c r="CY642" s="133"/>
      <c r="CZ642" s="133"/>
      <c r="DA642" s="133"/>
      <c r="DB642" s="133"/>
      <c r="DC642" s="133"/>
      <c r="DD642" s="133"/>
      <c r="DE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33"/>
      <c r="BG643" s="133"/>
      <c r="BH643" s="133"/>
      <c r="BI643" s="133"/>
      <c r="BJ643" s="133"/>
      <c r="BK643" s="133"/>
      <c r="BL643" s="133"/>
      <c r="BM643" s="133"/>
      <c r="BN643" s="133"/>
      <c r="BO643" s="133"/>
      <c r="BP643" s="133"/>
      <c r="BQ643" s="133"/>
      <c r="BR643" s="133"/>
      <c r="BS643" s="133"/>
      <c r="BT643" s="133"/>
      <c r="BU643" s="133"/>
      <c r="BV643" s="133"/>
      <c r="BW643" s="133"/>
      <c r="BX643" s="133"/>
      <c r="BY643" s="133"/>
      <c r="BZ643" s="133"/>
      <c r="CA643" s="133"/>
      <c r="CB643" s="133"/>
      <c r="CC643" s="133"/>
      <c r="CD643" s="133"/>
      <c r="CE643" s="133"/>
      <c r="CF643" s="133"/>
      <c r="CG643" s="133"/>
      <c r="CH643" s="133"/>
      <c r="CI643" s="133"/>
      <c r="CJ643" s="133"/>
      <c r="CK643" s="133"/>
      <c r="CL643" s="133"/>
      <c r="CM643" s="133"/>
      <c r="CN643" s="133"/>
      <c r="CO643" s="133"/>
      <c r="CP643" s="133"/>
      <c r="CQ643" s="133"/>
      <c r="CR643" s="133"/>
      <c r="CS643" s="133"/>
      <c r="CT643" s="133"/>
      <c r="CU643" s="133"/>
      <c r="CV643" s="133"/>
      <c r="CW643" s="133"/>
      <c r="CX643" s="133"/>
      <c r="CY643" s="133"/>
      <c r="CZ643" s="133"/>
      <c r="DA643" s="133"/>
      <c r="DB643" s="133"/>
      <c r="DC643" s="133"/>
      <c r="DD643" s="133"/>
      <c r="DE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33"/>
      <c r="BG644" s="133"/>
      <c r="BH644" s="133"/>
      <c r="BI644" s="133"/>
      <c r="BJ644" s="133"/>
      <c r="BK644" s="133"/>
      <c r="BL644" s="133"/>
      <c r="BM644" s="133"/>
      <c r="BN644" s="133"/>
      <c r="BO644" s="133"/>
      <c r="BP644" s="133"/>
      <c r="BQ644" s="133"/>
      <c r="BR644" s="133"/>
      <c r="BS644" s="133"/>
      <c r="BT644" s="133"/>
      <c r="BU644" s="133"/>
      <c r="BV644" s="133"/>
      <c r="BW644" s="133"/>
      <c r="BX644" s="133"/>
      <c r="BY644" s="133"/>
      <c r="BZ644" s="133"/>
      <c r="CA644" s="133"/>
      <c r="CB644" s="133"/>
      <c r="CC644" s="133"/>
      <c r="CD644" s="133"/>
      <c r="CE644" s="133"/>
      <c r="CF644" s="133"/>
      <c r="CG644" s="133"/>
      <c r="CH644" s="133"/>
      <c r="CI644" s="133"/>
      <c r="CJ644" s="133"/>
      <c r="CK644" s="133"/>
      <c r="CL644" s="133"/>
      <c r="CM644" s="133"/>
      <c r="CN644" s="133"/>
      <c r="CO644" s="133"/>
      <c r="CP644" s="133"/>
      <c r="CQ644" s="133"/>
      <c r="CR644" s="133"/>
      <c r="CS644" s="133"/>
      <c r="CT644" s="133"/>
      <c r="CU644" s="133"/>
      <c r="CV644" s="133"/>
      <c r="CW644" s="133"/>
      <c r="CX644" s="133"/>
      <c r="CY644" s="133"/>
      <c r="CZ644" s="133"/>
      <c r="DA644" s="133"/>
      <c r="DB644" s="133"/>
      <c r="DC644" s="133"/>
      <c r="DD644" s="133"/>
      <c r="DE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/>
      <c r="BF645" s="133"/>
      <c r="BG645" s="133"/>
      <c r="BH645" s="133"/>
      <c r="BI645" s="133"/>
      <c r="BJ645" s="133"/>
      <c r="BK645" s="133"/>
      <c r="BL645" s="133"/>
      <c r="BM645" s="133"/>
      <c r="BN645" s="133"/>
      <c r="BO645" s="133"/>
      <c r="BP645" s="133"/>
      <c r="BQ645" s="133"/>
      <c r="BR645" s="133"/>
      <c r="BS645" s="133"/>
      <c r="BT645" s="133"/>
      <c r="BU645" s="133"/>
      <c r="BV645" s="133"/>
      <c r="BW645" s="133"/>
      <c r="BX645" s="133"/>
      <c r="BY645" s="133"/>
      <c r="BZ645" s="133"/>
      <c r="CA645" s="133"/>
      <c r="CB645" s="133"/>
      <c r="CC645" s="133"/>
      <c r="CD645" s="133"/>
      <c r="CE645" s="133"/>
      <c r="CF645" s="133"/>
      <c r="CG645" s="133"/>
      <c r="CH645" s="133"/>
      <c r="CI645" s="133"/>
      <c r="CJ645" s="133"/>
      <c r="CK645" s="133"/>
      <c r="CL645" s="133"/>
      <c r="CM645" s="133"/>
      <c r="CN645" s="133"/>
      <c r="CO645" s="133"/>
      <c r="CP645" s="133"/>
      <c r="CQ645" s="133"/>
      <c r="CR645" s="133"/>
      <c r="CS645" s="133"/>
      <c r="CT645" s="133"/>
      <c r="CU645" s="133"/>
      <c r="CV645" s="133"/>
      <c r="CW645" s="133"/>
      <c r="CX645" s="133"/>
      <c r="CY645" s="133"/>
      <c r="CZ645" s="133"/>
      <c r="DA645" s="133"/>
      <c r="DB645" s="133"/>
      <c r="DC645" s="133"/>
      <c r="DD645" s="133"/>
      <c r="DE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33"/>
      <c r="BG646" s="133"/>
      <c r="BH646" s="133"/>
      <c r="BI646" s="133"/>
      <c r="BJ646" s="133"/>
      <c r="BK646" s="133"/>
      <c r="BL646" s="133"/>
      <c r="BM646" s="133"/>
      <c r="BN646" s="133"/>
      <c r="BO646" s="133"/>
      <c r="BP646" s="133"/>
      <c r="BQ646" s="133"/>
      <c r="BR646" s="133"/>
      <c r="BS646" s="133"/>
      <c r="BT646" s="133"/>
      <c r="BU646" s="133"/>
      <c r="BV646" s="133"/>
      <c r="BW646" s="133"/>
      <c r="BX646" s="133"/>
      <c r="BY646" s="133"/>
      <c r="BZ646" s="133"/>
      <c r="CA646" s="133"/>
      <c r="CB646" s="133"/>
      <c r="CC646" s="133"/>
      <c r="CD646" s="133"/>
      <c r="CE646" s="133"/>
      <c r="CF646" s="133"/>
      <c r="CG646" s="133"/>
      <c r="CH646" s="133"/>
      <c r="CI646" s="133"/>
      <c r="CJ646" s="133"/>
      <c r="CK646" s="133"/>
      <c r="CL646" s="133"/>
      <c r="CM646" s="133"/>
      <c r="CN646" s="133"/>
      <c r="CO646" s="133"/>
      <c r="CP646" s="133"/>
      <c r="CQ646" s="133"/>
      <c r="CR646" s="133"/>
      <c r="CS646" s="133"/>
      <c r="CT646" s="133"/>
      <c r="CU646" s="133"/>
      <c r="CV646" s="133"/>
      <c r="CW646" s="133"/>
      <c r="CX646" s="133"/>
      <c r="CY646" s="133"/>
      <c r="CZ646" s="133"/>
      <c r="DA646" s="133"/>
      <c r="DB646" s="133"/>
      <c r="DC646" s="133"/>
      <c r="DD646" s="133"/>
      <c r="DE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33"/>
      <c r="BG647" s="133"/>
      <c r="BH647" s="133"/>
      <c r="BI647" s="133"/>
      <c r="BJ647" s="133"/>
      <c r="BK647" s="133"/>
      <c r="BL647" s="133"/>
      <c r="BM647" s="133"/>
      <c r="BN647" s="133"/>
      <c r="BO647" s="133"/>
      <c r="BP647" s="133"/>
      <c r="BQ647" s="133"/>
      <c r="BR647" s="133"/>
      <c r="BS647" s="133"/>
      <c r="BT647" s="133"/>
      <c r="BU647" s="133"/>
      <c r="BV647" s="133"/>
      <c r="BW647" s="133"/>
      <c r="BX647" s="133"/>
      <c r="BY647" s="133"/>
      <c r="BZ647" s="133"/>
      <c r="CA647" s="133"/>
      <c r="CB647" s="133"/>
      <c r="CC647" s="133"/>
      <c r="CD647" s="133"/>
      <c r="CE647" s="133"/>
      <c r="CF647" s="133"/>
      <c r="CG647" s="133"/>
      <c r="CH647" s="133"/>
      <c r="CI647" s="133"/>
      <c r="CJ647" s="133"/>
      <c r="CK647" s="133"/>
      <c r="CL647" s="133"/>
      <c r="CM647" s="133"/>
      <c r="CN647" s="133"/>
      <c r="CO647" s="133"/>
      <c r="CP647" s="133"/>
      <c r="CQ647" s="133"/>
      <c r="CR647" s="133"/>
      <c r="CS647" s="133"/>
      <c r="CT647" s="133"/>
      <c r="CU647" s="133"/>
      <c r="CV647" s="133"/>
      <c r="CW647" s="133"/>
      <c r="CX647" s="133"/>
      <c r="CY647" s="133"/>
      <c r="CZ647" s="133"/>
      <c r="DA647" s="133"/>
      <c r="DB647" s="133"/>
      <c r="DC647" s="133"/>
      <c r="DD647" s="133"/>
      <c r="DE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33"/>
      <c r="BG648" s="133"/>
      <c r="BH648" s="133"/>
      <c r="BI648" s="133"/>
      <c r="BJ648" s="133"/>
      <c r="BK648" s="133"/>
      <c r="BL648" s="133"/>
      <c r="BM648" s="133"/>
      <c r="BN648" s="133"/>
      <c r="BO648" s="133"/>
      <c r="BP648" s="133"/>
      <c r="BQ648" s="133"/>
      <c r="BR648" s="133"/>
      <c r="BS648" s="133"/>
      <c r="BT648" s="133"/>
      <c r="BU648" s="133"/>
      <c r="BV648" s="133"/>
      <c r="BW648" s="133"/>
      <c r="BX648" s="133"/>
      <c r="BY648" s="133"/>
      <c r="BZ648" s="133"/>
      <c r="CA648" s="133"/>
      <c r="CB648" s="133"/>
      <c r="CC648" s="133"/>
      <c r="CD648" s="133"/>
      <c r="CE648" s="133"/>
      <c r="CF648" s="133"/>
      <c r="CG648" s="133"/>
      <c r="CH648" s="133"/>
      <c r="CI648" s="133"/>
      <c r="CJ648" s="133"/>
      <c r="CK648" s="133"/>
      <c r="CL648" s="133"/>
      <c r="CM648" s="133"/>
      <c r="CN648" s="133"/>
      <c r="CO648" s="133"/>
      <c r="CP648" s="133"/>
      <c r="CQ648" s="133"/>
      <c r="CR648" s="133"/>
      <c r="CS648" s="133"/>
      <c r="CT648" s="133"/>
      <c r="CU648" s="133"/>
      <c r="CV648" s="133"/>
      <c r="CW648" s="133"/>
      <c r="CX648" s="133"/>
      <c r="CY648" s="133"/>
      <c r="CZ648" s="133"/>
      <c r="DA648" s="133"/>
      <c r="DB648" s="133"/>
      <c r="DC648" s="133"/>
      <c r="DD648" s="133"/>
      <c r="DE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33"/>
      <c r="BG649" s="133"/>
      <c r="BH649" s="133"/>
      <c r="BI649" s="133"/>
      <c r="BJ649" s="133"/>
      <c r="BK649" s="133"/>
      <c r="BL649" s="133"/>
      <c r="BM649" s="133"/>
      <c r="BN649" s="133"/>
      <c r="BO649" s="133"/>
      <c r="BP649" s="133"/>
      <c r="BQ649" s="133"/>
      <c r="BR649" s="133"/>
      <c r="BS649" s="133"/>
      <c r="BT649" s="133"/>
      <c r="BU649" s="133"/>
      <c r="BV649" s="133"/>
      <c r="BW649" s="133"/>
      <c r="BX649" s="133"/>
      <c r="BY649" s="133"/>
      <c r="BZ649" s="133"/>
      <c r="CA649" s="133"/>
      <c r="CB649" s="133"/>
      <c r="CC649" s="133"/>
      <c r="CD649" s="133"/>
      <c r="CE649" s="133"/>
      <c r="CF649" s="133"/>
      <c r="CG649" s="133"/>
      <c r="CH649" s="133"/>
      <c r="CI649" s="133"/>
      <c r="CJ649" s="133"/>
      <c r="CK649" s="133"/>
      <c r="CL649" s="133"/>
      <c r="CM649" s="133"/>
      <c r="CN649" s="133"/>
      <c r="CO649" s="133"/>
      <c r="CP649" s="133"/>
      <c r="CQ649" s="133"/>
      <c r="CR649" s="133"/>
      <c r="CS649" s="133"/>
      <c r="CT649" s="133"/>
      <c r="CU649" s="133"/>
      <c r="CV649" s="133"/>
      <c r="CW649" s="133"/>
      <c r="CX649" s="133"/>
      <c r="CY649" s="133"/>
      <c r="CZ649" s="133"/>
      <c r="DA649" s="133"/>
      <c r="DB649" s="133"/>
      <c r="DC649" s="133"/>
      <c r="DD649" s="133"/>
      <c r="DE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33"/>
      <c r="BG650" s="133"/>
      <c r="BH650" s="133"/>
      <c r="BI650" s="133"/>
      <c r="BJ650" s="133"/>
      <c r="BK650" s="133"/>
      <c r="BL650" s="133"/>
      <c r="BM650" s="133"/>
      <c r="BN650" s="133"/>
      <c r="BO650" s="133"/>
      <c r="BP650" s="133"/>
      <c r="BQ650" s="133"/>
      <c r="BR650" s="133"/>
      <c r="BS650" s="133"/>
      <c r="BT650" s="133"/>
      <c r="BU650" s="133"/>
      <c r="BV650" s="133"/>
      <c r="BW650" s="133"/>
      <c r="BX650" s="133"/>
      <c r="BY650" s="133"/>
      <c r="BZ650" s="133"/>
      <c r="CA650" s="133"/>
      <c r="CB650" s="133"/>
      <c r="CC650" s="133"/>
      <c r="CD650" s="133"/>
      <c r="CE650" s="133"/>
      <c r="CF650" s="133"/>
      <c r="CG650" s="133"/>
      <c r="CH650" s="133"/>
      <c r="CI650" s="133"/>
      <c r="CJ650" s="133"/>
      <c r="CK650" s="133"/>
      <c r="CL650" s="133"/>
      <c r="CM650" s="133"/>
      <c r="CN650" s="133"/>
      <c r="CO650" s="133"/>
      <c r="CP650" s="133"/>
      <c r="CQ650" s="133"/>
      <c r="CR650" s="133"/>
      <c r="CS650" s="133"/>
      <c r="CT650" s="133"/>
      <c r="CU650" s="133"/>
      <c r="CV650" s="133"/>
      <c r="CW650" s="133"/>
      <c r="CX650" s="133"/>
      <c r="CY650" s="133"/>
      <c r="CZ650" s="133"/>
      <c r="DA650" s="133"/>
      <c r="DB650" s="133"/>
      <c r="DC650" s="133"/>
      <c r="DD650" s="133"/>
      <c r="DE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33"/>
      <c r="BG651" s="133"/>
      <c r="BH651" s="133"/>
      <c r="BI651" s="133"/>
      <c r="BJ651" s="133"/>
      <c r="BK651" s="133"/>
      <c r="BL651" s="133"/>
      <c r="BM651" s="133"/>
      <c r="BN651" s="133"/>
      <c r="BO651" s="133"/>
      <c r="BP651" s="133"/>
      <c r="BQ651" s="133"/>
      <c r="BR651" s="133"/>
      <c r="BS651" s="133"/>
      <c r="BT651" s="133"/>
      <c r="BU651" s="133"/>
      <c r="BV651" s="133"/>
      <c r="BW651" s="133"/>
      <c r="BX651" s="133"/>
      <c r="BY651" s="133"/>
      <c r="BZ651" s="133"/>
      <c r="CA651" s="133"/>
      <c r="CB651" s="133"/>
      <c r="CC651" s="133"/>
      <c r="CD651" s="133"/>
      <c r="CE651" s="133"/>
      <c r="CF651" s="133"/>
      <c r="CG651" s="133"/>
      <c r="CH651" s="133"/>
      <c r="CI651" s="133"/>
      <c r="CJ651" s="133"/>
      <c r="CK651" s="133"/>
      <c r="CL651" s="133"/>
      <c r="CM651" s="133"/>
      <c r="CN651" s="133"/>
      <c r="CO651" s="133"/>
      <c r="CP651" s="133"/>
      <c r="CQ651" s="133"/>
      <c r="CR651" s="133"/>
      <c r="CS651" s="133"/>
      <c r="CT651" s="133"/>
      <c r="CU651" s="133"/>
      <c r="CV651" s="133"/>
      <c r="CW651" s="133"/>
      <c r="CX651" s="133"/>
      <c r="CY651" s="133"/>
      <c r="CZ651" s="133"/>
      <c r="DA651" s="133"/>
      <c r="DB651" s="133"/>
      <c r="DC651" s="133"/>
      <c r="DD651" s="133"/>
      <c r="DE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33"/>
      <c r="BG652" s="133"/>
      <c r="BH652" s="133"/>
      <c r="BI652" s="133"/>
      <c r="BJ652" s="133"/>
      <c r="BK652" s="133"/>
      <c r="BL652" s="133"/>
      <c r="BM652" s="133"/>
      <c r="BN652" s="133"/>
      <c r="BO652" s="133"/>
      <c r="BP652" s="133"/>
      <c r="BQ652" s="133"/>
      <c r="BR652" s="133"/>
      <c r="BS652" s="133"/>
      <c r="BT652" s="133"/>
      <c r="BU652" s="133"/>
      <c r="BV652" s="133"/>
      <c r="BW652" s="133"/>
      <c r="BX652" s="133"/>
      <c r="BY652" s="133"/>
      <c r="BZ652" s="133"/>
      <c r="CA652" s="133"/>
      <c r="CB652" s="133"/>
      <c r="CC652" s="133"/>
      <c r="CD652" s="133"/>
      <c r="CE652" s="133"/>
      <c r="CF652" s="133"/>
      <c r="CG652" s="133"/>
      <c r="CH652" s="133"/>
      <c r="CI652" s="133"/>
      <c r="CJ652" s="133"/>
      <c r="CK652" s="133"/>
      <c r="CL652" s="133"/>
      <c r="CM652" s="133"/>
      <c r="CN652" s="133"/>
      <c r="CO652" s="133"/>
      <c r="CP652" s="133"/>
      <c r="CQ652" s="133"/>
      <c r="CR652" s="133"/>
      <c r="CS652" s="133"/>
      <c r="CT652" s="133"/>
      <c r="CU652" s="133"/>
      <c r="CV652" s="133"/>
      <c r="CW652" s="133"/>
      <c r="CX652" s="133"/>
      <c r="CY652" s="133"/>
      <c r="CZ652" s="133"/>
      <c r="DA652" s="133"/>
      <c r="DB652" s="133"/>
      <c r="DC652" s="133"/>
      <c r="DD652" s="133"/>
      <c r="DE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/>
      <c r="BF653" s="133"/>
      <c r="BG653" s="133"/>
      <c r="BH653" s="133"/>
      <c r="BI653" s="133"/>
      <c r="BJ653" s="133"/>
      <c r="BK653" s="133"/>
      <c r="BL653" s="133"/>
      <c r="BM653" s="133"/>
      <c r="BN653" s="133"/>
      <c r="BO653" s="133"/>
      <c r="BP653" s="133"/>
      <c r="BQ653" s="133"/>
      <c r="BR653" s="133"/>
      <c r="BS653" s="133"/>
      <c r="BT653" s="133"/>
      <c r="BU653" s="133"/>
      <c r="BV653" s="133"/>
      <c r="BW653" s="133"/>
      <c r="BX653" s="133"/>
      <c r="BY653" s="133"/>
      <c r="BZ653" s="133"/>
      <c r="CA653" s="133"/>
      <c r="CB653" s="133"/>
      <c r="CC653" s="133"/>
      <c r="CD653" s="133"/>
      <c r="CE653" s="133"/>
      <c r="CF653" s="133"/>
      <c r="CG653" s="133"/>
      <c r="CH653" s="133"/>
      <c r="CI653" s="133"/>
      <c r="CJ653" s="133"/>
      <c r="CK653" s="133"/>
      <c r="CL653" s="133"/>
      <c r="CM653" s="133"/>
      <c r="CN653" s="133"/>
      <c r="CO653" s="133"/>
      <c r="CP653" s="133"/>
      <c r="CQ653" s="133"/>
      <c r="CR653" s="133"/>
      <c r="CS653" s="133"/>
      <c r="CT653" s="133"/>
      <c r="CU653" s="133"/>
      <c r="CV653" s="133"/>
      <c r="CW653" s="133"/>
      <c r="CX653" s="133"/>
      <c r="CY653" s="133"/>
      <c r="CZ653" s="133"/>
      <c r="DA653" s="133"/>
      <c r="DB653" s="133"/>
      <c r="DC653" s="133"/>
      <c r="DD653" s="133"/>
      <c r="DE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/>
      <c r="BF654" s="133"/>
      <c r="BG654" s="133"/>
      <c r="BH654" s="133"/>
      <c r="BI654" s="133"/>
      <c r="BJ654" s="133"/>
      <c r="BK654" s="133"/>
      <c r="BL654" s="133"/>
      <c r="BM654" s="133"/>
      <c r="BN654" s="133"/>
      <c r="BO654" s="133"/>
      <c r="BP654" s="133"/>
      <c r="BQ654" s="133"/>
      <c r="BR654" s="133"/>
      <c r="BS654" s="133"/>
      <c r="BT654" s="133"/>
      <c r="BU654" s="133"/>
      <c r="BV654" s="133"/>
      <c r="BW654" s="133"/>
      <c r="BX654" s="133"/>
      <c r="BY654" s="133"/>
      <c r="BZ654" s="133"/>
      <c r="CA654" s="133"/>
      <c r="CB654" s="133"/>
      <c r="CC654" s="133"/>
      <c r="CD654" s="133"/>
      <c r="CE654" s="133"/>
      <c r="CF654" s="133"/>
      <c r="CG654" s="133"/>
      <c r="CH654" s="133"/>
      <c r="CI654" s="133"/>
      <c r="CJ654" s="133"/>
      <c r="CK654" s="133"/>
      <c r="CL654" s="133"/>
      <c r="CM654" s="133"/>
      <c r="CN654" s="133"/>
      <c r="CO654" s="133"/>
      <c r="CP654" s="133"/>
      <c r="CQ654" s="133"/>
      <c r="CR654" s="133"/>
      <c r="CS654" s="133"/>
      <c r="CT654" s="133"/>
      <c r="CU654" s="133"/>
      <c r="CV654" s="133"/>
      <c r="CW654" s="133"/>
      <c r="CX654" s="133"/>
      <c r="CY654" s="133"/>
      <c r="CZ654" s="133"/>
      <c r="DA654" s="133"/>
      <c r="DB654" s="133"/>
      <c r="DC654" s="133"/>
      <c r="DD654" s="133"/>
      <c r="DE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33"/>
      <c r="BG655" s="133"/>
      <c r="BH655" s="133"/>
      <c r="BI655" s="133"/>
      <c r="BJ655" s="133"/>
      <c r="BK655" s="133"/>
      <c r="BL655" s="133"/>
      <c r="BM655" s="133"/>
      <c r="BN655" s="133"/>
      <c r="BO655" s="133"/>
      <c r="BP655" s="133"/>
      <c r="BQ655" s="133"/>
      <c r="BR655" s="133"/>
      <c r="BS655" s="133"/>
      <c r="BT655" s="133"/>
      <c r="BU655" s="133"/>
      <c r="BV655" s="133"/>
      <c r="BW655" s="133"/>
      <c r="BX655" s="133"/>
      <c r="BY655" s="133"/>
      <c r="BZ655" s="133"/>
      <c r="CA655" s="133"/>
      <c r="CB655" s="133"/>
      <c r="CC655" s="133"/>
      <c r="CD655" s="133"/>
      <c r="CE655" s="133"/>
      <c r="CF655" s="133"/>
      <c r="CG655" s="133"/>
      <c r="CH655" s="133"/>
      <c r="CI655" s="133"/>
      <c r="CJ655" s="133"/>
      <c r="CK655" s="133"/>
      <c r="CL655" s="133"/>
      <c r="CM655" s="133"/>
      <c r="CN655" s="133"/>
      <c r="CO655" s="133"/>
      <c r="CP655" s="133"/>
      <c r="CQ655" s="133"/>
      <c r="CR655" s="133"/>
      <c r="CS655" s="133"/>
      <c r="CT655" s="133"/>
      <c r="CU655" s="133"/>
      <c r="CV655" s="133"/>
      <c r="CW655" s="133"/>
      <c r="CX655" s="133"/>
      <c r="CY655" s="133"/>
      <c r="CZ655" s="133"/>
      <c r="DA655" s="133"/>
      <c r="DB655" s="133"/>
      <c r="DC655" s="133"/>
      <c r="DD655" s="133"/>
      <c r="DE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33"/>
      <c r="BG656" s="133"/>
      <c r="BH656" s="133"/>
      <c r="BI656" s="133"/>
      <c r="BJ656" s="133"/>
      <c r="BK656" s="133"/>
      <c r="BL656" s="133"/>
      <c r="BM656" s="133"/>
      <c r="BN656" s="133"/>
      <c r="BO656" s="133"/>
      <c r="BP656" s="133"/>
      <c r="BQ656" s="133"/>
      <c r="BR656" s="133"/>
      <c r="BS656" s="133"/>
      <c r="BT656" s="133"/>
      <c r="BU656" s="133"/>
      <c r="BV656" s="133"/>
      <c r="BW656" s="133"/>
      <c r="BX656" s="133"/>
      <c r="BY656" s="133"/>
      <c r="BZ656" s="133"/>
      <c r="CA656" s="133"/>
      <c r="CB656" s="133"/>
      <c r="CC656" s="133"/>
      <c r="CD656" s="133"/>
      <c r="CE656" s="133"/>
      <c r="CF656" s="133"/>
      <c r="CG656" s="133"/>
      <c r="CH656" s="133"/>
      <c r="CI656" s="133"/>
      <c r="CJ656" s="133"/>
      <c r="CK656" s="133"/>
      <c r="CL656" s="133"/>
      <c r="CM656" s="133"/>
      <c r="CN656" s="133"/>
      <c r="CO656" s="133"/>
      <c r="CP656" s="133"/>
      <c r="CQ656" s="133"/>
      <c r="CR656" s="133"/>
      <c r="CS656" s="133"/>
      <c r="CT656" s="133"/>
      <c r="CU656" s="133"/>
      <c r="CV656" s="133"/>
      <c r="CW656" s="133"/>
      <c r="CX656" s="133"/>
      <c r="CY656" s="133"/>
      <c r="CZ656" s="133"/>
      <c r="DA656" s="133"/>
      <c r="DB656" s="133"/>
      <c r="DC656" s="133"/>
      <c r="DD656" s="133"/>
      <c r="DE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33"/>
      <c r="BG657" s="133"/>
      <c r="BH657" s="133"/>
      <c r="BI657" s="133"/>
      <c r="BJ657" s="133"/>
      <c r="BK657" s="133"/>
      <c r="BL657" s="133"/>
      <c r="BM657" s="133"/>
      <c r="BN657" s="133"/>
      <c r="BO657" s="133"/>
      <c r="BP657" s="133"/>
      <c r="BQ657" s="133"/>
      <c r="BR657" s="133"/>
      <c r="BS657" s="133"/>
      <c r="BT657" s="133"/>
      <c r="BU657" s="133"/>
      <c r="BV657" s="133"/>
      <c r="BW657" s="133"/>
      <c r="BX657" s="133"/>
      <c r="BY657" s="133"/>
      <c r="BZ657" s="133"/>
      <c r="CA657" s="133"/>
      <c r="CB657" s="133"/>
      <c r="CC657" s="133"/>
      <c r="CD657" s="133"/>
      <c r="CE657" s="133"/>
      <c r="CF657" s="133"/>
      <c r="CG657" s="133"/>
      <c r="CH657" s="133"/>
      <c r="CI657" s="133"/>
      <c r="CJ657" s="133"/>
      <c r="CK657" s="133"/>
      <c r="CL657" s="133"/>
      <c r="CM657" s="133"/>
      <c r="CN657" s="133"/>
      <c r="CO657" s="133"/>
      <c r="CP657" s="133"/>
      <c r="CQ657" s="133"/>
      <c r="CR657" s="133"/>
      <c r="CS657" s="133"/>
      <c r="CT657" s="133"/>
      <c r="CU657" s="133"/>
      <c r="CV657" s="133"/>
      <c r="CW657" s="133"/>
      <c r="CX657" s="133"/>
      <c r="CY657" s="133"/>
      <c r="CZ657" s="133"/>
      <c r="DA657" s="133"/>
      <c r="DB657" s="133"/>
      <c r="DC657" s="133"/>
      <c r="DD657" s="133"/>
      <c r="DE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  <c r="BQ658" s="133"/>
      <c r="BR658" s="133"/>
      <c r="BS658" s="133"/>
      <c r="BT658" s="133"/>
      <c r="BU658" s="133"/>
      <c r="BV658" s="133"/>
      <c r="BW658" s="133"/>
      <c r="BX658" s="133"/>
      <c r="BY658" s="133"/>
      <c r="BZ658" s="133"/>
      <c r="CA658" s="133"/>
      <c r="CB658" s="133"/>
      <c r="CC658" s="133"/>
      <c r="CD658" s="133"/>
      <c r="CE658" s="133"/>
      <c r="CF658" s="133"/>
      <c r="CG658" s="133"/>
      <c r="CH658" s="133"/>
      <c r="CI658" s="133"/>
      <c r="CJ658" s="133"/>
      <c r="CK658" s="133"/>
      <c r="CL658" s="133"/>
      <c r="CM658" s="133"/>
      <c r="CN658" s="133"/>
      <c r="CO658" s="133"/>
      <c r="CP658" s="133"/>
      <c r="CQ658" s="133"/>
      <c r="CR658" s="133"/>
      <c r="CS658" s="133"/>
      <c r="CT658" s="133"/>
      <c r="CU658" s="133"/>
      <c r="CV658" s="133"/>
      <c r="CW658" s="133"/>
      <c r="CX658" s="133"/>
      <c r="CY658" s="133"/>
      <c r="CZ658" s="133"/>
      <c r="DA658" s="133"/>
      <c r="DB658" s="133"/>
      <c r="DC658" s="133"/>
      <c r="DD658" s="133"/>
      <c r="DE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33"/>
      <c r="BF659" s="133"/>
      <c r="BG659" s="133"/>
      <c r="BH659" s="133"/>
      <c r="BI659" s="133"/>
      <c r="BJ659" s="133"/>
      <c r="BK659" s="133"/>
      <c r="BL659" s="133"/>
      <c r="BM659" s="133"/>
      <c r="BN659" s="133"/>
      <c r="BO659" s="133"/>
      <c r="BP659" s="133"/>
      <c r="BQ659" s="133"/>
      <c r="BR659" s="133"/>
      <c r="BS659" s="133"/>
      <c r="BT659" s="133"/>
      <c r="BU659" s="133"/>
      <c r="BV659" s="133"/>
      <c r="BW659" s="133"/>
      <c r="BX659" s="133"/>
      <c r="BY659" s="133"/>
      <c r="BZ659" s="133"/>
      <c r="CA659" s="133"/>
      <c r="CB659" s="133"/>
      <c r="CC659" s="133"/>
      <c r="CD659" s="133"/>
      <c r="CE659" s="133"/>
      <c r="CF659" s="133"/>
      <c r="CG659" s="133"/>
      <c r="CH659" s="133"/>
      <c r="CI659" s="133"/>
      <c r="CJ659" s="133"/>
      <c r="CK659" s="133"/>
      <c r="CL659" s="133"/>
      <c r="CM659" s="133"/>
      <c r="CN659" s="133"/>
      <c r="CO659" s="133"/>
      <c r="CP659" s="133"/>
      <c r="CQ659" s="133"/>
      <c r="CR659" s="133"/>
      <c r="CS659" s="133"/>
      <c r="CT659" s="133"/>
      <c r="CU659" s="133"/>
      <c r="CV659" s="133"/>
      <c r="CW659" s="133"/>
      <c r="CX659" s="133"/>
      <c r="CY659" s="133"/>
      <c r="CZ659" s="133"/>
      <c r="DA659" s="133"/>
      <c r="DB659" s="133"/>
      <c r="DC659" s="133"/>
      <c r="DD659" s="133"/>
      <c r="DE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33"/>
      <c r="BG660" s="133"/>
      <c r="BH660" s="133"/>
      <c r="BI660" s="133"/>
      <c r="BJ660" s="133"/>
      <c r="BK660" s="133"/>
      <c r="BL660" s="133"/>
      <c r="BM660" s="133"/>
      <c r="BN660" s="133"/>
      <c r="BO660" s="133"/>
      <c r="BP660" s="133"/>
      <c r="BQ660" s="133"/>
      <c r="BR660" s="133"/>
      <c r="BS660" s="133"/>
      <c r="BT660" s="133"/>
      <c r="BU660" s="133"/>
      <c r="BV660" s="133"/>
      <c r="BW660" s="133"/>
      <c r="BX660" s="133"/>
      <c r="BY660" s="133"/>
      <c r="BZ660" s="133"/>
      <c r="CA660" s="133"/>
      <c r="CB660" s="133"/>
      <c r="CC660" s="133"/>
      <c r="CD660" s="133"/>
      <c r="CE660" s="133"/>
      <c r="CF660" s="133"/>
      <c r="CG660" s="133"/>
      <c r="CH660" s="133"/>
      <c r="CI660" s="133"/>
      <c r="CJ660" s="133"/>
      <c r="CK660" s="133"/>
      <c r="CL660" s="133"/>
      <c r="CM660" s="133"/>
      <c r="CN660" s="133"/>
      <c r="CO660" s="133"/>
      <c r="CP660" s="133"/>
      <c r="CQ660" s="133"/>
      <c r="CR660" s="133"/>
      <c r="CS660" s="133"/>
      <c r="CT660" s="133"/>
      <c r="CU660" s="133"/>
      <c r="CV660" s="133"/>
      <c r="CW660" s="133"/>
      <c r="CX660" s="133"/>
      <c r="CY660" s="133"/>
      <c r="CZ660" s="133"/>
      <c r="DA660" s="133"/>
      <c r="DB660" s="133"/>
      <c r="DC660" s="133"/>
      <c r="DD660" s="133"/>
      <c r="DE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33"/>
      <c r="BG661" s="133"/>
      <c r="BH661" s="133"/>
      <c r="BI661" s="133"/>
      <c r="BJ661" s="133"/>
      <c r="BK661" s="133"/>
      <c r="BL661" s="133"/>
      <c r="BM661" s="133"/>
      <c r="BN661" s="133"/>
      <c r="BO661" s="133"/>
      <c r="BP661" s="133"/>
      <c r="BQ661" s="133"/>
      <c r="BR661" s="133"/>
      <c r="BS661" s="133"/>
      <c r="BT661" s="133"/>
      <c r="BU661" s="133"/>
      <c r="BV661" s="133"/>
      <c r="BW661" s="133"/>
      <c r="BX661" s="133"/>
      <c r="BY661" s="133"/>
      <c r="BZ661" s="133"/>
      <c r="CA661" s="133"/>
      <c r="CB661" s="133"/>
      <c r="CC661" s="133"/>
      <c r="CD661" s="133"/>
      <c r="CE661" s="133"/>
      <c r="CF661" s="133"/>
      <c r="CG661" s="133"/>
      <c r="CH661" s="133"/>
      <c r="CI661" s="133"/>
      <c r="CJ661" s="133"/>
      <c r="CK661" s="133"/>
      <c r="CL661" s="133"/>
      <c r="CM661" s="133"/>
      <c r="CN661" s="133"/>
      <c r="CO661" s="133"/>
      <c r="CP661" s="133"/>
      <c r="CQ661" s="133"/>
      <c r="CR661" s="133"/>
      <c r="CS661" s="133"/>
      <c r="CT661" s="133"/>
      <c r="CU661" s="133"/>
      <c r="CV661" s="133"/>
      <c r="CW661" s="133"/>
      <c r="CX661" s="133"/>
      <c r="CY661" s="133"/>
      <c r="CZ661" s="133"/>
      <c r="DA661" s="133"/>
      <c r="DB661" s="133"/>
      <c r="DC661" s="133"/>
      <c r="DD661" s="133"/>
      <c r="DE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33"/>
      <c r="BG662" s="133"/>
      <c r="BH662" s="133"/>
      <c r="BI662" s="133"/>
      <c r="BJ662" s="133"/>
      <c r="BK662" s="133"/>
      <c r="BL662" s="133"/>
      <c r="BM662" s="133"/>
      <c r="BN662" s="133"/>
      <c r="BO662" s="133"/>
      <c r="BP662" s="133"/>
      <c r="BQ662" s="133"/>
      <c r="BR662" s="133"/>
      <c r="BS662" s="133"/>
      <c r="BT662" s="133"/>
      <c r="BU662" s="133"/>
      <c r="BV662" s="133"/>
      <c r="BW662" s="133"/>
      <c r="BX662" s="133"/>
      <c r="BY662" s="133"/>
      <c r="BZ662" s="133"/>
      <c r="CA662" s="133"/>
      <c r="CB662" s="133"/>
      <c r="CC662" s="133"/>
      <c r="CD662" s="133"/>
      <c r="CE662" s="133"/>
      <c r="CF662" s="133"/>
      <c r="CG662" s="133"/>
      <c r="CH662" s="133"/>
      <c r="CI662" s="133"/>
      <c r="CJ662" s="133"/>
      <c r="CK662" s="133"/>
      <c r="CL662" s="133"/>
      <c r="CM662" s="133"/>
      <c r="CN662" s="133"/>
      <c r="CO662" s="133"/>
      <c r="CP662" s="133"/>
      <c r="CQ662" s="133"/>
      <c r="CR662" s="133"/>
      <c r="CS662" s="133"/>
      <c r="CT662" s="133"/>
      <c r="CU662" s="133"/>
      <c r="CV662" s="133"/>
      <c r="CW662" s="133"/>
      <c r="CX662" s="133"/>
      <c r="CY662" s="133"/>
      <c r="CZ662" s="133"/>
      <c r="DA662" s="133"/>
      <c r="DB662" s="133"/>
      <c r="DC662" s="133"/>
      <c r="DD662" s="133"/>
      <c r="DE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33"/>
      <c r="BG663" s="133"/>
      <c r="BH663" s="133"/>
      <c r="BI663" s="133"/>
      <c r="BJ663" s="133"/>
      <c r="BK663" s="133"/>
      <c r="BL663" s="133"/>
      <c r="BM663" s="133"/>
      <c r="BN663" s="133"/>
      <c r="BO663" s="133"/>
      <c r="BP663" s="133"/>
      <c r="BQ663" s="133"/>
      <c r="BR663" s="133"/>
      <c r="BS663" s="133"/>
      <c r="BT663" s="133"/>
      <c r="BU663" s="133"/>
      <c r="BV663" s="133"/>
      <c r="BW663" s="133"/>
      <c r="BX663" s="133"/>
      <c r="BY663" s="133"/>
      <c r="BZ663" s="133"/>
      <c r="CA663" s="133"/>
      <c r="CB663" s="133"/>
      <c r="CC663" s="133"/>
      <c r="CD663" s="133"/>
      <c r="CE663" s="133"/>
      <c r="CF663" s="133"/>
      <c r="CG663" s="133"/>
      <c r="CH663" s="133"/>
      <c r="CI663" s="133"/>
      <c r="CJ663" s="133"/>
      <c r="CK663" s="133"/>
      <c r="CL663" s="133"/>
      <c r="CM663" s="133"/>
      <c r="CN663" s="133"/>
      <c r="CO663" s="133"/>
      <c r="CP663" s="133"/>
      <c r="CQ663" s="133"/>
      <c r="CR663" s="133"/>
      <c r="CS663" s="133"/>
      <c r="CT663" s="133"/>
      <c r="CU663" s="133"/>
      <c r="CV663" s="133"/>
      <c r="CW663" s="133"/>
      <c r="CX663" s="133"/>
      <c r="CY663" s="133"/>
      <c r="CZ663" s="133"/>
      <c r="DA663" s="133"/>
      <c r="DB663" s="133"/>
      <c r="DC663" s="133"/>
      <c r="DD663" s="133"/>
      <c r="DE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/>
      <c r="BF664" s="133"/>
      <c r="BG664" s="133"/>
      <c r="BH664" s="133"/>
      <c r="BI664" s="133"/>
      <c r="BJ664" s="133"/>
      <c r="BK664" s="133"/>
      <c r="BL664" s="133"/>
      <c r="BM664" s="133"/>
      <c r="BN664" s="133"/>
      <c r="BO664" s="133"/>
      <c r="BP664" s="133"/>
      <c r="BQ664" s="133"/>
      <c r="BR664" s="133"/>
      <c r="BS664" s="133"/>
      <c r="BT664" s="133"/>
      <c r="BU664" s="133"/>
      <c r="BV664" s="133"/>
      <c r="BW664" s="133"/>
      <c r="BX664" s="133"/>
      <c r="BY664" s="133"/>
      <c r="BZ664" s="133"/>
      <c r="CA664" s="133"/>
      <c r="CB664" s="133"/>
      <c r="CC664" s="133"/>
      <c r="CD664" s="133"/>
      <c r="CE664" s="133"/>
      <c r="CF664" s="133"/>
      <c r="CG664" s="133"/>
      <c r="CH664" s="133"/>
      <c r="CI664" s="133"/>
      <c r="CJ664" s="133"/>
      <c r="CK664" s="133"/>
      <c r="CL664" s="133"/>
      <c r="CM664" s="133"/>
      <c r="CN664" s="133"/>
      <c r="CO664" s="133"/>
      <c r="CP664" s="133"/>
      <c r="CQ664" s="133"/>
      <c r="CR664" s="133"/>
      <c r="CS664" s="133"/>
      <c r="CT664" s="133"/>
      <c r="CU664" s="133"/>
      <c r="CV664" s="133"/>
      <c r="CW664" s="133"/>
      <c r="CX664" s="133"/>
      <c r="CY664" s="133"/>
      <c r="CZ664" s="133"/>
      <c r="DA664" s="133"/>
      <c r="DB664" s="133"/>
      <c r="DC664" s="133"/>
      <c r="DD664" s="133"/>
      <c r="DE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33"/>
      <c r="BG665" s="133"/>
      <c r="BH665" s="133"/>
      <c r="BI665" s="133"/>
      <c r="BJ665" s="133"/>
      <c r="BK665" s="133"/>
      <c r="BL665" s="133"/>
      <c r="BM665" s="133"/>
      <c r="BN665" s="133"/>
      <c r="BO665" s="133"/>
      <c r="BP665" s="133"/>
      <c r="BQ665" s="133"/>
      <c r="BR665" s="133"/>
      <c r="BS665" s="133"/>
      <c r="BT665" s="133"/>
      <c r="BU665" s="133"/>
      <c r="BV665" s="133"/>
      <c r="BW665" s="133"/>
      <c r="BX665" s="133"/>
      <c r="BY665" s="133"/>
      <c r="BZ665" s="133"/>
      <c r="CA665" s="133"/>
      <c r="CB665" s="133"/>
      <c r="CC665" s="133"/>
      <c r="CD665" s="133"/>
      <c r="CE665" s="133"/>
      <c r="CF665" s="133"/>
      <c r="CG665" s="133"/>
      <c r="CH665" s="133"/>
      <c r="CI665" s="133"/>
      <c r="CJ665" s="133"/>
      <c r="CK665" s="133"/>
      <c r="CL665" s="133"/>
      <c r="CM665" s="133"/>
      <c r="CN665" s="133"/>
      <c r="CO665" s="133"/>
      <c r="CP665" s="133"/>
      <c r="CQ665" s="133"/>
      <c r="CR665" s="133"/>
      <c r="CS665" s="133"/>
      <c r="CT665" s="133"/>
      <c r="CU665" s="133"/>
      <c r="CV665" s="133"/>
      <c r="CW665" s="133"/>
      <c r="CX665" s="133"/>
      <c r="CY665" s="133"/>
      <c r="CZ665" s="133"/>
      <c r="DA665" s="133"/>
      <c r="DB665" s="133"/>
      <c r="DC665" s="133"/>
      <c r="DD665" s="133"/>
      <c r="DE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/>
      <c r="BF666" s="133"/>
      <c r="BG666" s="133"/>
      <c r="BH666" s="133"/>
      <c r="BI666" s="133"/>
      <c r="BJ666" s="133"/>
      <c r="BK666" s="133"/>
      <c r="BL666" s="133"/>
      <c r="BM666" s="133"/>
      <c r="BN666" s="133"/>
      <c r="BO666" s="133"/>
      <c r="BP666" s="133"/>
      <c r="BQ666" s="133"/>
      <c r="BR666" s="133"/>
      <c r="BS666" s="133"/>
      <c r="BT666" s="133"/>
      <c r="BU666" s="133"/>
      <c r="BV666" s="133"/>
      <c r="BW666" s="133"/>
      <c r="BX666" s="133"/>
      <c r="BY666" s="133"/>
      <c r="BZ666" s="133"/>
      <c r="CA666" s="133"/>
      <c r="CB666" s="133"/>
      <c r="CC666" s="133"/>
      <c r="CD666" s="133"/>
      <c r="CE666" s="133"/>
      <c r="CF666" s="133"/>
      <c r="CG666" s="133"/>
      <c r="CH666" s="133"/>
      <c r="CI666" s="133"/>
      <c r="CJ666" s="133"/>
      <c r="CK666" s="133"/>
      <c r="CL666" s="133"/>
      <c r="CM666" s="133"/>
      <c r="CN666" s="133"/>
      <c r="CO666" s="133"/>
      <c r="CP666" s="133"/>
      <c r="CQ666" s="133"/>
      <c r="CR666" s="133"/>
      <c r="CS666" s="133"/>
      <c r="CT666" s="133"/>
      <c r="CU666" s="133"/>
      <c r="CV666" s="133"/>
      <c r="CW666" s="133"/>
      <c r="CX666" s="133"/>
      <c r="CY666" s="133"/>
      <c r="CZ666" s="133"/>
      <c r="DA666" s="133"/>
      <c r="DB666" s="133"/>
      <c r="DC666" s="133"/>
      <c r="DD666" s="133"/>
      <c r="DE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/>
      <c r="BF667" s="133"/>
      <c r="BG667" s="133"/>
      <c r="BH667" s="133"/>
      <c r="BI667" s="133"/>
      <c r="BJ667" s="133"/>
      <c r="BK667" s="133"/>
      <c r="BL667" s="133"/>
      <c r="BM667" s="133"/>
      <c r="BN667" s="133"/>
      <c r="BO667" s="133"/>
      <c r="BP667" s="133"/>
      <c r="BQ667" s="133"/>
      <c r="BR667" s="133"/>
      <c r="BS667" s="133"/>
      <c r="BT667" s="133"/>
      <c r="BU667" s="133"/>
      <c r="BV667" s="133"/>
      <c r="BW667" s="133"/>
      <c r="BX667" s="133"/>
      <c r="BY667" s="133"/>
      <c r="BZ667" s="133"/>
      <c r="CA667" s="133"/>
      <c r="CB667" s="133"/>
      <c r="CC667" s="133"/>
      <c r="CD667" s="133"/>
      <c r="CE667" s="133"/>
      <c r="CF667" s="133"/>
      <c r="CG667" s="133"/>
      <c r="CH667" s="133"/>
      <c r="CI667" s="133"/>
      <c r="CJ667" s="133"/>
      <c r="CK667" s="133"/>
      <c r="CL667" s="133"/>
      <c r="CM667" s="133"/>
      <c r="CN667" s="133"/>
      <c r="CO667" s="133"/>
      <c r="CP667" s="133"/>
      <c r="CQ667" s="133"/>
      <c r="CR667" s="133"/>
      <c r="CS667" s="133"/>
      <c r="CT667" s="133"/>
      <c r="CU667" s="133"/>
      <c r="CV667" s="133"/>
      <c r="CW667" s="133"/>
      <c r="CX667" s="133"/>
      <c r="CY667" s="133"/>
      <c r="CZ667" s="133"/>
      <c r="DA667" s="133"/>
      <c r="DB667" s="133"/>
      <c r="DC667" s="133"/>
      <c r="DD667" s="133"/>
      <c r="DE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33"/>
      <c r="BG668" s="133"/>
      <c r="BH668" s="133"/>
      <c r="BI668" s="133"/>
      <c r="BJ668" s="133"/>
      <c r="BK668" s="133"/>
      <c r="BL668" s="133"/>
      <c r="BM668" s="133"/>
      <c r="BN668" s="133"/>
      <c r="BO668" s="133"/>
      <c r="BP668" s="133"/>
      <c r="BQ668" s="133"/>
      <c r="BR668" s="133"/>
      <c r="BS668" s="133"/>
      <c r="BT668" s="133"/>
      <c r="BU668" s="133"/>
      <c r="BV668" s="133"/>
      <c r="BW668" s="133"/>
      <c r="BX668" s="133"/>
      <c r="BY668" s="133"/>
      <c r="BZ668" s="133"/>
      <c r="CA668" s="133"/>
      <c r="CB668" s="133"/>
      <c r="CC668" s="133"/>
      <c r="CD668" s="133"/>
      <c r="CE668" s="133"/>
      <c r="CF668" s="133"/>
      <c r="CG668" s="133"/>
      <c r="CH668" s="133"/>
      <c r="CI668" s="133"/>
      <c r="CJ668" s="133"/>
      <c r="CK668" s="133"/>
      <c r="CL668" s="133"/>
      <c r="CM668" s="133"/>
      <c r="CN668" s="133"/>
      <c r="CO668" s="133"/>
      <c r="CP668" s="133"/>
      <c r="CQ668" s="133"/>
      <c r="CR668" s="133"/>
      <c r="CS668" s="133"/>
      <c r="CT668" s="133"/>
      <c r="CU668" s="133"/>
      <c r="CV668" s="133"/>
      <c r="CW668" s="133"/>
      <c r="CX668" s="133"/>
      <c r="CY668" s="133"/>
      <c r="CZ668" s="133"/>
      <c r="DA668" s="133"/>
      <c r="DB668" s="133"/>
      <c r="DC668" s="133"/>
      <c r="DD668" s="133"/>
      <c r="DE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3"/>
      <c r="BF669" s="133"/>
      <c r="BG669" s="133"/>
      <c r="BH669" s="133"/>
      <c r="BI669" s="133"/>
      <c r="BJ669" s="133"/>
      <c r="BK669" s="133"/>
      <c r="BL669" s="133"/>
      <c r="BM669" s="133"/>
      <c r="BN669" s="133"/>
      <c r="BO669" s="133"/>
      <c r="BP669" s="133"/>
      <c r="BQ669" s="133"/>
      <c r="BR669" s="133"/>
      <c r="BS669" s="133"/>
      <c r="BT669" s="133"/>
      <c r="BU669" s="133"/>
      <c r="BV669" s="133"/>
      <c r="BW669" s="133"/>
      <c r="BX669" s="133"/>
      <c r="BY669" s="133"/>
      <c r="BZ669" s="133"/>
      <c r="CA669" s="133"/>
      <c r="CB669" s="133"/>
      <c r="CC669" s="133"/>
      <c r="CD669" s="133"/>
      <c r="CE669" s="133"/>
      <c r="CF669" s="133"/>
      <c r="CG669" s="133"/>
      <c r="CH669" s="133"/>
      <c r="CI669" s="133"/>
      <c r="CJ669" s="133"/>
      <c r="CK669" s="133"/>
      <c r="CL669" s="133"/>
      <c r="CM669" s="133"/>
      <c r="CN669" s="133"/>
      <c r="CO669" s="133"/>
      <c r="CP669" s="133"/>
      <c r="CQ669" s="133"/>
      <c r="CR669" s="133"/>
      <c r="CS669" s="133"/>
      <c r="CT669" s="133"/>
      <c r="CU669" s="133"/>
      <c r="CV669" s="133"/>
      <c r="CW669" s="133"/>
      <c r="CX669" s="133"/>
      <c r="CY669" s="133"/>
      <c r="CZ669" s="133"/>
      <c r="DA669" s="133"/>
      <c r="DB669" s="133"/>
      <c r="DC669" s="133"/>
      <c r="DD669" s="133"/>
      <c r="DE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/>
      <c r="BF670" s="133"/>
      <c r="BG670" s="133"/>
      <c r="BH670" s="133"/>
      <c r="BI670" s="133"/>
      <c r="BJ670" s="133"/>
      <c r="BK670" s="133"/>
      <c r="BL670" s="133"/>
      <c r="BM670" s="133"/>
      <c r="BN670" s="133"/>
      <c r="BO670" s="133"/>
      <c r="BP670" s="133"/>
      <c r="BQ670" s="133"/>
      <c r="BR670" s="133"/>
      <c r="BS670" s="133"/>
      <c r="BT670" s="133"/>
      <c r="BU670" s="133"/>
      <c r="BV670" s="133"/>
      <c r="BW670" s="133"/>
      <c r="BX670" s="133"/>
      <c r="BY670" s="133"/>
      <c r="BZ670" s="133"/>
      <c r="CA670" s="133"/>
      <c r="CB670" s="133"/>
      <c r="CC670" s="133"/>
      <c r="CD670" s="133"/>
      <c r="CE670" s="133"/>
      <c r="CF670" s="133"/>
      <c r="CG670" s="133"/>
      <c r="CH670" s="133"/>
      <c r="CI670" s="133"/>
      <c r="CJ670" s="133"/>
      <c r="CK670" s="133"/>
      <c r="CL670" s="133"/>
      <c r="CM670" s="133"/>
      <c r="CN670" s="133"/>
      <c r="CO670" s="133"/>
      <c r="CP670" s="133"/>
      <c r="CQ670" s="133"/>
      <c r="CR670" s="133"/>
      <c r="CS670" s="133"/>
      <c r="CT670" s="133"/>
      <c r="CU670" s="133"/>
      <c r="CV670" s="133"/>
      <c r="CW670" s="133"/>
      <c r="CX670" s="133"/>
      <c r="CY670" s="133"/>
      <c r="CZ670" s="133"/>
      <c r="DA670" s="133"/>
      <c r="DB670" s="133"/>
      <c r="DC670" s="133"/>
      <c r="DD670" s="133"/>
      <c r="DE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/>
      <c r="BF671" s="133"/>
      <c r="BG671" s="133"/>
      <c r="BH671" s="133"/>
      <c r="BI671" s="133"/>
      <c r="BJ671" s="133"/>
      <c r="BK671" s="133"/>
      <c r="BL671" s="133"/>
      <c r="BM671" s="133"/>
      <c r="BN671" s="133"/>
      <c r="BO671" s="133"/>
      <c r="BP671" s="133"/>
      <c r="BQ671" s="133"/>
      <c r="BR671" s="133"/>
      <c r="BS671" s="133"/>
      <c r="BT671" s="133"/>
      <c r="BU671" s="133"/>
      <c r="BV671" s="133"/>
      <c r="BW671" s="133"/>
      <c r="BX671" s="133"/>
      <c r="BY671" s="133"/>
      <c r="BZ671" s="133"/>
      <c r="CA671" s="133"/>
      <c r="CB671" s="133"/>
      <c r="CC671" s="133"/>
      <c r="CD671" s="133"/>
      <c r="CE671" s="133"/>
      <c r="CF671" s="133"/>
      <c r="CG671" s="133"/>
      <c r="CH671" s="133"/>
      <c r="CI671" s="133"/>
      <c r="CJ671" s="133"/>
      <c r="CK671" s="133"/>
      <c r="CL671" s="133"/>
      <c r="CM671" s="133"/>
      <c r="CN671" s="133"/>
      <c r="CO671" s="133"/>
      <c r="CP671" s="133"/>
      <c r="CQ671" s="133"/>
      <c r="CR671" s="133"/>
      <c r="CS671" s="133"/>
      <c r="CT671" s="133"/>
      <c r="CU671" s="133"/>
      <c r="CV671" s="133"/>
      <c r="CW671" s="133"/>
      <c r="CX671" s="133"/>
      <c r="CY671" s="133"/>
      <c r="CZ671" s="133"/>
      <c r="DA671" s="133"/>
      <c r="DB671" s="133"/>
      <c r="DC671" s="133"/>
      <c r="DD671" s="133"/>
      <c r="DE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33"/>
      <c r="BG672" s="133"/>
      <c r="BH672" s="133"/>
      <c r="BI672" s="133"/>
      <c r="BJ672" s="133"/>
      <c r="BK672" s="133"/>
      <c r="BL672" s="133"/>
      <c r="BM672" s="133"/>
      <c r="BN672" s="133"/>
      <c r="BO672" s="133"/>
      <c r="BP672" s="133"/>
      <c r="BQ672" s="133"/>
      <c r="BR672" s="133"/>
      <c r="BS672" s="133"/>
      <c r="BT672" s="133"/>
      <c r="BU672" s="133"/>
      <c r="BV672" s="133"/>
      <c r="BW672" s="133"/>
      <c r="BX672" s="133"/>
      <c r="BY672" s="133"/>
      <c r="BZ672" s="133"/>
      <c r="CA672" s="133"/>
      <c r="CB672" s="133"/>
      <c r="CC672" s="133"/>
      <c r="CD672" s="133"/>
      <c r="CE672" s="133"/>
      <c r="CF672" s="133"/>
      <c r="CG672" s="133"/>
      <c r="CH672" s="133"/>
      <c r="CI672" s="133"/>
      <c r="CJ672" s="133"/>
      <c r="CK672" s="133"/>
      <c r="CL672" s="133"/>
      <c r="CM672" s="133"/>
      <c r="CN672" s="133"/>
      <c r="CO672" s="133"/>
      <c r="CP672" s="133"/>
      <c r="CQ672" s="133"/>
      <c r="CR672" s="133"/>
      <c r="CS672" s="133"/>
      <c r="CT672" s="133"/>
      <c r="CU672" s="133"/>
      <c r="CV672" s="133"/>
      <c r="CW672" s="133"/>
      <c r="CX672" s="133"/>
      <c r="CY672" s="133"/>
      <c r="CZ672" s="133"/>
      <c r="DA672" s="133"/>
      <c r="DB672" s="133"/>
      <c r="DC672" s="133"/>
      <c r="DD672" s="133"/>
      <c r="DE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33"/>
      <c r="BG673" s="133"/>
      <c r="BH673" s="133"/>
      <c r="BI673" s="133"/>
      <c r="BJ673" s="133"/>
      <c r="BK673" s="133"/>
      <c r="BL673" s="133"/>
      <c r="BM673" s="133"/>
      <c r="BN673" s="133"/>
      <c r="BO673" s="133"/>
      <c r="BP673" s="133"/>
      <c r="BQ673" s="133"/>
      <c r="BR673" s="133"/>
      <c r="BS673" s="133"/>
      <c r="BT673" s="133"/>
      <c r="BU673" s="133"/>
      <c r="BV673" s="133"/>
      <c r="BW673" s="133"/>
      <c r="BX673" s="133"/>
      <c r="BY673" s="133"/>
      <c r="BZ673" s="133"/>
      <c r="CA673" s="133"/>
      <c r="CB673" s="133"/>
      <c r="CC673" s="133"/>
      <c r="CD673" s="133"/>
      <c r="CE673" s="133"/>
      <c r="CF673" s="133"/>
      <c r="CG673" s="133"/>
      <c r="CH673" s="133"/>
      <c r="CI673" s="133"/>
      <c r="CJ673" s="133"/>
      <c r="CK673" s="133"/>
      <c r="CL673" s="133"/>
      <c r="CM673" s="133"/>
      <c r="CN673" s="133"/>
      <c r="CO673" s="133"/>
      <c r="CP673" s="133"/>
      <c r="CQ673" s="133"/>
      <c r="CR673" s="133"/>
      <c r="CS673" s="133"/>
      <c r="CT673" s="133"/>
      <c r="CU673" s="133"/>
      <c r="CV673" s="133"/>
      <c r="CW673" s="133"/>
      <c r="CX673" s="133"/>
      <c r="CY673" s="133"/>
      <c r="CZ673" s="133"/>
      <c r="DA673" s="133"/>
      <c r="DB673" s="133"/>
      <c r="DC673" s="133"/>
      <c r="DD673" s="133"/>
      <c r="DE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33"/>
      <c r="BG674" s="133"/>
      <c r="BH674" s="133"/>
      <c r="BI674" s="133"/>
      <c r="BJ674" s="133"/>
      <c r="BK674" s="133"/>
      <c r="BL674" s="133"/>
      <c r="BM674" s="133"/>
      <c r="BN674" s="133"/>
      <c r="BO674" s="133"/>
      <c r="BP674" s="133"/>
      <c r="BQ674" s="133"/>
      <c r="BR674" s="133"/>
      <c r="BS674" s="133"/>
      <c r="BT674" s="133"/>
      <c r="BU674" s="133"/>
      <c r="BV674" s="133"/>
      <c r="BW674" s="133"/>
      <c r="BX674" s="133"/>
      <c r="BY674" s="133"/>
      <c r="BZ674" s="133"/>
      <c r="CA674" s="133"/>
      <c r="CB674" s="133"/>
      <c r="CC674" s="133"/>
      <c r="CD674" s="133"/>
      <c r="CE674" s="133"/>
      <c r="CF674" s="133"/>
      <c r="CG674" s="133"/>
      <c r="CH674" s="133"/>
      <c r="CI674" s="133"/>
      <c r="CJ674" s="133"/>
      <c r="CK674" s="133"/>
      <c r="CL674" s="133"/>
      <c r="CM674" s="133"/>
      <c r="CN674" s="133"/>
      <c r="CO674" s="133"/>
      <c r="CP674" s="133"/>
      <c r="CQ674" s="133"/>
      <c r="CR674" s="133"/>
      <c r="CS674" s="133"/>
      <c r="CT674" s="133"/>
      <c r="CU674" s="133"/>
      <c r="CV674" s="133"/>
      <c r="CW674" s="133"/>
      <c r="CX674" s="133"/>
      <c r="CY674" s="133"/>
      <c r="CZ674" s="133"/>
      <c r="DA674" s="133"/>
      <c r="DB674" s="133"/>
      <c r="DC674" s="133"/>
      <c r="DD674" s="133"/>
      <c r="DE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  <c r="AX675" s="133"/>
      <c r="AY675" s="133"/>
      <c r="AZ675" s="133"/>
      <c r="BA675" s="133"/>
      <c r="BB675" s="133"/>
      <c r="BC675" s="133"/>
      <c r="BD675" s="133"/>
      <c r="BE675" s="133"/>
      <c r="BF675" s="133"/>
      <c r="BG675" s="133"/>
      <c r="BH675" s="133"/>
      <c r="BI675" s="133"/>
      <c r="BJ675" s="133"/>
      <c r="BK675" s="133"/>
      <c r="BL675" s="133"/>
      <c r="BM675" s="133"/>
      <c r="BN675" s="133"/>
      <c r="BO675" s="133"/>
      <c r="BP675" s="133"/>
      <c r="BQ675" s="133"/>
      <c r="BR675" s="133"/>
      <c r="BS675" s="133"/>
      <c r="BT675" s="133"/>
      <c r="BU675" s="133"/>
      <c r="BV675" s="133"/>
      <c r="BW675" s="133"/>
      <c r="BX675" s="133"/>
      <c r="BY675" s="133"/>
      <c r="BZ675" s="133"/>
      <c r="CA675" s="133"/>
      <c r="CB675" s="133"/>
      <c r="CC675" s="133"/>
      <c r="CD675" s="133"/>
      <c r="CE675" s="133"/>
      <c r="CF675" s="133"/>
      <c r="CG675" s="133"/>
      <c r="CH675" s="133"/>
      <c r="CI675" s="133"/>
      <c r="CJ675" s="133"/>
      <c r="CK675" s="133"/>
      <c r="CL675" s="133"/>
      <c r="CM675" s="133"/>
      <c r="CN675" s="133"/>
      <c r="CO675" s="133"/>
      <c r="CP675" s="133"/>
      <c r="CQ675" s="133"/>
      <c r="CR675" s="133"/>
      <c r="CS675" s="133"/>
      <c r="CT675" s="133"/>
      <c r="CU675" s="133"/>
      <c r="CV675" s="133"/>
      <c r="CW675" s="133"/>
      <c r="CX675" s="133"/>
      <c r="CY675" s="133"/>
      <c r="CZ675" s="133"/>
      <c r="DA675" s="133"/>
      <c r="DB675" s="133"/>
      <c r="DC675" s="133"/>
      <c r="DD675" s="133"/>
      <c r="DE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33"/>
      <c r="BF676" s="133"/>
      <c r="BG676" s="133"/>
      <c r="BH676" s="133"/>
      <c r="BI676" s="133"/>
      <c r="BJ676" s="133"/>
      <c r="BK676" s="133"/>
      <c r="BL676" s="133"/>
      <c r="BM676" s="133"/>
      <c r="BN676" s="133"/>
      <c r="BO676" s="133"/>
      <c r="BP676" s="133"/>
      <c r="BQ676" s="133"/>
      <c r="BR676" s="133"/>
      <c r="BS676" s="133"/>
      <c r="BT676" s="133"/>
      <c r="BU676" s="133"/>
      <c r="BV676" s="133"/>
      <c r="BW676" s="133"/>
      <c r="BX676" s="133"/>
      <c r="BY676" s="133"/>
      <c r="BZ676" s="133"/>
      <c r="CA676" s="133"/>
      <c r="CB676" s="133"/>
      <c r="CC676" s="133"/>
      <c r="CD676" s="133"/>
      <c r="CE676" s="133"/>
      <c r="CF676" s="133"/>
      <c r="CG676" s="133"/>
      <c r="CH676" s="133"/>
      <c r="CI676" s="133"/>
      <c r="CJ676" s="133"/>
      <c r="CK676" s="133"/>
      <c r="CL676" s="133"/>
      <c r="CM676" s="133"/>
      <c r="CN676" s="133"/>
      <c r="CO676" s="133"/>
      <c r="CP676" s="133"/>
      <c r="CQ676" s="133"/>
      <c r="CR676" s="133"/>
      <c r="CS676" s="133"/>
      <c r="CT676" s="133"/>
      <c r="CU676" s="133"/>
      <c r="CV676" s="133"/>
      <c r="CW676" s="133"/>
      <c r="CX676" s="133"/>
      <c r="CY676" s="133"/>
      <c r="CZ676" s="133"/>
      <c r="DA676" s="133"/>
      <c r="DB676" s="133"/>
      <c r="DC676" s="133"/>
      <c r="DD676" s="133"/>
      <c r="DE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33"/>
      <c r="BG677" s="133"/>
      <c r="BH677" s="133"/>
      <c r="BI677" s="133"/>
      <c r="BJ677" s="133"/>
      <c r="BK677" s="133"/>
      <c r="BL677" s="133"/>
      <c r="BM677" s="133"/>
      <c r="BN677" s="133"/>
      <c r="BO677" s="133"/>
      <c r="BP677" s="133"/>
      <c r="BQ677" s="133"/>
      <c r="BR677" s="133"/>
      <c r="BS677" s="133"/>
      <c r="BT677" s="133"/>
      <c r="BU677" s="133"/>
      <c r="BV677" s="133"/>
      <c r="BW677" s="133"/>
      <c r="BX677" s="133"/>
      <c r="BY677" s="133"/>
      <c r="BZ677" s="133"/>
      <c r="CA677" s="133"/>
      <c r="CB677" s="133"/>
      <c r="CC677" s="133"/>
      <c r="CD677" s="133"/>
      <c r="CE677" s="133"/>
      <c r="CF677" s="133"/>
      <c r="CG677" s="133"/>
      <c r="CH677" s="133"/>
      <c r="CI677" s="133"/>
      <c r="CJ677" s="133"/>
      <c r="CK677" s="133"/>
      <c r="CL677" s="133"/>
      <c r="CM677" s="133"/>
      <c r="CN677" s="133"/>
      <c r="CO677" s="133"/>
      <c r="CP677" s="133"/>
      <c r="CQ677" s="133"/>
      <c r="CR677" s="133"/>
      <c r="CS677" s="133"/>
      <c r="CT677" s="133"/>
      <c r="CU677" s="133"/>
      <c r="CV677" s="133"/>
      <c r="CW677" s="133"/>
      <c r="CX677" s="133"/>
      <c r="CY677" s="133"/>
      <c r="CZ677" s="133"/>
      <c r="DA677" s="133"/>
      <c r="DB677" s="133"/>
      <c r="DC677" s="133"/>
      <c r="DD677" s="133"/>
      <c r="DE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33"/>
      <c r="BG678" s="133"/>
      <c r="BH678" s="133"/>
      <c r="BI678" s="133"/>
      <c r="BJ678" s="133"/>
      <c r="BK678" s="133"/>
      <c r="BL678" s="133"/>
      <c r="BM678" s="133"/>
      <c r="BN678" s="133"/>
      <c r="BO678" s="133"/>
      <c r="BP678" s="133"/>
      <c r="BQ678" s="133"/>
      <c r="BR678" s="133"/>
      <c r="BS678" s="133"/>
      <c r="BT678" s="133"/>
      <c r="BU678" s="133"/>
      <c r="BV678" s="133"/>
      <c r="BW678" s="133"/>
      <c r="BX678" s="133"/>
      <c r="BY678" s="133"/>
      <c r="BZ678" s="133"/>
      <c r="CA678" s="133"/>
      <c r="CB678" s="133"/>
      <c r="CC678" s="133"/>
      <c r="CD678" s="133"/>
      <c r="CE678" s="133"/>
      <c r="CF678" s="133"/>
      <c r="CG678" s="133"/>
      <c r="CH678" s="133"/>
      <c r="CI678" s="133"/>
      <c r="CJ678" s="133"/>
      <c r="CK678" s="133"/>
      <c r="CL678" s="133"/>
      <c r="CM678" s="133"/>
      <c r="CN678" s="133"/>
      <c r="CO678" s="133"/>
      <c r="CP678" s="133"/>
      <c r="CQ678" s="133"/>
      <c r="CR678" s="133"/>
      <c r="CS678" s="133"/>
      <c r="CT678" s="133"/>
      <c r="CU678" s="133"/>
      <c r="CV678" s="133"/>
      <c r="CW678" s="133"/>
      <c r="CX678" s="133"/>
      <c r="CY678" s="133"/>
      <c r="CZ678" s="133"/>
      <c r="DA678" s="133"/>
      <c r="DB678" s="133"/>
      <c r="DC678" s="133"/>
      <c r="DD678" s="133"/>
      <c r="DE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33"/>
      <c r="BG679" s="133"/>
      <c r="BH679" s="133"/>
      <c r="BI679" s="133"/>
      <c r="BJ679" s="133"/>
      <c r="BK679" s="133"/>
      <c r="BL679" s="133"/>
      <c r="BM679" s="133"/>
      <c r="BN679" s="133"/>
      <c r="BO679" s="133"/>
      <c r="BP679" s="133"/>
      <c r="BQ679" s="133"/>
      <c r="BR679" s="133"/>
      <c r="BS679" s="133"/>
      <c r="BT679" s="133"/>
      <c r="BU679" s="133"/>
      <c r="BV679" s="133"/>
      <c r="BW679" s="133"/>
      <c r="BX679" s="133"/>
      <c r="BY679" s="133"/>
      <c r="BZ679" s="133"/>
      <c r="CA679" s="133"/>
      <c r="CB679" s="133"/>
      <c r="CC679" s="133"/>
      <c r="CD679" s="133"/>
      <c r="CE679" s="133"/>
      <c r="CF679" s="133"/>
      <c r="CG679" s="133"/>
      <c r="CH679" s="133"/>
      <c r="CI679" s="133"/>
      <c r="CJ679" s="133"/>
      <c r="CK679" s="133"/>
      <c r="CL679" s="133"/>
      <c r="CM679" s="133"/>
      <c r="CN679" s="133"/>
      <c r="CO679" s="133"/>
      <c r="CP679" s="133"/>
      <c r="CQ679" s="133"/>
      <c r="CR679" s="133"/>
      <c r="CS679" s="133"/>
      <c r="CT679" s="133"/>
      <c r="CU679" s="133"/>
      <c r="CV679" s="133"/>
      <c r="CW679" s="133"/>
      <c r="CX679" s="133"/>
      <c r="CY679" s="133"/>
      <c r="CZ679" s="133"/>
      <c r="DA679" s="133"/>
      <c r="DB679" s="133"/>
      <c r="DC679" s="133"/>
      <c r="DD679" s="133"/>
      <c r="DE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/>
      <c r="BF680" s="133"/>
      <c r="BG680" s="133"/>
      <c r="BH680" s="133"/>
      <c r="BI680" s="133"/>
      <c r="BJ680" s="133"/>
      <c r="BK680" s="133"/>
      <c r="BL680" s="133"/>
      <c r="BM680" s="133"/>
      <c r="BN680" s="133"/>
      <c r="BO680" s="133"/>
      <c r="BP680" s="133"/>
      <c r="BQ680" s="133"/>
      <c r="BR680" s="133"/>
      <c r="BS680" s="133"/>
      <c r="BT680" s="133"/>
      <c r="BU680" s="133"/>
      <c r="BV680" s="133"/>
      <c r="BW680" s="133"/>
      <c r="BX680" s="133"/>
      <c r="BY680" s="133"/>
      <c r="BZ680" s="133"/>
      <c r="CA680" s="133"/>
      <c r="CB680" s="133"/>
      <c r="CC680" s="133"/>
      <c r="CD680" s="133"/>
      <c r="CE680" s="133"/>
      <c r="CF680" s="133"/>
      <c r="CG680" s="133"/>
      <c r="CH680" s="133"/>
      <c r="CI680" s="133"/>
      <c r="CJ680" s="133"/>
      <c r="CK680" s="133"/>
      <c r="CL680" s="133"/>
      <c r="CM680" s="133"/>
      <c r="CN680" s="133"/>
      <c r="CO680" s="133"/>
      <c r="CP680" s="133"/>
      <c r="CQ680" s="133"/>
      <c r="CR680" s="133"/>
      <c r="CS680" s="133"/>
      <c r="CT680" s="133"/>
      <c r="CU680" s="133"/>
      <c r="CV680" s="133"/>
      <c r="CW680" s="133"/>
      <c r="CX680" s="133"/>
      <c r="CY680" s="133"/>
      <c r="CZ680" s="133"/>
      <c r="DA680" s="133"/>
      <c r="DB680" s="133"/>
      <c r="DC680" s="133"/>
      <c r="DD680" s="133"/>
      <c r="DE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33"/>
      <c r="BG681" s="133"/>
      <c r="BH681" s="133"/>
      <c r="BI681" s="133"/>
      <c r="BJ681" s="133"/>
      <c r="BK681" s="133"/>
      <c r="BL681" s="133"/>
      <c r="BM681" s="133"/>
      <c r="BN681" s="133"/>
      <c r="BO681" s="133"/>
      <c r="BP681" s="133"/>
      <c r="BQ681" s="133"/>
      <c r="BR681" s="133"/>
      <c r="BS681" s="133"/>
      <c r="BT681" s="133"/>
      <c r="BU681" s="133"/>
      <c r="BV681" s="133"/>
      <c r="BW681" s="133"/>
      <c r="BX681" s="133"/>
      <c r="BY681" s="133"/>
      <c r="BZ681" s="133"/>
      <c r="CA681" s="133"/>
      <c r="CB681" s="133"/>
      <c r="CC681" s="133"/>
      <c r="CD681" s="133"/>
      <c r="CE681" s="133"/>
      <c r="CF681" s="133"/>
      <c r="CG681" s="133"/>
      <c r="CH681" s="133"/>
      <c r="CI681" s="133"/>
      <c r="CJ681" s="133"/>
      <c r="CK681" s="133"/>
      <c r="CL681" s="133"/>
      <c r="CM681" s="133"/>
      <c r="CN681" s="133"/>
      <c r="CO681" s="133"/>
      <c r="CP681" s="133"/>
      <c r="CQ681" s="133"/>
      <c r="CR681" s="133"/>
      <c r="CS681" s="133"/>
      <c r="CT681" s="133"/>
      <c r="CU681" s="133"/>
      <c r="CV681" s="133"/>
      <c r="CW681" s="133"/>
      <c r="CX681" s="133"/>
      <c r="CY681" s="133"/>
      <c r="CZ681" s="133"/>
      <c r="DA681" s="133"/>
      <c r="DB681" s="133"/>
      <c r="DC681" s="133"/>
      <c r="DD681" s="133"/>
      <c r="DE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33"/>
      <c r="BG682" s="133"/>
      <c r="BH682" s="133"/>
      <c r="BI682" s="133"/>
      <c r="BJ682" s="133"/>
      <c r="BK682" s="133"/>
      <c r="BL682" s="133"/>
      <c r="BM682" s="133"/>
      <c r="BN682" s="133"/>
      <c r="BO682" s="133"/>
      <c r="BP682" s="133"/>
      <c r="BQ682" s="133"/>
      <c r="BR682" s="133"/>
      <c r="BS682" s="133"/>
      <c r="BT682" s="133"/>
      <c r="BU682" s="133"/>
      <c r="BV682" s="133"/>
      <c r="BW682" s="133"/>
      <c r="BX682" s="133"/>
      <c r="BY682" s="133"/>
      <c r="BZ682" s="133"/>
      <c r="CA682" s="133"/>
      <c r="CB682" s="133"/>
      <c r="CC682" s="133"/>
      <c r="CD682" s="133"/>
      <c r="CE682" s="133"/>
      <c r="CF682" s="133"/>
      <c r="CG682" s="133"/>
      <c r="CH682" s="133"/>
      <c r="CI682" s="133"/>
      <c r="CJ682" s="133"/>
      <c r="CK682" s="133"/>
      <c r="CL682" s="133"/>
      <c r="CM682" s="133"/>
      <c r="CN682" s="133"/>
      <c r="CO682" s="133"/>
      <c r="CP682" s="133"/>
      <c r="CQ682" s="133"/>
      <c r="CR682" s="133"/>
      <c r="CS682" s="133"/>
      <c r="CT682" s="133"/>
      <c r="CU682" s="133"/>
      <c r="CV682" s="133"/>
      <c r="CW682" s="133"/>
      <c r="CX682" s="133"/>
      <c r="CY682" s="133"/>
      <c r="CZ682" s="133"/>
      <c r="DA682" s="133"/>
      <c r="DB682" s="133"/>
      <c r="DC682" s="133"/>
      <c r="DD682" s="133"/>
      <c r="DE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  <c r="AX683" s="133"/>
      <c r="AY683" s="133"/>
      <c r="AZ683" s="133"/>
      <c r="BA683" s="133"/>
      <c r="BB683" s="133"/>
      <c r="BC683" s="133"/>
      <c r="BD683" s="133"/>
      <c r="BE683" s="133"/>
      <c r="BF683" s="133"/>
      <c r="BG683" s="133"/>
      <c r="BH683" s="133"/>
      <c r="BI683" s="133"/>
      <c r="BJ683" s="133"/>
      <c r="BK683" s="133"/>
      <c r="BL683" s="133"/>
      <c r="BM683" s="133"/>
      <c r="BN683" s="133"/>
      <c r="BO683" s="133"/>
      <c r="BP683" s="133"/>
      <c r="BQ683" s="133"/>
      <c r="BR683" s="133"/>
      <c r="BS683" s="133"/>
      <c r="BT683" s="133"/>
      <c r="BU683" s="133"/>
      <c r="BV683" s="133"/>
      <c r="BW683" s="133"/>
      <c r="BX683" s="133"/>
      <c r="BY683" s="133"/>
      <c r="BZ683" s="133"/>
      <c r="CA683" s="133"/>
      <c r="CB683" s="133"/>
      <c r="CC683" s="133"/>
      <c r="CD683" s="133"/>
      <c r="CE683" s="133"/>
      <c r="CF683" s="133"/>
      <c r="CG683" s="133"/>
      <c r="CH683" s="133"/>
      <c r="CI683" s="133"/>
      <c r="CJ683" s="133"/>
      <c r="CK683" s="133"/>
      <c r="CL683" s="133"/>
      <c r="CM683" s="133"/>
      <c r="CN683" s="133"/>
      <c r="CO683" s="133"/>
      <c r="CP683" s="133"/>
      <c r="CQ683" s="133"/>
      <c r="CR683" s="133"/>
      <c r="CS683" s="133"/>
      <c r="CT683" s="133"/>
      <c r="CU683" s="133"/>
      <c r="CV683" s="133"/>
      <c r="CW683" s="133"/>
      <c r="CX683" s="133"/>
      <c r="CY683" s="133"/>
      <c r="CZ683" s="133"/>
      <c r="DA683" s="133"/>
      <c r="DB683" s="133"/>
      <c r="DC683" s="133"/>
      <c r="DD683" s="133"/>
      <c r="DE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33"/>
      <c r="BG684" s="133"/>
      <c r="BH684" s="133"/>
      <c r="BI684" s="133"/>
      <c r="BJ684" s="133"/>
      <c r="BK684" s="133"/>
      <c r="BL684" s="133"/>
      <c r="BM684" s="133"/>
      <c r="BN684" s="133"/>
      <c r="BO684" s="133"/>
      <c r="BP684" s="133"/>
      <c r="BQ684" s="133"/>
      <c r="BR684" s="133"/>
      <c r="BS684" s="133"/>
      <c r="BT684" s="133"/>
      <c r="BU684" s="133"/>
      <c r="BV684" s="133"/>
      <c r="BW684" s="133"/>
      <c r="BX684" s="133"/>
      <c r="BY684" s="133"/>
      <c r="BZ684" s="133"/>
      <c r="CA684" s="133"/>
      <c r="CB684" s="133"/>
      <c r="CC684" s="133"/>
      <c r="CD684" s="133"/>
      <c r="CE684" s="133"/>
      <c r="CF684" s="133"/>
      <c r="CG684" s="133"/>
      <c r="CH684" s="133"/>
      <c r="CI684" s="133"/>
      <c r="CJ684" s="133"/>
      <c r="CK684" s="133"/>
      <c r="CL684" s="133"/>
      <c r="CM684" s="133"/>
      <c r="CN684" s="133"/>
      <c r="CO684" s="133"/>
      <c r="CP684" s="133"/>
      <c r="CQ684" s="133"/>
      <c r="CR684" s="133"/>
      <c r="CS684" s="133"/>
      <c r="CT684" s="133"/>
      <c r="CU684" s="133"/>
      <c r="CV684" s="133"/>
      <c r="CW684" s="133"/>
      <c r="CX684" s="133"/>
      <c r="CY684" s="133"/>
      <c r="CZ684" s="133"/>
      <c r="DA684" s="133"/>
      <c r="DB684" s="133"/>
      <c r="DC684" s="133"/>
      <c r="DD684" s="133"/>
      <c r="DE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/>
      <c r="BF685" s="133"/>
      <c r="BG685" s="133"/>
      <c r="BH685" s="133"/>
      <c r="BI685" s="133"/>
      <c r="BJ685" s="133"/>
      <c r="BK685" s="133"/>
      <c r="BL685" s="133"/>
      <c r="BM685" s="133"/>
      <c r="BN685" s="133"/>
      <c r="BO685" s="133"/>
      <c r="BP685" s="133"/>
      <c r="BQ685" s="133"/>
      <c r="BR685" s="133"/>
      <c r="BS685" s="133"/>
      <c r="BT685" s="133"/>
      <c r="BU685" s="133"/>
      <c r="BV685" s="133"/>
      <c r="BW685" s="133"/>
      <c r="BX685" s="133"/>
      <c r="BY685" s="133"/>
      <c r="BZ685" s="133"/>
      <c r="CA685" s="133"/>
      <c r="CB685" s="133"/>
      <c r="CC685" s="133"/>
      <c r="CD685" s="133"/>
      <c r="CE685" s="133"/>
      <c r="CF685" s="133"/>
      <c r="CG685" s="133"/>
      <c r="CH685" s="133"/>
      <c r="CI685" s="133"/>
      <c r="CJ685" s="133"/>
      <c r="CK685" s="133"/>
      <c r="CL685" s="133"/>
      <c r="CM685" s="133"/>
      <c r="CN685" s="133"/>
      <c r="CO685" s="133"/>
      <c r="CP685" s="133"/>
      <c r="CQ685" s="133"/>
      <c r="CR685" s="133"/>
      <c r="CS685" s="133"/>
      <c r="CT685" s="133"/>
      <c r="CU685" s="133"/>
      <c r="CV685" s="133"/>
      <c r="CW685" s="133"/>
      <c r="CX685" s="133"/>
      <c r="CY685" s="133"/>
      <c r="CZ685" s="133"/>
      <c r="DA685" s="133"/>
      <c r="DB685" s="133"/>
      <c r="DC685" s="133"/>
      <c r="DD685" s="133"/>
      <c r="DE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33"/>
      <c r="BG686" s="133"/>
      <c r="BH686" s="133"/>
      <c r="BI686" s="133"/>
      <c r="BJ686" s="133"/>
      <c r="BK686" s="133"/>
      <c r="BL686" s="133"/>
      <c r="BM686" s="133"/>
      <c r="BN686" s="133"/>
      <c r="BO686" s="133"/>
      <c r="BP686" s="133"/>
      <c r="BQ686" s="133"/>
      <c r="BR686" s="133"/>
      <c r="BS686" s="133"/>
      <c r="BT686" s="133"/>
      <c r="BU686" s="133"/>
      <c r="BV686" s="133"/>
      <c r="BW686" s="133"/>
      <c r="BX686" s="133"/>
      <c r="BY686" s="133"/>
      <c r="BZ686" s="133"/>
      <c r="CA686" s="133"/>
      <c r="CB686" s="133"/>
      <c r="CC686" s="133"/>
      <c r="CD686" s="133"/>
      <c r="CE686" s="133"/>
      <c r="CF686" s="133"/>
      <c r="CG686" s="133"/>
      <c r="CH686" s="133"/>
      <c r="CI686" s="133"/>
      <c r="CJ686" s="133"/>
      <c r="CK686" s="133"/>
      <c r="CL686" s="133"/>
      <c r="CM686" s="133"/>
      <c r="CN686" s="133"/>
      <c r="CO686" s="133"/>
      <c r="CP686" s="133"/>
      <c r="CQ686" s="133"/>
      <c r="CR686" s="133"/>
      <c r="CS686" s="133"/>
      <c r="CT686" s="133"/>
      <c r="CU686" s="133"/>
      <c r="CV686" s="133"/>
      <c r="CW686" s="133"/>
      <c r="CX686" s="133"/>
      <c r="CY686" s="133"/>
      <c r="CZ686" s="133"/>
      <c r="DA686" s="133"/>
      <c r="DB686" s="133"/>
      <c r="DC686" s="133"/>
      <c r="DD686" s="133"/>
      <c r="DE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/>
      <c r="BF687" s="133"/>
      <c r="BG687" s="133"/>
      <c r="BH687" s="133"/>
      <c r="BI687" s="133"/>
      <c r="BJ687" s="133"/>
      <c r="BK687" s="133"/>
      <c r="BL687" s="133"/>
      <c r="BM687" s="133"/>
      <c r="BN687" s="133"/>
      <c r="BO687" s="133"/>
      <c r="BP687" s="133"/>
      <c r="BQ687" s="133"/>
      <c r="BR687" s="133"/>
      <c r="BS687" s="133"/>
      <c r="BT687" s="133"/>
      <c r="BU687" s="133"/>
      <c r="BV687" s="133"/>
      <c r="BW687" s="133"/>
      <c r="BX687" s="133"/>
      <c r="BY687" s="133"/>
      <c r="BZ687" s="133"/>
      <c r="CA687" s="133"/>
      <c r="CB687" s="133"/>
      <c r="CC687" s="133"/>
      <c r="CD687" s="133"/>
      <c r="CE687" s="133"/>
      <c r="CF687" s="133"/>
      <c r="CG687" s="133"/>
      <c r="CH687" s="133"/>
      <c r="CI687" s="133"/>
      <c r="CJ687" s="133"/>
      <c r="CK687" s="133"/>
      <c r="CL687" s="133"/>
      <c r="CM687" s="133"/>
      <c r="CN687" s="133"/>
      <c r="CO687" s="133"/>
      <c r="CP687" s="133"/>
      <c r="CQ687" s="133"/>
      <c r="CR687" s="133"/>
      <c r="CS687" s="133"/>
      <c r="CT687" s="133"/>
      <c r="CU687" s="133"/>
      <c r="CV687" s="133"/>
      <c r="CW687" s="133"/>
      <c r="CX687" s="133"/>
      <c r="CY687" s="133"/>
      <c r="CZ687" s="133"/>
      <c r="DA687" s="133"/>
      <c r="DB687" s="133"/>
      <c r="DC687" s="133"/>
      <c r="DD687" s="133"/>
      <c r="DE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/>
      <c r="BF688" s="133"/>
      <c r="BG688" s="133"/>
      <c r="BH688" s="133"/>
      <c r="BI688" s="133"/>
      <c r="BJ688" s="133"/>
      <c r="BK688" s="133"/>
      <c r="BL688" s="133"/>
      <c r="BM688" s="133"/>
      <c r="BN688" s="133"/>
      <c r="BO688" s="133"/>
      <c r="BP688" s="133"/>
      <c r="BQ688" s="133"/>
      <c r="BR688" s="133"/>
      <c r="BS688" s="133"/>
      <c r="BT688" s="133"/>
      <c r="BU688" s="133"/>
      <c r="BV688" s="133"/>
      <c r="BW688" s="133"/>
      <c r="BX688" s="133"/>
      <c r="BY688" s="133"/>
      <c r="BZ688" s="133"/>
      <c r="CA688" s="133"/>
      <c r="CB688" s="133"/>
      <c r="CC688" s="133"/>
      <c r="CD688" s="133"/>
      <c r="CE688" s="133"/>
      <c r="CF688" s="133"/>
      <c r="CG688" s="133"/>
      <c r="CH688" s="133"/>
      <c r="CI688" s="133"/>
      <c r="CJ688" s="133"/>
      <c r="CK688" s="133"/>
      <c r="CL688" s="133"/>
      <c r="CM688" s="133"/>
      <c r="CN688" s="133"/>
      <c r="CO688" s="133"/>
      <c r="CP688" s="133"/>
      <c r="CQ688" s="133"/>
      <c r="CR688" s="133"/>
      <c r="CS688" s="133"/>
      <c r="CT688" s="133"/>
      <c r="CU688" s="133"/>
      <c r="CV688" s="133"/>
      <c r="CW688" s="133"/>
      <c r="CX688" s="133"/>
      <c r="CY688" s="133"/>
      <c r="CZ688" s="133"/>
      <c r="DA688" s="133"/>
      <c r="DB688" s="133"/>
      <c r="DC688" s="133"/>
      <c r="DD688" s="133"/>
      <c r="DE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/>
      <c r="BF689" s="133"/>
      <c r="BG689" s="133"/>
      <c r="BH689" s="133"/>
      <c r="BI689" s="133"/>
      <c r="BJ689" s="133"/>
      <c r="BK689" s="133"/>
      <c r="BL689" s="133"/>
      <c r="BM689" s="133"/>
      <c r="BN689" s="133"/>
      <c r="BO689" s="133"/>
      <c r="BP689" s="133"/>
      <c r="BQ689" s="133"/>
      <c r="BR689" s="133"/>
      <c r="BS689" s="133"/>
      <c r="BT689" s="133"/>
      <c r="BU689" s="133"/>
      <c r="BV689" s="133"/>
      <c r="BW689" s="133"/>
      <c r="BX689" s="133"/>
      <c r="BY689" s="133"/>
      <c r="BZ689" s="133"/>
      <c r="CA689" s="133"/>
      <c r="CB689" s="133"/>
      <c r="CC689" s="133"/>
      <c r="CD689" s="133"/>
      <c r="CE689" s="133"/>
      <c r="CF689" s="133"/>
      <c r="CG689" s="133"/>
      <c r="CH689" s="133"/>
      <c r="CI689" s="133"/>
      <c r="CJ689" s="133"/>
      <c r="CK689" s="133"/>
      <c r="CL689" s="133"/>
      <c r="CM689" s="133"/>
      <c r="CN689" s="133"/>
      <c r="CO689" s="133"/>
      <c r="CP689" s="133"/>
      <c r="CQ689" s="133"/>
      <c r="CR689" s="133"/>
      <c r="CS689" s="133"/>
      <c r="CT689" s="133"/>
      <c r="CU689" s="133"/>
      <c r="CV689" s="133"/>
      <c r="CW689" s="133"/>
      <c r="CX689" s="133"/>
      <c r="CY689" s="133"/>
      <c r="CZ689" s="133"/>
      <c r="DA689" s="133"/>
      <c r="DB689" s="133"/>
      <c r="DC689" s="133"/>
      <c r="DD689" s="133"/>
      <c r="DE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33"/>
      <c r="BG690" s="133"/>
      <c r="BH690" s="133"/>
      <c r="BI690" s="133"/>
      <c r="BJ690" s="133"/>
      <c r="BK690" s="133"/>
      <c r="BL690" s="133"/>
      <c r="BM690" s="133"/>
      <c r="BN690" s="133"/>
      <c r="BO690" s="133"/>
      <c r="BP690" s="133"/>
      <c r="BQ690" s="133"/>
      <c r="BR690" s="133"/>
      <c r="BS690" s="133"/>
      <c r="BT690" s="133"/>
      <c r="BU690" s="133"/>
      <c r="BV690" s="133"/>
      <c r="BW690" s="133"/>
      <c r="BX690" s="133"/>
      <c r="BY690" s="133"/>
      <c r="BZ690" s="133"/>
      <c r="CA690" s="133"/>
      <c r="CB690" s="133"/>
      <c r="CC690" s="133"/>
      <c r="CD690" s="133"/>
      <c r="CE690" s="133"/>
      <c r="CF690" s="133"/>
      <c r="CG690" s="133"/>
      <c r="CH690" s="133"/>
      <c r="CI690" s="133"/>
      <c r="CJ690" s="133"/>
      <c r="CK690" s="133"/>
      <c r="CL690" s="133"/>
      <c r="CM690" s="133"/>
      <c r="CN690" s="133"/>
      <c r="CO690" s="133"/>
      <c r="CP690" s="133"/>
      <c r="CQ690" s="133"/>
      <c r="CR690" s="133"/>
      <c r="CS690" s="133"/>
      <c r="CT690" s="133"/>
      <c r="CU690" s="133"/>
      <c r="CV690" s="133"/>
      <c r="CW690" s="133"/>
      <c r="CX690" s="133"/>
      <c r="CY690" s="133"/>
      <c r="CZ690" s="133"/>
      <c r="DA690" s="133"/>
      <c r="DB690" s="133"/>
      <c r="DC690" s="133"/>
      <c r="DD690" s="133"/>
      <c r="DE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33"/>
      <c r="BG691" s="133"/>
      <c r="BH691" s="133"/>
      <c r="BI691" s="133"/>
      <c r="BJ691" s="133"/>
      <c r="BK691" s="133"/>
      <c r="BL691" s="133"/>
      <c r="BM691" s="133"/>
      <c r="BN691" s="133"/>
      <c r="BO691" s="133"/>
      <c r="BP691" s="133"/>
      <c r="BQ691" s="133"/>
      <c r="BR691" s="133"/>
      <c r="BS691" s="133"/>
      <c r="BT691" s="133"/>
      <c r="BU691" s="133"/>
      <c r="BV691" s="133"/>
      <c r="BW691" s="133"/>
      <c r="BX691" s="133"/>
      <c r="BY691" s="133"/>
      <c r="BZ691" s="133"/>
      <c r="CA691" s="133"/>
      <c r="CB691" s="133"/>
      <c r="CC691" s="133"/>
      <c r="CD691" s="133"/>
      <c r="CE691" s="133"/>
      <c r="CF691" s="133"/>
      <c r="CG691" s="133"/>
      <c r="CH691" s="133"/>
      <c r="CI691" s="133"/>
      <c r="CJ691" s="133"/>
      <c r="CK691" s="133"/>
      <c r="CL691" s="133"/>
      <c r="CM691" s="133"/>
      <c r="CN691" s="133"/>
      <c r="CO691" s="133"/>
      <c r="CP691" s="133"/>
      <c r="CQ691" s="133"/>
      <c r="CR691" s="133"/>
      <c r="CS691" s="133"/>
      <c r="CT691" s="133"/>
      <c r="CU691" s="133"/>
      <c r="CV691" s="133"/>
      <c r="CW691" s="133"/>
      <c r="CX691" s="133"/>
      <c r="CY691" s="133"/>
      <c r="CZ691" s="133"/>
      <c r="DA691" s="133"/>
      <c r="DB691" s="133"/>
      <c r="DC691" s="133"/>
      <c r="DD691" s="133"/>
      <c r="DE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33"/>
      <c r="BG692" s="133"/>
      <c r="BH692" s="133"/>
      <c r="BI692" s="133"/>
      <c r="BJ692" s="133"/>
      <c r="BK692" s="133"/>
      <c r="BL692" s="133"/>
      <c r="BM692" s="133"/>
      <c r="BN692" s="133"/>
      <c r="BO692" s="133"/>
      <c r="BP692" s="133"/>
      <c r="BQ692" s="133"/>
      <c r="BR692" s="133"/>
      <c r="BS692" s="133"/>
      <c r="BT692" s="133"/>
      <c r="BU692" s="133"/>
      <c r="BV692" s="133"/>
      <c r="BW692" s="133"/>
      <c r="BX692" s="133"/>
      <c r="BY692" s="133"/>
      <c r="BZ692" s="133"/>
      <c r="CA692" s="133"/>
      <c r="CB692" s="133"/>
      <c r="CC692" s="133"/>
      <c r="CD692" s="133"/>
      <c r="CE692" s="133"/>
      <c r="CF692" s="133"/>
      <c r="CG692" s="133"/>
      <c r="CH692" s="133"/>
      <c r="CI692" s="133"/>
      <c r="CJ692" s="133"/>
      <c r="CK692" s="133"/>
      <c r="CL692" s="133"/>
      <c r="CM692" s="133"/>
      <c r="CN692" s="133"/>
      <c r="CO692" s="133"/>
      <c r="CP692" s="133"/>
      <c r="CQ692" s="133"/>
      <c r="CR692" s="133"/>
      <c r="CS692" s="133"/>
      <c r="CT692" s="133"/>
      <c r="CU692" s="133"/>
      <c r="CV692" s="133"/>
      <c r="CW692" s="133"/>
      <c r="CX692" s="133"/>
      <c r="CY692" s="133"/>
      <c r="CZ692" s="133"/>
      <c r="DA692" s="133"/>
      <c r="DB692" s="133"/>
      <c r="DC692" s="133"/>
      <c r="DD692" s="133"/>
      <c r="DE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33"/>
      <c r="BG693" s="133"/>
      <c r="BH693" s="133"/>
      <c r="BI693" s="133"/>
      <c r="BJ693" s="133"/>
      <c r="BK693" s="133"/>
      <c r="BL693" s="133"/>
      <c r="BM693" s="133"/>
      <c r="BN693" s="133"/>
      <c r="BO693" s="133"/>
      <c r="BP693" s="133"/>
      <c r="BQ693" s="133"/>
      <c r="BR693" s="133"/>
      <c r="BS693" s="133"/>
      <c r="BT693" s="133"/>
      <c r="BU693" s="133"/>
      <c r="BV693" s="133"/>
      <c r="BW693" s="133"/>
      <c r="BX693" s="133"/>
      <c r="BY693" s="133"/>
      <c r="BZ693" s="133"/>
      <c r="CA693" s="133"/>
      <c r="CB693" s="133"/>
      <c r="CC693" s="133"/>
      <c r="CD693" s="133"/>
      <c r="CE693" s="133"/>
      <c r="CF693" s="133"/>
      <c r="CG693" s="133"/>
      <c r="CH693" s="133"/>
      <c r="CI693" s="133"/>
      <c r="CJ693" s="133"/>
      <c r="CK693" s="133"/>
      <c r="CL693" s="133"/>
      <c r="CM693" s="133"/>
      <c r="CN693" s="133"/>
      <c r="CO693" s="133"/>
      <c r="CP693" s="133"/>
      <c r="CQ693" s="133"/>
      <c r="CR693" s="133"/>
      <c r="CS693" s="133"/>
      <c r="CT693" s="133"/>
      <c r="CU693" s="133"/>
      <c r="CV693" s="133"/>
      <c r="CW693" s="133"/>
      <c r="CX693" s="133"/>
      <c r="CY693" s="133"/>
      <c r="CZ693" s="133"/>
      <c r="DA693" s="133"/>
      <c r="DB693" s="133"/>
      <c r="DC693" s="133"/>
      <c r="DD693" s="133"/>
      <c r="DE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33"/>
      <c r="BG694" s="133"/>
      <c r="BH694" s="133"/>
      <c r="BI694" s="133"/>
      <c r="BJ694" s="133"/>
      <c r="BK694" s="133"/>
      <c r="BL694" s="133"/>
      <c r="BM694" s="133"/>
      <c r="BN694" s="133"/>
      <c r="BO694" s="133"/>
      <c r="BP694" s="133"/>
      <c r="BQ694" s="133"/>
      <c r="BR694" s="133"/>
      <c r="BS694" s="133"/>
      <c r="BT694" s="133"/>
      <c r="BU694" s="133"/>
      <c r="BV694" s="133"/>
      <c r="BW694" s="133"/>
      <c r="BX694" s="133"/>
      <c r="BY694" s="133"/>
      <c r="BZ694" s="133"/>
      <c r="CA694" s="133"/>
      <c r="CB694" s="133"/>
      <c r="CC694" s="133"/>
      <c r="CD694" s="133"/>
      <c r="CE694" s="133"/>
      <c r="CF694" s="133"/>
      <c r="CG694" s="133"/>
      <c r="CH694" s="133"/>
      <c r="CI694" s="133"/>
      <c r="CJ694" s="133"/>
      <c r="CK694" s="133"/>
      <c r="CL694" s="133"/>
      <c r="CM694" s="133"/>
      <c r="CN694" s="133"/>
      <c r="CO694" s="133"/>
      <c r="CP694" s="133"/>
      <c r="CQ694" s="133"/>
      <c r="CR694" s="133"/>
      <c r="CS694" s="133"/>
      <c r="CT694" s="133"/>
      <c r="CU694" s="133"/>
      <c r="CV694" s="133"/>
      <c r="CW694" s="133"/>
      <c r="CX694" s="133"/>
      <c r="CY694" s="133"/>
      <c r="CZ694" s="133"/>
      <c r="DA694" s="133"/>
      <c r="DB694" s="133"/>
      <c r="DC694" s="133"/>
      <c r="DD694" s="133"/>
      <c r="DE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33"/>
      <c r="BG695" s="133"/>
      <c r="BH695" s="133"/>
      <c r="BI695" s="133"/>
      <c r="BJ695" s="133"/>
      <c r="BK695" s="133"/>
      <c r="BL695" s="133"/>
      <c r="BM695" s="133"/>
      <c r="BN695" s="133"/>
      <c r="BO695" s="133"/>
      <c r="BP695" s="133"/>
      <c r="BQ695" s="133"/>
      <c r="BR695" s="133"/>
      <c r="BS695" s="133"/>
      <c r="BT695" s="133"/>
      <c r="BU695" s="133"/>
      <c r="BV695" s="133"/>
      <c r="BW695" s="133"/>
      <c r="BX695" s="133"/>
      <c r="BY695" s="133"/>
      <c r="BZ695" s="133"/>
      <c r="CA695" s="133"/>
      <c r="CB695" s="133"/>
      <c r="CC695" s="133"/>
      <c r="CD695" s="133"/>
      <c r="CE695" s="133"/>
      <c r="CF695" s="133"/>
      <c r="CG695" s="133"/>
      <c r="CH695" s="133"/>
      <c r="CI695" s="133"/>
      <c r="CJ695" s="133"/>
      <c r="CK695" s="133"/>
      <c r="CL695" s="133"/>
      <c r="CM695" s="133"/>
      <c r="CN695" s="133"/>
      <c r="CO695" s="133"/>
      <c r="CP695" s="133"/>
      <c r="CQ695" s="133"/>
      <c r="CR695" s="133"/>
      <c r="CS695" s="133"/>
      <c r="CT695" s="133"/>
      <c r="CU695" s="133"/>
      <c r="CV695" s="133"/>
      <c r="CW695" s="133"/>
      <c r="CX695" s="133"/>
      <c r="CY695" s="133"/>
      <c r="CZ695" s="133"/>
      <c r="DA695" s="133"/>
      <c r="DB695" s="133"/>
      <c r="DC695" s="133"/>
      <c r="DD695" s="133"/>
      <c r="DE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33"/>
      <c r="BG696" s="133"/>
      <c r="BH696" s="133"/>
      <c r="BI696" s="133"/>
      <c r="BJ696" s="133"/>
      <c r="BK696" s="133"/>
      <c r="BL696" s="133"/>
      <c r="BM696" s="133"/>
      <c r="BN696" s="133"/>
      <c r="BO696" s="133"/>
      <c r="BP696" s="133"/>
      <c r="BQ696" s="133"/>
      <c r="BR696" s="133"/>
      <c r="BS696" s="133"/>
      <c r="BT696" s="133"/>
      <c r="BU696" s="133"/>
      <c r="BV696" s="133"/>
      <c r="BW696" s="133"/>
      <c r="BX696" s="133"/>
      <c r="BY696" s="133"/>
      <c r="BZ696" s="133"/>
      <c r="CA696" s="133"/>
      <c r="CB696" s="133"/>
      <c r="CC696" s="133"/>
      <c r="CD696" s="133"/>
      <c r="CE696" s="133"/>
      <c r="CF696" s="133"/>
      <c r="CG696" s="133"/>
      <c r="CH696" s="133"/>
      <c r="CI696" s="133"/>
      <c r="CJ696" s="133"/>
      <c r="CK696" s="133"/>
      <c r="CL696" s="133"/>
      <c r="CM696" s="133"/>
      <c r="CN696" s="133"/>
      <c r="CO696" s="133"/>
      <c r="CP696" s="133"/>
      <c r="CQ696" s="133"/>
      <c r="CR696" s="133"/>
      <c r="CS696" s="133"/>
      <c r="CT696" s="133"/>
      <c r="CU696" s="133"/>
      <c r="CV696" s="133"/>
      <c r="CW696" s="133"/>
      <c r="CX696" s="133"/>
      <c r="CY696" s="133"/>
      <c r="CZ696" s="133"/>
      <c r="DA696" s="133"/>
      <c r="DB696" s="133"/>
      <c r="DC696" s="133"/>
      <c r="DD696" s="133"/>
      <c r="DE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/>
      <c r="BF697" s="133"/>
      <c r="BG697" s="133"/>
      <c r="BH697" s="133"/>
      <c r="BI697" s="133"/>
      <c r="BJ697" s="133"/>
      <c r="BK697" s="133"/>
      <c r="BL697" s="133"/>
      <c r="BM697" s="133"/>
      <c r="BN697" s="133"/>
      <c r="BO697" s="133"/>
      <c r="BP697" s="133"/>
      <c r="BQ697" s="133"/>
      <c r="BR697" s="133"/>
      <c r="BS697" s="133"/>
      <c r="BT697" s="133"/>
      <c r="BU697" s="133"/>
      <c r="BV697" s="133"/>
      <c r="BW697" s="133"/>
      <c r="BX697" s="133"/>
      <c r="BY697" s="133"/>
      <c r="BZ697" s="133"/>
      <c r="CA697" s="133"/>
      <c r="CB697" s="133"/>
      <c r="CC697" s="133"/>
      <c r="CD697" s="133"/>
      <c r="CE697" s="133"/>
      <c r="CF697" s="133"/>
      <c r="CG697" s="133"/>
      <c r="CH697" s="133"/>
      <c r="CI697" s="133"/>
      <c r="CJ697" s="133"/>
      <c r="CK697" s="133"/>
      <c r="CL697" s="133"/>
      <c r="CM697" s="133"/>
      <c r="CN697" s="133"/>
      <c r="CO697" s="133"/>
      <c r="CP697" s="133"/>
      <c r="CQ697" s="133"/>
      <c r="CR697" s="133"/>
      <c r="CS697" s="133"/>
      <c r="CT697" s="133"/>
      <c r="CU697" s="133"/>
      <c r="CV697" s="133"/>
      <c r="CW697" s="133"/>
      <c r="CX697" s="133"/>
      <c r="CY697" s="133"/>
      <c r="CZ697" s="133"/>
      <c r="DA697" s="133"/>
      <c r="DB697" s="133"/>
      <c r="DC697" s="133"/>
      <c r="DD697" s="133"/>
      <c r="DE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33"/>
      <c r="BG698" s="133"/>
      <c r="BH698" s="133"/>
      <c r="BI698" s="133"/>
      <c r="BJ698" s="133"/>
      <c r="BK698" s="133"/>
      <c r="BL698" s="133"/>
      <c r="BM698" s="133"/>
      <c r="BN698" s="133"/>
      <c r="BO698" s="133"/>
      <c r="BP698" s="133"/>
      <c r="BQ698" s="133"/>
      <c r="BR698" s="133"/>
      <c r="BS698" s="133"/>
      <c r="BT698" s="133"/>
      <c r="BU698" s="133"/>
      <c r="BV698" s="133"/>
      <c r="BW698" s="133"/>
      <c r="BX698" s="133"/>
      <c r="BY698" s="133"/>
      <c r="BZ698" s="133"/>
      <c r="CA698" s="133"/>
      <c r="CB698" s="133"/>
      <c r="CC698" s="133"/>
      <c r="CD698" s="133"/>
      <c r="CE698" s="133"/>
      <c r="CF698" s="133"/>
      <c r="CG698" s="133"/>
      <c r="CH698" s="133"/>
      <c r="CI698" s="133"/>
      <c r="CJ698" s="133"/>
      <c r="CK698" s="133"/>
      <c r="CL698" s="133"/>
      <c r="CM698" s="133"/>
      <c r="CN698" s="133"/>
      <c r="CO698" s="133"/>
      <c r="CP698" s="133"/>
      <c r="CQ698" s="133"/>
      <c r="CR698" s="133"/>
      <c r="CS698" s="133"/>
      <c r="CT698" s="133"/>
      <c r="CU698" s="133"/>
      <c r="CV698" s="133"/>
      <c r="CW698" s="133"/>
      <c r="CX698" s="133"/>
      <c r="CY698" s="133"/>
      <c r="CZ698" s="133"/>
      <c r="DA698" s="133"/>
      <c r="DB698" s="133"/>
      <c r="DC698" s="133"/>
      <c r="DD698" s="133"/>
      <c r="DE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3"/>
      <c r="BF699" s="133"/>
      <c r="BG699" s="133"/>
      <c r="BH699" s="133"/>
      <c r="BI699" s="133"/>
      <c r="BJ699" s="133"/>
      <c r="BK699" s="133"/>
      <c r="BL699" s="133"/>
      <c r="BM699" s="133"/>
      <c r="BN699" s="133"/>
      <c r="BO699" s="133"/>
      <c r="BP699" s="133"/>
      <c r="BQ699" s="133"/>
      <c r="BR699" s="133"/>
      <c r="BS699" s="133"/>
      <c r="BT699" s="133"/>
      <c r="BU699" s="133"/>
      <c r="BV699" s="133"/>
      <c r="BW699" s="133"/>
      <c r="BX699" s="133"/>
      <c r="BY699" s="133"/>
      <c r="BZ699" s="133"/>
      <c r="CA699" s="133"/>
      <c r="CB699" s="133"/>
      <c r="CC699" s="133"/>
      <c r="CD699" s="133"/>
      <c r="CE699" s="133"/>
      <c r="CF699" s="133"/>
      <c r="CG699" s="133"/>
      <c r="CH699" s="133"/>
      <c r="CI699" s="133"/>
      <c r="CJ699" s="133"/>
      <c r="CK699" s="133"/>
      <c r="CL699" s="133"/>
      <c r="CM699" s="133"/>
      <c r="CN699" s="133"/>
      <c r="CO699" s="133"/>
      <c r="CP699" s="133"/>
      <c r="CQ699" s="133"/>
      <c r="CR699" s="133"/>
      <c r="CS699" s="133"/>
      <c r="CT699" s="133"/>
      <c r="CU699" s="133"/>
      <c r="CV699" s="133"/>
      <c r="CW699" s="133"/>
      <c r="CX699" s="133"/>
      <c r="CY699" s="133"/>
      <c r="CZ699" s="133"/>
      <c r="DA699" s="133"/>
      <c r="DB699" s="133"/>
      <c r="DC699" s="133"/>
      <c r="DD699" s="133"/>
      <c r="DE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  <c r="BQ700" s="133"/>
      <c r="BR700" s="133"/>
      <c r="BS700" s="133"/>
      <c r="BT700" s="133"/>
      <c r="BU700" s="133"/>
      <c r="BV700" s="133"/>
      <c r="BW700" s="133"/>
      <c r="BX700" s="133"/>
      <c r="BY700" s="133"/>
      <c r="BZ700" s="133"/>
      <c r="CA700" s="133"/>
      <c r="CB700" s="133"/>
      <c r="CC700" s="133"/>
      <c r="CD700" s="133"/>
      <c r="CE700" s="133"/>
      <c r="CF700" s="133"/>
      <c r="CG700" s="133"/>
      <c r="CH700" s="133"/>
      <c r="CI700" s="133"/>
      <c r="CJ700" s="133"/>
      <c r="CK700" s="133"/>
      <c r="CL700" s="133"/>
      <c r="CM700" s="133"/>
      <c r="CN700" s="133"/>
      <c r="CO700" s="133"/>
      <c r="CP700" s="133"/>
      <c r="CQ700" s="133"/>
      <c r="CR700" s="133"/>
      <c r="CS700" s="133"/>
      <c r="CT700" s="133"/>
      <c r="CU700" s="133"/>
      <c r="CV700" s="133"/>
      <c r="CW700" s="133"/>
      <c r="CX700" s="133"/>
      <c r="CY700" s="133"/>
      <c r="CZ700" s="133"/>
      <c r="DA700" s="133"/>
      <c r="DB700" s="133"/>
      <c r="DC700" s="133"/>
      <c r="DD700" s="133"/>
      <c r="DE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/>
      <c r="BF701" s="133"/>
      <c r="BG701" s="133"/>
      <c r="BH701" s="133"/>
      <c r="BI701" s="133"/>
      <c r="BJ701" s="133"/>
      <c r="BK701" s="133"/>
      <c r="BL701" s="133"/>
      <c r="BM701" s="133"/>
      <c r="BN701" s="133"/>
      <c r="BO701" s="133"/>
      <c r="BP701" s="133"/>
      <c r="BQ701" s="133"/>
      <c r="BR701" s="133"/>
      <c r="BS701" s="133"/>
      <c r="BT701" s="133"/>
      <c r="BU701" s="133"/>
      <c r="BV701" s="133"/>
      <c r="BW701" s="133"/>
      <c r="BX701" s="133"/>
      <c r="BY701" s="133"/>
      <c r="BZ701" s="133"/>
      <c r="CA701" s="133"/>
      <c r="CB701" s="133"/>
      <c r="CC701" s="133"/>
      <c r="CD701" s="133"/>
      <c r="CE701" s="133"/>
      <c r="CF701" s="133"/>
      <c r="CG701" s="133"/>
      <c r="CH701" s="133"/>
      <c r="CI701" s="133"/>
      <c r="CJ701" s="133"/>
      <c r="CK701" s="133"/>
      <c r="CL701" s="133"/>
      <c r="CM701" s="133"/>
      <c r="CN701" s="133"/>
      <c r="CO701" s="133"/>
      <c r="CP701" s="133"/>
      <c r="CQ701" s="133"/>
      <c r="CR701" s="133"/>
      <c r="CS701" s="133"/>
      <c r="CT701" s="133"/>
      <c r="CU701" s="133"/>
      <c r="CV701" s="133"/>
      <c r="CW701" s="133"/>
      <c r="CX701" s="133"/>
      <c r="CY701" s="133"/>
      <c r="CZ701" s="133"/>
      <c r="DA701" s="133"/>
      <c r="DB701" s="133"/>
      <c r="DC701" s="133"/>
      <c r="DD701" s="133"/>
      <c r="DE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33"/>
      <c r="BG702" s="133"/>
      <c r="BH702" s="133"/>
      <c r="BI702" s="133"/>
      <c r="BJ702" s="133"/>
      <c r="BK702" s="133"/>
      <c r="BL702" s="133"/>
      <c r="BM702" s="133"/>
      <c r="BN702" s="133"/>
      <c r="BO702" s="133"/>
      <c r="BP702" s="133"/>
      <c r="BQ702" s="133"/>
      <c r="BR702" s="133"/>
      <c r="BS702" s="133"/>
      <c r="BT702" s="133"/>
      <c r="BU702" s="133"/>
      <c r="BV702" s="133"/>
      <c r="BW702" s="133"/>
      <c r="BX702" s="133"/>
      <c r="BY702" s="133"/>
      <c r="BZ702" s="133"/>
      <c r="CA702" s="133"/>
      <c r="CB702" s="133"/>
      <c r="CC702" s="133"/>
      <c r="CD702" s="133"/>
      <c r="CE702" s="133"/>
      <c r="CF702" s="133"/>
      <c r="CG702" s="133"/>
      <c r="CH702" s="133"/>
      <c r="CI702" s="133"/>
      <c r="CJ702" s="133"/>
      <c r="CK702" s="133"/>
      <c r="CL702" s="133"/>
      <c r="CM702" s="133"/>
      <c r="CN702" s="133"/>
      <c r="CO702" s="133"/>
      <c r="CP702" s="133"/>
      <c r="CQ702" s="133"/>
      <c r="CR702" s="133"/>
      <c r="CS702" s="133"/>
      <c r="CT702" s="133"/>
      <c r="CU702" s="133"/>
      <c r="CV702" s="133"/>
      <c r="CW702" s="133"/>
      <c r="CX702" s="133"/>
      <c r="CY702" s="133"/>
      <c r="CZ702" s="133"/>
      <c r="DA702" s="133"/>
      <c r="DB702" s="133"/>
      <c r="DC702" s="133"/>
      <c r="DD702" s="133"/>
      <c r="DE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/>
      <c r="BF703" s="133"/>
      <c r="BG703" s="133"/>
      <c r="BH703" s="133"/>
      <c r="BI703" s="133"/>
      <c r="BJ703" s="133"/>
      <c r="BK703" s="133"/>
      <c r="BL703" s="133"/>
      <c r="BM703" s="133"/>
      <c r="BN703" s="133"/>
      <c r="BO703" s="133"/>
      <c r="BP703" s="133"/>
      <c r="BQ703" s="133"/>
      <c r="BR703" s="133"/>
      <c r="BS703" s="133"/>
      <c r="BT703" s="133"/>
      <c r="BU703" s="133"/>
      <c r="BV703" s="133"/>
      <c r="BW703" s="133"/>
      <c r="BX703" s="133"/>
      <c r="BY703" s="133"/>
      <c r="BZ703" s="133"/>
      <c r="CA703" s="133"/>
      <c r="CB703" s="133"/>
      <c r="CC703" s="133"/>
      <c r="CD703" s="133"/>
      <c r="CE703" s="133"/>
      <c r="CF703" s="133"/>
      <c r="CG703" s="133"/>
      <c r="CH703" s="133"/>
      <c r="CI703" s="133"/>
      <c r="CJ703" s="133"/>
      <c r="CK703" s="133"/>
      <c r="CL703" s="133"/>
      <c r="CM703" s="133"/>
      <c r="CN703" s="133"/>
      <c r="CO703" s="133"/>
      <c r="CP703" s="133"/>
      <c r="CQ703" s="133"/>
      <c r="CR703" s="133"/>
      <c r="CS703" s="133"/>
      <c r="CT703" s="133"/>
      <c r="CU703" s="133"/>
      <c r="CV703" s="133"/>
      <c r="CW703" s="133"/>
      <c r="CX703" s="133"/>
      <c r="CY703" s="133"/>
      <c r="CZ703" s="133"/>
      <c r="DA703" s="133"/>
      <c r="DB703" s="133"/>
      <c r="DC703" s="133"/>
      <c r="DD703" s="133"/>
      <c r="DE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/>
      <c r="BF704" s="133"/>
      <c r="BG704" s="133"/>
      <c r="BH704" s="133"/>
      <c r="BI704" s="133"/>
      <c r="BJ704" s="133"/>
      <c r="BK704" s="133"/>
      <c r="BL704" s="133"/>
      <c r="BM704" s="133"/>
      <c r="BN704" s="133"/>
      <c r="BO704" s="133"/>
      <c r="BP704" s="133"/>
      <c r="BQ704" s="133"/>
      <c r="BR704" s="133"/>
      <c r="BS704" s="133"/>
      <c r="BT704" s="133"/>
      <c r="BU704" s="133"/>
      <c r="BV704" s="133"/>
      <c r="BW704" s="133"/>
      <c r="BX704" s="133"/>
      <c r="BY704" s="133"/>
      <c r="BZ704" s="133"/>
      <c r="CA704" s="133"/>
      <c r="CB704" s="133"/>
      <c r="CC704" s="133"/>
      <c r="CD704" s="133"/>
      <c r="CE704" s="133"/>
      <c r="CF704" s="133"/>
      <c r="CG704" s="133"/>
      <c r="CH704" s="133"/>
      <c r="CI704" s="133"/>
      <c r="CJ704" s="133"/>
      <c r="CK704" s="133"/>
      <c r="CL704" s="133"/>
      <c r="CM704" s="133"/>
      <c r="CN704" s="133"/>
      <c r="CO704" s="133"/>
      <c r="CP704" s="133"/>
      <c r="CQ704" s="133"/>
      <c r="CR704" s="133"/>
      <c r="CS704" s="133"/>
      <c r="CT704" s="133"/>
      <c r="CU704" s="133"/>
      <c r="CV704" s="133"/>
      <c r="CW704" s="133"/>
      <c r="CX704" s="133"/>
      <c r="CY704" s="133"/>
      <c r="CZ704" s="133"/>
      <c r="DA704" s="133"/>
      <c r="DB704" s="133"/>
      <c r="DC704" s="133"/>
      <c r="DD704" s="133"/>
      <c r="DE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33"/>
      <c r="BG705" s="133"/>
      <c r="BH705" s="133"/>
      <c r="BI705" s="133"/>
      <c r="BJ705" s="133"/>
      <c r="BK705" s="133"/>
      <c r="BL705" s="133"/>
      <c r="BM705" s="133"/>
      <c r="BN705" s="133"/>
      <c r="BO705" s="133"/>
      <c r="BP705" s="133"/>
      <c r="BQ705" s="133"/>
      <c r="BR705" s="133"/>
      <c r="BS705" s="133"/>
      <c r="BT705" s="133"/>
      <c r="BU705" s="133"/>
      <c r="BV705" s="133"/>
      <c r="BW705" s="133"/>
      <c r="BX705" s="133"/>
      <c r="BY705" s="133"/>
      <c r="BZ705" s="133"/>
      <c r="CA705" s="133"/>
      <c r="CB705" s="133"/>
      <c r="CC705" s="133"/>
      <c r="CD705" s="133"/>
      <c r="CE705" s="133"/>
      <c r="CF705" s="133"/>
      <c r="CG705" s="133"/>
      <c r="CH705" s="133"/>
      <c r="CI705" s="133"/>
      <c r="CJ705" s="133"/>
      <c r="CK705" s="133"/>
      <c r="CL705" s="133"/>
      <c r="CM705" s="133"/>
      <c r="CN705" s="133"/>
      <c r="CO705" s="133"/>
      <c r="CP705" s="133"/>
      <c r="CQ705" s="133"/>
      <c r="CR705" s="133"/>
      <c r="CS705" s="133"/>
      <c r="CT705" s="133"/>
      <c r="CU705" s="133"/>
      <c r="CV705" s="133"/>
      <c r="CW705" s="133"/>
      <c r="CX705" s="133"/>
      <c r="CY705" s="133"/>
      <c r="CZ705" s="133"/>
      <c r="DA705" s="133"/>
      <c r="DB705" s="133"/>
      <c r="DC705" s="133"/>
      <c r="DD705" s="133"/>
      <c r="DE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33"/>
      <c r="BG706" s="133"/>
      <c r="BH706" s="133"/>
      <c r="BI706" s="133"/>
      <c r="BJ706" s="133"/>
      <c r="BK706" s="133"/>
      <c r="BL706" s="133"/>
      <c r="BM706" s="133"/>
      <c r="BN706" s="133"/>
      <c r="BO706" s="133"/>
      <c r="BP706" s="133"/>
      <c r="BQ706" s="133"/>
      <c r="BR706" s="133"/>
      <c r="BS706" s="133"/>
      <c r="BT706" s="133"/>
      <c r="BU706" s="133"/>
      <c r="BV706" s="133"/>
      <c r="BW706" s="133"/>
      <c r="BX706" s="133"/>
      <c r="BY706" s="133"/>
      <c r="BZ706" s="133"/>
      <c r="CA706" s="133"/>
      <c r="CB706" s="133"/>
      <c r="CC706" s="133"/>
      <c r="CD706" s="133"/>
      <c r="CE706" s="133"/>
      <c r="CF706" s="133"/>
      <c r="CG706" s="133"/>
      <c r="CH706" s="133"/>
      <c r="CI706" s="133"/>
      <c r="CJ706" s="133"/>
      <c r="CK706" s="133"/>
      <c r="CL706" s="133"/>
      <c r="CM706" s="133"/>
      <c r="CN706" s="133"/>
      <c r="CO706" s="133"/>
      <c r="CP706" s="133"/>
      <c r="CQ706" s="133"/>
      <c r="CR706" s="133"/>
      <c r="CS706" s="133"/>
      <c r="CT706" s="133"/>
      <c r="CU706" s="133"/>
      <c r="CV706" s="133"/>
      <c r="CW706" s="133"/>
      <c r="CX706" s="133"/>
      <c r="CY706" s="133"/>
      <c r="CZ706" s="133"/>
      <c r="DA706" s="133"/>
      <c r="DB706" s="133"/>
      <c r="DC706" s="133"/>
      <c r="DD706" s="133"/>
      <c r="DE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33"/>
      <c r="BG707" s="133"/>
      <c r="BH707" s="133"/>
      <c r="BI707" s="133"/>
      <c r="BJ707" s="133"/>
      <c r="BK707" s="133"/>
      <c r="BL707" s="133"/>
      <c r="BM707" s="133"/>
      <c r="BN707" s="133"/>
      <c r="BO707" s="133"/>
      <c r="BP707" s="133"/>
      <c r="BQ707" s="133"/>
      <c r="BR707" s="133"/>
      <c r="BS707" s="133"/>
      <c r="BT707" s="133"/>
      <c r="BU707" s="133"/>
      <c r="BV707" s="133"/>
      <c r="BW707" s="133"/>
      <c r="BX707" s="133"/>
      <c r="BY707" s="133"/>
      <c r="BZ707" s="133"/>
      <c r="CA707" s="133"/>
      <c r="CB707" s="133"/>
      <c r="CC707" s="133"/>
      <c r="CD707" s="133"/>
      <c r="CE707" s="133"/>
      <c r="CF707" s="133"/>
      <c r="CG707" s="133"/>
      <c r="CH707" s="133"/>
      <c r="CI707" s="133"/>
      <c r="CJ707" s="133"/>
      <c r="CK707" s="133"/>
      <c r="CL707" s="133"/>
      <c r="CM707" s="133"/>
      <c r="CN707" s="133"/>
      <c r="CO707" s="133"/>
      <c r="CP707" s="133"/>
      <c r="CQ707" s="133"/>
      <c r="CR707" s="133"/>
      <c r="CS707" s="133"/>
      <c r="CT707" s="133"/>
      <c r="CU707" s="133"/>
      <c r="CV707" s="133"/>
      <c r="CW707" s="133"/>
      <c r="CX707" s="133"/>
      <c r="CY707" s="133"/>
      <c r="CZ707" s="133"/>
      <c r="DA707" s="133"/>
      <c r="DB707" s="133"/>
      <c r="DC707" s="133"/>
      <c r="DD707" s="133"/>
      <c r="DE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33"/>
      <c r="BG708" s="133"/>
      <c r="BH708" s="133"/>
      <c r="BI708" s="133"/>
      <c r="BJ708" s="133"/>
      <c r="BK708" s="133"/>
      <c r="BL708" s="133"/>
      <c r="BM708" s="133"/>
      <c r="BN708" s="133"/>
      <c r="BO708" s="133"/>
      <c r="BP708" s="133"/>
      <c r="BQ708" s="133"/>
      <c r="BR708" s="133"/>
      <c r="BS708" s="133"/>
      <c r="BT708" s="133"/>
      <c r="BU708" s="133"/>
      <c r="BV708" s="133"/>
      <c r="BW708" s="133"/>
      <c r="BX708" s="133"/>
      <c r="BY708" s="133"/>
      <c r="BZ708" s="133"/>
      <c r="CA708" s="133"/>
      <c r="CB708" s="133"/>
      <c r="CC708" s="133"/>
      <c r="CD708" s="133"/>
      <c r="CE708" s="133"/>
      <c r="CF708" s="133"/>
      <c r="CG708" s="133"/>
      <c r="CH708" s="133"/>
      <c r="CI708" s="133"/>
      <c r="CJ708" s="133"/>
      <c r="CK708" s="133"/>
      <c r="CL708" s="133"/>
      <c r="CM708" s="133"/>
      <c r="CN708" s="133"/>
      <c r="CO708" s="133"/>
      <c r="CP708" s="133"/>
      <c r="CQ708" s="133"/>
      <c r="CR708" s="133"/>
      <c r="CS708" s="133"/>
      <c r="CT708" s="133"/>
      <c r="CU708" s="133"/>
      <c r="CV708" s="133"/>
      <c r="CW708" s="133"/>
      <c r="CX708" s="133"/>
      <c r="CY708" s="133"/>
      <c r="CZ708" s="133"/>
      <c r="DA708" s="133"/>
      <c r="DB708" s="133"/>
      <c r="DC708" s="133"/>
      <c r="DD708" s="133"/>
      <c r="DE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/>
      <c r="BF709" s="133"/>
      <c r="BG709" s="133"/>
      <c r="BH709" s="133"/>
      <c r="BI709" s="133"/>
      <c r="BJ709" s="133"/>
      <c r="BK709" s="133"/>
      <c r="BL709" s="133"/>
      <c r="BM709" s="133"/>
      <c r="BN709" s="133"/>
      <c r="BO709" s="133"/>
      <c r="BP709" s="133"/>
      <c r="BQ709" s="133"/>
      <c r="BR709" s="133"/>
      <c r="BS709" s="133"/>
      <c r="BT709" s="133"/>
      <c r="BU709" s="133"/>
      <c r="BV709" s="133"/>
      <c r="BW709" s="133"/>
      <c r="BX709" s="133"/>
      <c r="BY709" s="133"/>
      <c r="BZ709" s="133"/>
      <c r="CA709" s="133"/>
      <c r="CB709" s="133"/>
      <c r="CC709" s="133"/>
      <c r="CD709" s="133"/>
      <c r="CE709" s="133"/>
      <c r="CF709" s="133"/>
      <c r="CG709" s="133"/>
      <c r="CH709" s="133"/>
      <c r="CI709" s="133"/>
      <c r="CJ709" s="133"/>
      <c r="CK709" s="133"/>
      <c r="CL709" s="133"/>
      <c r="CM709" s="133"/>
      <c r="CN709" s="133"/>
      <c r="CO709" s="133"/>
      <c r="CP709" s="133"/>
      <c r="CQ709" s="133"/>
      <c r="CR709" s="133"/>
      <c r="CS709" s="133"/>
      <c r="CT709" s="133"/>
      <c r="CU709" s="133"/>
      <c r="CV709" s="133"/>
      <c r="CW709" s="133"/>
      <c r="CX709" s="133"/>
      <c r="CY709" s="133"/>
      <c r="CZ709" s="133"/>
      <c r="DA709" s="133"/>
      <c r="DB709" s="133"/>
      <c r="DC709" s="133"/>
      <c r="DD709" s="133"/>
      <c r="DE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/>
      <c r="BF710" s="133"/>
      <c r="BG710" s="133"/>
      <c r="BH710" s="133"/>
      <c r="BI710" s="133"/>
      <c r="BJ710" s="133"/>
      <c r="BK710" s="133"/>
      <c r="BL710" s="133"/>
      <c r="BM710" s="133"/>
      <c r="BN710" s="133"/>
      <c r="BO710" s="133"/>
      <c r="BP710" s="133"/>
      <c r="BQ710" s="133"/>
      <c r="BR710" s="133"/>
      <c r="BS710" s="133"/>
      <c r="BT710" s="133"/>
      <c r="BU710" s="133"/>
      <c r="BV710" s="133"/>
      <c r="BW710" s="133"/>
      <c r="BX710" s="133"/>
      <c r="BY710" s="133"/>
      <c r="BZ710" s="133"/>
      <c r="CA710" s="133"/>
      <c r="CB710" s="133"/>
      <c r="CC710" s="133"/>
      <c r="CD710" s="133"/>
      <c r="CE710" s="133"/>
      <c r="CF710" s="133"/>
      <c r="CG710" s="133"/>
      <c r="CH710" s="133"/>
      <c r="CI710" s="133"/>
      <c r="CJ710" s="133"/>
      <c r="CK710" s="133"/>
      <c r="CL710" s="133"/>
      <c r="CM710" s="133"/>
      <c r="CN710" s="133"/>
      <c r="CO710" s="133"/>
      <c r="CP710" s="133"/>
      <c r="CQ710" s="133"/>
      <c r="CR710" s="133"/>
      <c r="CS710" s="133"/>
      <c r="CT710" s="133"/>
      <c r="CU710" s="133"/>
      <c r="CV710" s="133"/>
      <c r="CW710" s="133"/>
      <c r="CX710" s="133"/>
      <c r="CY710" s="133"/>
      <c r="CZ710" s="133"/>
      <c r="DA710" s="133"/>
      <c r="DB710" s="133"/>
      <c r="DC710" s="133"/>
      <c r="DD710" s="133"/>
      <c r="DE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33"/>
      <c r="BG711" s="133"/>
      <c r="BH711" s="133"/>
      <c r="BI711" s="133"/>
      <c r="BJ711" s="133"/>
      <c r="BK711" s="133"/>
      <c r="BL711" s="133"/>
      <c r="BM711" s="133"/>
      <c r="BN711" s="133"/>
      <c r="BO711" s="133"/>
      <c r="BP711" s="133"/>
      <c r="BQ711" s="133"/>
      <c r="BR711" s="133"/>
      <c r="BS711" s="133"/>
      <c r="BT711" s="133"/>
      <c r="BU711" s="133"/>
      <c r="BV711" s="133"/>
      <c r="BW711" s="133"/>
      <c r="BX711" s="133"/>
      <c r="BY711" s="133"/>
      <c r="BZ711" s="133"/>
      <c r="CA711" s="133"/>
      <c r="CB711" s="133"/>
      <c r="CC711" s="133"/>
      <c r="CD711" s="133"/>
      <c r="CE711" s="133"/>
      <c r="CF711" s="133"/>
      <c r="CG711" s="133"/>
      <c r="CH711" s="133"/>
      <c r="CI711" s="133"/>
      <c r="CJ711" s="133"/>
      <c r="CK711" s="133"/>
      <c r="CL711" s="133"/>
      <c r="CM711" s="133"/>
      <c r="CN711" s="133"/>
      <c r="CO711" s="133"/>
      <c r="CP711" s="133"/>
      <c r="CQ711" s="133"/>
      <c r="CR711" s="133"/>
      <c r="CS711" s="133"/>
      <c r="CT711" s="133"/>
      <c r="CU711" s="133"/>
      <c r="CV711" s="133"/>
      <c r="CW711" s="133"/>
      <c r="CX711" s="133"/>
      <c r="CY711" s="133"/>
      <c r="CZ711" s="133"/>
      <c r="DA711" s="133"/>
      <c r="DB711" s="133"/>
      <c r="DC711" s="133"/>
      <c r="DD711" s="133"/>
      <c r="DE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33"/>
      <c r="BG712" s="133"/>
      <c r="BH712" s="133"/>
      <c r="BI712" s="133"/>
      <c r="BJ712" s="133"/>
      <c r="BK712" s="133"/>
      <c r="BL712" s="133"/>
      <c r="BM712" s="133"/>
      <c r="BN712" s="133"/>
      <c r="BO712" s="133"/>
      <c r="BP712" s="133"/>
      <c r="BQ712" s="133"/>
      <c r="BR712" s="133"/>
      <c r="BS712" s="133"/>
      <c r="BT712" s="133"/>
      <c r="BU712" s="133"/>
      <c r="BV712" s="133"/>
      <c r="BW712" s="133"/>
      <c r="BX712" s="133"/>
      <c r="BY712" s="133"/>
      <c r="BZ712" s="133"/>
      <c r="CA712" s="133"/>
      <c r="CB712" s="133"/>
      <c r="CC712" s="133"/>
      <c r="CD712" s="133"/>
      <c r="CE712" s="133"/>
      <c r="CF712" s="133"/>
      <c r="CG712" s="133"/>
      <c r="CH712" s="133"/>
      <c r="CI712" s="133"/>
      <c r="CJ712" s="133"/>
      <c r="CK712" s="133"/>
      <c r="CL712" s="133"/>
      <c r="CM712" s="133"/>
      <c r="CN712" s="133"/>
      <c r="CO712" s="133"/>
      <c r="CP712" s="133"/>
      <c r="CQ712" s="133"/>
      <c r="CR712" s="133"/>
      <c r="CS712" s="133"/>
      <c r="CT712" s="133"/>
      <c r="CU712" s="133"/>
      <c r="CV712" s="133"/>
      <c r="CW712" s="133"/>
      <c r="CX712" s="133"/>
      <c r="CY712" s="133"/>
      <c r="CZ712" s="133"/>
      <c r="DA712" s="133"/>
      <c r="DB712" s="133"/>
      <c r="DC712" s="133"/>
      <c r="DD712" s="133"/>
      <c r="DE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  <c r="AX713" s="133"/>
      <c r="AY713" s="133"/>
      <c r="AZ713" s="133"/>
      <c r="BA713" s="133"/>
      <c r="BB713" s="133"/>
      <c r="BC713" s="133"/>
      <c r="BD713" s="133"/>
      <c r="BE713" s="133"/>
      <c r="BF713" s="133"/>
      <c r="BG713" s="133"/>
      <c r="BH713" s="133"/>
      <c r="BI713" s="133"/>
      <c r="BJ713" s="133"/>
      <c r="BK713" s="133"/>
      <c r="BL713" s="133"/>
      <c r="BM713" s="133"/>
      <c r="BN713" s="133"/>
      <c r="BO713" s="133"/>
      <c r="BP713" s="133"/>
      <c r="BQ713" s="133"/>
      <c r="BR713" s="133"/>
      <c r="BS713" s="133"/>
      <c r="BT713" s="133"/>
      <c r="BU713" s="133"/>
      <c r="BV713" s="133"/>
      <c r="BW713" s="133"/>
      <c r="BX713" s="133"/>
      <c r="BY713" s="133"/>
      <c r="BZ713" s="133"/>
      <c r="CA713" s="133"/>
      <c r="CB713" s="133"/>
      <c r="CC713" s="133"/>
      <c r="CD713" s="133"/>
      <c r="CE713" s="133"/>
      <c r="CF713" s="133"/>
      <c r="CG713" s="133"/>
      <c r="CH713" s="133"/>
      <c r="CI713" s="133"/>
      <c r="CJ713" s="133"/>
      <c r="CK713" s="133"/>
      <c r="CL713" s="133"/>
      <c r="CM713" s="133"/>
      <c r="CN713" s="133"/>
      <c r="CO713" s="133"/>
      <c r="CP713" s="133"/>
      <c r="CQ713" s="133"/>
      <c r="CR713" s="133"/>
      <c r="CS713" s="133"/>
      <c r="CT713" s="133"/>
      <c r="CU713" s="133"/>
      <c r="CV713" s="133"/>
      <c r="CW713" s="133"/>
      <c r="CX713" s="133"/>
      <c r="CY713" s="133"/>
      <c r="CZ713" s="133"/>
      <c r="DA713" s="133"/>
      <c r="DB713" s="133"/>
      <c r="DC713" s="133"/>
      <c r="DD713" s="133"/>
      <c r="DE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33"/>
      <c r="BF714" s="133"/>
      <c r="BG714" s="133"/>
      <c r="BH714" s="133"/>
      <c r="BI714" s="133"/>
      <c r="BJ714" s="133"/>
      <c r="BK714" s="133"/>
      <c r="BL714" s="133"/>
      <c r="BM714" s="133"/>
      <c r="BN714" s="133"/>
      <c r="BO714" s="133"/>
      <c r="BP714" s="133"/>
      <c r="BQ714" s="133"/>
      <c r="BR714" s="133"/>
      <c r="BS714" s="133"/>
      <c r="BT714" s="133"/>
      <c r="BU714" s="133"/>
      <c r="BV714" s="133"/>
      <c r="BW714" s="133"/>
      <c r="BX714" s="133"/>
      <c r="BY714" s="133"/>
      <c r="BZ714" s="133"/>
      <c r="CA714" s="133"/>
      <c r="CB714" s="133"/>
      <c r="CC714" s="133"/>
      <c r="CD714" s="133"/>
      <c r="CE714" s="133"/>
      <c r="CF714" s="133"/>
      <c r="CG714" s="133"/>
      <c r="CH714" s="133"/>
      <c r="CI714" s="133"/>
      <c r="CJ714" s="133"/>
      <c r="CK714" s="133"/>
      <c r="CL714" s="133"/>
      <c r="CM714" s="133"/>
      <c r="CN714" s="133"/>
      <c r="CO714" s="133"/>
      <c r="CP714" s="133"/>
      <c r="CQ714" s="133"/>
      <c r="CR714" s="133"/>
      <c r="CS714" s="133"/>
      <c r="CT714" s="133"/>
      <c r="CU714" s="133"/>
      <c r="CV714" s="133"/>
      <c r="CW714" s="133"/>
      <c r="CX714" s="133"/>
      <c r="CY714" s="133"/>
      <c r="CZ714" s="133"/>
      <c r="DA714" s="133"/>
      <c r="DB714" s="133"/>
      <c r="DC714" s="133"/>
      <c r="DD714" s="133"/>
      <c r="DE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/>
      <c r="BF715" s="133"/>
      <c r="BG715" s="133"/>
      <c r="BH715" s="133"/>
      <c r="BI715" s="133"/>
      <c r="BJ715" s="133"/>
      <c r="BK715" s="133"/>
      <c r="BL715" s="133"/>
      <c r="BM715" s="133"/>
      <c r="BN715" s="133"/>
      <c r="BO715" s="133"/>
      <c r="BP715" s="133"/>
      <c r="BQ715" s="133"/>
      <c r="BR715" s="133"/>
      <c r="BS715" s="133"/>
      <c r="BT715" s="133"/>
      <c r="BU715" s="133"/>
      <c r="BV715" s="133"/>
      <c r="BW715" s="133"/>
      <c r="BX715" s="133"/>
      <c r="BY715" s="133"/>
      <c r="BZ715" s="133"/>
      <c r="CA715" s="133"/>
      <c r="CB715" s="133"/>
      <c r="CC715" s="133"/>
      <c r="CD715" s="133"/>
      <c r="CE715" s="133"/>
      <c r="CF715" s="133"/>
      <c r="CG715" s="133"/>
      <c r="CH715" s="133"/>
      <c r="CI715" s="133"/>
      <c r="CJ715" s="133"/>
      <c r="CK715" s="133"/>
      <c r="CL715" s="133"/>
      <c r="CM715" s="133"/>
      <c r="CN715" s="133"/>
      <c r="CO715" s="133"/>
      <c r="CP715" s="133"/>
      <c r="CQ715" s="133"/>
      <c r="CR715" s="133"/>
      <c r="CS715" s="133"/>
      <c r="CT715" s="133"/>
      <c r="CU715" s="133"/>
      <c r="CV715" s="133"/>
      <c r="CW715" s="133"/>
      <c r="CX715" s="133"/>
      <c r="CY715" s="133"/>
      <c r="CZ715" s="133"/>
      <c r="DA715" s="133"/>
      <c r="DB715" s="133"/>
      <c r="DC715" s="133"/>
      <c r="DD715" s="133"/>
      <c r="DE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/>
      <c r="BF716" s="133"/>
      <c r="BG716" s="133"/>
      <c r="BH716" s="133"/>
      <c r="BI716" s="133"/>
      <c r="BJ716" s="133"/>
      <c r="BK716" s="133"/>
      <c r="BL716" s="133"/>
      <c r="BM716" s="133"/>
      <c r="BN716" s="133"/>
      <c r="BO716" s="133"/>
      <c r="BP716" s="133"/>
      <c r="BQ716" s="133"/>
      <c r="BR716" s="133"/>
      <c r="BS716" s="133"/>
      <c r="BT716" s="133"/>
      <c r="BU716" s="133"/>
      <c r="BV716" s="133"/>
      <c r="BW716" s="133"/>
      <c r="BX716" s="133"/>
      <c r="BY716" s="133"/>
      <c r="BZ716" s="133"/>
      <c r="CA716" s="133"/>
      <c r="CB716" s="133"/>
      <c r="CC716" s="133"/>
      <c r="CD716" s="133"/>
      <c r="CE716" s="133"/>
      <c r="CF716" s="133"/>
      <c r="CG716" s="133"/>
      <c r="CH716" s="133"/>
      <c r="CI716" s="133"/>
      <c r="CJ716" s="133"/>
      <c r="CK716" s="133"/>
      <c r="CL716" s="133"/>
      <c r="CM716" s="133"/>
      <c r="CN716" s="133"/>
      <c r="CO716" s="133"/>
      <c r="CP716" s="133"/>
      <c r="CQ716" s="133"/>
      <c r="CR716" s="133"/>
      <c r="CS716" s="133"/>
      <c r="CT716" s="133"/>
      <c r="CU716" s="133"/>
      <c r="CV716" s="133"/>
      <c r="CW716" s="133"/>
      <c r="CX716" s="133"/>
      <c r="CY716" s="133"/>
      <c r="CZ716" s="133"/>
      <c r="DA716" s="133"/>
      <c r="DB716" s="133"/>
      <c r="DC716" s="133"/>
      <c r="DD716" s="133"/>
      <c r="DE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33"/>
      <c r="BG717" s="133"/>
      <c r="BH717" s="133"/>
      <c r="BI717" s="133"/>
      <c r="BJ717" s="133"/>
      <c r="BK717" s="133"/>
      <c r="BL717" s="133"/>
      <c r="BM717" s="133"/>
      <c r="BN717" s="133"/>
      <c r="BO717" s="133"/>
      <c r="BP717" s="133"/>
      <c r="BQ717" s="133"/>
      <c r="BR717" s="133"/>
      <c r="BS717" s="133"/>
      <c r="BT717" s="133"/>
      <c r="BU717" s="133"/>
      <c r="BV717" s="133"/>
      <c r="BW717" s="133"/>
      <c r="BX717" s="133"/>
      <c r="BY717" s="133"/>
      <c r="BZ717" s="133"/>
      <c r="CA717" s="133"/>
      <c r="CB717" s="133"/>
      <c r="CC717" s="133"/>
      <c r="CD717" s="133"/>
      <c r="CE717" s="133"/>
      <c r="CF717" s="133"/>
      <c r="CG717" s="133"/>
      <c r="CH717" s="133"/>
      <c r="CI717" s="133"/>
      <c r="CJ717" s="133"/>
      <c r="CK717" s="133"/>
      <c r="CL717" s="133"/>
      <c r="CM717" s="133"/>
      <c r="CN717" s="133"/>
      <c r="CO717" s="133"/>
      <c r="CP717" s="133"/>
      <c r="CQ717" s="133"/>
      <c r="CR717" s="133"/>
      <c r="CS717" s="133"/>
      <c r="CT717" s="133"/>
      <c r="CU717" s="133"/>
      <c r="CV717" s="133"/>
      <c r="CW717" s="133"/>
      <c r="CX717" s="133"/>
      <c r="CY717" s="133"/>
      <c r="CZ717" s="133"/>
      <c r="DA717" s="133"/>
      <c r="DB717" s="133"/>
      <c r="DC717" s="133"/>
      <c r="DD717" s="133"/>
      <c r="DE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33"/>
      <c r="BG718" s="133"/>
      <c r="BH718" s="133"/>
      <c r="BI718" s="133"/>
      <c r="BJ718" s="133"/>
      <c r="BK718" s="133"/>
      <c r="BL718" s="133"/>
      <c r="BM718" s="133"/>
      <c r="BN718" s="133"/>
      <c r="BO718" s="133"/>
      <c r="BP718" s="133"/>
      <c r="BQ718" s="133"/>
      <c r="BR718" s="133"/>
      <c r="BS718" s="133"/>
      <c r="BT718" s="133"/>
      <c r="BU718" s="133"/>
      <c r="BV718" s="133"/>
      <c r="BW718" s="133"/>
      <c r="BX718" s="133"/>
      <c r="BY718" s="133"/>
      <c r="BZ718" s="133"/>
      <c r="CA718" s="133"/>
      <c r="CB718" s="133"/>
      <c r="CC718" s="133"/>
      <c r="CD718" s="133"/>
      <c r="CE718" s="133"/>
      <c r="CF718" s="133"/>
      <c r="CG718" s="133"/>
      <c r="CH718" s="133"/>
      <c r="CI718" s="133"/>
      <c r="CJ718" s="133"/>
      <c r="CK718" s="133"/>
      <c r="CL718" s="133"/>
      <c r="CM718" s="133"/>
      <c r="CN718" s="133"/>
      <c r="CO718" s="133"/>
      <c r="CP718" s="133"/>
      <c r="CQ718" s="133"/>
      <c r="CR718" s="133"/>
      <c r="CS718" s="133"/>
      <c r="CT718" s="133"/>
      <c r="CU718" s="133"/>
      <c r="CV718" s="133"/>
      <c r="CW718" s="133"/>
      <c r="CX718" s="133"/>
      <c r="CY718" s="133"/>
      <c r="CZ718" s="133"/>
      <c r="DA718" s="133"/>
      <c r="DB718" s="133"/>
      <c r="DC718" s="133"/>
      <c r="DD718" s="133"/>
      <c r="DE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33"/>
      <c r="BG719" s="133"/>
      <c r="BH719" s="133"/>
      <c r="BI719" s="133"/>
      <c r="BJ719" s="133"/>
      <c r="BK719" s="133"/>
      <c r="BL719" s="133"/>
      <c r="BM719" s="133"/>
      <c r="BN719" s="133"/>
      <c r="BO719" s="133"/>
      <c r="BP719" s="133"/>
      <c r="BQ719" s="133"/>
      <c r="BR719" s="133"/>
      <c r="BS719" s="133"/>
      <c r="BT719" s="133"/>
      <c r="BU719" s="133"/>
      <c r="BV719" s="133"/>
      <c r="BW719" s="133"/>
      <c r="BX719" s="133"/>
      <c r="BY719" s="133"/>
      <c r="BZ719" s="133"/>
      <c r="CA719" s="133"/>
      <c r="CB719" s="133"/>
      <c r="CC719" s="133"/>
      <c r="CD719" s="133"/>
      <c r="CE719" s="133"/>
      <c r="CF719" s="133"/>
      <c r="CG719" s="133"/>
      <c r="CH719" s="133"/>
      <c r="CI719" s="133"/>
      <c r="CJ719" s="133"/>
      <c r="CK719" s="133"/>
      <c r="CL719" s="133"/>
      <c r="CM719" s="133"/>
      <c r="CN719" s="133"/>
      <c r="CO719" s="133"/>
      <c r="CP719" s="133"/>
      <c r="CQ719" s="133"/>
      <c r="CR719" s="133"/>
      <c r="CS719" s="133"/>
      <c r="CT719" s="133"/>
      <c r="CU719" s="133"/>
      <c r="CV719" s="133"/>
      <c r="CW719" s="133"/>
      <c r="CX719" s="133"/>
      <c r="CY719" s="133"/>
      <c r="CZ719" s="133"/>
      <c r="DA719" s="133"/>
      <c r="DB719" s="133"/>
      <c r="DC719" s="133"/>
      <c r="DD719" s="133"/>
      <c r="DE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33"/>
      <c r="BG720" s="133"/>
      <c r="BH720" s="133"/>
      <c r="BI720" s="133"/>
      <c r="BJ720" s="133"/>
      <c r="BK720" s="133"/>
      <c r="BL720" s="133"/>
      <c r="BM720" s="133"/>
      <c r="BN720" s="133"/>
      <c r="BO720" s="133"/>
      <c r="BP720" s="133"/>
      <c r="BQ720" s="133"/>
      <c r="BR720" s="133"/>
      <c r="BS720" s="133"/>
      <c r="BT720" s="133"/>
      <c r="BU720" s="133"/>
      <c r="BV720" s="133"/>
      <c r="BW720" s="133"/>
      <c r="BX720" s="133"/>
      <c r="BY720" s="133"/>
      <c r="BZ720" s="133"/>
      <c r="CA720" s="133"/>
      <c r="CB720" s="133"/>
      <c r="CC720" s="133"/>
      <c r="CD720" s="133"/>
      <c r="CE720" s="133"/>
      <c r="CF720" s="133"/>
      <c r="CG720" s="133"/>
      <c r="CH720" s="133"/>
      <c r="CI720" s="133"/>
      <c r="CJ720" s="133"/>
      <c r="CK720" s="133"/>
      <c r="CL720" s="133"/>
      <c r="CM720" s="133"/>
      <c r="CN720" s="133"/>
      <c r="CO720" s="133"/>
      <c r="CP720" s="133"/>
      <c r="CQ720" s="133"/>
      <c r="CR720" s="133"/>
      <c r="CS720" s="133"/>
      <c r="CT720" s="133"/>
      <c r="CU720" s="133"/>
      <c r="CV720" s="133"/>
      <c r="CW720" s="133"/>
      <c r="CX720" s="133"/>
      <c r="CY720" s="133"/>
      <c r="CZ720" s="133"/>
      <c r="DA720" s="133"/>
      <c r="DB720" s="133"/>
      <c r="DC720" s="133"/>
      <c r="DD720" s="133"/>
      <c r="DE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33"/>
      <c r="BG721" s="133"/>
      <c r="BH721" s="133"/>
      <c r="BI721" s="133"/>
      <c r="BJ721" s="133"/>
      <c r="BK721" s="133"/>
      <c r="BL721" s="133"/>
      <c r="BM721" s="133"/>
      <c r="BN721" s="133"/>
      <c r="BO721" s="133"/>
      <c r="BP721" s="133"/>
      <c r="BQ721" s="133"/>
      <c r="BR721" s="133"/>
      <c r="BS721" s="133"/>
      <c r="BT721" s="133"/>
      <c r="BU721" s="133"/>
      <c r="BV721" s="133"/>
      <c r="BW721" s="133"/>
      <c r="BX721" s="133"/>
      <c r="BY721" s="133"/>
      <c r="BZ721" s="133"/>
      <c r="CA721" s="133"/>
      <c r="CB721" s="133"/>
      <c r="CC721" s="133"/>
      <c r="CD721" s="133"/>
      <c r="CE721" s="133"/>
      <c r="CF721" s="133"/>
      <c r="CG721" s="133"/>
      <c r="CH721" s="133"/>
      <c r="CI721" s="133"/>
      <c r="CJ721" s="133"/>
      <c r="CK721" s="133"/>
      <c r="CL721" s="133"/>
      <c r="CM721" s="133"/>
      <c r="CN721" s="133"/>
      <c r="CO721" s="133"/>
      <c r="CP721" s="133"/>
      <c r="CQ721" s="133"/>
      <c r="CR721" s="133"/>
      <c r="CS721" s="133"/>
      <c r="CT721" s="133"/>
      <c r="CU721" s="133"/>
      <c r="CV721" s="133"/>
      <c r="CW721" s="133"/>
      <c r="CX721" s="133"/>
      <c r="CY721" s="133"/>
      <c r="CZ721" s="133"/>
      <c r="DA721" s="133"/>
      <c r="DB721" s="133"/>
      <c r="DC721" s="133"/>
      <c r="DD721" s="133"/>
      <c r="DE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33"/>
      <c r="BG722" s="133"/>
      <c r="BH722" s="133"/>
      <c r="BI722" s="133"/>
      <c r="BJ722" s="133"/>
      <c r="BK722" s="133"/>
      <c r="BL722" s="133"/>
      <c r="BM722" s="133"/>
      <c r="BN722" s="133"/>
      <c r="BO722" s="133"/>
      <c r="BP722" s="133"/>
      <c r="BQ722" s="133"/>
      <c r="BR722" s="133"/>
      <c r="BS722" s="133"/>
      <c r="BT722" s="133"/>
      <c r="BU722" s="133"/>
      <c r="BV722" s="133"/>
      <c r="BW722" s="133"/>
      <c r="BX722" s="133"/>
      <c r="BY722" s="133"/>
      <c r="BZ722" s="133"/>
      <c r="CA722" s="133"/>
      <c r="CB722" s="133"/>
      <c r="CC722" s="133"/>
      <c r="CD722" s="133"/>
      <c r="CE722" s="133"/>
      <c r="CF722" s="133"/>
      <c r="CG722" s="133"/>
      <c r="CH722" s="133"/>
      <c r="CI722" s="133"/>
      <c r="CJ722" s="133"/>
      <c r="CK722" s="133"/>
      <c r="CL722" s="133"/>
      <c r="CM722" s="133"/>
      <c r="CN722" s="133"/>
      <c r="CO722" s="133"/>
      <c r="CP722" s="133"/>
      <c r="CQ722" s="133"/>
      <c r="CR722" s="133"/>
      <c r="CS722" s="133"/>
      <c r="CT722" s="133"/>
      <c r="CU722" s="133"/>
      <c r="CV722" s="133"/>
      <c r="CW722" s="133"/>
      <c r="CX722" s="133"/>
      <c r="CY722" s="133"/>
      <c r="CZ722" s="133"/>
      <c r="DA722" s="133"/>
      <c r="DB722" s="133"/>
      <c r="DC722" s="133"/>
      <c r="DD722" s="133"/>
      <c r="DE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3"/>
      <c r="BF723" s="133"/>
      <c r="BG723" s="133"/>
      <c r="BH723" s="133"/>
      <c r="BI723" s="133"/>
      <c r="BJ723" s="133"/>
      <c r="BK723" s="133"/>
      <c r="BL723" s="133"/>
      <c r="BM723" s="133"/>
      <c r="BN723" s="133"/>
      <c r="BO723" s="133"/>
      <c r="BP723" s="133"/>
      <c r="BQ723" s="133"/>
      <c r="BR723" s="133"/>
      <c r="BS723" s="133"/>
      <c r="BT723" s="133"/>
      <c r="BU723" s="133"/>
      <c r="BV723" s="133"/>
      <c r="BW723" s="133"/>
      <c r="BX723" s="133"/>
      <c r="BY723" s="133"/>
      <c r="BZ723" s="133"/>
      <c r="CA723" s="133"/>
      <c r="CB723" s="133"/>
      <c r="CC723" s="133"/>
      <c r="CD723" s="133"/>
      <c r="CE723" s="133"/>
      <c r="CF723" s="133"/>
      <c r="CG723" s="133"/>
      <c r="CH723" s="133"/>
      <c r="CI723" s="133"/>
      <c r="CJ723" s="133"/>
      <c r="CK723" s="133"/>
      <c r="CL723" s="133"/>
      <c r="CM723" s="133"/>
      <c r="CN723" s="133"/>
      <c r="CO723" s="133"/>
      <c r="CP723" s="133"/>
      <c r="CQ723" s="133"/>
      <c r="CR723" s="133"/>
      <c r="CS723" s="133"/>
      <c r="CT723" s="133"/>
      <c r="CU723" s="133"/>
      <c r="CV723" s="133"/>
      <c r="CW723" s="133"/>
      <c r="CX723" s="133"/>
      <c r="CY723" s="133"/>
      <c r="CZ723" s="133"/>
      <c r="DA723" s="133"/>
      <c r="DB723" s="133"/>
      <c r="DC723" s="133"/>
      <c r="DD723" s="133"/>
      <c r="DE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/>
      <c r="BF724" s="133"/>
      <c r="BG724" s="133"/>
      <c r="BH724" s="133"/>
      <c r="BI724" s="133"/>
      <c r="BJ724" s="133"/>
      <c r="BK724" s="133"/>
      <c r="BL724" s="133"/>
      <c r="BM724" s="133"/>
      <c r="BN724" s="133"/>
      <c r="BO724" s="133"/>
      <c r="BP724" s="133"/>
      <c r="BQ724" s="133"/>
      <c r="BR724" s="133"/>
      <c r="BS724" s="133"/>
      <c r="BT724" s="133"/>
      <c r="BU724" s="133"/>
      <c r="BV724" s="133"/>
      <c r="BW724" s="133"/>
      <c r="BX724" s="133"/>
      <c r="BY724" s="133"/>
      <c r="BZ724" s="133"/>
      <c r="CA724" s="133"/>
      <c r="CB724" s="133"/>
      <c r="CC724" s="133"/>
      <c r="CD724" s="133"/>
      <c r="CE724" s="133"/>
      <c r="CF724" s="133"/>
      <c r="CG724" s="133"/>
      <c r="CH724" s="133"/>
      <c r="CI724" s="133"/>
      <c r="CJ724" s="133"/>
      <c r="CK724" s="133"/>
      <c r="CL724" s="133"/>
      <c r="CM724" s="133"/>
      <c r="CN724" s="133"/>
      <c r="CO724" s="133"/>
      <c r="CP724" s="133"/>
      <c r="CQ724" s="133"/>
      <c r="CR724" s="133"/>
      <c r="CS724" s="133"/>
      <c r="CT724" s="133"/>
      <c r="CU724" s="133"/>
      <c r="CV724" s="133"/>
      <c r="CW724" s="133"/>
      <c r="CX724" s="133"/>
      <c r="CY724" s="133"/>
      <c r="CZ724" s="133"/>
      <c r="DA724" s="133"/>
      <c r="DB724" s="133"/>
      <c r="DC724" s="133"/>
      <c r="DD724" s="133"/>
      <c r="DE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/>
      <c r="BF725" s="133"/>
      <c r="BG725" s="133"/>
      <c r="BH725" s="133"/>
      <c r="BI725" s="133"/>
      <c r="BJ725" s="133"/>
      <c r="BK725" s="133"/>
      <c r="BL725" s="133"/>
      <c r="BM725" s="133"/>
      <c r="BN725" s="133"/>
      <c r="BO725" s="133"/>
      <c r="BP725" s="133"/>
      <c r="BQ725" s="133"/>
      <c r="BR725" s="133"/>
      <c r="BS725" s="133"/>
      <c r="BT725" s="133"/>
      <c r="BU725" s="133"/>
      <c r="BV725" s="133"/>
      <c r="BW725" s="133"/>
      <c r="BX725" s="133"/>
      <c r="BY725" s="133"/>
      <c r="BZ725" s="133"/>
      <c r="CA725" s="133"/>
      <c r="CB725" s="133"/>
      <c r="CC725" s="133"/>
      <c r="CD725" s="133"/>
      <c r="CE725" s="133"/>
      <c r="CF725" s="133"/>
      <c r="CG725" s="133"/>
      <c r="CH725" s="133"/>
      <c r="CI725" s="133"/>
      <c r="CJ725" s="133"/>
      <c r="CK725" s="133"/>
      <c r="CL725" s="133"/>
      <c r="CM725" s="133"/>
      <c r="CN725" s="133"/>
      <c r="CO725" s="133"/>
      <c r="CP725" s="133"/>
      <c r="CQ725" s="133"/>
      <c r="CR725" s="133"/>
      <c r="CS725" s="133"/>
      <c r="CT725" s="133"/>
      <c r="CU725" s="133"/>
      <c r="CV725" s="133"/>
      <c r="CW725" s="133"/>
      <c r="CX725" s="133"/>
      <c r="CY725" s="133"/>
      <c r="CZ725" s="133"/>
      <c r="DA725" s="133"/>
      <c r="DB725" s="133"/>
      <c r="DC725" s="133"/>
      <c r="DD725" s="133"/>
      <c r="DE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33"/>
      <c r="BG726" s="133"/>
      <c r="BH726" s="133"/>
      <c r="BI726" s="133"/>
      <c r="BJ726" s="133"/>
      <c r="BK726" s="133"/>
      <c r="BL726" s="133"/>
      <c r="BM726" s="133"/>
      <c r="BN726" s="133"/>
      <c r="BO726" s="133"/>
      <c r="BP726" s="133"/>
      <c r="BQ726" s="133"/>
      <c r="BR726" s="133"/>
      <c r="BS726" s="133"/>
      <c r="BT726" s="133"/>
      <c r="BU726" s="133"/>
      <c r="BV726" s="133"/>
      <c r="BW726" s="133"/>
      <c r="BX726" s="133"/>
      <c r="BY726" s="133"/>
      <c r="BZ726" s="133"/>
      <c r="CA726" s="133"/>
      <c r="CB726" s="133"/>
      <c r="CC726" s="133"/>
      <c r="CD726" s="133"/>
      <c r="CE726" s="133"/>
      <c r="CF726" s="133"/>
      <c r="CG726" s="133"/>
      <c r="CH726" s="133"/>
      <c r="CI726" s="133"/>
      <c r="CJ726" s="133"/>
      <c r="CK726" s="133"/>
      <c r="CL726" s="133"/>
      <c r="CM726" s="133"/>
      <c r="CN726" s="133"/>
      <c r="CO726" s="133"/>
      <c r="CP726" s="133"/>
      <c r="CQ726" s="133"/>
      <c r="CR726" s="133"/>
      <c r="CS726" s="133"/>
      <c r="CT726" s="133"/>
      <c r="CU726" s="133"/>
      <c r="CV726" s="133"/>
      <c r="CW726" s="133"/>
      <c r="CX726" s="133"/>
      <c r="CY726" s="133"/>
      <c r="CZ726" s="133"/>
      <c r="DA726" s="133"/>
      <c r="DB726" s="133"/>
      <c r="DC726" s="133"/>
      <c r="DD726" s="133"/>
      <c r="DE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33"/>
      <c r="BG727" s="133"/>
      <c r="BH727" s="133"/>
      <c r="BI727" s="133"/>
      <c r="BJ727" s="133"/>
      <c r="BK727" s="133"/>
      <c r="BL727" s="133"/>
      <c r="BM727" s="133"/>
      <c r="BN727" s="133"/>
      <c r="BO727" s="133"/>
      <c r="BP727" s="133"/>
      <c r="BQ727" s="133"/>
      <c r="BR727" s="133"/>
      <c r="BS727" s="133"/>
      <c r="BT727" s="133"/>
      <c r="BU727" s="133"/>
      <c r="BV727" s="133"/>
      <c r="BW727" s="133"/>
      <c r="BX727" s="133"/>
      <c r="BY727" s="133"/>
      <c r="BZ727" s="133"/>
      <c r="CA727" s="133"/>
      <c r="CB727" s="133"/>
      <c r="CC727" s="133"/>
      <c r="CD727" s="133"/>
      <c r="CE727" s="133"/>
      <c r="CF727" s="133"/>
      <c r="CG727" s="133"/>
      <c r="CH727" s="133"/>
      <c r="CI727" s="133"/>
      <c r="CJ727" s="133"/>
      <c r="CK727" s="133"/>
      <c r="CL727" s="133"/>
      <c r="CM727" s="133"/>
      <c r="CN727" s="133"/>
      <c r="CO727" s="133"/>
      <c r="CP727" s="133"/>
      <c r="CQ727" s="133"/>
      <c r="CR727" s="133"/>
      <c r="CS727" s="133"/>
      <c r="CT727" s="133"/>
      <c r="CU727" s="133"/>
      <c r="CV727" s="133"/>
      <c r="CW727" s="133"/>
      <c r="CX727" s="133"/>
      <c r="CY727" s="133"/>
      <c r="CZ727" s="133"/>
      <c r="DA727" s="133"/>
      <c r="DB727" s="133"/>
      <c r="DC727" s="133"/>
      <c r="DD727" s="133"/>
      <c r="DE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33"/>
      <c r="BG728" s="133"/>
      <c r="BH728" s="133"/>
      <c r="BI728" s="133"/>
      <c r="BJ728" s="133"/>
      <c r="BK728" s="133"/>
      <c r="BL728" s="133"/>
      <c r="BM728" s="133"/>
      <c r="BN728" s="133"/>
      <c r="BO728" s="133"/>
      <c r="BP728" s="133"/>
      <c r="BQ728" s="133"/>
      <c r="BR728" s="133"/>
      <c r="BS728" s="133"/>
      <c r="BT728" s="133"/>
      <c r="BU728" s="133"/>
      <c r="BV728" s="133"/>
      <c r="BW728" s="133"/>
      <c r="BX728" s="133"/>
      <c r="BY728" s="133"/>
      <c r="BZ728" s="133"/>
      <c r="CA728" s="133"/>
      <c r="CB728" s="133"/>
      <c r="CC728" s="133"/>
      <c r="CD728" s="133"/>
      <c r="CE728" s="133"/>
      <c r="CF728" s="133"/>
      <c r="CG728" s="133"/>
      <c r="CH728" s="133"/>
      <c r="CI728" s="133"/>
      <c r="CJ728" s="133"/>
      <c r="CK728" s="133"/>
      <c r="CL728" s="133"/>
      <c r="CM728" s="133"/>
      <c r="CN728" s="133"/>
      <c r="CO728" s="133"/>
      <c r="CP728" s="133"/>
      <c r="CQ728" s="133"/>
      <c r="CR728" s="133"/>
      <c r="CS728" s="133"/>
      <c r="CT728" s="133"/>
      <c r="CU728" s="133"/>
      <c r="CV728" s="133"/>
      <c r="CW728" s="133"/>
      <c r="CX728" s="133"/>
      <c r="CY728" s="133"/>
      <c r="CZ728" s="133"/>
      <c r="DA728" s="133"/>
      <c r="DB728" s="133"/>
      <c r="DC728" s="133"/>
      <c r="DD728" s="133"/>
      <c r="DE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/>
      <c r="BF729" s="133"/>
      <c r="BG729" s="133"/>
      <c r="BH729" s="133"/>
      <c r="BI729" s="133"/>
      <c r="BJ729" s="133"/>
      <c r="BK729" s="133"/>
      <c r="BL729" s="133"/>
      <c r="BM729" s="133"/>
      <c r="BN729" s="133"/>
      <c r="BO729" s="133"/>
      <c r="BP729" s="133"/>
      <c r="BQ729" s="133"/>
      <c r="BR729" s="133"/>
      <c r="BS729" s="133"/>
      <c r="BT729" s="133"/>
      <c r="BU729" s="133"/>
      <c r="BV729" s="133"/>
      <c r="BW729" s="133"/>
      <c r="BX729" s="133"/>
      <c r="BY729" s="133"/>
      <c r="BZ729" s="133"/>
      <c r="CA729" s="133"/>
      <c r="CB729" s="133"/>
      <c r="CC729" s="133"/>
      <c r="CD729" s="133"/>
      <c r="CE729" s="133"/>
      <c r="CF729" s="133"/>
      <c r="CG729" s="133"/>
      <c r="CH729" s="133"/>
      <c r="CI729" s="133"/>
      <c r="CJ729" s="133"/>
      <c r="CK729" s="133"/>
      <c r="CL729" s="133"/>
      <c r="CM729" s="133"/>
      <c r="CN729" s="133"/>
      <c r="CO729" s="133"/>
      <c r="CP729" s="133"/>
      <c r="CQ729" s="133"/>
      <c r="CR729" s="133"/>
      <c r="CS729" s="133"/>
      <c r="CT729" s="133"/>
      <c r="CU729" s="133"/>
      <c r="CV729" s="133"/>
      <c r="CW729" s="133"/>
      <c r="CX729" s="133"/>
      <c r="CY729" s="133"/>
      <c r="CZ729" s="133"/>
      <c r="DA729" s="133"/>
      <c r="DB729" s="133"/>
      <c r="DC729" s="133"/>
      <c r="DD729" s="133"/>
      <c r="DE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33"/>
      <c r="BG730" s="133"/>
      <c r="BH730" s="133"/>
      <c r="BI730" s="133"/>
      <c r="BJ730" s="133"/>
      <c r="BK730" s="133"/>
      <c r="BL730" s="133"/>
      <c r="BM730" s="133"/>
      <c r="BN730" s="133"/>
      <c r="BO730" s="133"/>
      <c r="BP730" s="133"/>
      <c r="BQ730" s="133"/>
      <c r="BR730" s="133"/>
      <c r="BS730" s="133"/>
      <c r="BT730" s="133"/>
      <c r="BU730" s="133"/>
      <c r="BV730" s="133"/>
      <c r="BW730" s="133"/>
      <c r="BX730" s="133"/>
      <c r="BY730" s="133"/>
      <c r="BZ730" s="133"/>
      <c r="CA730" s="133"/>
      <c r="CB730" s="133"/>
      <c r="CC730" s="133"/>
      <c r="CD730" s="133"/>
      <c r="CE730" s="133"/>
      <c r="CF730" s="133"/>
      <c r="CG730" s="133"/>
      <c r="CH730" s="133"/>
      <c r="CI730" s="133"/>
      <c r="CJ730" s="133"/>
      <c r="CK730" s="133"/>
      <c r="CL730" s="133"/>
      <c r="CM730" s="133"/>
      <c r="CN730" s="133"/>
      <c r="CO730" s="133"/>
      <c r="CP730" s="133"/>
      <c r="CQ730" s="133"/>
      <c r="CR730" s="133"/>
      <c r="CS730" s="133"/>
      <c r="CT730" s="133"/>
      <c r="CU730" s="133"/>
      <c r="CV730" s="133"/>
      <c r="CW730" s="133"/>
      <c r="CX730" s="133"/>
      <c r="CY730" s="133"/>
      <c r="CZ730" s="133"/>
      <c r="DA730" s="133"/>
      <c r="DB730" s="133"/>
      <c r="DC730" s="133"/>
      <c r="DD730" s="133"/>
      <c r="DE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/>
      <c r="BF731" s="133"/>
      <c r="BG731" s="133"/>
      <c r="BH731" s="133"/>
      <c r="BI731" s="133"/>
      <c r="BJ731" s="133"/>
      <c r="BK731" s="133"/>
      <c r="BL731" s="133"/>
      <c r="BM731" s="133"/>
      <c r="BN731" s="133"/>
      <c r="BO731" s="133"/>
      <c r="BP731" s="133"/>
      <c r="BQ731" s="133"/>
      <c r="BR731" s="133"/>
      <c r="BS731" s="133"/>
      <c r="BT731" s="133"/>
      <c r="BU731" s="133"/>
      <c r="BV731" s="133"/>
      <c r="BW731" s="133"/>
      <c r="BX731" s="133"/>
      <c r="BY731" s="133"/>
      <c r="BZ731" s="133"/>
      <c r="CA731" s="133"/>
      <c r="CB731" s="133"/>
      <c r="CC731" s="133"/>
      <c r="CD731" s="133"/>
      <c r="CE731" s="133"/>
      <c r="CF731" s="133"/>
      <c r="CG731" s="133"/>
      <c r="CH731" s="133"/>
      <c r="CI731" s="133"/>
      <c r="CJ731" s="133"/>
      <c r="CK731" s="133"/>
      <c r="CL731" s="133"/>
      <c r="CM731" s="133"/>
      <c r="CN731" s="133"/>
      <c r="CO731" s="133"/>
      <c r="CP731" s="133"/>
      <c r="CQ731" s="133"/>
      <c r="CR731" s="133"/>
      <c r="CS731" s="133"/>
      <c r="CT731" s="133"/>
      <c r="CU731" s="133"/>
      <c r="CV731" s="133"/>
      <c r="CW731" s="133"/>
      <c r="CX731" s="133"/>
      <c r="CY731" s="133"/>
      <c r="CZ731" s="133"/>
      <c r="DA731" s="133"/>
      <c r="DB731" s="133"/>
      <c r="DC731" s="133"/>
      <c r="DD731" s="133"/>
      <c r="DE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/>
      <c r="BF732" s="133"/>
      <c r="BG732" s="133"/>
      <c r="BH732" s="133"/>
      <c r="BI732" s="133"/>
      <c r="BJ732" s="133"/>
      <c r="BK732" s="133"/>
      <c r="BL732" s="133"/>
      <c r="BM732" s="133"/>
      <c r="BN732" s="133"/>
      <c r="BO732" s="133"/>
      <c r="BP732" s="133"/>
      <c r="BQ732" s="133"/>
      <c r="BR732" s="133"/>
      <c r="BS732" s="133"/>
      <c r="BT732" s="133"/>
      <c r="BU732" s="133"/>
      <c r="BV732" s="133"/>
      <c r="BW732" s="133"/>
      <c r="BX732" s="133"/>
      <c r="BY732" s="133"/>
      <c r="BZ732" s="133"/>
      <c r="CA732" s="133"/>
      <c r="CB732" s="133"/>
      <c r="CC732" s="133"/>
      <c r="CD732" s="133"/>
      <c r="CE732" s="133"/>
      <c r="CF732" s="133"/>
      <c r="CG732" s="133"/>
      <c r="CH732" s="133"/>
      <c r="CI732" s="133"/>
      <c r="CJ732" s="133"/>
      <c r="CK732" s="133"/>
      <c r="CL732" s="133"/>
      <c r="CM732" s="133"/>
      <c r="CN732" s="133"/>
      <c r="CO732" s="133"/>
      <c r="CP732" s="133"/>
      <c r="CQ732" s="133"/>
      <c r="CR732" s="133"/>
      <c r="CS732" s="133"/>
      <c r="CT732" s="133"/>
      <c r="CU732" s="133"/>
      <c r="CV732" s="133"/>
      <c r="CW732" s="133"/>
      <c r="CX732" s="133"/>
      <c r="CY732" s="133"/>
      <c r="CZ732" s="133"/>
      <c r="DA732" s="133"/>
      <c r="DB732" s="133"/>
      <c r="DC732" s="133"/>
      <c r="DD732" s="133"/>
      <c r="DE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33"/>
      <c r="BG733" s="133"/>
      <c r="BH733" s="133"/>
      <c r="BI733" s="133"/>
      <c r="BJ733" s="133"/>
      <c r="BK733" s="133"/>
      <c r="BL733" s="133"/>
      <c r="BM733" s="133"/>
      <c r="BN733" s="133"/>
      <c r="BO733" s="133"/>
      <c r="BP733" s="133"/>
      <c r="BQ733" s="133"/>
      <c r="BR733" s="133"/>
      <c r="BS733" s="133"/>
      <c r="BT733" s="133"/>
      <c r="BU733" s="133"/>
      <c r="BV733" s="133"/>
      <c r="BW733" s="133"/>
      <c r="BX733" s="133"/>
      <c r="BY733" s="133"/>
      <c r="BZ733" s="133"/>
      <c r="CA733" s="133"/>
      <c r="CB733" s="133"/>
      <c r="CC733" s="133"/>
      <c r="CD733" s="133"/>
      <c r="CE733" s="133"/>
      <c r="CF733" s="133"/>
      <c r="CG733" s="133"/>
      <c r="CH733" s="133"/>
      <c r="CI733" s="133"/>
      <c r="CJ733" s="133"/>
      <c r="CK733" s="133"/>
      <c r="CL733" s="133"/>
      <c r="CM733" s="133"/>
      <c r="CN733" s="133"/>
      <c r="CO733" s="133"/>
      <c r="CP733" s="133"/>
      <c r="CQ733" s="133"/>
      <c r="CR733" s="133"/>
      <c r="CS733" s="133"/>
      <c r="CT733" s="133"/>
      <c r="CU733" s="133"/>
      <c r="CV733" s="133"/>
      <c r="CW733" s="133"/>
      <c r="CX733" s="133"/>
      <c r="CY733" s="133"/>
      <c r="CZ733" s="133"/>
      <c r="DA733" s="133"/>
      <c r="DB733" s="133"/>
      <c r="DC733" s="133"/>
      <c r="DD733" s="133"/>
      <c r="DE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33"/>
      <c r="BG734" s="133"/>
      <c r="BH734" s="133"/>
      <c r="BI734" s="133"/>
      <c r="BJ734" s="133"/>
      <c r="BK734" s="133"/>
      <c r="BL734" s="133"/>
      <c r="BM734" s="133"/>
      <c r="BN734" s="133"/>
      <c r="BO734" s="133"/>
      <c r="BP734" s="133"/>
      <c r="BQ734" s="133"/>
      <c r="BR734" s="133"/>
      <c r="BS734" s="133"/>
      <c r="BT734" s="133"/>
      <c r="BU734" s="133"/>
      <c r="BV734" s="133"/>
      <c r="BW734" s="133"/>
      <c r="BX734" s="133"/>
      <c r="BY734" s="133"/>
      <c r="BZ734" s="133"/>
      <c r="CA734" s="133"/>
      <c r="CB734" s="133"/>
      <c r="CC734" s="133"/>
      <c r="CD734" s="133"/>
      <c r="CE734" s="133"/>
      <c r="CF734" s="133"/>
      <c r="CG734" s="133"/>
      <c r="CH734" s="133"/>
      <c r="CI734" s="133"/>
      <c r="CJ734" s="133"/>
      <c r="CK734" s="133"/>
      <c r="CL734" s="133"/>
      <c r="CM734" s="133"/>
      <c r="CN734" s="133"/>
      <c r="CO734" s="133"/>
      <c r="CP734" s="133"/>
      <c r="CQ734" s="133"/>
      <c r="CR734" s="133"/>
      <c r="CS734" s="133"/>
      <c r="CT734" s="133"/>
      <c r="CU734" s="133"/>
      <c r="CV734" s="133"/>
      <c r="CW734" s="133"/>
      <c r="CX734" s="133"/>
      <c r="CY734" s="133"/>
      <c r="CZ734" s="133"/>
      <c r="DA734" s="133"/>
      <c r="DB734" s="133"/>
      <c r="DC734" s="133"/>
      <c r="DD734" s="133"/>
      <c r="DE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33"/>
      <c r="BG735" s="133"/>
      <c r="BH735" s="133"/>
      <c r="BI735" s="133"/>
      <c r="BJ735" s="133"/>
      <c r="BK735" s="133"/>
      <c r="BL735" s="133"/>
      <c r="BM735" s="133"/>
      <c r="BN735" s="133"/>
      <c r="BO735" s="133"/>
      <c r="BP735" s="133"/>
      <c r="BQ735" s="133"/>
      <c r="BR735" s="133"/>
      <c r="BS735" s="133"/>
      <c r="BT735" s="133"/>
      <c r="BU735" s="133"/>
      <c r="BV735" s="133"/>
      <c r="BW735" s="133"/>
      <c r="BX735" s="133"/>
      <c r="BY735" s="133"/>
      <c r="BZ735" s="133"/>
      <c r="CA735" s="133"/>
      <c r="CB735" s="133"/>
      <c r="CC735" s="133"/>
      <c r="CD735" s="133"/>
      <c r="CE735" s="133"/>
      <c r="CF735" s="133"/>
      <c r="CG735" s="133"/>
      <c r="CH735" s="133"/>
      <c r="CI735" s="133"/>
      <c r="CJ735" s="133"/>
      <c r="CK735" s="133"/>
      <c r="CL735" s="133"/>
      <c r="CM735" s="133"/>
      <c r="CN735" s="133"/>
      <c r="CO735" s="133"/>
      <c r="CP735" s="133"/>
      <c r="CQ735" s="133"/>
      <c r="CR735" s="133"/>
      <c r="CS735" s="133"/>
      <c r="CT735" s="133"/>
      <c r="CU735" s="133"/>
      <c r="CV735" s="133"/>
      <c r="CW735" s="133"/>
      <c r="CX735" s="133"/>
      <c r="CY735" s="133"/>
      <c r="CZ735" s="133"/>
      <c r="DA735" s="133"/>
      <c r="DB735" s="133"/>
      <c r="DC735" s="133"/>
      <c r="DD735" s="133"/>
      <c r="DE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33"/>
      <c r="BG736" s="133"/>
      <c r="BH736" s="133"/>
      <c r="BI736" s="133"/>
      <c r="BJ736" s="133"/>
      <c r="BK736" s="133"/>
      <c r="BL736" s="133"/>
      <c r="BM736" s="133"/>
      <c r="BN736" s="133"/>
      <c r="BO736" s="133"/>
      <c r="BP736" s="133"/>
      <c r="BQ736" s="133"/>
      <c r="BR736" s="133"/>
      <c r="BS736" s="133"/>
      <c r="BT736" s="133"/>
      <c r="BU736" s="133"/>
      <c r="BV736" s="133"/>
      <c r="BW736" s="133"/>
      <c r="BX736" s="133"/>
      <c r="BY736" s="133"/>
      <c r="BZ736" s="133"/>
      <c r="CA736" s="133"/>
      <c r="CB736" s="133"/>
      <c r="CC736" s="133"/>
      <c r="CD736" s="133"/>
      <c r="CE736" s="133"/>
      <c r="CF736" s="133"/>
      <c r="CG736" s="133"/>
      <c r="CH736" s="133"/>
      <c r="CI736" s="133"/>
      <c r="CJ736" s="133"/>
      <c r="CK736" s="133"/>
      <c r="CL736" s="133"/>
      <c r="CM736" s="133"/>
      <c r="CN736" s="133"/>
      <c r="CO736" s="133"/>
      <c r="CP736" s="133"/>
      <c r="CQ736" s="133"/>
      <c r="CR736" s="133"/>
      <c r="CS736" s="133"/>
      <c r="CT736" s="133"/>
      <c r="CU736" s="133"/>
      <c r="CV736" s="133"/>
      <c r="CW736" s="133"/>
      <c r="CX736" s="133"/>
      <c r="CY736" s="133"/>
      <c r="CZ736" s="133"/>
      <c r="DA736" s="133"/>
      <c r="DB736" s="133"/>
      <c r="DC736" s="133"/>
      <c r="DD736" s="133"/>
      <c r="DE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3"/>
      <c r="BF737" s="133"/>
      <c r="BG737" s="133"/>
      <c r="BH737" s="133"/>
      <c r="BI737" s="133"/>
      <c r="BJ737" s="133"/>
      <c r="BK737" s="133"/>
      <c r="BL737" s="133"/>
      <c r="BM737" s="133"/>
      <c r="BN737" s="133"/>
      <c r="BO737" s="133"/>
      <c r="BP737" s="133"/>
      <c r="BQ737" s="133"/>
      <c r="BR737" s="133"/>
      <c r="BS737" s="133"/>
      <c r="BT737" s="133"/>
      <c r="BU737" s="133"/>
      <c r="BV737" s="133"/>
      <c r="BW737" s="133"/>
      <c r="BX737" s="133"/>
      <c r="BY737" s="133"/>
      <c r="BZ737" s="133"/>
      <c r="CA737" s="133"/>
      <c r="CB737" s="133"/>
      <c r="CC737" s="133"/>
      <c r="CD737" s="133"/>
      <c r="CE737" s="133"/>
      <c r="CF737" s="133"/>
      <c r="CG737" s="133"/>
      <c r="CH737" s="133"/>
      <c r="CI737" s="133"/>
      <c r="CJ737" s="133"/>
      <c r="CK737" s="133"/>
      <c r="CL737" s="133"/>
      <c r="CM737" s="133"/>
      <c r="CN737" s="133"/>
      <c r="CO737" s="133"/>
      <c r="CP737" s="133"/>
      <c r="CQ737" s="133"/>
      <c r="CR737" s="133"/>
      <c r="CS737" s="133"/>
      <c r="CT737" s="133"/>
      <c r="CU737" s="133"/>
      <c r="CV737" s="133"/>
      <c r="CW737" s="133"/>
      <c r="CX737" s="133"/>
      <c r="CY737" s="133"/>
      <c r="CZ737" s="133"/>
      <c r="DA737" s="133"/>
      <c r="DB737" s="133"/>
      <c r="DC737" s="133"/>
      <c r="DD737" s="133"/>
      <c r="DE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33"/>
      <c r="BG738" s="133"/>
      <c r="BH738" s="133"/>
      <c r="BI738" s="133"/>
      <c r="BJ738" s="133"/>
      <c r="BK738" s="133"/>
      <c r="BL738" s="133"/>
      <c r="BM738" s="133"/>
      <c r="BN738" s="133"/>
      <c r="BO738" s="133"/>
      <c r="BP738" s="133"/>
      <c r="BQ738" s="133"/>
      <c r="BR738" s="133"/>
      <c r="BS738" s="133"/>
      <c r="BT738" s="133"/>
      <c r="BU738" s="133"/>
      <c r="BV738" s="133"/>
      <c r="BW738" s="133"/>
      <c r="BX738" s="133"/>
      <c r="BY738" s="133"/>
      <c r="BZ738" s="133"/>
      <c r="CA738" s="133"/>
      <c r="CB738" s="133"/>
      <c r="CC738" s="133"/>
      <c r="CD738" s="133"/>
      <c r="CE738" s="133"/>
      <c r="CF738" s="133"/>
      <c r="CG738" s="133"/>
      <c r="CH738" s="133"/>
      <c r="CI738" s="133"/>
      <c r="CJ738" s="133"/>
      <c r="CK738" s="133"/>
      <c r="CL738" s="133"/>
      <c r="CM738" s="133"/>
      <c r="CN738" s="133"/>
      <c r="CO738" s="133"/>
      <c r="CP738" s="133"/>
      <c r="CQ738" s="133"/>
      <c r="CR738" s="133"/>
      <c r="CS738" s="133"/>
      <c r="CT738" s="133"/>
      <c r="CU738" s="133"/>
      <c r="CV738" s="133"/>
      <c r="CW738" s="133"/>
      <c r="CX738" s="133"/>
      <c r="CY738" s="133"/>
      <c r="CZ738" s="133"/>
      <c r="DA738" s="133"/>
      <c r="DB738" s="133"/>
      <c r="DC738" s="133"/>
      <c r="DD738" s="133"/>
      <c r="DE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33"/>
      <c r="BG739" s="133"/>
      <c r="BH739" s="133"/>
      <c r="BI739" s="133"/>
      <c r="BJ739" s="133"/>
      <c r="BK739" s="133"/>
      <c r="BL739" s="133"/>
      <c r="BM739" s="133"/>
      <c r="BN739" s="133"/>
      <c r="BO739" s="133"/>
      <c r="BP739" s="133"/>
      <c r="BQ739" s="133"/>
      <c r="BR739" s="133"/>
      <c r="BS739" s="133"/>
      <c r="BT739" s="133"/>
      <c r="BU739" s="133"/>
      <c r="BV739" s="133"/>
      <c r="BW739" s="133"/>
      <c r="BX739" s="133"/>
      <c r="BY739" s="133"/>
      <c r="BZ739" s="133"/>
      <c r="CA739" s="133"/>
      <c r="CB739" s="133"/>
      <c r="CC739" s="133"/>
      <c r="CD739" s="133"/>
      <c r="CE739" s="133"/>
      <c r="CF739" s="133"/>
      <c r="CG739" s="133"/>
      <c r="CH739" s="133"/>
      <c r="CI739" s="133"/>
      <c r="CJ739" s="133"/>
      <c r="CK739" s="133"/>
      <c r="CL739" s="133"/>
      <c r="CM739" s="133"/>
      <c r="CN739" s="133"/>
      <c r="CO739" s="133"/>
      <c r="CP739" s="133"/>
      <c r="CQ739" s="133"/>
      <c r="CR739" s="133"/>
      <c r="CS739" s="133"/>
      <c r="CT739" s="133"/>
      <c r="CU739" s="133"/>
      <c r="CV739" s="133"/>
      <c r="CW739" s="133"/>
      <c r="CX739" s="133"/>
      <c r="CY739" s="133"/>
      <c r="CZ739" s="133"/>
      <c r="DA739" s="133"/>
      <c r="DB739" s="133"/>
      <c r="DC739" s="133"/>
      <c r="DD739" s="133"/>
      <c r="DE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/>
      <c r="BF740" s="133"/>
      <c r="BG740" s="133"/>
      <c r="BH740" s="133"/>
      <c r="BI740" s="133"/>
      <c r="BJ740" s="133"/>
      <c r="BK740" s="133"/>
      <c r="BL740" s="133"/>
      <c r="BM740" s="133"/>
      <c r="BN740" s="133"/>
      <c r="BO740" s="133"/>
      <c r="BP740" s="133"/>
      <c r="BQ740" s="133"/>
      <c r="BR740" s="133"/>
      <c r="BS740" s="133"/>
      <c r="BT740" s="133"/>
      <c r="BU740" s="133"/>
      <c r="BV740" s="133"/>
      <c r="BW740" s="133"/>
      <c r="BX740" s="133"/>
      <c r="BY740" s="133"/>
      <c r="BZ740" s="133"/>
      <c r="CA740" s="133"/>
      <c r="CB740" s="133"/>
      <c r="CC740" s="133"/>
      <c r="CD740" s="133"/>
      <c r="CE740" s="133"/>
      <c r="CF740" s="133"/>
      <c r="CG740" s="133"/>
      <c r="CH740" s="133"/>
      <c r="CI740" s="133"/>
      <c r="CJ740" s="133"/>
      <c r="CK740" s="133"/>
      <c r="CL740" s="133"/>
      <c r="CM740" s="133"/>
      <c r="CN740" s="133"/>
      <c r="CO740" s="133"/>
      <c r="CP740" s="133"/>
      <c r="CQ740" s="133"/>
      <c r="CR740" s="133"/>
      <c r="CS740" s="133"/>
      <c r="CT740" s="133"/>
      <c r="CU740" s="133"/>
      <c r="CV740" s="133"/>
      <c r="CW740" s="133"/>
      <c r="CX740" s="133"/>
      <c r="CY740" s="133"/>
      <c r="CZ740" s="133"/>
      <c r="DA740" s="133"/>
      <c r="DB740" s="133"/>
      <c r="DC740" s="133"/>
      <c r="DD740" s="133"/>
      <c r="DE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/>
      <c r="BF741" s="133"/>
      <c r="BG741" s="133"/>
      <c r="BH741" s="133"/>
      <c r="BI741" s="133"/>
      <c r="BJ741" s="133"/>
      <c r="BK741" s="133"/>
      <c r="BL741" s="133"/>
      <c r="BM741" s="133"/>
      <c r="BN741" s="133"/>
      <c r="BO741" s="133"/>
      <c r="BP741" s="133"/>
      <c r="BQ741" s="133"/>
      <c r="BR741" s="133"/>
      <c r="BS741" s="133"/>
      <c r="BT741" s="133"/>
      <c r="BU741" s="133"/>
      <c r="BV741" s="133"/>
      <c r="BW741" s="133"/>
      <c r="BX741" s="133"/>
      <c r="BY741" s="133"/>
      <c r="BZ741" s="133"/>
      <c r="CA741" s="133"/>
      <c r="CB741" s="133"/>
      <c r="CC741" s="133"/>
      <c r="CD741" s="133"/>
      <c r="CE741" s="133"/>
      <c r="CF741" s="133"/>
      <c r="CG741" s="133"/>
      <c r="CH741" s="133"/>
      <c r="CI741" s="133"/>
      <c r="CJ741" s="133"/>
      <c r="CK741" s="133"/>
      <c r="CL741" s="133"/>
      <c r="CM741" s="133"/>
      <c r="CN741" s="133"/>
      <c r="CO741" s="133"/>
      <c r="CP741" s="133"/>
      <c r="CQ741" s="133"/>
      <c r="CR741" s="133"/>
      <c r="CS741" s="133"/>
      <c r="CT741" s="133"/>
      <c r="CU741" s="133"/>
      <c r="CV741" s="133"/>
      <c r="CW741" s="133"/>
      <c r="CX741" s="133"/>
      <c r="CY741" s="133"/>
      <c r="CZ741" s="133"/>
      <c r="DA741" s="133"/>
      <c r="DB741" s="133"/>
      <c r="DC741" s="133"/>
      <c r="DD741" s="133"/>
      <c r="DE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  <c r="BQ742" s="133"/>
      <c r="BR742" s="133"/>
      <c r="BS742" s="133"/>
      <c r="BT742" s="133"/>
      <c r="BU742" s="133"/>
      <c r="BV742" s="133"/>
      <c r="BW742" s="133"/>
      <c r="BX742" s="133"/>
      <c r="BY742" s="133"/>
      <c r="BZ742" s="133"/>
      <c r="CA742" s="133"/>
      <c r="CB742" s="133"/>
      <c r="CC742" s="133"/>
      <c r="CD742" s="133"/>
      <c r="CE742" s="133"/>
      <c r="CF742" s="133"/>
      <c r="CG742" s="133"/>
      <c r="CH742" s="133"/>
      <c r="CI742" s="133"/>
      <c r="CJ742" s="133"/>
      <c r="CK742" s="133"/>
      <c r="CL742" s="133"/>
      <c r="CM742" s="133"/>
      <c r="CN742" s="133"/>
      <c r="CO742" s="133"/>
      <c r="CP742" s="133"/>
      <c r="CQ742" s="133"/>
      <c r="CR742" s="133"/>
      <c r="CS742" s="133"/>
      <c r="CT742" s="133"/>
      <c r="CU742" s="133"/>
      <c r="CV742" s="133"/>
      <c r="CW742" s="133"/>
      <c r="CX742" s="133"/>
      <c r="CY742" s="133"/>
      <c r="CZ742" s="133"/>
      <c r="DA742" s="133"/>
      <c r="DB742" s="133"/>
      <c r="DC742" s="133"/>
      <c r="DD742" s="133"/>
      <c r="DE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33"/>
      <c r="BG743" s="133"/>
      <c r="BH743" s="133"/>
      <c r="BI743" s="133"/>
      <c r="BJ743" s="133"/>
      <c r="BK743" s="133"/>
      <c r="BL743" s="133"/>
      <c r="BM743" s="133"/>
      <c r="BN743" s="133"/>
      <c r="BO743" s="133"/>
      <c r="BP743" s="133"/>
      <c r="BQ743" s="133"/>
      <c r="BR743" s="133"/>
      <c r="BS743" s="133"/>
      <c r="BT743" s="133"/>
      <c r="BU743" s="133"/>
      <c r="BV743" s="133"/>
      <c r="BW743" s="133"/>
      <c r="BX743" s="133"/>
      <c r="BY743" s="133"/>
      <c r="BZ743" s="133"/>
      <c r="CA743" s="133"/>
      <c r="CB743" s="133"/>
      <c r="CC743" s="133"/>
      <c r="CD743" s="133"/>
      <c r="CE743" s="133"/>
      <c r="CF743" s="133"/>
      <c r="CG743" s="133"/>
      <c r="CH743" s="133"/>
      <c r="CI743" s="133"/>
      <c r="CJ743" s="133"/>
      <c r="CK743" s="133"/>
      <c r="CL743" s="133"/>
      <c r="CM743" s="133"/>
      <c r="CN743" s="133"/>
      <c r="CO743" s="133"/>
      <c r="CP743" s="133"/>
      <c r="CQ743" s="133"/>
      <c r="CR743" s="133"/>
      <c r="CS743" s="133"/>
      <c r="CT743" s="133"/>
      <c r="CU743" s="133"/>
      <c r="CV743" s="133"/>
      <c r="CW743" s="133"/>
      <c r="CX743" s="133"/>
      <c r="CY743" s="133"/>
      <c r="CZ743" s="133"/>
      <c r="DA743" s="133"/>
      <c r="DB743" s="133"/>
      <c r="DC743" s="133"/>
      <c r="DD743" s="133"/>
      <c r="DE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33"/>
      <c r="BG744" s="133"/>
      <c r="BH744" s="133"/>
      <c r="BI744" s="133"/>
      <c r="BJ744" s="133"/>
      <c r="BK744" s="133"/>
      <c r="BL744" s="133"/>
      <c r="BM744" s="133"/>
      <c r="BN744" s="133"/>
      <c r="BO744" s="133"/>
      <c r="BP744" s="133"/>
      <c r="BQ744" s="133"/>
      <c r="BR744" s="133"/>
      <c r="BS744" s="133"/>
      <c r="BT744" s="133"/>
      <c r="BU744" s="133"/>
      <c r="BV744" s="133"/>
      <c r="BW744" s="133"/>
      <c r="BX744" s="133"/>
      <c r="BY744" s="133"/>
      <c r="BZ744" s="133"/>
      <c r="CA744" s="133"/>
      <c r="CB744" s="133"/>
      <c r="CC744" s="133"/>
      <c r="CD744" s="133"/>
      <c r="CE744" s="133"/>
      <c r="CF744" s="133"/>
      <c r="CG744" s="133"/>
      <c r="CH744" s="133"/>
      <c r="CI744" s="133"/>
      <c r="CJ744" s="133"/>
      <c r="CK744" s="133"/>
      <c r="CL744" s="133"/>
      <c r="CM744" s="133"/>
      <c r="CN744" s="133"/>
      <c r="CO744" s="133"/>
      <c r="CP744" s="133"/>
      <c r="CQ744" s="133"/>
      <c r="CR744" s="133"/>
      <c r="CS744" s="133"/>
      <c r="CT744" s="133"/>
      <c r="CU744" s="133"/>
      <c r="CV744" s="133"/>
      <c r="CW744" s="133"/>
      <c r="CX744" s="133"/>
      <c r="CY744" s="133"/>
      <c r="CZ744" s="133"/>
      <c r="DA744" s="133"/>
      <c r="DB744" s="133"/>
      <c r="DC744" s="133"/>
      <c r="DD744" s="133"/>
      <c r="DE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  <c r="AX745" s="133"/>
      <c r="AY745" s="133"/>
      <c r="AZ745" s="133"/>
      <c r="BA745" s="133"/>
      <c r="BB745" s="133"/>
      <c r="BC745" s="133"/>
      <c r="BD745" s="133"/>
      <c r="BE745" s="133"/>
      <c r="BF745" s="133"/>
      <c r="BG745" s="133"/>
      <c r="BH745" s="133"/>
      <c r="BI745" s="133"/>
      <c r="BJ745" s="133"/>
      <c r="BK745" s="133"/>
      <c r="BL745" s="133"/>
      <c r="BM745" s="133"/>
      <c r="BN745" s="133"/>
      <c r="BO745" s="133"/>
      <c r="BP745" s="133"/>
      <c r="BQ745" s="133"/>
      <c r="BR745" s="133"/>
      <c r="BS745" s="133"/>
      <c r="BT745" s="133"/>
      <c r="BU745" s="133"/>
      <c r="BV745" s="133"/>
      <c r="BW745" s="133"/>
      <c r="BX745" s="133"/>
      <c r="BY745" s="133"/>
      <c r="BZ745" s="133"/>
      <c r="CA745" s="133"/>
      <c r="CB745" s="133"/>
      <c r="CC745" s="133"/>
      <c r="CD745" s="133"/>
      <c r="CE745" s="133"/>
      <c r="CF745" s="133"/>
      <c r="CG745" s="133"/>
      <c r="CH745" s="133"/>
      <c r="CI745" s="133"/>
      <c r="CJ745" s="133"/>
      <c r="CK745" s="133"/>
      <c r="CL745" s="133"/>
      <c r="CM745" s="133"/>
      <c r="CN745" s="133"/>
      <c r="CO745" s="133"/>
      <c r="CP745" s="133"/>
      <c r="CQ745" s="133"/>
      <c r="CR745" s="133"/>
      <c r="CS745" s="133"/>
      <c r="CT745" s="133"/>
      <c r="CU745" s="133"/>
      <c r="CV745" s="133"/>
      <c r="CW745" s="133"/>
      <c r="CX745" s="133"/>
      <c r="CY745" s="133"/>
      <c r="CZ745" s="133"/>
      <c r="DA745" s="133"/>
      <c r="DB745" s="133"/>
      <c r="DC745" s="133"/>
      <c r="DD745" s="133"/>
      <c r="DE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33"/>
      <c r="BG746" s="133"/>
      <c r="BH746" s="133"/>
      <c r="BI746" s="133"/>
      <c r="BJ746" s="133"/>
      <c r="BK746" s="133"/>
      <c r="BL746" s="133"/>
      <c r="BM746" s="133"/>
      <c r="BN746" s="133"/>
      <c r="BO746" s="133"/>
      <c r="BP746" s="133"/>
      <c r="BQ746" s="133"/>
      <c r="BR746" s="133"/>
      <c r="BS746" s="133"/>
      <c r="BT746" s="133"/>
      <c r="BU746" s="133"/>
      <c r="BV746" s="133"/>
      <c r="BW746" s="133"/>
      <c r="BX746" s="133"/>
      <c r="BY746" s="133"/>
      <c r="BZ746" s="133"/>
      <c r="CA746" s="133"/>
      <c r="CB746" s="133"/>
      <c r="CC746" s="133"/>
      <c r="CD746" s="133"/>
      <c r="CE746" s="133"/>
      <c r="CF746" s="133"/>
      <c r="CG746" s="133"/>
      <c r="CH746" s="133"/>
      <c r="CI746" s="133"/>
      <c r="CJ746" s="133"/>
      <c r="CK746" s="133"/>
      <c r="CL746" s="133"/>
      <c r="CM746" s="133"/>
      <c r="CN746" s="133"/>
      <c r="CO746" s="133"/>
      <c r="CP746" s="133"/>
      <c r="CQ746" s="133"/>
      <c r="CR746" s="133"/>
      <c r="CS746" s="133"/>
      <c r="CT746" s="133"/>
      <c r="CU746" s="133"/>
      <c r="CV746" s="133"/>
      <c r="CW746" s="133"/>
      <c r="CX746" s="133"/>
      <c r="CY746" s="133"/>
      <c r="CZ746" s="133"/>
      <c r="DA746" s="133"/>
      <c r="DB746" s="133"/>
      <c r="DC746" s="133"/>
      <c r="DD746" s="133"/>
      <c r="DE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33"/>
      <c r="BG747" s="133"/>
      <c r="BH747" s="133"/>
      <c r="BI747" s="133"/>
      <c r="BJ747" s="133"/>
      <c r="BK747" s="133"/>
      <c r="BL747" s="133"/>
      <c r="BM747" s="133"/>
      <c r="BN747" s="133"/>
      <c r="BO747" s="133"/>
      <c r="BP747" s="133"/>
      <c r="BQ747" s="133"/>
      <c r="BR747" s="133"/>
      <c r="BS747" s="133"/>
      <c r="BT747" s="133"/>
      <c r="BU747" s="133"/>
      <c r="BV747" s="133"/>
      <c r="BW747" s="133"/>
      <c r="BX747" s="133"/>
      <c r="BY747" s="133"/>
      <c r="BZ747" s="133"/>
      <c r="CA747" s="133"/>
      <c r="CB747" s="133"/>
      <c r="CC747" s="133"/>
      <c r="CD747" s="133"/>
      <c r="CE747" s="133"/>
      <c r="CF747" s="133"/>
      <c r="CG747" s="133"/>
      <c r="CH747" s="133"/>
      <c r="CI747" s="133"/>
      <c r="CJ747" s="133"/>
      <c r="CK747" s="133"/>
      <c r="CL747" s="133"/>
      <c r="CM747" s="133"/>
      <c r="CN747" s="133"/>
      <c r="CO747" s="133"/>
      <c r="CP747" s="133"/>
      <c r="CQ747" s="133"/>
      <c r="CR747" s="133"/>
      <c r="CS747" s="133"/>
      <c r="CT747" s="133"/>
      <c r="CU747" s="133"/>
      <c r="CV747" s="133"/>
      <c r="CW747" s="133"/>
      <c r="CX747" s="133"/>
      <c r="CY747" s="133"/>
      <c r="CZ747" s="133"/>
      <c r="DA747" s="133"/>
      <c r="DB747" s="133"/>
      <c r="DC747" s="133"/>
      <c r="DD747" s="133"/>
      <c r="DE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33"/>
      <c r="BG748" s="133"/>
      <c r="BH748" s="133"/>
      <c r="BI748" s="133"/>
      <c r="BJ748" s="133"/>
      <c r="BK748" s="133"/>
      <c r="BL748" s="133"/>
      <c r="BM748" s="133"/>
      <c r="BN748" s="133"/>
      <c r="BO748" s="133"/>
      <c r="BP748" s="133"/>
      <c r="BQ748" s="133"/>
      <c r="BR748" s="133"/>
      <c r="BS748" s="133"/>
      <c r="BT748" s="133"/>
      <c r="BU748" s="133"/>
      <c r="BV748" s="133"/>
      <c r="BW748" s="133"/>
      <c r="BX748" s="133"/>
      <c r="BY748" s="133"/>
      <c r="BZ748" s="133"/>
      <c r="CA748" s="133"/>
      <c r="CB748" s="133"/>
      <c r="CC748" s="133"/>
      <c r="CD748" s="133"/>
      <c r="CE748" s="133"/>
      <c r="CF748" s="133"/>
      <c r="CG748" s="133"/>
      <c r="CH748" s="133"/>
      <c r="CI748" s="133"/>
      <c r="CJ748" s="133"/>
      <c r="CK748" s="133"/>
      <c r="CL748" s="133"/>
      <c r="CM748" s="133"/>
      <c r="CN748" s="133"/>
      <c r="CO748" s="133"/>
      <c r="CP748" s="133"/>
      <c r="CQ748" s="133"/>
      <c r="CR748" s="133"/>
      <c r="CS748" s="133"/>
      <c r="CT748" s="133"/>
      <c r="CU748" s="133"/>
      <c r="CV748" s="133"/>
      <c r="CW748" s="133"/>
      <c r="CX748" s="133"/>
      <c r="CY748" s="133"/>
      <c r="CZ748" s="133"/>
      <c r="DA748" s="133"/>
      <c r="DB748" s="133"/>
      <c r="DC748" s="133"/>
      <c r="DD748" s="133"/>
      <c r="DE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33"/>
      <c r="BG749" s="133"/>
      <c r="BH749" s="133"/>
      <c r="BI749" s="133"/>
      <c r="BJ749" s="133"/>
      <c r="BK749" s="133"/>
      <c r="BL749" s="133"/>
      <c r="BM749" s="133"/>
      <c r="BN749" s="133"/>
      <c r="BO749" s="133"/>
      <c r="BP749" s="133"/>
      <c r="BQ749" s="133"/>
      <c r="BR749" s="133"/>
      <c r="BS749" s="133"/>
      <c r="BT749" s="133"/>
      <c r="BU749" s="133"/>
      <c r="BV749" s="133"/>
      <c r="BW749" s="133"/>
      <c r="BX749" s="133"/>
      <c r="BY749" s="133"/>
      <c r="BZ749" s="133"/>
      <c r="CA749" s="133"/>
      <c r="CB749" s="133"/>
      <c r="CC749" s="133"/>
      <c r="CD749" s="133"/>
      <c r="CE749" s="133"/>
      <c r="CF749" s="133"/>
      <c r="CG749" s="133"/>
      <c r="CH749" s="133"/>
      <c r="CI749" s="133"/>
      <c r="CJ749" s="133"/>
      <c r="CK749" s="133"/>
      <c r="CL749" s="133"/>
      <c r="CM749" s="133"/>
      <c r="CN749" s="133"/>
      <c r="CO749" s="133"/>
      <c r="CP749" s="133"/>
      <c r="CQ749" s="133"/>
      <c r="CR749" s="133"/>
      <c r="CS749" s="133"/>
      <c r="CT749" s="133"/>
      <c r="CU749" s="133"/>
      <c r="CV749" s="133"/>
      <c r="CW749" s="133"/>
      <c r="CX749" s="133"/>
      <c r="CY749" s="133"/>
      <c r="CZ749" s="133"/>
      <c r="DA749" s="133"/>
      <c r="DB749" s="133"/>
      <c r="DC749" s="133"/>
      <c r="DD749" s="133"/>
      <c r="DE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33"/>
      <c r="BG750" s="133"/>
      <c r="BH750" s="133"/>
      <c r="BI750" s="133"/>
      <c r="BJ750" s="133"/>
      <c r="BK750" s="133"/>
      <c r="BL750" s="133"/>
      <c r="BM750" s="133"/>
      <c r="BN750" s="133"/>
      <c r="BO750" s="133"/>
      <c r="BP750" s="133"/>
      <c r="BQ750" s="133"/>
      <c r="BR750" s="133"/>
      <c r="BS750" s="133"/>
      <c r="BT750" s="133"/>
      <c r="BU750" s="133"/>
      <c r="BV750" s="133"/>
      <c r="BW750" s="133"/>
      <c r="BX750" s="133"/>
      <c r="BY750" s="133"/>
      <c r="BZ750" s="133"/>
      <c r="CA750" s="133"/>
      <c r="CB750" s="133"/>
      <c r="CC750" s="133"/>
      <c r="CD750" s="133"/>
      <c r="CE750" s="133"/>
      <c r="CF750" s="133"/>
      <c r="CG750" s="133"/>
      <c r="CH750" s="133"/>
      <c r="CI750" s="133"/>
      <c r="CJ750" s="133"/>
      <c r="CK750" s="133"/>
      <c r="CL750" s="133"/>
      <c r="CM750" s="133"/>
      <c r="CN750" s="133"/>
      <c r="CO750" s="133"/>
      <c r="CP750" s="133"/>
      <c r="CQ750" s="133"/>
      <c r="CR750" s="133"/>
      <c r="CS750" s="133"/>
      <c r="CT750" s="133"/>
      <c r="CU750" s="133"/>
      <c r="CV750" s="133"/>
      <c r="CW750" s="133"/>
      <c r="CX750" s="133"/>
      <c r="CY750" s="133"/>
      <c r="CZ750" s="133"/>
      <c r="DA750" s="133"/>
      <c r="DB750" s="133"/>
      <c r="DC750" s="133"/>
      <c r="DD750" s="133"/>
      <c r="DE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33"/>
      <c r="BG751" s="133"/>
      <c r="BH751" s="133"/>
      <c r="BI751" s="133"/>
      <c r="BJ751" s="133"/>
      <c r="BK751" s="133"/>
      <c r="BL751" s="133"/>
      <c r="BM751" s="133"/>
      <c r="BN751" s="133"/>
      <c r="BO751" s="133"/>
      <c r="BP751" s="133"/>
      <c r="BQ751" s="133"/>
      <c r="BR751" s="133"/>
      <c r="BS751" s="133"/>
      <c r="BT751" s="133"/>
      <c r="BU751" s="133"/>
      <c r="BV751" s="133"/>
      <c r="BW751" s="133"/>
      <c r="BX751" s="133"/>
      <c r="BY751" s="133"/>
      <c r="BZ751" s="133"/>
      <c r="CA751" s="133"/>
      <c r="CB751" s="133"/>
      <c r="CC751" s="133"/>
      <c r="CD751" s="133"/>
      <c r="CE751" s="133"/>
      <c r="CF751" s="133"/>
      <c r="CG751" s="133"/>
      <c r="CH751" s="133"/>
      <c r="CI751" s="133"/>
      <c r="CJ751" s="133"/>
      <c r="CK751" s="133"/>
      <c r="CL751" s="133"/>
      <c r="CM751" s="133"/>
      <c r="CN751" s="133"/>
      <c r="CO751" s="133"/>
      <c r="CP751" s="133"/>
      <c r="CQ751" s="133"/>
      <c r="CR751" s="133"/>
      <c r="CS751" s="133"/>
      <c r="CT751" s="133"/>
      <c r="CU751" s="133"/>
      <c r="CV751" s="133"/>
      <c r="CW751" s="133"/>
      <c r="CX751" s="133"/>
      <c r="CY751" s="133"/>
      <c r="CZ751" s="133"/>
      <c r="DA751" s="133"/>
      <c r="DB751" s="133"/>
      <c r="DC751" s="133"/>
      <c r="DD751" s="133"/>
      <c r="DE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33"/>
      <c r="BG752" s="133"/>
      <c r="BH752" s="133"/>
      <c r="BI752" s="133"/>
      <c r="BJ752" s="133"/>
      <c r="BK752" s="133"/>
      <c r="BL752" s="133"/>
      <c r="BM752" s="133"/>
      <c r="BN752" s="133"/>
      <c r="BO752" s="133"/>
      <c r="BP752" s="133"/>
      <c r="BQ752" s="133"/>
      <c r="BR752" s="133"/>
      <c r="BS752" s="133"/>
      <c r="BT752" s="133"/>
      <c r="BU752" s="133"/>
      <c r="BV752" s="133"/>
      <c r="BW752" s="133"/>
      <c r="BX752" s="133"/>
      <c r="BY752" s="133"/>
      <c r="BZ752" s="133"/>
      <c r="CA752" s="133"/>
      <c r="CB752" s="133"/>
      <c r="CC752" s="133"/>
      <c r="CD752" s="133"/>
      <c r="CE752" s="133"/>
      <c r="CF752" s="133"/>
      <c r="CG752" s="133"/>
      <c r="CH752" s="133"/>
      <c r="CI752" s="133"/>
      <c r="CJ752" s="133"/>
      <c r="CK752" s="133"/>
      <c r="CL752" s="133"/>
      <c r="CM752" s="133"/>
      <c r="CN752" s="133"/>
      <c r="CO752" s="133"/>
      <c r="CP752" s="133"/>
      <c r="CQ752" s="133"/>
      <c r="CR752" s="133"/>
      <c r="CS752" s="133"/>
      <c r="CT752" s="133"/>
      <c r="CU752" s="133"/>
      <c r="CV752" s="133"/>
      <c r="CW752" s="133"/>
      <c r="CX752" s="133"/>
      <c r="CY752" s="133"/>
      <c r="CZ752" s="133"/>
      <c r="DA752" s="133"/>
      <c r="DB752" s="133"/>
      <c r="DC752" s="133"/>
      <c r="DD752" s="133"/>
      <c r="DE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/>
      <c r="BF753" s="133"/>
      <c r="BG753" s="133"/>
      <c r="BH753" s="133"/>
      <c r="BI753" s="133"/>
      <c r="BJ753" s="133"/>
      <c r="BK753" s="133"/>
      <c r="BL753" s="133"/>
      <c r="BM753" s="133"/>
      <c r="BN753" s="133"/>
      <c r="BO753" s="133"/>
      <c r="BP753" s="133"/>
      <c r="BQ753" s="133"/>
      <c r="BR753" s="133"/>
      <c r="BS753" s="133"/>
      <c r="BT753" s="133"/>
      <c r="BU753" s="133"/>
      <c r="BV753" s="133"/>
      <c r="BW753" s="133"/>
      <c r="BX753" s="133"/>
      <c r="BY753" s="133"/>
      <c r="BZ753" s="133"/>
      <c r="CA753" s="133"/>
      <c r="CB753" s="133"/>
      <c r="CC753" s="133"/>
      <c r="CD753" s="133"/>
      <c r="CE753" s="133"/>
      <c r="CF753" s="133"/>
      <c r="CG753" s="133"/>
      <c r="CH753" s="133"/>
      <c r="CI753" s="133"/>
      <c r="CJ753" s="133"/>
      <c r="CK753" s="133"/>
      <c r="CL753" s="133"/>
      <c r="CM753" s="133"/>
      <c r="CN753" s="133"/>
      <c r="CO753" s="133"/>
      <c r="CP753" s="133"/>
      <c r="CQ753" s="133"/>
      <c r="CR753" s="133"/>
      <c r="CS753" s="133"/>
      <c r="CT753" s="133"/>
      <c r="CU753" s="133"/>
      <c r="CV753" s="133"/>
      <c r="CW753" s="133"/>
      <c r="CX753" s="133"/>
      <c r="CY753" s="133"/>
      <c r="CZ753" s="133"/>
      <c r="DA753" s="133"/>
      <c r="DB753" s="133"/>
      <c r="DC753" s="133"/>
      <c r="DD753" s="133"/>
      <c r="DE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/>
      <c r="BF754" s="133"/>
      <c r="BG754" s="133"/>
      <c r="BH754" s="133"/>
      <c r="BI754" s="133"/>
      <c r="BJ754" s="133"/>
      <c r="BK754" s="133"/>
      <c r="BL754" s="133"/>
      <c r="BM754" s="133"/>
      <c r="BN754" s="133"/>
      <c r="BO754" s="133"/>
      <c r="BP754" s="133"/>
      <c r="BQ754" s="133"/>
      <c r="BR754" s="133"/>
      <c r="BS754" s="133"/>
      <c r="BT754" s="133"/>
      <c r="BU754" s="133"/>
      <c r="BV754" s="133"/>
      <c r="BW754" s="133"/>
      <c r="BX754" s="133"/>
      <c r="BY754" s="133"/>
      <c r="BZ754" s="133"/>
      <c r="CA754" s="133"/>
      <c r="CB754" s="133"/>
      <c r="CC754" s="133"/>
      <c r="CD754" s="133"/>
      <c r="CE754" s="133"/>
      <c r="CF754" s="133"/>
      <c r="CG754" s="133"/>
      <c r="CH754" s="133"/>
      <c r="CI754" s="133"/>
      <c r="CJ754" s="133"/>
      <c r="CK754" s="133"/>
      <c r="CL754" s="133"/>
      <c r="CM754" s="133"/>
      <c r="CN754" s="133"/>
      <c r="CO754" s="133"/>
      <c r="CP754" s="133"/>
      <c r="CQ754" s="133"/>
      <c r="CR754" s="133"/>
      <c r="CS754" s="133"/>
      <c r="CT754" s="133"/>
      <c r="CU754" s="133"/>
      <c r="CV754" s="133"/>
      <c r="CW754" s="133"/>
      <c r="CX754" s="133"/>
      <c r="CY754" s="133"/>
      <c r="CZ754" s="133"/>
      <c r="DA754" s="133"/>
      <c r="DB754" s="133"/>
      <c r="DC754" s="133"/>
      <c r="DD754" s="133"/>
      <c r="DE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33"/>
      <c r="BG755" s="133"/>
      <c r="BH755" s="133"/>
      <c r="BI755" s="133"/>
      <c r="BJ755" s="133"/>
      <c r="BK755" s="133"/>
      <c r="BL755" s="133"/>
      <c r="BM755" s="133"/>
      <c r="BN755" s="133"/>
      <c r="BO755" s="133"/>
      <c r="BP755" s="133"/>
      <c r="BQ755" s="133"/>
      <c r="BR755" s="133"/>
      <c r="BS755" s="133"/>
      <c r="BT755" s="133"/>
      <c r="BU755" s="133"/>
      <c r="BV755" s="133"/>
      <c r="BW755" s="133"/>
      <c r="BX755" s="133"/>
      <c r="BY755" s="133"/>
      <c r="BZ755" s="133"/>
      <c r="CA755" s="133"/>
      <c r="CB755" s="133"/>
      <c r="CC755" s="133"/>
      <c r="CD755" s="133"/>
      <c r="CE755" s="133"/>
      <c r="CF755" s="133"/>
      <c r="CG755" s="133"/>
      <c r="CH755" s="133"/>
      <c r="CI755" s="133"/>
      <c r="CJ755" s="133"/>
      <c r="CK755" s="133"/>
      <c r="CL755" s="133"/>
      <c r="CM755" s="133"/>
      <c r="CN755" s="133"/>
      <c r="CO755" s="133"/>
      <c r="CP755" s="133"/>
      <c r="CQ755" s="133"/>
      <c r="CR755" s="133"/>
      <c r="CS755" s="133"/>
      <c r="CT755" s="133"/>
      <c r="CU755" s="133"/>
      <c r="CV755" s="133"/>
      <c r="CW755" s="133"/>
      <c r="CX755" s="133"/>
      <c r="CY755" s="133"/>
      <c r="CZ755" s="133"/>
      <c r="DA755" s="133"/>
      <c r="DB755" s="133"/>
      <c r="DC755" s="133"/>
      <c r="DD755" s="133"/>
      <c r="DE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33"/>
      <c r="BG756" s="133"/>
      <c r="BH756" s="133"/>
      <c r="BI756" s="133"/>
      <c r="BJ756" s="133"/>
      <c r="BK756" s="133"/>
      <c r="BL756" s="133"/>
      <c r="BM756" s="133"/>
      <c r="BN756" s="133"/>
      <c r="BO756" s="133"/>
      <c r="BP756" s="133"/>
      <c r="BQ756" s="133"/>
      <c r="BR756" s="133"/>
      <c r="BS756" s="133"/>
      <c r="BT756" s="133"/>
      <c r="BU756" s="133"/>
      <c r="BV756" s="133"/>
      <c r="BW756" s="133"/>
      <c r="BX756" s="133"/>
      <c r="BY756" s="133"/>
      <c r="BZ756" s="133"/>
      <c r="CA756" s="133"/>
      <c r="CB756" s="133"/>
      <c r="CC756" s="133"/>
      <c r="CD756" s="133"/>
      <c r="CE756" s="133"/>
      <c r="CF756" s="133"/>
      <c r="CG756" s="133"/>
      <c r="CH756" s="133"/>
      <c r="CI756" s="133"/>
      <c r="CJ756" s="133"/>
      <c r="CK756" s="133"/>
      <c r="CL756" s="133"/>
      <c r="CM756" s="133"/>
      <c r="CN756" s="133"/>
      <c r="CO756" s="133"/>
      <c r="CP756" s="133"/>
      <c r="CQ756" s="133"/>
      <c r="CR756" s="133"/>
      <c r="CS756" s="133"/>
      <c r="CT756" s="133"/>
      <c r="CU756" s="133"/>
      <c r="CV756" s="133"/>
      <c r="CW756" s="133"/>
      <c r="CX756" s="133"/>
      <c r="CY756" s="133"/>
      <c r="CZ756" s="133"/>
      <c r="DA756" s="133"/>
      <c r="DB756" s="133"/>
      <c r="DC756" s="133"/>
      <c r="DD756" s="133"/>
      <c r="DE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/>
      <c r="BF757" s="133"/>
      <c r="BG757" s="133"/>
      <c r="BH757" s="133"/>
      <c r="BI757" s="133"/>
      <c r="BJ757" s="133"/>
      <c r="BK757" s="133"/>
      <c r="BL757" s="133"/>
      <c r="BM757" s="133"/>
      <c r="BN757" s="133"/>
      <c r="BO757" s="133"/>
      <c r="BP757" s="133"/>
      <c r="BQ757" s="133"/>
      <c r="BR757" s="133"/>
      <c r="BS757" s="133"/>
      <c r="BT757" s="133"/>
      <c r="BU757" s="133"/>
      <c r="BV757" s="133"/>
      <c r="BW757" s="133"/>
      <c r="BX757" s="133"/>
      <c r="BY757" s="133"/>
      <c r="BZ757" s="133"/>
      <c r="CA757" s="133"/>
      <c r="CB757" s="133"/>
      <c r="CC757" s="133"/>
      <c r="CD757" s="133"/>
      <c r="CE757" s="133"/>
      <c r="CF757" s="133"/>
      <c r="CG757" s="133"/>
      <c r="CH757" s="133"/>
      <c r="CI757" s="133"/>
      <c r="CJ757" s="133"/>
      <c r="CK757" s="133"/>
      <c r="CL757" s="133"/>
      <c r="CM757" s="133"/>
      <c r="CN757" s="133"/>
      <c r="CO757" s="133"/>
      <c r="CP757" s="133"/>
      <c r="CQ757" s="133"/>
      <c r="CR757" s="133"/>
      <c r="CS757" s="133"/>
      <c r="CT757" s="133"/>
      <c r="CU757" s="133"/>
      <c r="CV757" s="133"/>
      <c r="CW757" s="133"/>
      <c r="CX757" s="133"/>
      <c r="CY757" s="133"/>
      <c r="CZ757" s="133"/>
      <c r="DA757" s="133"/>
      <c r="DB757" s="133"/>
      <c r="DC757" s="133"/>
      <c r="DD757" s="133"/>
      <c r="DE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33"/>
      <c r="BG758" s="133"/>
      <c r="BH758" s="133"/>
      <c r="BI758" s="133"/>
      <c r="BJ758" s="133"/>
      <c r="BK758" s="133"/>
      <c r="BL758" s="133"/>
      <c r="BM758" s="133"/>
      <c r="BN758" s="133"/>
      <c r="BO758" s="133"/>
      <c r="BP758" s="133"/>
      <c r="BQ758" s="133"/>
      <c r="BR758" s="133"/>
      <c r="BS758" s="133"/>
      <c r="BT758" s="133"/>
      <c r="BU758" s="133"/>
      <c r="BV758" s="133"/>
      <c r="BW758" s="133"/>
      <c r="BX758" s="133"/>
      <c r="BY758" s="133"/>
      <c r="BZ758" s="133"/>
      <c r="CA758" s="133"/>
      <c r="CB758" s="133"/>
      <c r="CC758" s="133"/>
      <c r="CD758" s="133"/>
      <c r="CE758" s="133"/>
      <c r="CF758" s="133"/>
      <c r="CG758" s="133"/>
      <c r="CH758" s="133"/>
      <c r="CI758" s="133"/>
      <c r="CJ758" s="133"/>
      <c r="CK758" s="133"/>
      <c r="CL758" s="133"/>
      <c r="CM758" s="133"/>
      <c r="CN758" s="133"/>
      <c r="CO758" s="133"/>
      <c r="CP758" s="133"/>
      <c r="CQ758" s="133"/>
      <c r="CR758" s="133"/>
      <c r="CS758" s="133"/>
      <c r="CT758" s="133"/>
      <c r="CU758" s="133"/>
      <c r="CV758" s="133"/>
      <c r="CW758" s="133"/>
      <c r="CX758" s="133"/>
      <c r="CY758" s="133"/>
      <c r="CZ758" s="133"/>
      <c r="DA758" s="133"/>
      <c r="DB758" s="133"/>
      <c r="DC758" s="133"/>
      <c r="DD758" s="133"/>
      <c r="DE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/>
      <c r="BF759" s="133"/>
      <c r="BG759" s="133"/>
      <c r="BH759" s="133"/>
      <c r="BI759" s="133"/>
      <c r="BJ759" s="133"/>
      <c r="BK759" s="133"/>
      <c r="BL759" s="133"/>
      <c r="BM759" s="133"/>
      <c r="BN759" s="133"/>
      <c r="BO759" s="133"/>
      <c r="BP759" s="133"/>
      <c r="BQ759" s="133"/>
      <c r="BR759" s="133"/>
      <c r="BS759" s="133"/>
      <c r="BT759" s="133"/>
      <c r="BU759" s="133"/>
      <c r="BV759" s="133"/>
      <c r="BW759" s="133"/>
      <c r="BX759" s="133"/>
      <c r="BY759" s="133"/>
      <c r="BZ759" s="133"/>
      <c r="CA759" s="133"/>
      <c r="CB759" s="133"/>
      <c r="CC759" s="133"/>
      <c r="CD759" s="133"/>
      <c r="CE759" s="133"/>
      <c r="CF759" s="133"/>
      <c r="CG759" s="133"/>
      <c r="CH759" s="133"/>
      <c r="CI759" s="133"/>
      <c r="CJ759" s="133"/>
      <c r="CK759" s="133"/>
      <c r="CL759" s="133"/>
      <c r="CM759" s="133"/>
      <c r="CN759" s="133"/>
      <c r="CO759" s="133"/>
      <c r="CP759" s="133"/>
      <c r="CQ759" s="133"/>
      <c r="CR759" s="133"/>
      <c r="CS759" s="133"/>
      <c r="CT759" s="133"/>
      <c r="CU759" s="133"/>
      <c r="CV759" s="133"/>
      <c r="CW759" s="133"/>
      <c r="CX759" s="133"/>
      <c r="CY759" s="133"/>
      <c r="CZ759" s="133"/>
      <c r="DA759" s="133"/>
      <c r="DB759" s="133"/>
      <c r="DC759" s="133"/>
      <c r="DD759" s="133"/>
      <c r="DE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33"/>
      <c r="BG760" s="133"/>
      <c r="BH760" s="133"/>
      <c r="BI760" s="133"/>
      <c r="BJ760" s="133"/>
      <c r="BK760" s="133"/>
      <c r="BL760" s="133"/>
      <c r="BM760" s="133"/>
      <c r="BN760" s="133"/>
      <c r="BO760" s="133"/>
      <c r="BP760" s="133"/>
      <c r="BQ760" s="133"/>
      <c r="BR760" s="133"/>
      <c r="BS760" s="133"/>
      <c r="BT760" s="133"/>
      <c r="BU760" s="133"/>
      <c r="BV760" s="133"/>
      <c r="BW760" s="133"/>
      <c r="BX760" s="133"/>
      <c r="BY760" s="133"/>
      <c r="BZ760" s="133"/>
      <c r="CA760" s="133"/>
      <c r="CB760" s="133"/>
      <c r="CC760" s="133"/>
      <c r="CD760" s="133"/>
      <c r="CE760" s="133"/>
      <c r="CF760" s="133"/>
      <c r="CG760" s="133"/>
      <c r="CH760" s="133"/>
      <c r="CI760" s="133"/>
      <c r="CJ760" s="133"/>
      <c r="CK760" s="133"/>
      <c r="CL760" s="133"/>
      <c r="CM760" s="133"/>
      <c r="CN760" s="133"/>
      <c r="CO760" s="133"/>
      <c r="CP760" s="133"/>
      <c r="CQ760" s="133"/>
      <c r="CR760" s="133"/>
      <c r="CS760" s="133"/>
      <c r="CT760" s="133"/>
      <c r="CU760" s="133"/>
      <c r="CV760" s="133"/>
      <c r="CW760" s="133"/>
      <c r="CX760" s="133"/>
      <c r="CY760" s="133"/>
      <c r="CZ760" s="133"/>
      <c r="DA760" s="133"/>
      <c r="DB760" s="133"/>
      <c r="DC760" s="133"/>
      <c r="DD760" s="133"/>
      <c r="DE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3"/>
      <c r="BF761" s="133"/>
      <c r="BG761" s="133"/>
      <c r="BH761" s="133"/>
      <c r="BI761" s="133"/>
      <c r="BJ761" s="133"/>
      <c r="BK761" s="133"/>
      <c r="BL761" s="133"/>
      <c r="BM761" s="133"/>
      <c r="BN761" s="133"/>
      <c r="BO761" s="133"/>
      <c r="BP761" s="133"/>
      <c r="BQ761" s="133"/>
      <c r="BR761" s="133"/>
      <c r="BS761" s="133"/>
      <c r="BT761" s="133"/>
      <c r="BU761" s="133"/>
      <c r="BV761" s="133"/>
      <c r="BW761" s="133"/>
      <c r="BX761" s="133"/>
      <c r="BY761" s="133"/>
      <c r="BZ761" s="133"/>
      <c r="CA761" s="133"/>
      <c r="CB761" s="133"/>
      <c r="CC761" s="133"/>
      <c r="CD761" s="133"/>
      <c r="CE761" s="133"/>
      <c r="CF761" s="133"/>
      <c r="CG761" s="133"/>
      <c r="CH761" s="133"/>
      <c r="CI761" s="133"/>
      <c r="CJ761" s="133"/>
      <c r="CK761" s="133"/>
      <c r="CL761" s="133"/>
      <c r="CM761" s="133"/>
      <c r="CN761" s="133"/>
      <c r="CO761" s="133"/>
      <c r="CP761" s="133"/>
      <c r="CQ761" s="133"/>
      <c r="CR761" s="133"/>
      <c r="CS761" s="133"/>
      <c r="CT761" s="133"/>
      <c r="CU761" s="133"/>
      <c r="CV761" s="133"/>
      <c r="CW761" s="133"/>
      <c r="CX761" s="133"/>
      <c r="CY761" s="133"/>
      <c r="CZ761" s="133"/>
      <c r="DA761" s="133"/>
      <c r="DB761" s="133"/>
      <c r="DC761" s="133"/>
      <c r="DD761" s="133"/>
      <c r="DE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33"/>
      <c r="BG762" s="133"/>
      <c r="BH762" s="133"/>
      <c r="BI762" s="133"/>
      <c r="BJ762" s="133"/>
      <c r="BK762" s="133"/>
      <c r="BL762" s="133"/>
      <c r="BM762" s="133"/>
      <c r="BN762" s="133"/>
      <c r="BO762" s="133"/>
      <c r="BP762" s="133"/>
      <c r="BQ762" s="133"/>
      <c r="BR762" s="133"/>
      <c r="BS762" s="133"/>
      <c r="BT762" s="133"/>
      <c r="BU762" s="133"/>
      <c r="BV762" s="133"/>
      <c r="BW762" s="133"/>
      <c r="BX762" s="133"/>
      <c r="BY762" s="133"/>
      <c r="BZ762" s="133"/>
      <c r="CA762" s="133"/>
      <c r="CB762" s="133"/>
      <c r="CC762" s="133"/>
      <c r="CD762" s="133"/>
      <c r="CE762" s="133"/>
      <c r="CF762" s="133"/>
      <c r="CG762" s="133"/>
      <c r="CH762" s="133"/>
      <c r="CI762" s="133"/>
      <c r="CJ762" s="133"/>
      <c r="CK762" s="133"/>
      <c r="CL762" s="133"/>
      <c r="CM762" s="133"/>
      <c r="CN762" s="133"/>
      <c r="CO762" s="133"/>
      <c r="CP762" s="133"/>
      <c r="CQ762" s="133"/>
      <c r="CR762" s="133"/>
      <c r="CS762" s="133"/>
      <c r="CT762" s="133"/>
      <c r="CU762" s="133"/>
      <c r="CV762" s="133"/>
      <c r="CW762" s="133"/>
      <c r="CX762" s="133"/>
      <c r="CY762" s="133"/>
      <c r="CZ762" s="133"/>
      <c r="DA762" s="133"/>
      <c r="DB762" s="133"/>
      <c r="DC762" s="133"/>
      <c r="DD762" s="133"/>
      <c r="DE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33"/>
      <c r="BG763" s="133"/>
      <c r="BH763" s="133"/>
      <c r="BI763" s="133"/>
      <c r="BJ763" s="133"/>
      <c r="BK763" s="133"/>
      <c r="BL763" s="133"/>
      <c r="BM763" s="133"/>
      <c r="BN763" s="133"/>
      <c r="BO763" s="133"/>
      <c r="BP763" s="133"/>
      <c r="BQ763" s="133"/>
      <c r="BR763" s="133"/>
      <c r="BS763" s="133"/>
      <c r="BT763" s="133"/>
      <c r="BU763" s="133"/>
      <c r="BV763" s="133"/>
      <c r="BW763" s="133"/>
      <c r="BX763" s="133"/>
      <c r="BY763" s="133"/>
      <c r="BZ763" s="133"/>
      <c r="CA763" s="133"/>
      <c r="CB763" s="133"/>
      <c r="CC763" s="133"/>
      <c r="CD763" s="133"/>
      <c r="CE763" s="133"/>
      <c r="CF763" s="133"/>
      <c r="CG763" s="133"/>
      <c r="CH763" s="133"/>
      <c r="CI763" s="133"/>
      <c r="CJ763" s="133"/>
      <c r="CK763" s="133"/>
      <c r="CL763" s="133"/>
      <c r="CM763" s="133"/>
      <c r="CN763" s="133"/>
      <c r="CO763" s="133"/>
      <c r="CP763" s="133"/>
      <c r="CQ763" s="133"/>
      <c r="CR763" s="133"/>
      <c r="CS763" s="133"/>
      <c r="CT763" s="133"/>
      <c r="CU763" s="133"/>
      <c r="CV763" s="133"/>
      <c r="CW763" s="133"/>
      <c r="CX763" s="133"/>
      <c r="CY763" s="133"/>
      <c r="CZ763" s="133"/>
      <c r="DA763" s="133"/>
      <c r="DB763" s="133"/>
      <c r="DC763" s="133"/>
      <c r="DD763" s="133"/>
      <c r="DE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33"/>
      <c r="BG764" s="133"/>
      <c r="BH764" s="133"/>
      <c r="BI764" s="133"/>
      <c r="BJ764" s="133"/>
      <c r="BK764" s="133"/>
      <c r="BL764" s="133"/>
      <c r="BM764" s="133"/>
      <c r="BN764" s="133"/>
      <c r="BO764" s="133"/>
      <c r="BP764" s="133"/>
      <c r="BQ764" s="133"/>
      <c r="BR764" s="133"/>
      <c r="BS764" s="133"/>
      <c r="BT764" s="133"/>
      <c r="BU764" s="133"/>
      <c r="BV764" s="133"/>
      <c r="BW764" s="133"/>
      <c r="BX764" s="133"/>
      <c r="BY764" s="133"/>
      <c r="BZ764" s="133"/>
      <c r="CA764" s="133"/>
      <c r="CB764" s="133"/>
      <c r="CC764" s="133"/>
      <c r="CD764" s="133"/>
      <c r="CE764" s="133"/>
      <c r="CF764" s="133"/>
      <c r="CG764" s="133"/>
      <c r="CH764" s="133"/>
      <c r="CI764" s="133"/>
      <c r="CJ764" s="133"/>
      <c r="CK764" s="133"/>
      <c r="CL764" s="133"/>
      <c r="CM764" s="133"/>
      <c r="CN764" s="133"/>
      <c r="CO764" s="133"/>
      <c r="CP764" s="133"/>
      <c r="CQ764" s="133"/>
      <c r="CR764" s="133"/>
      <c r="CS764" s="133"/>
      <c r="CT764" s="133"/>
      <c r="CU764" s="133"/>
      <c r="CV764" s="133"/>
      <c r="CW764" s="133"/>
      <c r="CX764" s="133"/>
      <c r="CY764" s="133"/>
      <c r="CZ764" s="133"/>
      <c r="DA764" s="133"/>
      <c r="DB764" s="133"/>
      <c r="DC764" s="133"/>
      <c r="DD764" s="133"/>
      <c r="DE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33"/>
      <c r="BG765" s="133"/>
      <c r="BH765" s="133"/>
      <c r="BI765" s="133"/>
      <c r="BJ765" s="133"/>
      <c r="BK765" s="133"/>
      <c r="BL765" s="133"/>
      <c r="BM765" s="133"/>
      <c r="BN765" s="133"/>
      <c r="BO765" s="133"/>
      <c r="BP765" s="133"/>
      <c r="BQ765" s="133"/>
      <c r="BR765" s="133"/>
      <c r="BS765" s="133"/>
      <c r="BT765" s="133"/>
      <c r="BU765" s="133"/>
      <c r="BV765" s="133"/>
      <c r="BW765" s="133"/>
      <c r="BX765" s="133"/>
      <c r="BY765" s="133"/>
      <c r="BZ765" s="133"/>
      <c r="CA765" s="133"/>
      <c r="CB765" s="133"/>
      <c r="CC765" s="133"/>
      <c r="CD765" s="133"/>
      <c r="CE765" s="133"/>
      <c r="CF765" s="133"/>
      <c r="CG765" s="133"/>
      <c r="CH765" s="133"/>
      <c r="CI765" s="133"/>
      <c r="CJ765" s="133"/>
      <c r="CK765" s="133"/>
      <c r="CL765" s="133"/>
      <c r="CM765" s="133"/>
      <c r="CN765" s="133"/>
      <c r="CO765" s="133"/>
      <c r="CP765" s="133"/>
      <c r="CQ765" s="133"/>
      <c r="CR765" s="133"/>
      <c r="CS765" s="133"/>
      <c r="CT765" s="133"/>
      <c r="CU765" s="133"/>
      <c r="CV765" s="133"/>
      <c r="CW765" s="133"/>
      <c r="CX765" s="133"/>
      <c r="CY765" s="133"/>
      <c r="CZ765" s="133"/>
      <c r="DA765" s="133"/>
      <c r="DB765" s="133"/>
      <c r="DC765" s="133"/>
      <c r="DD765" s="133"/>
      <c r="DE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33"/>
      <c r="BG766" s="133"/>
      <c r="BH766" s="133"/>
      <c r="BI766" s="133"/>
      <c r="BJ766" s="133"/>
      <c r="BK766" s="133"/>
      <c r="BL766" s="133"/>
      <c r="BM766" s="133"/>
      <c r="BN766" s="133"/>
      <c r="BO766" s="133"/>
      <c r="BP766" s="133"/>
      <c r="BQ766" s="133"/>
      <c r="BR766" s="133"/>
      <c r="BS766" s="133"/>
      <c r="BT766" s="133"/>
      <c r="BU766" s="133"/>
      <c r="BV766" s="133"/>
      <c r="BW766" s="133"/>
      <c r="BX766" s="133"/>
      <c r="BY766" s="133"/>
      <c r="BZ766" s="133"/>
      <c r="CA766" s="133"/>
      <c r="CB766" s="133"/>
      <c r="CC766" s="133"/>
      <c r="CD766" s="133"/>
      <c r="CE766" s="133"/>
      <c r="CF766" s="133"/>
      <c r="CG766" s="133"/>
      <c r="CH766" s="133"/>
      <c r="CI766" s="133"/>
      <c r="CJ766" s="133"/>
      <c r="CK766" s="133"/>
      <c r="CL766" s="133"/>
      <c r="CM766" s="133"/>
      <c r="CN766" s="133"/>
      <c r="CO766" s="133"/>
      <c r="CP766" s="133"/>
      <c r="CQ766" s="133"/>
      <c r="CR766" s="133"/>
      <c r="CS766" s="133"/>
      <c r="CT766" s="133"/>
      <c r="CU766" s="133"/>
      <c r="CV766" s="133"/>
      <c r="CW766" s="133"/>
      <c r="CX766" s="133"/>
      <c r="CY766" s="133"/>
      <c r="CZ766" s="133"/>
      <c r="DA766" s="133"/>
      <c r="DB766" s="133"/>
      <c r="DC766" s="133"/>
      <c r="DD766" s="133"/>
      <c r="DE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33"/>
      <c r="BG767" s="133"/>
      <c r="BH767" s="133"/>
      <c r="BI767" s="133"/>
      <c r="BJ767" s="133"/>
      <c r="BK767" s="133"/>
      <c r="BL767" s="133"/>
      <c r="BM767" s="133"/>
      <c r="BN767" s="133"/>
      <c r="BO767" s="133"/>
      <c r="BP767" s="133"/>
      <c r="BQ767" s="133"/>
      <c r="BR767" s="133"/>
      <c r="BS767" s="133"/>
      <c r="BT767" s="133"/>
      <c r="BU767" s="133"/>
      <c r="BV767" s="133"/>
      <c r="BW767" s="133"/>
      <c r="BX767" s="133"/>
      <c r="BY767" s="133"/>
      <c r="BZ767" s="133"/>
      <c r="CA767" s="133"/>
      <c r="CB767" s="133"/>
      <c r="CC767" s="133"/>
      <c r="CD767" s="133"/>
      <c r="CE767" s="133"/>
      <c r="CF767" s="133"/>
      <c r="CG767" s="133"/>
      <c r="CH767" s="133"/>
      <c r="CI767" s="133"/>
      <c r="CJ767" s="133"/>
      <c r="CK767" s="133"/>
      <c r="CL767" s="133"/>
      <c r="CM767" s="133"/>
      <c r="CN767" s="133"/>
      <c r="CO767" s="133"/>
      <c r="CP767" s="133"/>
      <c r="CQ767" s="133"/>
      <c r="CR767" s="133"/>
      <c r="CS767" s="133"/>
      <c r="CT767" s="133"/>
      <c r="CU767" s="133"/>
      <c r="CV767" s="133"/>
      <c r="CW767" s="133"/>
      <c r="CX767" s="133"/>
      <c r="CY767" s="133"/>
      <c r="CZ767" s="133"/>
      <c r="DA767" s="133"/>
      <c r="DB767" s="133"/>
      <c r="DC767" s="133"/>
      <c r="DD767" s="133"/>
      <c r="DE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/>
      <c r="BF768" s="133"/>
      <c r="BG768" s="133"/>
      <c r="BH768" s="133"/>
      <c r="BI768" s="133"/>
      <c r="BJ768" s="133"/>
      <c r="BK768" s="133"/>
      <c r="BL768" s="133"/>
      <c r="BM768" s="133"/>
      <c r="BN768" s="133"/>
      <c r="BO768" s="133"/>
      <c r="BP768" s="133"/>
      <c r="BQ768" s="133"/>
      <c r="BR768" s="133"/>
      <c r="BS768" s="133"/>
      <c r="BT768" s="133"/>
      <c r="BU768" s="133"/>
      <c r="BV768" s="133"/>
      <c r="BW768" s="133"/>
      <c r="BX768" s="133"/>
      <c r="BY768" s="133"/>
      <c r="BZ768" s="133"/>
      <c r="CA768" s="133"/>
      <c r="CB768" s="133"/>
      <c r="CC768" s="133"/>
      <c r="CD768" s="133"/>
      <c r="CE768" s="133"/>
      <c r="CF768" s="133"/>
      <c r="CG768" s="133"/>
      <c r="CH768" s="133"/>
      <c r="CI768" s="133"/>
      <c r="CJ768" s="133"/>
      <c r="CK768" s="133"/>
      <c r="CL768" s="133"/>
      <c r="CM768" s="133"/>
      <c r="CN768" s="133"/>
      <c r="CO768" s="133"/>
      <c r="CP768" s="133"/>
      <c r="CQ768" s="133"/>
      <c r="CR768" s="133"/>
      <c r="CS768" s="133"/>
      <c r="CT768" s="133"/>
      <c r="CU768" s="133"/>
      <c r="CV768" s="133"/>
      <c r="CW768" s="133"/>
      <c r="CX768" s="133"/>
      <c r="CY768" s="133"/>
      <c r="CZ768" s="133"/>
      <c r="DA768" s="133"/>
      <c r="DB768" s="133"/>
      <c r="DC768" s="133"/>
      <c r="DD768" s="133"/>
      <c r="DE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/>
      <c r="BF769" s="133"/>
      <c r="BG769" s="133"/>
      <c r="BH769" s="133"/>
      <c r="BI769" s="133"/>
      <c r="BJ769" s="133"/>
      <c r="BK769" s="133"/>
      <c r="BL769" s="133"/>
      <c r="BM769" s="133"/>
      <c r="BN769" s="133"/>
      <c r="BO769" s="133"/>
      <c r="BP769" s="133"/>
      <c r="BQ769" s="133"/>
      <c r="BR769" s="133"/>
      <c r="BS769" s="133"/>
      <c r="BT769" s="133"/>
      <c r="BU769" s="133"/>
      <c r="BV769" s="133"/>
      <c r="BW769" s="133"/>
      <c r="BX769" s="133"/>
      <c r="BY769" s="133"/>
      <c r="BZ769" s="133"/>
      <c r="CA769" s="133"/>
      <c r="CB769" s="133"/>
      <c r="CC769" s="133"/>
      <c r="CD769" s="133"/>
      <c r="CE769" s="133"/>
      <c r="CF769" s="133"/>
      <c r="CG769" s="133"/>
      <c r="CH769" s="133"/>
      <c r="CI769" s="133"/>
      <c r="CJ769" s="133"/>
      <c r="CK769" s="133"/>
      <c r="CL769" s="133"/>
      <c r="CM769" s="133"/>
      <c r="CN769" s="133"/>
      <c r="CO769" s="133"/>
      <c r="CP769" s="133"/>
      <c r="CQ769" s="133"/>
      <c r="CR769" s="133"/>
      <c r="CS769" s="133"/>
      <c r="CT769" s="133"/>
      <c r="CU769" s="133"/>
      <c r="CV769" s="133"/>
      <c r="CW769" s="133"/>
      <c r="CX769" s="133"/>
      <c r="CY769" s="133"/>
      <c r="CZ769" s="133"/>
      <c r="DA769" s="133"/>
      <c r="DB769" s="133"/>
      <c r="DC769" s="133"/>
      <c r="DD769" s="133"/>
      <c r="DE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33"/>
      <c r="BG770" s="133"/>
      <c r="BH770" s="133"/>
      <c r="BI770" s="133"/>
      <c r="BJ770" s="133"/>
      <c r="BK770" s="133"/>
      <c r="BL770" s="133"/>
      <c r="BM770" s="133"/>
      <c r="BN770" s="133"/>
      <c r="BO770" s="133"/>
      <c r="BP770" s="133"/>
      <c r="BQ770" s="133"/>
      <c r="BR770" s="133"/>
      <c r="BS770" s="133"/>
      <c r="BT770" s="133"/>
      <c r="BU770" s="133"/>
      <c r="BV770" s="133"/>
      <c r="BW770" s="133"/>
      <c r="BX770" s="133"/>
      <c r="BY770" s="133"/>
      <c r="BZ770" s="133"/>
      <c r="CA770" s="133"/>
      <c r="CB770" s="133"/>
      <c r="CC770" s="133"/>
      <c r="CD770" s="133"/>
      <c r="CE770" s="133"/>
      <c r="CF770" s="133"/>
      <c r="CG770" s="133"/>
      <c r="CH770" s="133"/>
      <c r="CI770" s="133"/>
      <c r="CJ770" s="133"/>
      <c r="CK770" s="133"/>
      <c r="CL770" s="133"/>
      <c r="CM770" s="133"/>
      <c r="CN770" s="133"/>
      <c r="CO770" s="133"/>
      <c r="CP770" s="133"/>
      <c r="CQ770" s="133"/>
      <c r="CR770" s="133"/>
      <c r="CS770" s="133"/>
      <c r="CT770" s="133"/>
      <c r="CU770" s="133"/>
      <c r="CV770" s="133"/>
      <c r="CW770" s="133"/>
      <c r="CX770" s="133"/>
      <c r="CY770" s="133"/>
      <c r="CZ770" s="133"/>
      <c r="DA770" s="133"/>
      <c r="DB770" s="133"/>
      <c r="DC770" s="133"/>
      <c r="DD770" s="133"/>
      <c r="DE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3"/>
      <c r="BF771" s="133"/>
      <c r="BG771" s="133"/>
      <c r="BH771" s="133"/>
      <c r="BI771" s="133"/>
      <c r="BJ771" s="133"/>
      <c r="BK771" s="133"/>
      <c r="BL771" s="133"/>
      <c r="BM771" s="133"/>
      <c r="BN771" s="133"/>
      <c r="BO771" s="133"/>
      <c r="BP771" s="133"/>
      <c r="BQ771" s="133"/>
      <c r="BR771" s="133"/>
      <c r="BS771" s="133"/>
      <c r="BT771" s="133"/>
      <c r="BU771" s="133"/>
      <c r="BV771" s="133"/>
      <c r="BW771" s="133"/>
      <c r="BX771" s="133"/>
      <c r="BY771" s="133"/>
      <c r="BZ771" s="133"/>
      <c r="CA771" s="133"/>
      <c r="CB771" s="133"/>
      <c r="CC771" s="133"/>
      <c r="CD771" s="133"/>
      <c r="CE771" s="133"/>
      <c r="CF771" s="133"/>
      <c r="CG771" s="133"/>
      <c r="CH771" s="133"/>
      <c r="CI771" s="133"/>
      <c r="CJ771" s="133"/>
      <c r="CK771" s="133"/>
      <c r="CL771" s="133"/>
      <c r="CM771" s="133"/>
      <c r="CN771" s="133"/>
      <c r="CO771" s="133"/>
      <c r="CP771" s="133"/>
      <c r="CQ771" s="133"/>
      <c r="CR771" s="133"/>
      <c r="CS771" s="133"/>
      <c r="CT771" s="133"/>
      <c r="CU771" s="133"/>
      <c r="CV771" s="133"/>
      <c r="CW771" s="133"/>
      <c r="CX771" s="133"/>
      <c r="CY771" s="133"/>
      <c r="CZ771" s="133"/>
      <c r="DA771" s="133"/>
      <c r="DB771" s="133"/>
      <c r="DC771" s="133"/>
      <c r="DD771" s="133"/>
      <c r="DE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33"/>
      <c r="BG772" s="133"/>
      <c r="BH772" s="133"/>
      <c r="BI772" s="133"/>
      <c r="BJ772" s="133"/>
      <c r="BK772" s="133"/>
      <c r="BL772" s="133"/>
      <c r="BM772" s="133"/>
      <c r="BN772" s="133"/>
      <c r="BO772" s="133"/>
      <c r="BP772" s="133"/>
      <c r="BQ772" s="133"/>
      <c r="BR772" s="133"/>
      <c r="BS772" s="133"/>
      <c r="BT772" s="133"/>
      <c r="BU772" s="133"/>
      <c r="BV772" s="133"/>
      <c r="BW772" s="133"/>
      <c r="BX772" s="133"/>
      <c r="BY772" s="133"/>
      <c r="BZ772" s="133"/>
      <c r="CA772" s="133"/>
      <c r="CB772" s="133"/>
      <c r="CC772" s="133"/>
      <c r="CD772" s="133"/>
      <c r="CE772" s="133"/>
      <c r="CF772" s="133"/>
      <c r="CG772" s="133"/>
      <c r="CH772" s="133"/>
      <c r="CI772" s="133"/>
      <c r="CJ772" s="133"/>
      <c r="CK772" s="133"/>
      <c r="CL772" s="133"/>
      <c r="CM772" s="133"/>
      <c r="CN772" s="133"/>
      <c r="CO772" s="133"/>
      <c r="CP772" s="133"/>
      <c r="CQ772" s="133"/>
      <c r="CR772" s="133"/>
      <c r="CS772" s="133"/>
      <c r="CT772" s="133"/>
      <c r="CU772" s="133"/>
      <c r="CV772" s="133"/>
      <c r="CW772" s="133"/>
      <c r="CX772" s="133"/>
      <c r="CY772" s="133"/>
      <c r="CZ772" s="133"/>
      <c r="DA772" s="133"/>
      <c r="DB772" s="133"/>
      <c r="DC772" s="133"/>
      <c r="DD772" s="133"/>
      <c r="DE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33"/>
      <c r="BG773" s="133"/>
      <c r="BH773" s="133"/>
      <c r="BI773" s="133"/>
      <c r="BJ773" s="133"/>
      <c r="BK773" s="133"/>
      <c r="BL773" s="133"/>
      <c r="BM773" s="133"/>
      <c r="BN773" s="133"/>
      <c r="BO773" s="133"/>
      <c r="BP773" s="133"/>
      <c r="BQ773" s="133"/>
      <c r="BR773" s="133"/>
      <c r="BS773" s="133"/>
      <c r="BT773" s="133"/>
      <c r="BU773" s="133"/>
      <c r="BV773" s="133"/>
      <c r="BW773" s="133"/>
      <c r="BX773" s="133"/>
      <c r="BY773" s="133"/>
      <c r="BZ773" s="133"/>
      <c r="CA773" s="133"/>
      <c r="CB773" s="133"/>
      <c r="CC773" s="133"/>
      <c r="CD773" s="133"/>
      <c r="CE773" s="133"/>
      <c r="CF773" s="133"/>
      <c r="CG773" s="133"/>
      <c r="CH773" s="133"/>
      <c r="CI773" s="133"/>
      <c r="CJ773" s="133"/>
      <c r="CK773" s="133"/>
      <c r="CL773" s="133"/>
      <c r="CM773" s="133"/>
      <c r="CN773" s="133"/>
      <c r="CO773" s="133"/>
      <c r="CP773" s="133"/>
      <c r="CQ773" s="133"/>
      <c r="CR773" s="133"/>
      <c r="CS773" s="133"/>
      <c r="CT773" s="133"/>
      <c r="CU773" s="133"/>
      <c r="CV773" s="133"/>
      <c r="CW773" s="133"/>
      <c r="CX773" s="133"/>
      <c r="CY773" s="133"/>
      <c r="CZ773" s="133"/>
      <c r="DA773" s="133"/>
      <c r="DB773" s="133"/>
      <c r="DC773" s="133"/>
      <c r="DD773" s="133"/>
      <c r="DE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33"/>
      <c r="BG774" s="133"/>
      <c r="BH774" s="133"/>
      <c r="BI774" s="133"/>
      <c r="BJ774" s="133"/>
      <c r="BK774" s="133"/>
      <c r="BL774" s="133"/>
      <c r="BM774" s="133"/>
      <c r="BN774" s="133"/>
      <c r="BO774" s="133"/>
      <c r="BP774" s="133"/>
      <c r="BQ774" s="133"/>
      <c r="BR774" s="133"/>
      <c r="BS774" s="133"/>
      <c r="BT774" s="133"/>
      <c r="BU774" s="133"/>
      <c r="BV774" s="133"/>
      <c r="BW774" s="133"/>
      <c r="BX774" s="133"/>
      <c r="BY774" s="133"/>
      <c r="BZ774" s="133"/>
      <c r="CA774" s="133"/>
      <c r="CB774" s="133"/>
      <c r="CC774" s="133"/>
      <c r="CD774" s="133"/>
      <c r="CE774" s="133"/>
      <c r="CF774" s="133"/>
      <c r="CG774" s="133"/>
      <c r="CH774" s="133"/>
      <c r="CI774" s="133"/>
      <c r="CJ774" s="133"/>
      <c r="CK774" s="133"/>
      <c r="CL774" s="133"/>
      <c r="CM774" s="133"/>
      <c r="CN774" s="133"/>
      <c r="CO774" s="133"/>
      <c r="CP774" s="133"/>
      <c r="CQ774" s="133"/>
      <c r="CR774" s="133"/>
      <c r="CS774" s="133"/>
      <c r="CT774" s="133"/>
      <c r="CU774" s="133"/>
      <c r="CV774" s="133"/>
      <c r="CW774" s="133"/>
      <c r="CX774" s="133"/>
      <c r="CY774" s="133"/>
      <c r="CZ774" s="133"/>
      <c r="DA774" s="133"/>
      <c r="DB774" s="133"/>
      <c r="DC774" s="133"/>
      <c r="DD774" s="133"/>
      <c r="DE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/>
      <c r="BF775" s="133"/>
      <c r="BG775" s="133"/>
      <c r="BH775" s="133"/>
      <c r="BI775" s="133"/>
      <c r="BJ775" s="133"/>
      <c r="BK775" s="133"/>
      <c r="BL775" s="133"/>
      <c r="BM775" s="133"/>
      <c r="BN775" s="133"/>
      <c r="BO775" s="133"/>
      <c r="BP775" s="133"/>
      <c r="BQ775" s="133"/>
      <c r="BR775" s="133"/>
      <c r="BS775" s="133"/>
      <c r="BT775" s="133"/>
      <c r="BU775" s="133"/>
      <c r="BV775" s="133"/>
      <c r="BW775" s="133"/>
      <c r="BX775" s="133"/>
      <c r="BY775" s="133"/>
      <c r="BZ775" s="133"/>
      <c r="CA775" s="133"/>
      <c r="CB775" s="133"/>
      <c r="CC775" s="133"/>
      <c r="CD775" s="133"/>
      <c r="CE775" s="133"/>
      <c r="CF775" s="133"/>
      <c r="CG775" s="133"/>
      <c r="CH775" s="133"/>
      <c r="CI775" s="133"/>
      <c r="CJ775" s="133"/>
      <c r="CK775" s="133"/>
      <c r="CL775" s="133"/>
      <c r="CM775" s="133"/>
      <c r="CN775" s="133"/>
      <c r="CO775" s="133"/>
      <c r="CP775" s="133"/>
      <c r="CQ775" s="133"/>
      <c r="CR775" s="133"/>
      <c r="CS775" s="133"/>
      <c r="CT775" s="133"/>
      <c r="CU775" s="133"/>
      <c r="CV775" s="133"/>
      <c r="CW775" s="133"/>
      <c r="CX775" s="133"/>
      <c r="CY775" s="133"/>
      <c r="CZ775" s="133"/>
      <c r="DA775" s="133"/>
      <c r="DB775" s="133"/>
      <c r="DC775" s="133"/>
      <c r="DD775" s="133"/>
      <c r="DE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33"/>
      <c r="BG776" s="133"/>
      <c r="BH776" s="133"/>
      <c r="BI776" s="133"/>
      <c r="BJ776" s="133"/>
      <c r="BK776" s="133"/>
      <c r="BL776" s="133"/>
      <c r="BM776" s="133"/>
      <c r="BN776" s="133"/>
      <c r="BO776" s="133"/>
      <c r="BP776" s="133"/>
      <c r="BQ776" s="133"/>
      <c r="BR776" s="133"/>
      <c r="BS776" s="133"/>
      <c r="BT776" s="133"/>
      <c r="BU776" s="133"/>
      <c r="BV776" s="133"/>
      <c r="BW776" s="133"/>
      <c r="BX776" s="133"/>
      <c r="BY776" s="133"/>
      <c r="BZ776" s="133"/>
      <c r="CA776" s="133"/>
      <c r="CB776" s="133"/>
      <c r="CC776" s="133"/>
      <c r="CD776" s="133"/>
      <c r="CE776" s="133"/>
      <c r="CF776" s="133"/>
      <c r="CG776" s="133"/>
      <c r="CH776" s="133"/>
      <c r="CI776" s="133"/>
      <c r="CJ776" s="133"/>
      <c r="CK776" s="133"/>
      <c r="CL776" s="133"/>
      <c r="CM776" s="133"/>
      <c r="CN776" s="133"/>
      <c r="CO776" s="133"/>
      <c r="CP776" s="133"/>
      <c r="CQ776" s="133"/>
      <c r="CR776" s="133"/>
      <c r="CS776" s="133"/>
      <c r="CT776" s="133"/>
      <c r="CU776" s="133"/>
      <c r="CV776" s="133"/>
      <c r="CW776" s="133"/>
      <c r="CX776" s="133"/>
      <c r="CY776" s="133"/>
      <c r="CZ776" s="133"/>
      <c r="DA776" s="133"/>
      <c r="DB776" s="133"/>
      <c r="DC776" s="133"/>
      <c r="DD776" s="133"/>
      <c r="DE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33"/>
      <c r="BG777" s="133"/>
      <c r="BH777" s="133"/>
      <c r="BI777" s="133"/>
      <c r="BJ777" s="133"/>
      <c r="BK777" s="133"/>
      <c r="BL777" s="133"/>
      <c r="BM777" s="133"/>
      <c r="BN777" s="133"/>
      <c r="BO777" s="133"/>
      <c r="BP777" s="133"/>
      <c r="BQ777" s="133"/>
      <c r="BR777" s="133"/>
      <c r="BS777" s="133"/>
      <c r="BT777" s="133"/>
      <c r="BU777" s="133"/>
      <c r="BV777" s="133"/>
      <c r="BW777" s="133"/>
      <c r="BX777" s="133"/>
      <c r="BY777" s="133"/>
      <c r="BZ777" s="133"/>
      <c r="CA777" s="133"/>
      <c r="CB777" s="133"/>
      <c r="CC777" s="133"/>
      <c r="CD777" s="133"/>
      <c r="CE777" s="133"/>
      <c r="CF777" s="133"/>
      <c r="CG777" s="133"/>
      <c r="CH777" s="133"/>
      <c r="CI777" s="133"/>
      <c r="CJ777" s="133"/>
      <c r="CK777" s="133"/>
      <c r="CL777" s="133"/>
      <c r="CM777" s="133"/>
      <c r="CN777" s="133"/>
      <c r="CO777" s="133"/>
      <c r="CP777" s="133"/>
      <c r="CQ777" s="133"/>
      <c r="CR777" s="133"/>
      <c r="CS777" s="133"/>
      <c r="CT777" s="133"/>
      <c r="CU777" s="133"/>
      <c r="CV777" s="133"/>
      <c r="CW777" s="133"/>
      <c r="CX777" s="133"/>
      <c r="CY777" s="133"/>
      <c r="CZ777" s="133"/>
      <c r="DA777" s="133"/>
      <c r="DB777" s="133"/>
      <c r="DC777" s="133"/>
      <c r="DD777" s="133"/>
      <c r="DE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33"/>
      <c r="BG778" s="133"/>
      <c r="BH778" s="133"/>
      <c r="BI778" s="133"/>
      <c r="BJ778" s="133"/>
      <c r="BK778" s="133"/>
      <c r="BL778" s="133"/>
      <c r="BM778" s="133"/>
      <c r="BN778" s="133"/>
      <c r="BO778" s="133"/>
      <c r="BP778" s="133"/>
      <c r="BQ778" s="133"/>
      <c r="BR778" s="133"/>
      <c r="BS778" s="133"/>
      <c r="BT778" s="133"/>
      <c r="BU778" s="133"/>
      <c r="BV778" s="133"/>
      <c r="BW778" s="133"/>
      <c r="BX778" s="133"/>
      <c r="BY778" s="133"/>
      <c r="BZ778" s="133"/>
      <c r="CA778" s="133"/>
      <c r="CB778" s="133"/>
      <c r="CC778" s="133"/>
      <c r="CD778" s="133"/>
      <c r="CE778" s="133"/>
      <c r="CF778" s="133"/>
      <c r="CG778" s="133"/>
      <c r="CH778" s="133"/>
      <c r="CI778" s="133"/>
      <c r="CJ778" s="133"/>
      <c r="CK778" s="133"/>
      <c r="CL778" s="133"/>
      <c r="CM778" s="133"/>
      <c r="CN778" s="133"/>
      <c r="CO778" s="133"/>
      <c r="CP778" s="133"/>
      <c r="CQ778" s="133"/>
      <c r="CR778" s="133"/>
      <c r="CS778" s="133"/>
      <c r="CT778" s="133"/>
      <c r="CU778" s="133"/>
      <c r="CV778" s="133"/>
      <c r="CW778" s="133"/>
      <c r="CX778" s="133"/>
      <c r="CY778" s="133"/>
      <c r="CZ778" s="133"/>
      <c r="DA778" s="133"/>
      <c r="DB778" s="133"/>
      <c r="DC778" s="133"/>
      <c r="DD778" s="133"/>
      <c r="DE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33"/>
      <c r="BG779" s="133"/>
      <c r="BH779" s="133"/>
      <c r="BI779" s="133"/>
      <c r="BJ779" s="133"/>
      <c r="BK779" s="133"/>
      <c r="BL779" s="133"/>
      <c r="BM779" s="133"/>
      <c r="BN779" s="133"/>
      <c r="BO779" s="133"/>
      <c r="BP779" s="133"/>
      <c r="BQ779" s="133"/>
      <c r="BR779" s="133"/>
      <c r="BS779" s="133"/>
      <c r="BT779" s="133"/>
      <c r="BU779" s="133"/>
      <c r="BV779" s="133"/>
      <c r="BW779" s="133"/>
      <c r="BX779" s="133"/>
      <c r="BY779" s="133"/>
      <c r="BZ779" s="133"/>
      <c r="CA779" s="133"/>
      <c r="CB779" s="133"/>
      <c r="CC779" s="133"/>
      <c r="CD779" s="133"/>
      <c r="CE779" s="133"/>
      <c r="CF779" s="133"/>
      <c r="CG779" s="133"/>
      <c r="CH779" s="133"/>
      <c r="CI779" s="133"/>
      <c r="CJ779" s="133"/>
      <c r="CK779" s="133"/>
      <c r="CL779" s="133"/>
      <c r="CM779" s="133"/>
      <c r="CN779" s="133"/>
      <c r="CO779" s="133"/>
      <c r="CP779" s="133"/>
      <c r="CQ779" s="133"/>
      <c r="CR779" s="133"/>
      <c r="CS779" s="133"/>
      <c r="CT779" s="133"/>
      <c r="CU779" s="133"/>
      <c r="CV779" s="133"/>
      <c r="CW779" s="133"/>
      <c r="CX779" s="133"/>
      <c r="CY779" s="133"/>
      <c r="CZ779" s="133"/>
      <c r="DA779" s="133"/>
      <c r="DB779" s="133"/>
      <c r="DC779" s="133"/>
      <c r="DD779" s="133"/>
      <c r="DE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33"/>
      <c r="BG780" s="133"/>
      <c r="BH780" s="133"/>
      <c r="BI780" s="133"/>
      <c r="BJ780" s="133"/>
      <c r="BK780" s="133"/>
      <c r="BL780" s="133"/>
      <c r="BM780" s="133"/>
      <c r="BN780" s="133"/>
      <c r="BO780" s="133"/>
      <c r="BP780" s="133"/>
      <c r="BQ780" s="133"/>
      <c r="BR780" s="133"/>
      <c r="BS780" s="133"/>
      <c r="BT780" s="133"/>
      <c r="BU780" s="133"/>
      <c r="BV780" s="133"/>
      <c r="BW780" s="133"/>
      <c r="BX780" s="133"/>
      <c r="BY780" s="133"/>
      <c r="BZ780" s="133"/>
      <c r="CA780" s="133"/>
      <c r="CB780" s="133"/>
      <c r="CC780" s="133"/>
      <c r="CD780" s="133"/>
      <c r="CE780" s="133"/>
      <c r="CF780" s="133"/>
      <c r="CG780" s="133"/>
      <c r="CH780" s="133"/>
      <c r="CI780" s="133"/>
      <c r="CJ780" s="133"/>
      <c r="CK780" s="133"/>
      <c r="CL780" s="133"/>
      <c r="CM780" s="133"/>
      <c r="CN780" s="133"/>
      <c r="CO780" s="133"/>
      <c r="CP780" s="133"/>
      <c r="CQ780" s="133"/>
      <c r="CR780" s="133"/>
      <c r="CS780" s="133"/>
      <c r="CT780" s="133"/>
      <c r="CU780" s="133"/>
      <c r="CV780" s="133"/>
      <c r="CW780" s="133"/>
      <c r="CX780" s="133"/>
      <c r="CY780" s="133"/>
      <c r="CZ780" s="133"/>
      <c r="DA780" s="133"/>
      <c r="DB780" s="133"/>
      <c r="DC780" s="133"/>
      <c r="DD780" s="133"/>
      <c r="DE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33"/>
      <c r="BG781" s="133"/>
      <c r="BH781" s="133"/>
      <c r="BI781" s="133"/>
      <c r="BJ781" s="133"/>
      <c r="BK781" s="133"/>
      <c r="BL781" s="133"/>
      <c r="BM781" s="133"/>
      <c r="BN781" s="133"/>
      <c r="BO781" s="133"/>
      <c r="BP781" s="133"/>
      <c r="BQ781" s="133"/>
      <c r="BR781" s="133"/>
      <c r="BS781" s="133"/>
      <c r="BT781" s="133"/>
      <c r="BU781" s="133"/>
      <c r="BV781" s="133"/>
      <c r="BW781" s="133"/>
      <c r="BX781" s="133"/>
      <c r="BY781" s="133"/>
      <c r="BZ781" s="133"/>
      <c r="CA781" s="133"/>
      <c r="CB781" s="133"/>
      <c r="CC781" s="133"/>
      <c r="CD781" s="133"/>
      <c r="CE781" s="133"/>
      <c r="CF781" s="133"/>
      <c r="CG781" s="133"/>
      <c r="CH781" s="133"/>
      <c r="CI781" s="133"/>
      <c r="CJ781" s="133"/>
      <c r="CK781" s="133"/>
      <c r="CL781" s="133"/>
      <c r="CM781" s="133"/>
      <c r="CN781" s="133"/>
      <c r="CO781" s="133"/>
      <c r="CP781" s="133"/>
      <c r="CQ781" s="133"/>
      <c r="CR781" s="133"/>
      <c r="CS781" s="133"/>
      <c r="CT781" s="133"/>
      <c r="CU781" s="133"/>
      <c r="CV781" s="133"/>
      <c r="CW781" s="133"/>
      <c r="CX781" s="133"/>
      <c r="CY781" s="133"/>
      <c r="CZ781" s="133"/>
      <c r="DA781" s="133"/>
      <c r="DB781" s="133"/>
      <c r="DC781" s="133"/>
      <c r="DD781" s="133"/>
      <c r="DE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  <c r="AX782" s="133"/>
      <c r="AY782" s="133"/>
      <c r="AZ782" s="133"/>
      <c r="BA782" s="133"/>
      <c r="BB782" s="133"/>
      <c r="BC782" s="133"/>
      <c r="BD782" s="133"/>
      <c r="BE782" s="133"/>
      <c r="BF782" s="133"/>
      <c r="BG782" s="133"/>
      <c r="BH782" s="133"/>
      <c r="BI782" s="133"/>
      <c r="BJ782" s="133"/>
      <c r="BK782" s="133"/>
      <c r="BL782" s="133"/>
      <c r="BM782" s="133"/>
      <c r="BN782" s="133"/>
      <c r="BO782" s="133"/>
      <c r="BP782" s="133"/>
      <c r="BQ782" s="133"/>
      <c r="BR782" s="133"/>
      <c r="BS782" s="133"/>
      <c r="BT782" s="133"/>
      <c r="BU782" s="133"/>
      <c r="BV782" s="133"/>
      <c r="BW782" s="133"/>
      <c r="BX782" s="133"/>
      <c r="BY782" s="133"/>
      <c r="BZ782" s="133"/>
      <c r="CA782" s="133"/>
      <c r="CB782" s="133"/>
      <c r="CC782" s="133"/>
      <c r="CD782" s="133"/>
      <c r="CE782" s="133"/>
      <c r="CF782" s="133"/>
      <c r="CG782" s="133"/>
      <c r="CH782" s="133"/>
      <c r="CI782" s="133"/>
      <c r="CJ782" s="133"/>
      <c r="CK782" s="133"/>
      <c r="CL782" s="133"/>
      <c r="CM782" s="133"/>
      <c r="CN782" s="133"/>
      <c r="CO782" s="133"/>
      <c r="CP782" s="133"/>
      <c r="CQ782" s="133"/>
      <c r="CR782" s="133"/>
      <c r="CS782" s="133"/>
      <c r="CT782" s="133"/>
      <c r="CU782" s="133"/>
      <c r="CV782" s="133"/>
      <c r="CW782" s="133"/>
      <c r="CX782" s="133"/>
      <c r="CY782" s="133"/>
      <c r="CZ782" s="133"/>
      <c r="DA782" s="133"/>
      <c r="DB782" s="133"/>
      <c r="DC782" s="133"/>
      <c r="DD782" s="133"/>
      <c r="DE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33"/>
      <c r="BG783" s="133"/>
      <c r="BH783" s="133"/>
      <c r="BI783" s="133"/>
      <c r="BJ783" s="133"/>
      <c r="BK783" s="133"/>
      <c r="BL783" s="133"/>
      <c r="BM783" s="133"/>
      <c r="BN783" s="133"/>
      <c r="BO783" s="133"/>
      <c r="BP783" s="133"/>
      <c r="BQ783" s="133"/>
      <c r="BR783" s="133"/>
      <c r="BS783" s="133"/>
      <c r="BT783" s="133"/>
      <c r="BU783" s="133"/>
      <c r="BV783" s="133"/>
      <c r="BW783" s="133"/>
      <c r="BX783" s="133"/>
      <c r="BY783" s="133"/>
      <c r="BZ783" s="133"/>
      <c r="CA783" s="133"/>
      <c r="CB783" s="133"/>
      <c r="CC783" s="133"/>
      <c r="CD783" s="133"/>
      <c r="CE783" s="133"/>
      <c r="CF783" s="133"/>
      <c r="CG783" s="133"/>
      <c r="CH783" s="133"/>
      <c r="CI783" s="133"/>
      <c r="CJ783" s="133"/>
      <c r="CK783" s="133"/>
      <c r="CL783" s="133"/>
      <c r="CM783" s="133"/>
      <c r="CN783" s="133"/>
      <c r="CO783" s="133"/>
      <c r="CP783" s="133"/>
      <c r="CQ783" s="133"/>
      <c r="CR783" s="133"/>
      <c r="CS783" s="133"/>
      <c r="CT783" s="133"/>
      <c r="CU783" s="133"/>
      <c r="CV783" s="133"/>
      <c r="CW783" s="133"/>
      <c r="CX783" s="133"/>
      <c r="CY783" s="133"/>
      <c r="CZ783" s="133"/>
      <c r="DA783" s="133"/>
      <c r="DB783" s="133"/>
      <c r="DC783" s="133"/>
      <c r="DD783" s="133"/>
      <c r="DE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  <c r="BQ784" s="133"/>
      <c r="BR784" s="133"/>
      <c r="BS784" s="133"/>
      <c r="BT784" s="133"/>
      <c r="BU784" s="133"/>
      <c r="BV784" s="133"/>
      <c r="BW784" s="133"/>
      <c r="BX784" s="133"/>
      <c r="BY784" s="133"/>
      <c r="BZ784" s="133"/>
      <c r="CA784" s="133"/>
      <c r="CB784" s="133"/>
      <c r="CC784" s="133"/>
      <c r="CD784" s="133"/>
      <c r="CE784" s="133"/>
      <c r="CF784" s="133"/>
      <c r="CG784" s="133"/>
      <c r="CH784" s="133"/>
      <c r="CI784" s="133"/>
      <c r="CJ784" s="133"/>
      <c r="CK784" s="133"/>
      <c r="CL784" s="133"/>
      <c r="CM784" s="133"/>
      <c r="CN784" s="133"/>
      <c r="CO784" s="133"/>
      <c r="CP784" s="133"/>
      <c r="CQ784" s="133"/>
      <c r="CR784" s="133"/>
      <c r="CS784" s="133"/>
      <c r="CT784" s="133"/>
      <c r="CU784" s="133"/>
      <c r="CV784" s="133"/>
      <c r="CW784" s="133"/>
      <c r="CX784" s="133"/>
      <c r="CY784" s="133"/>
      <c r="CZ784" s="133"/>
      <c r="DA784" s="133"/>
      <c r="DB784" s="133"/>
      <c r="DC784" s="133"/>
      <c r="DD784" s="133"/>
      <c r="DE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33"/>
      <c r="BG785" s="133"/>
      <c r="BH785" s="133"/>
      <c r="BI785" s="133"/>
      <c r="BJ785" s="133"/>
      <c r="BK785" s="133"/>
      <c r="BL785" s="133"/>
      <c r="BM785" s="133"/>
      <c r="BN785" s="133"/>
      <c r="BO785" s="133"/>
      <c r="BP785" s="133"/>
      <c r="BQ785" s="133"/>
      <c r="BR785" s="133"/>
      <c r="BS785" s="133"/>
      <c r="BT785" s="133"/>
      <c r="BU785" s="133"/>
      <c r="BV785" s="133"/>
      <c r="BW785" s="133"/>
      <c r="BX785" s="133"/>
      <c r="BY785" s="133"/>
      <c r="BZ785" s="133"/>
      <c r="CA785" s="133"/>
      <c r="CB785" s="133"/>
      <c r="CC785" s="133"/>
      <c r="CD785" s="133"/>
      <c r="CE785" s="133"/>
      <c r="CF785" s="133"/>
      <c r="CG785" s="133"/>
      <c r="CH785" s="133"/>
      <c r="CI785" s="133"/>
      <c r="CJ785" s="133"/>
      <c r="CK785" s="133"/>
      <c r="CL785" s="133"/>
      <c r="CM785" s="133"/>
      <c r="CN785" s="133"/>
      <c r="CO785" s="133"/>
      <c r="CP785" s="133"/>
      <c r="CQ785" s="133"/>
      <c r="CR785" s="133"/>
      <c r="CS785" s="133"/>
      <c r="CT785" s="133"/>
      <c r="CU785" s="133"/>
      <c r="CV785" s="133"/>
      <c r="CW785" s="133"/>
      <c r="CX785" s="133"/>
      <c r="CY785" s="133"/>
      <c r="CZ785" s="133"/>
      <c r="DA785" s="133"/>
      <c r="DB785" s="133"/>
      <c r="DC785" s="133"/>
      <c r="DD785" s="133"/>
      <c r="DE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33"/>
      <c r="BG786" s="133"/>
      <c r="BH786" s="133"/>
      <c r="BI786" s="133"/>
      <c r="BJ786" s="133"/>
      <c r="BK786" s="133"/>
      <c r="BL786" s="133"/>
      <c r="BM786" s="133"/>
      <c r="BN786" s="133"/>
      <c r="BO786" s="133"/>
      <c r="BP786" s="133"/>
      <c r="BQ786" s="133"/>
      <c r="BR786" s="133"/>
      <c r="BS786" s="133"/>
      <c r="BT786" s="133"/>
      <c r="BU786" s="133"/>
      <c r="BV786" s="133"/>
      <c r="BW786" s="133"/>
      <c r="BX786" s="133"/>
      <c r="BY786" s="133"/>
      <c r="BZ786" s="133"/>
      <c r="CA786" s="133"/>
      <c r="CB786" s="133"/>
      <c r="CC786" s="133"/>
      <c r="CD786" s="133"/>
      <c r="CE786" s="133"/>
      <c r="CF786" s="133"/>
      <c r="CG786" s="133"/>
      <c r="CH786" s="133"/>
      <c r="CI786" s="133"/>
      <c r="CJ786" s="133"/>
      <c r="CK786" s="133"/>
      <c r="CL786" s="133"/>
      <c r="CM786" s="133"/>
      <c r="CN786" s="133"/>
      <c r="CO786" s="133"/>
      <c r="CP786" s="133"/>
      <c r="CQ786" s="133"/>
      <c r="CR786" s="133"/>
      <c r="CS786" s="133"/>
      <c r="CT786" s="133"/>
      <c r="CU786" s="133"/>
      <c r="CV786" s="133"/>
      <c r="CW786" s="133"/>
      <c r="CX786" s="133"/>
      <c r="CY786" s="133"/>
      <c r="CZ786" s="133"/>
      <c r="DA786" s="133"/>
      <c r="DB786" s="133"/>
      <c r="DC786" s="133"/>
      <c r="DD786" s="133"/>
      <c r="DE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33"/>
      <c r="BG787" s="133"/>
      <c r="BH787" s="133"/>
      <c r="BI787" s="133"/>
      <c r="BJ787" s="133"/>
      <c r="BK787" s="133"/>
      <c r="BL787" s="133"/>
      <c r="BM787" s="133"/>
      <c r="BN787" s="133"/>
      <c r="BO787" s="133"/>
      <c r="BP787" s="133"/>
      <c r="BQ787" s="133"/>
      <c r="BR787" s="133"/>
      <c r="BS787" s="133"/>
      <c r="BT787" s="133"/>
      <c r="BU787" s="133"/>
      <c r="BV787" s="133"/>
      <c r="BW787" s="133"/>
      <c r="BX787" s="133"/>
      <c r="BY787" s="133"/>
      <c r="BZ787" s="133"/>
      <c r="CA787" s="133"/>
      <c r="CB787" s="133"/>
      <c r="CC787" s="133"/>
      <c r="CD787" s="133"/>
      <c r="CE787" s="133"/>
      <c r="CF787" s="133"/>
      <c r="CG787" s="133"/>
      <c r="CH787" s="133"/>
      <c r="CI787" s="133"/>
      <c r="CJ787" s="133"/>
      <c r="CK787" s="133"/>
      <c r="CL787" s="133"/>
      <c r="CM787" s="133"/>
      <c r="CN787" s="133"/>
      <c r="CO787" s="133"/>
      <c r="CP787" s="133"/>
      <c r="CQ787" s="133"/>
      <c r="CR787" s="133"/>
      <c r="CS787" s="133"/>
      <c r="CT787" s="133"/>
      <c r="CU787" s="133"/>
      <c r="CV787" s="133"/>
      <c r="CW787" s="133"/>
      <c r="CX787" s="133"/>
      <c r="CY787" s="133"/>
      <c r="CZ787" s="133"/>
      <c r="DA787" s="133"/>
      <c r="DB787" s="133"/>
      <c r="DC787" s="133"/>
      <c r="DD787" s="133"/>
      <c r="DE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33"/>
      <c r="BG788" s="133"/>
      <c r="BH788" s="133"/>
      <c r="BI788" s="133"/>
      <c r="BJ788" s="133"/>
      <c r="BK788" s="133"/>
      <c r="BL788" s="133"/>
      <c r="BM788" s="133"/>
      <c r="BN788" s="133"/>
      <c r="BO788" s="133"/>
      <c r="BP788" s="133"/>
      <c r="BQ788" s="133"/>
      <c r="BR788" s="133"/>
      <c r="BS788" s="133"/>
      <c r="BT788" s="133"/>
      <c r="BU788" s="133"/>
      <c r="BV788" s="133"/>
      <c r="BW788" s="133"/>
      <c r="BX788" s="133"/>
      <c r="BY788" s="133"/>
      <c r="BZ788" s="133"/>
      <c r="CA788" s="133"/>
      <c r="CB788" s="133"/>
      <c r="CC788" s="133"/>
      <c r="CD788" s="133"/>
      <c r="CE788" s="133"/>
      <c r="CF788" s="133"/>
      <c r="CG788" s="133"/>
      <c r="CH788" s="133"/>
      <c r="CI788" s="133"/>
      <c r="CJ788" s="133"/>
      <c r="CK788" s="133"/>
      <c r="CL788" s="133"/>
      <c r="CM788" s="133"/>
      <c r="CN788" s="133"/>
      <c r="CO788" s="133"/>
      <c r="CP788" s="133"/>
      <c r="CQ788" s="133"/>
      <c r="CR788" s="133"/>
      <c r="CS788" s="133"/>
      <c r="CT788" s="133"/>
      <c r="CU788" s="133"/>
      <c r="CV788" s="133"/>
      <c r="CW788" s="133"/>
      <c r="CX788" s="133"/>
      <c r="CY788" s="133"/>
      <c r="CZ788" s="133"/>
      <c r="DA788" s="133"/>
      <c r="DB788" s="133"/>
      <c r="DC788" s="133"/>
      <c r="DD788" s="133"/>
      <c r="DE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33"/>
      <c r="BG789" s="133"/>
      <c r="BH789" s="133"/>
      <c r="BI789" s="133"/>
      <c r="BJ789" s="133"/>
      <c r="BK789" s="133"/>
      <c r="BL789" s="133"/>
      <c r="BM789" s="133"/>
      <c r="BN789" s="133"/>
      <c r="BO789" s="133"/>
      <c r="BP789" s="133"/>
      <c r="BQ789" s="133"/>
      <c r="BR789" s="133"/>
      <c r="BS789" s="133"/>
      <c r="BT789" s="133"/>
      <c r="BU789" s="133"/>
      <c r="BV789" s="133"/>
      <c r="BW789" s="133"/>
      <c r="BX789" s="133"/>
      <c r="BY789" s="133"/>
      <c r="BZ789" s="133"/>
      <c r="CA789" s="133"/>
      <c r="CB789" s="133"/>
      <c r="CC789" s="133"/>
      <c r="CD789" s="133"/>
      <c r="CE789" s="133"/>
      <c r="CF789" s="133"/>
      <c r="CG789" s="133"/>
      <c r="CH789" s="133"/>
      <c r="CI789" s="133"/>
      <c r="CJ789" s="133"/>
      <c r="CK789" s="133"/>
      <c r="CL789" s="133"/>
      <c r="CM789" s="133"/>
      <c r="CN789" s="133"/>
      <c r="CO789" s="133"/>
      <c r="CP789" s="133"/>
      <c r="CQ789" s="133"/>
      <c r="CR789" s="133"/>
      <c r="CS789" s="133"/>
      <c r="CT789" s="133"/>
      <c r="CU789" s="133"/>
      <c r="CV789" s="133"/>
      <c r="CW789" s="133"/>
      <c r="CX789" s="133"/>
      <c r="CY789" s="133"/>
      <c r="CZ789" s="133"/>
      <c r="DA789" s="133"/>
      <c r="DB789" s="133"/>
      <c r="DC789" s="133"/>
      <c r="DD789" s="133"/>
      <c r="DE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33"/>
      <c r="BG790" s="133"/>
      <c r="BH790" s="133"/>
      <c r="BI790" s="133"/>
      <c r="BJ790" s="133"/>
      <c r="BK790" s="133"/>
      <c r="BL790" s="133"/>
      <c r="BM790" s="133"/>
      <c r="BN790" s="133"/>
      <c r="BO790" s="133"/>
      <c r="BP790" s="133"/>
      <c r="BQ790" s="133"/>
      <c r="BR790" s="133"/>
      <c r="BS790" s="133"/>
      <c r="BT790" s="133"/>
      <c r="BU790" s="133"/>
      <c r="BV790" s="133"/>
      <c r="BW790" s="133"/>
      <c r="BX790" s="133"/>
      <c r="BY790" s="133"/>
      <c r="BZ790" s="133"/>
      <c r="CA790" s="133"/>
      <c r="CB790" s="133"/>
      <c r="CC790" s="133"/>
      <c r="CD790" s="133"/>
      <c r="CE790" s="133"/>
      <c r="CF790" s="133"/>
      <c r="CG790" s="133"/>
      <c r="CH790" s="133"/>
      <c r="CI790" s="133"/>
      <c r="CJ790" s="133"/>
      <c r="CK790" s="133"/>
      <c r="CL790" s="133"/>
      <c r="CM790" s="133"/>
      <c r="CN790" s="133"/>
      <c r="CO790" s="133"/>
      <c r="CP790" s="133"/>
      <c r="CQ790" s="133"/>
      <c r="CR790" s="133"/>
      <c r="CS790" s="133"/>
      <c r="CT790" s="133"/>
      <c r="CU790" s="133"/>
      <c r="CV790" s="133"/>
      <c r="CW790" s="133"/>
      <c r="CX790" s="133"/>
      <c r="CY790" s="133"/>
      <c r="CZ790" s="133"/>
      <c r="DA790" s="133"/>
      <c r="DB790" s="133"/>
      <c r="DC790" s="133"/>
      <c r="DD790" s="133"/>
      <c r="DE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33"/>
      <c r="BG791" s="133"/>
      <c r="BH791" s="133"/>
      <c r="BI791" s="133"/>
      <c r="BJ791" s="133"/>
      <c r="BK791" s="133"/>
      <c r="BL791" s="133"/>
      <c r="BM791" s="133"/>
      <c r="BN791" s="133"/>
      <c r="BO791" s="133"/>
      <c r="BP791" s="133"/>
      <c r="BQ791" s="133"/>
      <c r="BR791" s="133"/>
      <c r="BS791" s="133"/>
      <c r="BT791" s="133"/>
      <c r="BU791" s="133"/>
      <c r="BV791" s="133"/>
      <c r="BW791" s="133"/>
      <c r="BX791" s="133"/>
      <c r="BY791" s="133"/>
      <c r="BZ791" s="133"/>
      <c r="CA791" s="133"/>
      <c r="CB791" s="133"/>
      <c r="CC791" s="133"/>
      <c r="CD791" s="133"/>
      <c r="CE791" s="133"/>
      <c r="CF791" s="133"/>
      <c r="CG791" s="133"/>
      <c r="CH791" s="133"/>
      <c r="CI791" s="133"/>
      <c r="CJ791" s="133"/>
      <c r="CK791" s="133"/>
      <c r="CL791" s="133"/>
      <c r="CM791" s="133"/>
      <c r="CN791" s="133"/>
      <c r="CO791" s="133"/>
      <c r="CP791" s="133"/>
      <c r="CQ791" s="133"/>
      <c r="CR791" s="133"/>
      <c r="CS791" s="133"/>
      <c r="CT791" s="133"/>
      <c r="CU791" s="133"/>
      <c r="CV791" s="133"/>
      <c r="CW791" s="133"/>
      <c r="CX791" s="133"/>
      <c r="CY791" s="133"/>
      <c r="CZ791" s="133"/>
      <c r="DA791" s="133"/>
      <c r="DB791" s="133"/>
      <c r="DC791" s="133"/>
      <c r="DD791" s="133"/>
      <c r="DE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33"/>
      <c r="BG792" s="133"/>
      <c r="BH792" s="133"/>
      <c r="BI792" s="133"/>
      <c r="BJ792" s="133"/>
      <c r="BK792" s="133"/>
      <c r="BL792" s="133"/>
      <c r="BM792" s="133"/>
      <c r="BN792" s="133"/>
      <c r="BO792" s="133"/>
      <c r="BP792" s="133"/>
      <c r="BQ792" s="133"/>
      <c r="BR792" s="133"/>
      <c r="BS792" s="133"/>
      <c r="BT792" s="133"/>
      <c r="BU792" s="133"/>
      <c r="BV792" s="133"/>
      <c r="BW792" s="133"/>
      <c r="BX792" s="133"/>
      <c r="BY792" s="133"/>
      <c r="BZ792" s="133"/>
      <c r="CA792" s="133"/>
      <c r="CB792" s="133"/>
      <c r="CC792" s="133"/>
      <c r="CD792" s="133"/>
      <c r="CE792" s="133"/>
      <c r="CF792" s="133"/>
      <c r="CG792" s="133"/>
      <c r="CH792" s="133"/>
      <c r="CI792" s="133"/>
      <c r="CJ792" s="133"/>
      <c r="CK792" s="133"/>
      <c r="CL792" s="133"/>
      <c r="CM792" s="133"/>
      <c r="CN792" s="133"/>
      <c r="CO792" s="133"/>
      <c r="CP792" s="133"/>
      <c r="CQ792" s="133"/>
      <c r="CR792" s="133"/>
      <c r="CS792" s="133"/>
      <c r="CT792" s="133"/>
      <c r="CU792" s="133"/>
      <c r="CV792" s="133"/>
      <c r="CW792" s="133"/>
      <c r="CX792" s="133"/>
      <c r="CY792" s="133"/>
      <c r="CZ792" s="133"/>
      <c r="DA792" s="133"/>
      <c r="DB792" s="133"/>
      <c r="DC792" s="133"/>
      <c r="DD792" s="133"/>
      <c r="DE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33"/>
      <c r="BG793" s="133"/>
      <c r="BH793" s="133"/>
      <c r="BI793" s="133"/>
      <c r="BJ793" s="133"/>
      <c r="BK793" s="133"/>
      <c r="BL793" s="133"/>
      <c r="BM793" s="133"/>
      <c r="BN793" s="133"/>
      <c r="BO793" s="133"/>
      <c r="BP793" s="133"/>
      <c r="BQ793" s="133"/>
      <c r="BR793" s="133"/>
      <c r="BS793" s="133"/>
      <c r="BT793" s="133"/>
      <c r="BU793" s="133"/>
      <c r="BV793" s="133"/>
      <c r="BW793" s="133"/>
      <c r="BX793" s="133"/>
      <c r="BY793" s="133"/>
      <c r="BZ793" s="133"/>
      <c r="CA793" s="133"/>
      <c r="CB793" s="133"/>
      <c r="CC793" s="133"/>
      <c r="CD793" s="133"/>
      <c r="CE793" s="133"/>
      <c r="CF793" s="133"/>
      <c r="CG793" s="133"/>
      <c r="CH793" s="133"/>
      <c r="CI793" s="133"/>
      <c r="CJ793" s="133"/>
      <c r="CK793" s="133"/>
      <c r="CL793" s="133"/>
      <c r="CM793" s="133"/>
      <c r="CN793" s="133"/>
      <c r="CO793" s="133"/>
      <c r="CP793" s="133"/>
      <c r="CQ793" s="133"/>
      <c r="CR793" s="133"/>
      <c r="CS793" s="133"/>
      <c r="CT793" s="133"/>
      <c r="CU793" s="133"/>
      <c r="CV793" s="133"/>
      <c r="CW793" s="133"/>
      <c r="CX793" s="133"/>
      <c r="CY793" s="133"/>
      <c r="CZ793" s="133"/>
      <c r="DA793" s="133"/>
      <c r="DB793" s="133"/>
      <c r="DC793" s="133"/>
      <c r="DD793" s="133"/>
      <c r="DE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33"/>
      <c r="BG794" s="133"/>
      <c r="BH794" s="133"/>
      <c r="BI794" s="133"/>
      <c r="BJ794" s="133"/>
      <c r="BK794" s="133"/>
      <c r="BL794" s="133"/>
      <c r="BM794" s="133"/>
      <c r="BN794" s="133"/>
      <c r="BO794" s="133"/>
      <c r="BP794" s="133"/>
      <c r="BQ794" s="133"/>
      <c r="BR794" s="133"/>
      <c r="BS794" s="133"/>
      <c r="BT794" s="133"/>
      <c r="BU794" s="133"/>
      <c r="BV794" s="133"/>
      <c r="BW794" s="133"/>
      <c r="BX794" s="133"/>
      <c r="BY794" s="133"/>
      <c r="BZ794" s="133"/>
      <c r="CA794" s="133"/>
      <c r="CB794" s="133"/>
      <c r="CC794" s="133"/>
      <c r="CD794" s="133"/>
      <c r="CE794" s="133"/>
      <c r="CF794" s="133"/>
      <c r="CG794" s="133"/>
      <c r="CH794" s="133"/>
      <c r="CI794" s="133"/>
      <c r="CJ794" s="133"/>
      <c r="CK794" s="133"/>
      <c r="CL794" s="133"/>
      <c r="CM794" s="133"/>
      <c r="CN794" s="133"/>
      <c r="CO794" s="133"/>
      <c r="CP794" s="133"/>
      <c r="CQ794" s="133"/>
      <c r="CR794" s="133"/>
      <c r="CS794" s="133"/>
      <c r="CT794" s="133"/>
      <c r="CU794" s="133"/>
      <c r="CV794" s="133"/>
      <c r="CW794" s="133"/>
      <c r="CX794" s="133"/>
      <c r="CY794" s="133"/>
      <c r="CZ794" s="133"/>
      <c r="DA794" s="133"/>
      <c r="DB794" s="133"/>
      <c r="DC794" s="133"/>
      <c r="DD794" s="133"/>
      <c r="DE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33"/>
      <c r="BG795" s="133"/>
      <c r="BH795" s="133"/>
      <c r="BI795" s="133"/>
      <c r="BJ795" s="133"/>
      <c r="BK795" s="133"/>
      <c r="BL795" s="133"/>
      <c r="BM795" s="133"/>
      <c r="BN795" s="133"/>
      <c r="BO795" s="133"/>
      <c r="BP795" s="133"/>
      <c r="BQ795" s="133"/>
      <c r="BR795" s="133"/>
      <c r="BS795" s="133"/>
      <c r="BT795" s="133"/>
      <c r="BU795" s="133"/>
      <c r="BV795" s="133"/>
      <c r="BW795" s="133"/>
      <c r="BX795" s="133"/>
      <c r="BY795" s="133"/>
      <c r="BZ795" s="133"/>
      <c r="CA795" s="133"/>
      <c r="CB795" s="133"/>
      <c r="CC795" s="133"/>
      <c r="CD795" s="133"/>
      <c r="CE795" s="133"/>
      <c r="CF795" s="133"/>
      <c r="CG795" s="133"/>
      <c r="CH795" s="133"/>
      <c r="CI795" s="133"/>
      <c r="CJ795" s="133"/>
      <c r="CK795" s="133"/>
      <c r="CL795" s="133"/>
      <c r="CM795" s="133"/>
      <c r="CN795" s="133"/>
      <c r="CO795" s="133"/>
      <c r="CP795" s="133"/>
      <c r="CQ795" s="133"/>
      <c r="CR795" s="133"/>
      <c r="CS795" s="133"/>
      <c r="CT795" s="133"/>
      <c r="CU795" s="133"/>
      <c r="CV795" s="133"/>
      <c r="CW795" s="133"/>
      <c r="CX795" s="133"/>
      <c r="CY795" s="133"/>
      <c r="CZ795" s="133"/>
      <c r="DA795" s="133"/>
      <c r="DB795" s="133"/>
      <c r="DC795" s="133"/>
      <c r="DD795" s="133"/>
      <c r="DE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33"/>
      <c r="BG796" s="133"/>
      <c r="BH796" s="133"/>
      <c r="BI796" s="133"/>
      <c r="BJ796" s="133"/>
      <c r="BK796" s="133"/>
      <c r="BL796" s="133"/>
      <c r="BM796" s="133"/>
      <c r="BN796" s="133"/>
      <c r="BO796" s="133"/>
      <c r="BP796" s="133"/>
      <c r="BQ796" s="133"/>
      <c r="BR796" s="133"/>
      <c r="BS796" s="133"/>
      <c r="BT796" s="133"/>
      <c r="BU796" s="133"/>
      <c r="BV796" s="133"/>
      <c r="BW796" s="133"/>
      <c r="BX796" s="133"/>
      <c r="BY796" s="133"/>
      <c r="BZ796" s="133"/>
      <c r="CA796" s="133"/>
      <c r="CB796" s="133"/>
      <c r="CC796" s="133"/>
      <c r="CD796" s="133"/>
      <c r="CE796" s="133"/>
      <c r="CF796" s="133"/>
      <c r="CG796" s="133"/>
      <c r="CH796" s="133"/>
      <c r="CI796" s="133"/>
      <c r="CJ796" s="133"/>
      <c r="CK796" s="133"/>
      <c r="CL796" s="133"/>
      <c r="CM796" s="133"/>
      <c r="CN796" s="133"/>
      <c r="CO796" s="133"/>
      <c r="CP796" s="133"/>
      <c r="CQ796" s="133"/>
      <c r="CR796" s="133"/>
      <c r="CS796" s="133"/>
      <c r="CT796" s="133"/>
      <c r="CU796" s="133"/>
      <c r="CV796" s="133"/>
      <c r="CW796" s="133"/>
      <c r="CX796" s="133"/>
      <c r="CY796" s="133"/>
      <c r="CZ796" s="133"/>
      <c r="DA796" s="133"/>
      <c r="DB796" s="133"/>
      <c r="DC796" s="133"/>
      <c r="DD796" s="133"/>
      <c r="DE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33"/>
      <c r="BG797" s="133"/>
      <c r="BH797" s="133"/>
      <c r="BI797" s="133"/>
      <c r="BJ797" s="133"/>
      <c r="BK797" s="133"/>
      <c r="BL797" s="133"/>
      <c r="BM797" s="133"/>
      <c r="BN797" s="133"/>
      <c r="BO797" s="133"/>
      <c r="BP797" s="133"/>
      <c r="BQ797" s="133"/>
      <c r="BR797" s="133"/>
      <c r="BS797" s="133"/>
      <c r="BT797" s="133"/>
      <c r="BU797" s="133"/>
      <c r="BV797" s="133"/>
      <c r="BW797" s="133"/>
      <c r="BX797" s="133"/>
      <c r="BY797" s="133"/>
      <c r="BZ797" s="133"/>
      <c r="CA797" s="133"/>
      <c r="CB797" s="133"/>
      <c r="CC797" s="133"/>
      <c r="CD797" s="133"/>
      <c r="CE797" s="133"/>
      <c r="CF797" s="133"/>
      <c r="CG797" s="133"/>
      <c r="CH797" s="133"/>
      <c r="CI797" s="133"/>
      <c r="CJ797" s="133"/>
      <c r="CK797" s="133"/>
      <c r="CL797" s="133"/>
      <c r="CM797" s="133"/>
      <c r="CN797" s="133"/>
      <c r="CO797" s="133"/>
      <c r="CP797" s="133"/>
      <c r="CQ797" s="133"/>
      <c r="CR797" s="133"/>
      <c r="CS797" s="133"/>
      <c r="CT797" s="133"/>
      <c r="CU797" s="133"/>
      <c r="CV797" s="133"/>
      <c r="CW797" s="133"/>
      <c r="CX797" s="133"/>
      <c r="CY797" s="133"/>
      <c r="CZ797" s="133"/>
      <c r="DA797" s="133"/>
      <c r="DB797" s="133"/>
      <c r="DC797" s="133"/>
      <c r="DD797" s="133"/>
      <c r="DE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33"/>
      <c r="BG798" s="133"/>
      <c r="BH798" s="133"/>
      <c r="BI798" s="133"/>
      <c r="BJ798" s="133"/>
      <c r="BK798" s="133"/>
      <c r="BL798" s="133"/>
      <c r="BM798" s="133"/>
      <c r="BN798" s="133"/>
      <c r="BO798" s="133"/>
      <c r="BP798" s="133"/>
      <c r="BQ798" s="133"/>
      <c r="BR798" s="133"/>
      <c r="BS798" s="133"/>
      <c r="BT798" s="133"/>
      <c r="BU798" s="133"/>
      <c r="BV798" s="133"/>
      <c r="BW798" s="133"/>
      <c r="BX798" s="133"/>
      <c r="BY798" s="133"/>
      <c r="BZ798" s="133"/>
      <c r="CA798" s="133"/>
      <c r="CB798" s="133"/>
      <c r="CC798" s="133"/>
      <c r="CD798" s="133"/>
      <c r="CE798" s="133"/>
      <c r="CF798" s="133"/>
      <c r="CG798" s="133"/>
      <c r="CH798" s="133"/>
      <c r="CI798" s="133"/>
      <c r="CJ798" s="133"/>
      <c r="CK798" s="133"/>
      <c r="CL798" s="133"/>
      <c r="CM798" s="133"/>
      <c r="CN798" s="133"/>
      <c r="CO798" s="133"/>
      <c r="CP798" s="133"/>
      <c r="CQ798" s="133"/>
      <c r="CR798" s="133"/>
      <c r="CS798" s="133"/>
      <c r="CT798" s="133"/>
      <c r="CU798" s="133"/>
      <c r="CV798" s="133"/>
      <c r="CW798" s="133"/>
      <c r="CX798" s="133"/>
      <c r="CY798" s="133"/>
      <c r="CZ798" s="133"/>
      <c r="DA798" s="133"/>
      <c r="DB798" s="133"/>
      <c r="DC798" s="133"/>
      <c r="DD798" s="133"/>
      <c r="DE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33"/>
      <c r="BG799" s="133"/>
      <c r="BH799" s="133"/>
      <c r="BI799" s="133"/>
      <c r="BJ799" s="133"/>
      <c r="BK799" s="133"/>
      <c r="BL799" s="133"/>
      <c r="BM799" s="133"/>
      <c r="BN799" s="133"/>
      <c r="BO799" s="133"/>
      <c r="BP799" s="133"/>
      <c r="BQ799" s="133"/>
      <c r="BR799" s="133"/>
      <c r="BS799" s="133"/>
      <c r="BT799" s="133"/>
      <c r="BU799" s="133"/>
      <c r="BV799" s="133"/>
      <c r="BW799" s="133"/>
      <c r="BX799" s="133"/>
      <c r="BY799" s="133"/>
      <c r="BZ799" s="133"/>
      <c r="CA799" s="133"/>
      <c r="CB799" s="133"/>
      <c r="CC799" s="133"/>
      <c r="CD799" s="133"/>
      <c r="CE799" s="133"/>
      <c r="CF799" s="133"/>
      <c r="CG799" s="133"/>
      <c r="CH799" s="133"/>
      <c r="CI799" s="133"/>
      <c r="CJ799" s="133"/>
      <c r="CK799" s="133"/>
      <c r="CL799" s="133"/>
      <c r="CM799" s="133"/>
      <c r="CN799" s="133"/>
      <c r="CO799" s="133"/>
      <c r="CP799" s="133"/>
      <c r="CQ799" s="133"/>
      <c r="CR799" s="133"/>
      <c r="CS799" s="133"/>
      <c r="CT799" s="133"/>
      <c r="CU799" s="133"/>
      <c r="CV799" s="133"/>
      <c r="CW799" s="133"/>
      <c r="CX799" s="133"/>
      <c r="CY799" s="133"/>
      <c r="CZ799" s="133"/>
      <c r="DA799" s="133"/>
      <c r="DB799" s="133"/>
      <c r="DC799" s="133"/>
      <c r="DD799" s="133"/>
      <c r="DE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33"/>
      <c r="BG800" s="133"/>
      <c r="BH800" s="133"/>
      <c r="BI800" s="133"/>
      <c r="BJ800" s="133"/>
      <c r="BK800" s="133"/>
      <c r="BL800" s="133"/>
      <c r="BM800" s="133"/>
      <c r="BN800" s="133"/>
      <c r="BO800" s="133"/>
      <c r="BP800" s="133"/>
      <c r="BQ800" s="133"/>
      <c r="BR800" s="133"/>
      <c r="BS800" s="133"/>
      <c r="BT800" s="133"/>
      <c r="BU800" s="133"/>
      <c r="BV800" s="133"/>
      <c r="BW800" s="133"/>
      <c r="BX800" s="133"/>
      <c r="BY800" s="133"/>
      <c r="BZ800" s="133"/>
      <c r="CA800" s="133"/>
      <c r="CB800" s="133"/>
      <c r="CC800" s="133"/>
      <c r="CD800" s="133"/>
      <c r="CE800" s="133"/>
      <c r="CF800" s="133"/>
      <c r="CG800" s="133"/>
      <c r="CH800" s="133"/>
      <c r="CI800" s="133"/>
      <c r="CJ800" s="133"/>
      <c r="CK800" s="133"/>
      <c r="CL800" s="133"/>
      <c r="CM800" s="133"/>
      <c r="CN800" s="133"/>
      <c r="CO800" s="133"/>
      <c r="CP800" s="133"/>
      <c r="CQ800" s="133"/>
      <c r="CR800" s="133"/>
      <c r="CS800" s="133"/>
      <c r="CT800" s="133"/>
      <c r="CU800" s="133"/>
      <c r="CV800" s="133"/>
      <c r="CW800" s="133"/>
      <c r="CX800" s="133"/>
      <c r="CY800" s="133"/>
      <c r="CZ800" s="133"/>
      <c r="DA800" s="133"/>
      <c r="DB800" s="133"/>
      <c r="DC800" s="133"/>
      <c r="DD800" s="133"/>
      <c r="DE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33"/>
      <c r="BG801" s="133"/>
      <c r="BH801" s="133"/>
      <c r="BI801" s="133"/>
      <c r="BJ801" s="133"/>
      <c r="BK801" s="133"/>
      <c r="BL801" s="133"/>
      <c r="BM801" s="133"/>
      <c r="BN801" s="133"/>
      <c r="BO801" s="133"/>
      <c r="BP801" s="133"/>
      <c r="BQ801" s="133"/>
      <c r="BR801" s="133"/>
      <c r="BS801" s="133"/>
      <c r="BT801" s="133"/>
      <c r="BU801" s="133"/>
      <c r="BV801" s="133"/>
      <c r="BW801" s="133"/>
      <c r="BX801" s="133"/>
      <c r="BY801" s="133"/>
      <c r="BZ801" s="133"/>
      <c r="CA801" s="133"/>
      <c r="CB801" s="133"/>
      <c r="CC801" s="133"/>
      <c r="CD801" s="133"/>
      <c r="CE801" s="133"/>
      <c r="CF801" s="133"/>
      <c r="CG801" s="133"/>
      <c r="CH801" s="133"/>
      <c r="CI801" s="133"/>
      <c r="CJ801" s="133"/>
      <c r="CK801" s="133"/>
      <c r="CL801" s="133"/>
      <c r="CM801" s="133"/>
      <c r="CN801" s="133"/>
      <c r="CO801" s="133"/>
      <c r="CP801" s="133"/>
      <c r="CQ801" s="133"/>
      <c r="CR801" s="133"/>
      <c r="CS801" s="133"/>
      <c r="CT801" s="133"/>
      <c r="CU801" s="133"/>
      <c r="CV801" s="133"/>
      <c r="CW801" s="133"/>
      <c r="CX801" s="133"/>
      <c r="CY801" s="133"/>
      <c r="CZ801" s="133"/>
      <c r="DA801" s="133"/>
      <c r="DB801" s="133"/>
      <c r="DC801" s="133"/>
      <c r="DD801" s="133"/>
      <c r="DE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33"/>
      <c r="BG802" s="133"/>
      <c r="BH802" s="133"/>
      <c r="BI802" s="133"/>
      <c r="BJ802" s="133"/>
      <c r="BK802" s="133"/>
      <c r="BL802" s="133"/>
      <c r="BM802" s="133"/>
      <c r="BN802" s="133"/>
      <c r="BO802" s="133"/>
      <c r="BP802" s="133"/>
      <c r="BQ802" s="133"/>
      <c r="BR802" s="133"/>
      <c r="BS802" s="133"/>
      <c r="BT802" s="133"/>
      <c r="BU802" s="133"/>
      <c r="BV802" s="133"/>
      <c r="BW802" s="133"/>
      <c r="BX802" s="133"/>
      <c r="BY802" s="133"/>
      <c r="BZ802" s="133"/>
      <c r="CA802" s="133"/>
      <c r="CB802" s="133"/>
      <c r="CC802" s="133"/>
      <c r="CD802" s="133"/>
      <c r="CE802" s="133"/>
      <c r="CF802" s="133"/>
      <c r="CG802" s="133"/>
      <c r="CH802" s="133"/>
      <c r="CI802" s="133"/>
      <c r="CJ802" s="133"/>
      <c r="CK802" s="133"/>
      <c r="CL802" s="133"/>
      <c r="CM802" s="133"/>
      <c r="CN802" s="133"/>
      <c r="CO802" s="133"/>
      <c r="CP802" s="133"/>
      <c r="CQ802" s="133"/>
      <c r="CR802" s="133"/>
      <c r="CS802" s="133"/>
      <c r="CT802" s="133"/>
      <c r="CU802" s="133"/>
      <c r="CV802" s="133"/>
      <c r="CW802" s="133"/>
      <c r="CX802" s="133"/>
      <c r="CY802" s="133"/>
      <c r="CZ802" s="133"/>
      <c r="DA802" s="133"/>
      <c r="DB802" s="133"/>
      <c r="DC802" s="133"/>
      <c r="DD802" s="133"/>
      <c r="DE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33"/>
      <c r="BG803" s="133"/>
      <c r="BH803" s="133"/>
      <c r="BI803" s="133"/>
      <c r="BJ803" s="133"/>
      <c r="BK803" s="133"/>
      <c r="BL803" s="133"/>
      <c r="BM803" s="133"/>
      <c r="BN803" s="133"/>
      <c r="BO803" s="133"/>
      <c r="BP803" s="133"/>
      <c r="BQ803" s="133"/>
      <c r="BR803" s="133"/>
      <c r="BS803" s="133"/>
      <c r="BT803" s="133"/>
      <c r="BU803" s="133"/>
      <c r="BV803" s="133"/>
      <c r="BW803" s="133"/>
      <c r="BX803" s="133"/>
      <c r="BY803" s="133"/>
      <c r="BZ803" s="133"/>
      <c r="CA803" s="133"/>
      <c r="CB803" s="133"/>
      <c r="CC803" s="133"/>
      <c r="CD803" s="133"/>
      <c r="CE803" s="133"/>
      <c r="CF803" s="133"/>
      <c r="CG803" s="133"/>
      <c r="CH803" s="133"/>
      <c r="CI803" s="133"/>
      <c r="CJ803" s="133"/>
      <c r="CK803" s="133"/>
      <c r="CL803" s="133"/>
      <c r="CM803" s="133"/>
      <c r="CN803" s="133"/>
      <c r="CO803" s="133"/>
      <c r="CP803" s="133"/>
      <c r="CQ803" s="133"/>
      <c r="CR803" s="133"/>
      <c r="CS803" s="133"/>
      <c r="CT803" s="133"/>
      <c r="CU803" s="133"/>
      <c r="CV803" s="133"/>
      <c r="CW803" s="133"/>
      <c r="CX803" s="133"/>
      <c r="CY803" s="133"/>
      <c r="CZ803" s="133"/>
      <c r="DA803" s="133"/>
      <c r="DB803" s="133"/>
      <c r="DC803" s="133"/>
      <c r="DD803" s="133"/>
      <c r="DE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33"/>
      <c r="BG804" s="133"/>
      <c r="BH804" s="133"/>
      <c r="BI804" s="133"/>
      <c r="BJ804" s="133"/>
      <c r="BK804" s="133"/>
      <c r="BL804" s="133"/>
      <c r="BM804" s="133"/>
      <c r="BN804" s="133"/>
      <c r="BO804" s="133"/>
      <c r="BP804" s="133"/>
      <c r="BQ804" s="133"/>
      <c r="BR804" s="133"/>
      <c r="BS804" s="133"/>
      <c r="BT804" s="133"/>
      <c r="BU804" s="133"/>
      <c r="BV804" s="133"/>
      <c r="BW804" s="133"/>
      <c r="BX804" s="133"/>
      <c r="BY804" s="133"/>
      <c r="BZ804" s="133"/>
      <c r="CA804" s="133"/>
      <c r="CB804" s="133"/>
      <c r="CC804" s="133"/>
      <c r="CD804" s="133"/>
      <c r="CE804" s="133"/>
      <c r="CF804" s="133"/>
      <c r="CG804" s="133"/>
      <c r="CH804" s="133"/>
      <c r="CI804" s="133"/>
      <c r="CJ804" s="133"/>
      <c r="CK804" s="133"/>
      <c r="CL804" s="133"/>
      <c r="CM804" s="133"/>
      <c r="CN804" s="133"/>
      <c r="CO804" s="133"/>
      <c r="CP804" s="133"/>
      <c r="CQ804" s="133"/>
      <c r="CR804" s="133"/>
      <c r="CS804" s="133"/>
      <c r="CT804" s="133"/>
      <c r="CU804" s="133"/>
      <c r="CV804" s="133"/>
      <c r="CW804" s="133"/>
      <c r="CX804" s="133"/>
      <c r="CY804" s="133"/>
      <c r="CZ804" s="133"/>
      <c r="DA804" s="133"/>
      <c r="DB804" s="133"/>
      <c r="DC804" s="133"/>
      <c r="DD804" s="133"/>
      <c r="DE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33"/>
      <c r="BG805" s="133"/>
      <c r="BH805" s="133"/>
      <c r="BI805" s="133"/>
      <c r="BJ805" s="133"/>
      <c r="BK805" s="133"/>
      <c r="BL805" s="133"/>
      <c r="BM805" s="133"/>
      <c r="BN805" s="133"/>
      <c r="BO805" s="133"/>
      <c r="BP805" s="133"/>
      <c r="BQ805" s="133"/>
      <c r="BR805" s="133"/>
      <c r="BS805" s="133"/>
      <c r="BT805" s="133"/>
      <c r="BU805" s="133"/>
      <c r="BV805" s="133"/>
      <c r="BW805" s="133"/>
      <c r="BX805" s="133"/>
      <c r="BY805" s="133"/>
      <c r="BZ805" s="133"/>
      <c r="CA805" s="133"/>
      <c r="CB805" s="133"/>
      <c r="CC805" s="133"/>
      <c r="CD805" s="133"/>
      <c r="CE805" s="133"/>
      <c r="CF805" s="133"/>
      <c r="CG805" s="133"/>
      <c r="CH805" s="133"/>
      <c r="CI805" s="133"/>
      <c r="CJ805" s="133"/>
      <c r="CK805" s="133"/>
      <c r="CL805" s="133"/>
      <c r="CM805" s="133"/>
      <c r="CN805" s="133"/>
      <c r="CO805" s="133"/>
      <c r="CP805" s="133"/>
      <c r="CQ805" s="133"/>
      <c r="CR805" s="133"/>
      <c r="CS805" s="133"/>
      <c r="CT805" s="133"/>
      <c r="CU805" s="133"/>
      <c r="CV805" s="133"/>
      <c r="CW805" s="133"/>
      <c r="CX805" s="133"/>
      <c r="CY805" s="133"/>
      <c r="CZ805" s="133"/>
      <c r="DA805" s="133"/>
      <c r="DB805" s="133"/>
      <c r="DC805" s="133"/>
      <c r="DD805" s="133"/>
      <c r="DE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33"/>
      <c r="BG806" s="133"/>
      <c r="BH806" s="133"/>
      <c r="BI806" s="133"/>
      <c r="BJ806" s="133"/>
      <c r="BK806" s="133"/>
      <c r="BL806" s="133"/>
      <c r="BM806" s="133"/>
      <c r="BN806" s="133"/>
      <c r="BO806" s="133"/>
      <c r="BP806" s="133"/>
      <c r="BQ806" s="133"/>
      <c r="BR806" s="133"/>
      <c r="BS806" s="133"/>
      <c r="BT806" s="133"/>
      <c r="BU806" s="133"/>
      <c r="BV806" s="133"/>
      <c r="BW806" s="133"/>
      <c r="BX806" s="133"/>
      <c r="BY806" s="133"/>
      <c r="BZ806" s="133"/>
      <c r="CA806" s="133"/>
      <c r="CB806" s="133"/>
      <c r="CC806" s="133"/>
      <c r="CD806" s="133"/>
      <c r="CE806" s="133"/>
      <c r="CF806" s="133"/>
      <c r="CG806" s="133"/>
      <c r="CH806" s="133"/>
      <c r="CI806" s="133"/>
      <c r="CJ806" s="133"/>
      <c r="CK806" s="133"/>
      <c r="CL806" s="133"/>
      <c r="CM806" s="133"/>
      <c r="CN806" s="133"/>
      <c r="CO806" s="133"/>
      <c r="CP806" s="133"/>
      <c r="CQ806" s="133"/>
      <c r="CR806" s="133"/>
      <c r="CS806" s="133"/>
      <c r="CT806" s="133"/>
      <c r="CU806" s="133"/>
      <c r="CV806" s="133"/>
      <c r="CW806" s="133"/>
      <c r="CX806" s="133"/>
      <c r="CY806" s="133"/>
      <c r="CZ806" s="133"/>
      <c r="DA806" s="133"/>
      <c r="DB806" s="133"/>
      <c r="DC806" s="133"/>
      <c r="DD806" s="133"/>
      <c r="DE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33"/>
      <c r="BG807" s="133"/>
      <c r="BH807" s="133"/>
      <c r="BI807" s="133"/>
      <c r="BJ807" s="133"/>
      <c r="BK807" s="133"/>
      <c r="BL807" s="133"/>
      <c r="BM807" s="133"/>
      <c r="BN807" s="133"/>
      <c r="BO807" s="133"/>
      <c r="BP807" s="133"/>
      <c r="BQ807" s="133"/>
      <c r="BR807" s="133"/>
      <c r="BS807" s="133"/>
      <c r="BT807" s="133"/>
      <c r="BU807" s="133"/>
      <c r="BV807" s="133"/>
      <c r="BW807" s="133"/>
      <c r="BX807" s="133"/>
      <c r="BY807" s="133"/>
      <c r="BZ807" s="133"/>
      <c r="CA807" s="133"/>
      <c r="CB807" s="133"/>
      <c r="CC807" s="133"/>
      <c r="CD807" s="133"/>
      <c r="CE807" s="133"/>
      <c r="CF807" s="133"/>
      <c r="CG807" s="133"/>
      <c r="CH807" s="133"/>
      <c r="CI807" s="133"/>
      <c r="CJ807" s="133"/>
      <c r="CK807" s="133"/>
      <c r="CL807" s="133"/>
      <c r="CM807" s="133"/>
      <c r="CN807" s="133"/>
      <c r="CO807" s="133"/>
      <c r="CP807" s="133"/>
      <c r="CQ807" s="133"/>
      <c r="CR807" s="133"/>
      <c r="CS807" s="133"/>
      <c r="CT807" s="133"/>
      <c r="CU807" s="133"/>
      <c r="CV807" s="133"/>
      <c r="CW807" s="133"/>
      <c r="CX807" s="133"/>
      <c r="CY807" s="133"/>
      <c r="CZ807" s="133"/>
      <c r="DA807" s="133"/>
      <c r="DB807" s="133"/>
      <c r="DC807" s="133"/>
      <c r="DD807" s="133"/>
      <c r="DE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33"/>
      <c r="BG808" s="133"/>
      <c r="BH808" s="133"/>
      <c r="BI808" s="133"/>
      <c r="BJ808" s="133"/>
      <c r="BK808" s="133"/>
      <c r="BL808" s="133"/>
      <c r="BM808" s="133"/>
      <c r="BN808" s="133"/>
      <c r="BO808" s="133"/>
      <c r="BP808" s="133"/>
      <c r="BQ808" s="133"/>
      <c r="BR808" s="133"/>
      <c r="BS808" s="133"/>
      <c r="BT808" s="133"/>
      <c r="BU808" s="133"/>
      <c r="BV808" s="133"/>
      <c r="BW808" s="133"/>
      <c r="BX808" s="133"/>
      <c r="BY808" s="133"/>
      <c r="BZ808" s="133"/>
      <c r="CA808" s="133"/>
      <c r="CB808" s="133"/>
      <c r="CC808" s="133"/>
      <c r="CD808" s="133"/>
      <c r="CE808" s="133"/>
      <c r="CF808" s="133"/>
      <c r="CG808" s="133"/>
      <c r="CH808" s="133"/>
      <c r="CI808" s="133"/>
      <c r="CJ808" s="133"/>
      <c r="CK808" s="133"/>
      <c r="CL808" s="133"/>
      <c r="CM808" s="133"/>
      <c r="CN808" s="133"/>
      <c r="CO808" s="133"/>
      <c r="CP808" s="133"/>
      <c r="CQ808" s="133"/>
      <c r="CR808" s="133"/>
      <c r="CS808" s="133"/>
      <c r="CT808" s="133"/>
      <c r="CU808" s="133"/>
      <c r="CV808" s="133"/>
      <c r="CW808" s="133"/>
      <c r="CX808" s="133"/>
      <c r="CY808" s="133"/>
      <c r="CZ808" s="133"/>
      <c r="DA808" s="133"/>
      <c r="DB808" s="133"/>
      <c r="DC808" s="133"/>
      <c r="DD808" s="133"/>
      <c r="DE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33"/>
      <c r="BG809" s="133"/>
      <c r="BH809" s="133"/>
      <c r="BI809" s="133"/>
      <c r="BJ809" s="133"/>
      <c r="BK809" s="133"/>
      <c r="BL809" s="133"/>
      <c r="BM809" s="133"/>
      <c r="BN809" s="133"/>
      <c r="BO809" s="133"/>
      <c r="BP809" s="133"/>
      <c r="BQ809" s="133"/>
      <c r="BR809" s="133"/>
      <c r="BS809" s="133"/>
      <c r="BT809" s="133"/>
      <c r="BU809" s="133"/>
      <c r="BV809" s="133"/>
      <c r="BW809" s="133"/>
      <c r="BX809" s="133"/>
      <c r="BY809" s="133"/>
      <c r="BZ809" s="133"/>
      <c r="CA809" s="133"/>
      <c r="CB809" s="133"/>
      <c r="CC809" s="133"/>
      <c r="CD809" s="133"/>
      <c r="CE809" s="133"/>
      <c r="CF809" s="133"/>
      <c r="CG809" s="133"/>
      <c r="CH809" s="133"/>
      <c r="CI809" s="133"/>
      <c r="CJ809" s="133"/>
      <c r="CK809" s="133"/>
      <c r="CL809" s="133"/>
      <c r="CM809" s="133"/>
      <c r="CN809" s="133"/>
      <c r="CO809" s="133"/>
      <c r="CP809" s="133"/>
      <c r="CQ809" s="133"/>
      <c r="CR809" s="133"/>
      <c r="CS809" s="133"/>
      <c r="CT809" s="133"/>
      <c r="CU809" s="133"/>
      <c r="CV809" s="133"/>
      <c r="CW809" s="133"/>
      <c r="CX809" s="133"/>
      <c r="CY809" s="133"/>
      <c r="CZ809" s="133"/>
      <c r="DA809" s="133"/>
      <c r="DB809" s="133"/>
      <c r="DC809" s="133"/>
      <c r="DD809" s="133"/>
      <c r="DE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33"/>
      <c r="BG810" s="133"/>
      <c r="BH810" s="133"/>
      <c r="BI810" s="133"/>
      <c r="BJ810" s="133"/>
      <c r="BK810" s="133"/>
      <c r="BL810" s="133"/>
      <c r="BM810" s="133"/>
      <c r="BN810" s="133"/>
      <c r="BO810" s="133"/>
      <c r="BP810" s="133"/>
      <c r="BQ810" s="133"/>
      <c r="BR810" s="133"/>
      <c r="BS810" s="133"/>
      <c r="BT810" s="133"/>
      <c r="BU810" s="133"/>
      <c r="BV810" s="133"/>
      <c r="BW810" s="133"/>
      <c r="BX810" s="133"/>
      <c r="BY810" s="133"/>
      <c r="BZ810" s="133"/>
      <c r="CA810" s="133"/>
      <c r="CB810" s="133"/>
      <c r="CC810" s="133"/>
      <c r="CD810" s="133"/>
      <c r="CE810" s="133"/>
      <c r="CF810" s="133"/>
      <c r="CG810" s="133"/>
      <c r="CH810" s="133"/>
      <c r="CI810" s="133"/>
      <c r="CJ810" s="133"/>
      <c r="CK810" s="133"/>
      <c r="CL810" s="133"/>
      <c r="CM810" s="133"/>
      <c r="CN810" s="133"/>
      <c r="CO810" s="133"/>
      <c r="CP810" s="133"/>
      <c r="CQ810" s="133"/>
      <c r="CR810" s="133"/>
      <c r="CS810" s="133"/>
      <c r="CT810" s="133"/>
      <c r="CU810" s="133"/>
      <c r="CV810" s="133"/>
      <c r="CW810" s="133"/>
      <c r="CX810" s="133"/>
      <c r="CY810" s="133"/>
      <c r="CZ810" s="133"/>
      <c r="DA810" s="133"/>
      <c r="DB810" s="133"/>
      <c r="DC810" s="133"/>
      <c r="DD810" s="133"/>
      <c r="DE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33"/>
      <c r="BG811" s="133"/>
      <c r="BH811" s="133"/>
      <c r="BI811" s="133"/>
      <c r="BJ811" s="133"/>
      <c r="BK811" s="133"/>
      <c r="BL811" s="133"/>
      <c r="BM811" s="133"/>
      <c r="BN811" s="133"/>
      <c r="BO811" s="133"/>
      <c r="BP811" s="133"/>
      <c r="BQ811" s="133"/>
      <c r="BR811" s="133"/>
      <c r="BS811" s="133"/>
      <c r="BT811" s="133"/>
      <c r="BU811" s="133"/>
      <c r="BV811" s="133"/>
      <c r="BW811" s="133"/>
      <c r="BX811" s="133"/>
      <c r="BY811" s="133"/>
      <c r="BZ811" s="133"/>
      <c r="CA811" s="133"/>
      <c r="CB811" s="133"/>
      <c r="CC811" s="133"/>
      <c r="CD811" s="133"/>
      <c r="CE811" s="133"/>
      <c r="CF811" s="133"/>
      <c r="CG811" s="133"/>
      <c r="CH811" s="133"/>
      <c r="CI811" s="133"/>
      <c r="CJ811" s="133"/>
      <c r="CK811" s="133"/>
      <c r="CL811" s="133"/>
      <c r="CM811" s="133"/>
      <c r="CN811" s="133"/>
      <c r="CO811" s="133"/>
      <c r="CP811" s="133"/>
      <c r="CQ811" s="133"/>
      <c r="CR811" s="133"/>
      <c r="CS811" s="133"/>
      <c r="CT811" s="133"/>
      <c r="CU811" s="133"/>
      <c r="CV811" s="133"/>
      <c r="CW811" s="133"/>
      <c r="CX811" s="133"/>
      <c r="CY811" s="133"/>
      <c r="CZ811" s="133"/>
      <c r="DA811" s="133"/>
      <c r="DB811" s="133"/>
      <c r="DC811" s="133"/>
      <c r="DD811" s="133"/>
      <c r="DE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33"/>
      <c r="BG812" s="133"/>
      <c r="BH812" s="133"/>
      <c r="BI812" s="133"/>
      <c r="BJ812" s="133"/>
      <c r="BK812" s="133"/>
      <c r="BL812" s="133"/>
      <c r="BM812" s="133"/>
      <c r="BN812" s="133"/>
      <c r="BO812" s="133"/>
      <c r="BP812" s="133"/>
      <c r="BQ812" s="133"/>
      <c r="BR812" s="133"/>
      <c r="BS812" s="133"/>
      <c r="BT812" s="133"/>
      <c r="BU812" s="133"/>
      <c r="BV812" s="133"/>
      <c r="BW812" s="133"/>
      <c r="BX812" s="133"/>
      <c r="BY812" s="133"/>
      <c r="BZ812" s="133"/>
      <c r="CA812" s="133"/>
      <c r="CB812" s="133"/>
      <c r="CC812" s="133"/>
      <c r="CD812" s="133"/>
      <c r="CE812" s="133"/>
      <c r="CF812" s="133"/>
      <c r="CG812" s="133"/>
      <c r="CH812" s="133"/>
      <c r="CI812" s="133"/>
      <c r="CJ812" s="133"/>
      <c r="CK812" s="133"/>
      <c r="CL812" s="133"/>
      <c r="CM812" s="133"/>
      <c r="CN812" s="133"/>
      <c r="CO812" s="133"/>
      <c r="CP812" s="133"/>
      <c r="CQ812" s="133"/>
      <c r="CR812" s="133"/>
      <c r="CS812" s="133"/>
      <c r="CT812" s="133"/>
      <c r="CU812" s="133"/>
      <c r="CV812" s="133"/>
      <c r="CW812" s="133"/>
      <c r="CX812" s="133"/>
      <c r="CY812" s="133"/>
      <c r="CZ812" s="133"/>
      <c r="DA812" s="133"/>
      <c r="DB812" s="133"/>
      <c r="DC812" s="133"/>
      <c r="DD812" s="133"/>
      <c r="DE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33"/>
      <c r="BG813" s="133"/>
      <c r="BH813" s="133"/>
      <c r="BI813" s="133"/>
      <c r="BJ813" s="133"/>
      <c r="BK813" s="133"/>
      <c r="BL813" s="133"/>
      <c r="BM813" s="133"/>
      <c r="BN813" s="133"/>
      <c r="BO813" s="133"/>
      <c r="BP813" s="133"/>
      <c r="BQ813" s="133"/>
      <c r="BR813" s="133"/>
      <c r="BS813" s="133"/>
      <c r="BT813" s="133"/>
      <c r="BU813" s="133"/>
      <c r="BV813" s="133"/>
      <c r="BW813" s="133"/>
      <c r="BX813" s="133"/>
      <c r="BY813" s="133"/>
      <c r="BZ813" s="133"/>
      <c r="CA813" s="133"/>
      <c r="CB813" s="133"/>
      <c r="CC813" s="133"/>
      <c r="CD813" s="133"/>
      <c r="CE813" s="133"/>
      <c r="CF813" s="133"/>
      <c r="CG813" s="133"/>
      <c r="CH813" s="133"/>
      <c r="CI813" s="133"/>
      <c r="CJ813" s="133"/>
      <c r="CK813" s="133"/>
      <c r="CL813" s="133"/>
      <c r="CM813" s="133"/>
      <c r="CN813" s="133"/>
      <c r="CO813" s="133"/>
      <c r="CP813" s="133"/>
      <c r="CQ813" s="133"/>
      <c r="CR813" s="133"/>
      <c r="CS813" s="133"/>
      <c r="CT813" s="133"/>
      <c r="CU813" s="133"/>
      <c r="CV813" s="133"/>
      <c r="CW813" s="133"/>
      <c r="CX813" s="133"/>
      <c r="CY813" s="133"/>
      <c r="CZ813" s="133"/>
      <c r="DA813" s="133"/>
      <c r="DB813" s="133"/>
      <c r="DC813" s="133"/>
      <c r="DD813" s="133"/>
      <c r="DE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33"/>
      <c r="BG814" s="133"/>
      <c r="BH814" s="133"/>
      <c r="BI814" s="133"/>
      <c r="BJ814" s="133"/>
      <c r="BK814" s="133"/>
      <c r="BL814" s="133"/>
      <c r="BM814" s="133"/>
      <c r="BN814" s="133"/>
      <c r="BO814" s="133"/>
      <c r="BP814" s="133"/>
      <c r="BQ814" s="133"/>
      <c r="BR814" s="133"/>
      <c r="BS814" s="133"/>
      <c r="BT814" s="133"/>
      <c r="BU814" s="133"/>
      <c r="BV814" s="133"/>
      <c r="BW814" s="133"/>
      <c r="BX814" s="133"/>
      <c r="BY814" s="133"/>
      <c r="BZ814" s="133"/>
      <c r="CA814" s="133"/>
      <c r="CB814" s="133"/>
      <c r="CC814" s="133"/>
      <c r="CD814" s="133"/>
      <c r="CE814" s="133"/>
      <c r="CF814" s="133"/>
      <c r="CG814" s="133"/>
      <c r="CH814" s="133"/>
      <c r="CI814" s="133"/>
      <c r="CJ814" s="133"/>
      <c r="CK814" s="133"/>
      <c r="CL814" s="133"/>
      <c r="CM814" s="133"/>
      <c r="CN814" s="133"/>
      <c r="CO814" s="133"/>
      <c r="CP814" s="133"/>
      <c r="CQ814" s="133"/>
      <c r="CR814" s="133"/>
      <c r="CS814" s="133"/>
      <c r="CT814" s="133"/>
      <c r="CU814" s="133"/>
      <c r="CV814" s="133"/>
      <c r="CW814" s="133"/>
      <c r="CX814" s="133"/>
      <c r="CY814" s="133"/>
      <c r="CZ814" s="133"/>
      <c r="DA814" s="133"/>
      <c r="DB814" s="133"/>
      <c r="DC814" s="133"/>
      <c r="DD814" s="133"/>
      <c r="DE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33"/>
      <c r="BG815" s="133"/>
      <c r="BH815" s="133"/>
      <c r="BI815" s="133"/>
      <c r="BJ815" s="133"/>
      <c r="BK815" s="133"/>
      <c r="BL815" s="133"/>
      <c r="BM815" s="133"/>
      <c r="BN815" s="133"/>
      <c r="BO815" s="133"/>
      <c r="BP815" s="133"/>
      <c r="BQ815" s="133"/>
      <c r="BR815" s="133"/>
      <c r="BS815" s="133"/>
      <c r="BT815" s="133"/>
      <c r="BU815" s="133"/>
      <c r="BV815" s="133"/>
      <c r="BW815" s="133"/>
      <c r="BX815" s="133"/>
      <c r="BY815" s="133"/>
      <c r="BZ815" s="133"/>
      <c r="CA815" s="133"/>
      <c r="CB815" s="133"/>
      <c r="CC815" s="133"/>
      <c r="CD815" s="133"/>
      <c r="CE815" s="133"/>
      <c r="CF815" s="133"/>
      <c r="CG815" s="133"/>
      <c r="CH815" s="133"/>
      <c r="CI815" s="133"/>
      <c r="CJ815" s="133"/>
      <c r="CK815" s="133"/>
      <c r="CL815" s="133"/>
      <c r="CM815" s="133"/>
      <c r="CN815" s="133"/>
      <c r="CO815" s="133"/>
      <c r="CP815" s="133"/>
      <c r="CQ815" s="133"/>
      <c r="CR815" s="133"/>
      <c r="CS815" s="133"/>
      <c r="CT815" s="133"/>
      <c r="CU815" s="133"/>
      <c r="CV815" s="133"/>
      <c r="CW815" s="133"/>
      <c r="CX815" s="133"/>
      <c r="CY815" s="133"/>
      <c r="CZ815" s="133"/>
      <c r="DA815" s="133"/>
      <c r="DB815" s="133"/>
      <c r="DC815" s="133"/>
      <c r="DD815" s="133"/>
      <c r="DE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33"/>
      <c r="BG816" s="133"/>
      <c r="BH816" s="133"/>
      <c r="BI816" s="133"/>
      <c r="BJ816" s="133"/>
      <c r="BK816" s="133"/>
      <c r="BL816" s="133"/>
      <c r="BM816" s="133"/>
      <c r="BN816" s="133"/>
      <c r="BO816" s="133"/>
      <c r="BP816" s="133"/>
      <c r="BQ816" s="133"/>
      <c r="BR816" s="133"/>
      <c r="BS816" s="133"/>
      <c r="BT816" s="133"/>
      <c r="BU816" s="133"/>
      <c r="BV816" s="133"/>
      <c r="BW816" s="133"/>
      <c r="BX816" s="133"/>
      <c r="BY816" s="133"/>
      <c r="BZ816" s="133"/>
      <c r="CA816" s="133"/>
      <c r="CB816" s="133"/>
      <c r="CC816" s="133"/>
      <c r="CD816" s="133"/>
      <c r="CE816" s="133"/>
      <c r="CF816" s="133"/>
      <c r="CG816" s="133"/>
      <c r="CH816" s="133"/>
      <c r="CI816" s="133"/>
      <c r="CJ816" s="133"/>
      <c r="CK816" s="133"/>
      <c r="CL816" s="133"/>
      <c r="CM816" s="133"/>
      <c r="CN816" s="133"/>
      <c r="CO816" s="133"/>
      <c r="CP816" s="133"/>
      <c r="CQ816" s="133"/>
      <c r="CR816" s="133"/>
      <c r="CS816" s="133"/>
      <c r="CT816" s="133"/>
      <c r="CU816" s="133"/>
      <c r="CV816" s="133"/>
      <c r="CW816" s="133"/>
      <c r="CX816" s="133"/>
      <c r="CY816" s="133"/>
      <c r="CZ816" s="133"/>
      <c r="DA816" s="133"/>
      <c r="DB816" s="133"/>
      <c r="DC816" s="133"/>
      <c r="DD816" s="133"/>
      <c r="DE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33"/>
      <c r="BG817" s="133"/>
      <c r="BH817" s="133"/>
      <c r="BI817" s="133"/>
      <c r="BJ817" s="133"/>
      <c r="BK817" s="133"/>
      <c r="BL817" s="133"/>
      <c r="BM817" s="133"/>
      <c r="BN817" s="133"/>
      <c r="BO817" s="133"/>
      <c r="BP817" s="133"/>
      <c r="BQ817" s="133"/>
      <c r="BR817" s="133"/>
      <c r="BS817" s="133"/>
      <c r="BT817" s="133"/>
      <c r="BU817" s="133"/>
      <c r="BV817" s="133"/>
      <c r="BW817" s="133"/>
      <c r="BX817" s="133"/>
      <c r="BY817" s="133"/>
      <c r="BZ817" s="133"/>
      <c r="CA817" s="133"/>
      <c r="CB817" s="133"/>
      <c r="CC817" s="133"/>
      <c r="CD817" s="133"/>
      <c r="CE817" s="133"/>
      <c r="CF817" s="133"/>
      <c r="CG817" s="133"/>
      <c r="CH817" s="133"/>
      <c r="CI817" s="133"/>
      <c r="CJ817" s="133"/>
      <c r="CK817" s="133"/>
      <c r="CL817" s="133"/>
      <c r="CM817" s="133"/>
      <c r="CN817" s="133"/>
      <c r="CO817" s="133"/>
      <c r="CP817" s="133"/>
      <c r="CQ817" s="133"/>
      <c r="CR817" s="133"/>
      <c r="CS817" s="133"/>
      <c r="CT817" s="133"/>
      <c r="CU817" s="133"/>
      <c r="CV817" s="133"/>
      <c r="CW817" s="133"/>
      <c r="CX817" s="133"/>
      <c r="CY817" s="133"/>
      <c r="CZ817" s="133"/>
      <c r="DA817" s="133"/>
      <c r="DB817" s="133"/>
      <c r="DC817" s="133"/>
      <c r="DD817" s="133"/>
      <c r="DE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33"/>
      <c r="BG818" s="133"/>
      <c r="BH818" s="133"/>
      <c r="BI818" s="133"/>
      <c r="BJ818" s="133"/>
      <c r="BK818" s="133"/>
      <c r="BL818" s="133"/>
      <c r="BM818" s="133"/>
      <c r="BN818" s="133"/>
      <c r="BO818" s="133"/>
      <c r="BP818" s="133"/>
      <c r="BQ818" s="133"/>
      <c r="BR818" s="133"/>
      <c r="BS818" s="133"/>
      <c r="BT818" s="133"/>
      <c r="BU818" s="133"/>
      <c r="BV818" s="133"/>
      <c r="BW818" s="133"/>
      <c r="BX818" s="133"/>
      <c r="BY818" s="133"/>
      <c r="BZ818" s="133"/>
      <c r="CA818" s="133"/>
      <c r="CB818" s="133"/>
      <c r="CC818" s="133"/>
      <c r="CD818" s="133"/>
      <c r="CE818" s="133"/>
      <c r="CF818" s="133"/>
      <c r="CG818" s="133"/>
      <c r="CH818" s="133"/>
      <c r="CI818" s="133"/>
      <c r="CJ818" s="133"/>
      <c r="CK818" s="133"/>
      <c r="CL818" s="133"/>
      <c r="CM818" s="133"/>
      <c r="CN818" s="133"/>
      <c r="CO818" s="133"/>
      <c r="CP818" s="133"/>
      <c r="CQ818" s="133"/>
      <c r="CR818" s="133"/>
      <c r="CS818" s="133"/>
      <c r="CT818" s="133"/>
      <c r="CU818" s="133"/>
      <c r="CV818" s="133"/>
      <c r="CW818" s="133"/>
      <c r="CX818" s="133"/>
      <c r="CY818" s="133"/>
      <c r="CZ818" s="133"/>
      <c r="DA818" s="133"/>
      <c r="DB818" s="133"/>
      <c r="DC818" s="133"/>
      <c r="DD818" s="133"/>
      <c r="DE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33"/>
      <c r="BG819" s="133"/>
      <c r="BH819" s="133"/>
      <c r="BI819" s="133"/>
      <c r="BJ819" s="133"/>
      <c r="BK819" s="133"/>
      <c r="BL819" s="133"/>
      <c r="BM819" s="133"/>
      <c r="BN819" s="133"/>
      <c r="BO819" s="133"/>
      <c r="BP819" s="133"/>
      <c r="BQ819" s="133"/>
      <c r="BR819" s="133"/>
      <c r="BS819" s="133"/>
      <c r="BT819" s="133"/>
      <c r="BU819" s="133"/>
      <c r="BV819" s="133"/>
      <c r="BW819" s="133"/>
      <c r="BX819" s="133"/>
      <c r="BY819" s="133"/>
      <c r="BZ819" s="133"/>
      <c r="CA819" s="133"/>
      <c r="CB819" s="133"/>
      <c r="CC819" s="133"/>
      <c r="CD819" s="133"/>
      <c r="CE819" s="133"/>
      <c r="CF819" s="133"/>
      <c r="CG819" s="133"/>
      <c r="CH819" s="133"/>
      <c r="CI819" s="133"/>
      <c r="CJ819" s="133"/>
      <c r="CK819" s="133"/>
      <c r="CL819" s="133"/>
      <c r="CM819" s="133"/>
      <c r="CN819" s="133"/>
      <c r="CO819" s="133"/>
      <c r="CP819" s="133"/>
      <c r="CQ819" s="133"/>
      <c r="CR819" s="133"/>
      <c r="CS819" s="133"/>
      <c r="CT819" s="133"/>
      <c r="CU819" s="133"/>
      <c r="CV819" s="133"/>
      <c r="CW819" s="133"/>
      <c r="CX819" s="133"/>
      <c r="CY819" s="133"/>
      <c r="CZ819" s="133"/>
      <c r="DA819" s="133"/>
      <c r="DB819" s="133"/>
      <c r="DC819" s="133"/>
      <c r="DD819" s="133"/>
      <c r="DE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33"/>
      <c r="BG820" s="133"/>
      <c r="BH820" s="133"/>
      <c r="BI820" s="133"/>
      <c r="BJ820" s="133"/>
      <c r="BK820" s="133"/>
      <c r="BL820" s="133"/>
      <c r="BM820" s="133"/>
      <c r="BN820" s="133"/>
      <c r="BO820" s="133"/>
      <c r="BP820" s="133"/>
      <c r="BQ820" s="133"/>
      <c r="BR820" s="133"/>
      <c r="BS820" s="133"/>
      <c r="BT820" s="133"/>
      <c r="BU820" s="133"/>
      <c r="BV820" s="133"/>
      <c r="BW820" s="133"/>
      <c r="BX820" s="133"/>
      <c r="BY820" s="133"/>
      <c r="BZ820" s="133"/>
      <c r="CA820" s="133"/>
      <c r="CB820" s="133"/>
      <c r="CC820" s="133"/>
      <c r="CD820" s="133"/>
      <c r="CE820" s="133"/>
      <c r="CF820" s="133"/>
      <c r="CG820" s="133"/>
      <c r="CH820" s="133"/>
      <c r="CI820" s="133"/>
      <c r="CJ820" s="133"/>
      <c r="CK820" s="133"/>
      <c r="CL820" s="133"/>
      <c r="CM820" s="133"/>
      <c r="CN820" s="133"/>
      <c r="CO820" s="133"/>
      <c r="CP820" s="133"/>
      <c r="CQ820" s="133"/>
      <c r="CR820" s="133"/>
      <c r="CS820" s="133"/>
      <c r="CT820" s="133"/>
      <c r="CU820" s="133"/>
      <c r="CV820" s="133"/>
      <c r="CW820" s="133"/>
      <c r="CX820" s="133"/>
      <c r="CY820" s="133"/>
      <c r="CZ820" s="133"/>
      <c r="DA820" s="133"/>
      <c r="DB820" s="133"/>
      <c r="DC820" s="133"/>
      <c r="DD820" s="133"/>
      <c r="DE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33"/>
      <c r="BG821" s="133"/>
      <c r="BH821" s="133"/>
      <c r="BI821" s="133"/>
      <c r="BJ821" s="133"/>
      <c r="BK821" s="133"/>
      <c r="BL821" s="133"/>
      <c r="BM821" s="133"/>
      <c r="BN821" s="133"/>
      <c r="BO821" s="133"/>
      <c r="BP821" s="133"/>
      <c r="BQ821" s="133"/>
      <c r="BR821" s="133"/>
      <c r="BS821" s="133"/>
      <c r="BT821" s="133"/>
      <c r="BU821" s="133"/>
      <c r="BV821" s="133"/>
      <c r="BW821" s="133"/>
      <c r="BX821" s="133"/>
      <c r="BY821" s="133"/>
      <c r="BZ821" s="133"/>
      <c r="CA821" s="133"/>
      <c r="CB821" s="133"/>
      <c r="CC821" s="133"/>
      <c r="CD821" s="133"/>
      <c r="CE821" s="133"/>
      <c r="CF821" s="133"/>
      <c r="CG821" s="133"/>
      <c r="CH821" s="133"/>
      <c r="CI821" s="133"/>
      <c r="CJ821" s="133"/>
      <c r="CK821" s="133"/>
      <c r="CL821" s="133"/>
      <c r="CM821" s="133"/>
      <c r="CN821" s="133"/>
      <c r="CO821" s="133"/>
      <c r="CP821" s="133"/>
      <c r="CQ821" s="133"/>
      <c r="CR821" s="133"/>
      <c r="CS821" s="133"/>
      <c r="CT821" s="133"/>
      <c r="CU821" s="133"/>
      <c r="CV821" s="133"/>
      <c r="CW821" s="133"/>
      <c r="CX821" s="133"/>
      <c r="CY821" s="133"/>
      <c r="CZ821" s="133"/>
      <c r="DA821" s="133"/>
      <c r="DB821" s="133"/>
      <c r="DC821" s="133"/>
      <c r="DD821" s="133"/>
      <c r="DE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33"/>
      <c r="BG822" s="133"/>
      <c r="BH822" s="133"/>
      <c r="BI822" s="133"/>
      <c r="BJ822" s="133"/>
      <c r="BK822" s="133"/>
      <c r="BL822" s="133"/>
      <c r="BM822" s="133"/>
      <c r="BN822" s="133"/>
      <c r="BO822" s="133"/>
      <c r="BP822" s="133"/>
      <c r="BQ822" s="133"/>
      <c r="BR822" s="133"/>
      <c r="BS822" s="133"/>
      <c r="BT822" s="133"/>
      <c r="BU822" s="133"/>
      <c r="BV822" s="133"/>
      <c r="BW822" s="133"/>
      <c r="BX822" s="133"/>
      <c r="BY822" s="133"/>
      <c r="BZ822" s="133"/>
      <c r="CA822" s="133"/>
      <c r="CB822" s="133"/>
      <c r="CC822" s="133"/>
      <c r="CD822" s="133"/>
      <c r="CE822" s="133"/>
      <c r="CF822" s="133"/>
      <c r="CG822" s="133"/>
      <c r="CH822" s="133"/>
      <c r="CI822" s="133"/>
      <c r="CJ822" s="133"/>
      <c r="CK822" s="133"/>
      <c r="CL822" s="133"/>
      <c r="CM822" s="133"/>
      <c r="CN822" s="133"/>
      <c r="CO822" s="133"/>
      <c r="CP822" s="133"/>
      <c r="CQ822" s="133"/>
      <c r="CR822" s="133"/>
      <c r="CS822" s="133"/>
      <c r="CT822" s="133"/>
      <c r="CU822" s="133"/>
      <c r="CV822" s="133"/>
      <c r="CW822" s="133"/>
      <c r="CX822" s="133"/>
      <c r="CY822" s="133"/>
      <c r="CZ822" s="133"/>
      <c r="DA822" s="133"/>
      <c r="DB822" s="133"/>
      <c r="DC822" s="133"/>
      <c r="DD822" s="133"/>
      <c r="DE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33"/>
      <c r="BG823" s="133"/>
      <c r="BH823" s="133"/>
      <c r="BI823" s="133"/>
      <c r="BJ823" s="133"/>
      <c r="BK823" s="133"/>
      <c r="BL823" s="133"/>
      <c r="BM823" s="133"/>
      <c r="BN823" s="133"/>
      <c r="BO823" s="133"/>
      <c r="BP823" s="133"/>
      <c r="BQ823" s="133"/>
      <c r="BR823" s="133"/>
      <c r="BS823" s="133"/>
      <c r="BT823" s="133"/>
      <c r="BU823" s="133"/>
      <c r="BV823" s="133"/>
      <c r="BW823" s="133"/>
      <c r="BX823" s="133"/>
      <c r="BY823" s="133"/>
      <c r="BZ823" s="133"/>
      <c r="CA823" s="133"/>
      <c r="CB823" s="133"/>
      <c r="CC823" s="133"/>
      <c r="CD823" s="133"/>
      <c r="CE823" s="133"/>
      <c r="CF823" s="133"/>
      <c r="CG823" s="133"/>
      <c r="CH823" s="133"/>
      <c r="CI823" s="133"/>
      <c r="CJ823" s="133"/>
      <c r="CK823" s="133"/>
      <c r="CL823" s="133"/>
      <c r="CM823" s="133"/>
      <c r="CN823" s="133"/>
      <c r="CO823" s="133"/>
      <c r="CP823" s="133"/>
      <c r="CQ823" s="133"/>
      <c r="CR823" s="133"/>
      <c r="CS823" s="133"/>
      <c r="CT823" s="133"/>
      <c r="CU823" s="133"/>
      <c r="CV823" s="133"/>
      <c r="CW823" s="133"/>
      <c r="CX823" s="133"/>
      <c r="CY823" s="133"/>
      <c r="CZ823" s="133"/>
      <c r="DA823" s="133"/>
      <c r="DB823" s="133"/>
      <c r="DC823" s="133"/>
      <c r="DD823" s="133"/>
      <c r="DE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33"/>
      <c r="BG824" s="133"/>
      <c r="BH824" s="133"/>
      <c r="BI824" s="133"/>
      <c r="BJ824" s="133"/>
      <c r="BK824" s="133"/>
      <c r="BL824" s="133"/>
      <c r="BM824" s="133"/>
      <c r="BN824" s="133"/>
      <c r="BO824" s="133"/>
      <c r="BP824" s="133"/>
      <c r="BQ824" s="133"/>
      <c r="BR824" s="133"/>
      <c r="BS824" s="133"/>
      <c r="BT824" s="133"/>
      <c r="BU824" s="133"/>
      <c r="BV824" s="133"/>
      <c r="BW824" s="133"/>
      <c r="BX824" s="133"/>
      <c r="BY824" s="133"/>
      <c r="BZ824" s="133"/>
      <c r="CA824" s="133"/>
      <c r="CB824" s="133"/>
      <c r="CC824" s="133"/>
      <c r="CD824" s="133"/>
      <c r="CE824" s="133"/>
      <c r="CF824" s="133"/>
      <c r="CG824" s="133"/>
      <c r="CH824" s="133"/>
      <c r="CI824" s="133"/>
      <c r="CJ824" s="133"/>
      <c r="CK824" s="133"/>
      <c r="CL824" s="133"/>
      <c r="CM824" s="133"/>
      <c r="CN824" s="133"/>
      <c r="CO824" s="133"/>
      <c r="CP824" s="133"/>
      <c r="CQ824" s="133"/>
      <c r="CR824" s="133"/>
      <c r="CS824" s="133"/>
      <c r="CT824" s="133"/>
      <c r="CU824" s="133"/>
      <c r="CV824" s="133"/>
      <c r="CW824" s="133"/>
      <c r="CX824" s="133"/>
      <c r="CY824" s="133"/>
      <c r="CZ824" s="133"/>
      <c r="DA824" s="133"/>
      <c r="DB824" s="133"/>
      <c r="DC824" s="133"/>
      <c r="DD824" s="133"/>
      <c r="DE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33"/>
      <c r="BG825" s="133"/>
      <c r="BH825" s="133"/>
      <c r="BI825" s="133"/>
      <c r="BJ825" s="133"/>
      <c r="BK825" s="133"/>
      <c r="BL825" s="133"/>
      <c r="BM825" s="133"/>
      <c r="BN825" s="133"/>
      <c r="BO825" s="133"/>
      <c r="BP825" s="133"/>
      <c r="BQ825" s="133"/>
      <c r="BR825" s="133"/>
      <c r="BS825" s="133"/>
      <c r="BT825" s="133"/>
      <c r="BU825" s="133"/>
      <c r="BV825" s="133"/>
      <c r="BW825" s="133"/>
      <c r="BX825" s="133"/>
      <c r="BY825" s="133"/>
      <c r="BZ825" s="133"/>
      <c r="CA825" s="133"/>
      <c r="CB825" s="133"/>
      <c r="CC825" s="133"/>
      <c r="CD825" s="133"/>
      <c r="CE825" s="133"/>
      <c r="CF825" s="133"/>
      <c r="CG825" s="133"/>
      <c r="CH825" s="133"/>
      <c r="CI825" s="133"/>
      <c r="CJ825" s="133"/>
      <c r="CK825" s="133"/>
      <c r="CL825" s="133"/>
      <c r="CM825" s="133"/>
      <c r="CN825" s="133"/>
      <c r="CO825" s="133"/>
      <c r="CP825" s="133"/>
      <c r="CQ825" s="133"/>
      <c r="CR825" s="133"/>
      <c r="CS825" s="133"/>
      <c r="CT825" s="133"/>
      <c r="CU825" s="133"/>
      <c r="CV825" s="133"/>
      <c r="CW825" s="133"/>
      <c r="CX825" s="133"/>
      <c r="CY825" s="133"/>
      <c r="CZ825" s="133"/>
      <c r="DA825" s="133"/>
      <c r="DB825" s="133"/>
      <c r="DC825" s="133"/>
      <c r="DD825" s="133"/>
      <c r="DE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33"/>
      <c r="BG826" s="133"/>
      <c r="BH826" s="133"/>
      <c r="BI826" s="133"/>
      <c r="BJ826" s="133"/>
      <c r="BK826" s="133"/>
      <c r="BL826" s="133"/>
      <c r="BM826" s="133"/>
      <c r="BN826" s="133"/>
      <c r="BO826" s="133"/>
      <c r="BP826" s="133"/>
      <c r="BQ826" s="133"/>
      <c r="BR826" s="133"/>
      <c r="BS826" s="133"/>
      <c r="BT826" s="133"/>
      <c r="BU826" s="133"/>
      <c r="BV826" s="133"/>
      <c r="BW826" s="133"/>
      <c r="BX826" s="133"/>
      <c r="BY826" s="133"/>
      <c r="BZ826" s="133"/>
      <c r="CA826" s="133"/>
      <c r="CB826" s="133"/>
      <c r="CC826" s="133"/>
      <c r="CD826" s="133"/>
      <c r="CE826" s="133"/>
      <c r="CF826" s="133"/>
      <c r="CG826" s="133"/>
      <c r="CH826" s="133"/>
      <c r="CI826" s="133"/>
      <c r="CJ826" s="133"/>
      <c r="CK826" s="133"/>
      <c r="CL826" s="133"/>
      <c r="CM826" s="133"/>
      <c r="CN826" s="133"/>
      <c r="CO826" s="133"/>
      <c r="CP826" s="133"/>
      <c r="CQ826" s="133"/>
      <c r="CR826" s="133"/>
      <c r="CS826" s="133"/>
      <c r="CT826" s="133"/>
      <c r="CU826" s="133"/>
      <c r="CV826" s="133"/>
      <c r="CW826" s="133"/>
      <c r="CX826" s="133"/>
      <c r="CY826" s="133"/>
      <c r="CZ826" s="133"/>
      <c r="DA826" s="133"/>
      <c r="DB826" s="133"/>
      <c r="DC826" s="133"/>
      <c r="DD826" s="133"/>
      <c r="DE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33"/>
      <c r="BG827" s="133"/>
      <c r="BH827" s="133"/>
      <c r="BI827" s="133"/>
      <c r="BJ827" s="133"/>
      <c r="BK827" s="133"/>
      <c r="BL827" s="133"/>
      <c r="BM827" s="133"/>
      <c r="BN827" s="133"/>
      <c r="BO827" s="133"/>
      <c r="BP827" s="133"/>
      <c r="BQ827" s="133"/>
      <c r="BR827" s="133"/>
      <c r="BS827" s="133"/>
      <c r="BT827" s="133"/>
      <c r="BU827" s="133"/>
      <c r="BV827" s="133"/>
      <c r="BW827" s="133"/>
      <c r="BX827" s="133"/>
      <c r="BY827" s="133"/>
      <c r="BZ827" s="133"/>
      <c r="CA827" s="133"/>
      <c r="CB827" s="133"/>
      <c r="CC827" s="133"/>
      <c r="CD827" s="133"/>
      <c r="CE827" s="133"/>
      <c r="CF827" s="133"/>
      <c r="CG827" s="133"/>
      <c r="CH827" s="133"/>
      <c r="CI827" s="133"/>
      <c r="CJ827" s="133"/>
      <c r="CK827" s="133"/>
      <c r="CL827" s="133"/>
      <c r="CM827" s="133"/>
      <c r="CN827" s="133"/>
      <c r="CO827" s="133"/>
      <c r="CP827" s="133"/>
      <c r="CQ827" s="133"/>
      <c r="CR827" s="133"/>
      <c r="CS827" s="133"/>
      <c r="CT827" s="133"/>
      <c r="CU827" s="133"/>
      <c r="CV827" s="133"/>
      <c r="CW827" s="133"/>
      <c r="CX827" s="133"/>
      <c r="CY827" s="133"/>
      <c r="CZ827" s="133"/>
      <c r="DA827" s="133"/>
      <c r="DB827" s="133"/>
      <c r="DC827" s="133"/>
      <c r="DD827" s="133"/>
      <c r="DE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33"/>
      <c r="BG828" s="133"/>
      <c r="BH828" s="133"/>
      <c r="BI828" s="133"/>
      <c r="BJ828" s="133"/>
      <c r="BK828" s="133"/>
      <c r="BL828" s="133"/>
      <c r="BM828" s="133"/>
      <c r="BN828" s="133"/>
      <c r="BO828" s="133"/>
      <c r="BP828" s="133"/>
      <c r="BQ828" s="133"/>
      <c r="BR828" s="133"/>
      <c r="BS828" s="133"/>
      <c r="BT828" s="133"/>
      <c r="BU828" s="133"/>
      <c r="BV828" s="133"/>
      <c r="BW828" s="133"/>
      <c r="BX828" s="133"/>
      <c r="BY828" s="133"/>
      <c r="BZ828" s="133"/>
      <c r="CA828" s="133"/>
      <c r="CB828" s="133"/>
      <c r="CC828" s="133"/>
      <c r="CD828" s="133"/>
      <c r="CE828" s="133"/>
      <c r="CF828" s="133"/>
      <c r="CG828" s="133"/>
      <c r="CH828" s="133"/>
      <c r="CI828" s="133"/>
      <c r="CJ828" s="133"/>
      <c r="CK828" s="133"/>
      <c r="CL828" s="133"/>
      <c r="CM828" s="133"/>
      <c r="CN828" s="133"/>
      <c r="CO828" s="133"/>
      <c r="CP828" s="133"/>
      <c r="CQ828" s="133"/>
      <c r="CR828" s="133"/>
      <c r="CS828" s="133"/>
      <c r="CT828" s="133"/>
      <c r="CU828" s="133"/>
      <c r="CV828" s="133"/>
      <c r="CW828" s="133"/>
      <c r="CX828" s="133"/>
      <c r="CY828" s="133"/>
      <c r="CZ828" s="133"/>
      <c r="DA828" s="133"/>
      <c r="DB828" s="133"/>
      <c r="DC828" s="133"/>
      <c r="DD828" s="133"/>
      <c r="DE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33"/>
      <c r="BG829" s="133"/>
      <c r="BH829" s="133"/>
      <c r="BI829" s="133"/>
      <c r="BJ829" s="133"/>
      <c r="BK829" s="133"/>
      <c r="BL829" s="133"/>
      <c r="BM829" s="133"/>
      <c r="BN829" s="133"/>
      <c r="BO829" s="133"/>
      <c r="BP829" s="133"/>
      <c r="BQ829" s="133"/>
      <c r="BR829" s="133"/>
      <c r="BS829" s="133"/>
      <c r="BT829" s="133"/>
      <c r="BU829" s="133"/>
      <c r="BV829" s="133"/>
      <c r="BW829" s="133"/>
      <c r="BX829" s="133"/>
      <c r="BY829" s="133"/>
      <c r="BZ829" s="133"/>
      <c r="CA829" s="133"/>
      <c r="CB829" s="133"/>
      <c r="CC829" s="133"/>
      <c r="CD829" s="133"/>
      <c r="CE829" s="133"/>
      <c r="CF829" s="133"/>
      <c r="CG829" s="133"/>
      <c r="CH829" s="133"/>
      <c r="CI829" s="133"/>
      <c r="CJ829" s="133"/>
      <c r="CK829" s="133"/>
      <c r="CL829" s="133"/>
      <c r="CM829" s="133"/>
      <c r="CN829" s="133"/>
      <c r="CO829" s="133"/>
      <c r="CP829" s="133"/>
      <c r="CQ829" s="133"/>
      <c r="CR829" s="133"/>
      <c r="CS829" s="133"/>
      <c r="CT829" s="133"/>
      <c r="CU829" s="133"/>
      <c r="CV829" s="133"/>
      <c r="CW829" s="133"/>
      <c r="CX829" s="133"/>
      <c r="CY829" s="133"/>
      <c r="CZ829" s="133"/>
      <c r="DA829" s="133"/>
      <c r="DB829" s="133"/>
      <c r="DC829" s="133"/>
      <c r="DD829" s="133"/>
      <c r="DE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33"/>
      <c r="BG830" s="133"/>
      <c r="BH830" s="133"/>
      <c r="BI830" s="133"/>
      <c r="BJ830" s="133"/>
      <c r="BK830" s="133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  <c r="BX830" s="133"/>
      <c r="BY830" s="133"/>
      <c r="BZ830" s="133"/>
      <c r="CA830" s="133"/>
      <c r="CB830" s="133"/>
      <c r="CC830" s="133"/>
      <c r="CD830" s="133"/>
      <c r="CE830" s="133"/>
      <c r="CF830" s="133"/>
      <c r="CG830" s="133"/>
      <c r="CH830" s="133"/>
      <c r="CI830" s="133"/>
      <c r="CJ830" s="133"/>
      <c r="CK830" s="133"/>
      <c r="CL830" s="133"/>
      <c r="CM830" s="133"/>
      <c r="CN830" s="133"/>
      <c r="CO830" s="133"/>
      <c r="CP830" s="133"/>
      <c r="CQ830" s="133"/>
      <c r="CR830" s="133"/>
      <c r="CS830" s="133"/>
      <c r="CT830" s="133"/>
      <c r="CU830" s="133"/>
      <c r="CV830" s="133"/>
      <c r="CW830" s="133"/>
      <c r="CX830" s="133"/>
      <c r="CY830" s="133"/>
      <c r="CZ830" s="133"/>
      <c r="DA830" s="133"/>
      <c r="DB830" s="133"/>
      <c r="DC830" s="133"/>
      <c r="DD830" s="133"/>
      <c r="DE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33"/>
      <c r="BG831" s="133"/>
      <c r="BH831" s="133"/>
      <c r="BI831" s="133"/>
      <c r="BJ831" s="133"/>
      <c r="BK831" s="133"/>
      <c r="BL831" s="133"/>
      <c r="BM831" s="133"/>
      <c r="BN831" s="133"/>
      <c r="BO831" s="133"/>
      <c r="BP831" s="133"/>
      <c r="BQ831" s="133"/>
      <c r="BR831" s="133"/>
      <c r="BS831" s="133"/>
      <c r="BT831" s="133"/>
      <c r="BU831" s="133"/>
      <c r="BV831" s="133"/>
      <c r="BW831" s="133"/>
      <c r="BX831" s="133"/>
      <c r="BY831" s="133"/>
      <c r="BZ831" s="133"/>
      <c r="CA831" s="133"/>
      <c r="CB831" s="133"/>
      <c r="CC831" s="133"/>
      <c r="CD831" s="133"/>
      <c r="CE831" s="133"/>
      <c r="CF831" s="133"/>
      <c r="CG831" s="133"/>
      <c r="CH831" s="133"/>
      <c r="CI831" s="133"/>
      <c r="CJ831" s="133"/>
      <c r="CK831" s="133"/>
      <c r="CL831" s="133"/>
      <c r="CM831" s="133"/>
      <c r="CN831" s="133"/>
      <c r="CO831" s="133"/>
      <c r="CP831" s="133"/>
      <c r="CQ831" s="133"/>
      <c r="CR831" s="133"/>
      <c r="CS831" s="133"/>
      <c r="CT831" s="133"/>
      <c r="CU831" s="133"/>
      <c r="CV831" s="133"/>
      <c r="CW831" s="133"/>
      <c r="CX831" s="133"/>
      <c r="CY831" s="133"/>
      <c r="CZ831" s="133"/>
      <c r="DA831" s="133"/>
      <c r="DB831" s="133"/>
      <c r="DC831" s="133"/>
      <c r="DD831" s="133"/>
      <c r="DE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33"/>
      <c r="BG832" s="133"/>
      <c r="BH832" s="133"/>
      <c r="BI832" s="133"/>
      <c r="BJ832" s="133"/>
      <c r="BK832" s="133"/>
      <c r="BL832" s="133"/>
      <c r="BM832" s="133"/>
      <c r="BN832" s="133"/>
      <c r="BO832" s="133"/>
      <c r="BP832" s="133"/>
      <c r="BQ832" s="133"/>
      <c r="BR832" s="133"/>
      <c r="BS832" s="133"/>
      <c r="BT832" s="133"/>
      <c r="BU832" s="133"/>
      <c r="BV832" s="133"/>
      <c r="BW832" s="133"/>
      <c r="BX832" s="133"/>
      <c r="BY832" s="133"/>
      <c r="BZ832" s="133"/>
      <c r="CA832" s="133"/>
      <c r="CB832" s="133"/>
      <c r="CC832" s="133"/>
      <c r="CD832" s="133"/>
      <c r="CE832" s="133"/>
      <c r="CF832" s="133"/>
      <c r="CG832" s="133"/>
      <c r="CH832" s="133"/>
      <c r="CI832" s="133"/>
      <c r="CJ832" s="133"/>
      <c r="CK832" s="133"/>
      <c r="CL832" s="133"/>
      <c r="CM832" s="133"/>
      <c r="CN832" s="133"/>
      <c r="CO832" s="133"/>
      <c r="CP832" s="133"/>
      <c r="CQ832" s="133"/>
      <c r="CR832" s="133"/>
      <c r="CS832" s="133"/>
      <c r="CT832" s="133"/>
      <c r="CU832" s="133"/>
      <c r="CV832" s="133"/>
      <c r="CW832" s="133"/>
      <c r="CX832" s="133"/>
      <c r="CY832" s="133"/>
      <c r="CZ832" s="133"/>
      <c r="DA832" s="133"/>
      <c r="DB832" s="133"/>
      <c r="DC832" s="133"/>
      <c r="DD832" s="133"/>
      <c r="DE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33"/>
      <c r="BG833" s="133"/>
      <c r="BH833" s="133"/>
      <c r="BI833" s="133"/>
      <c r="BJ833" s="133"/>
      <c r="BK833" s="133"/>
      <c r="BL833" s="133"/>
      <c r="BM833" s="133"/>
      <c r="BN833" s="133"/>
      <c r="BO833" s="133"/>
      <c r="BP833" s="133"/>
      <c r="BQ833" s="133"/>
      <c r="BR833" s="133"/>
      <c r="BS833" s="133"/>
      <c r="BT833" s="133"/>
      <c r="BU833" s="133"/>
      <c r="BV833" s="133"/>
      <c r="BW833" s="133"/>
      <c r="BX833" s="133"/>
      <c r="BY833" s="133"/>
      <c r="BZ833" s="133"/>
      <c r="CA833" s="133"/>
      <c r="CB833" s="133"/>
      <c r="CC833" s="133"/>
      <c r="CD833" s="133"/>
      <c r="CE833" s="133"/>
      <c r="CF833" s="133"/>
      <c r="CG833" s="133"/>
      <c r="CH833" s="133"/>
      <c r="CI833" s="133"/>
      <c r="CJ833" s="133"/>
      <c r="CK833" s="133"/>
      <c r="CL833" s="133"/>
      <c r="CM833" s="133"/>
      <c r="CN833" s="133"/>
      <c r="CO833" s="133"/>
      <c r="CP833" s="133"/>
      <c r="CQ833" s="133"/>
      <c r="CR833" s="133"/>
      <c r="CS833" s="133"/>
      <c r="CT833" s="133"/>
      <c r="CU833" s="133"/>
      <c r="CV833" s="133"/>
      <c r="CW833" s="133"/>
      <c r="CX833" s="133"/>
      <c r="CY833" s="133"/>
      <c r="CZ833" s="133"/>
      <c r="DA833" s="133"/>
      <c r="DB833" s="133"/>
      <c r="DC833" s="133"/>
      <c r="DD833" s="133"/>
      <c r="DE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33"/>
      <c r="BG834" s="133"/>
      <c r="BH834" s="133"/>
      <c r="BI834" s="133"/>
      <c r="BJ834" s="133"/>
      <c r="BK834" s="133"/>
      <c r="BL834" s="133"/>
      <c r="BM834" s="133"/>
      <c r="BN834" s="133"/>
      <c r="BO834" s="133"/>
      <c r="BP834" s="133"/>
      <c r="BQ834" s="133"/>
      <c r="BR834" s="133"/>
      <c r="BS834" s="133"/>
      <c r="BT834" s="133"/>
      <c r="BU834" s="133"/>
      <c r="BV834" s="133"/>
      <c r="BW834" s="133"/>
      <c r="BX834" s="133"/>
      <c r="BY834" s="133"/>
      <c r="BZ834" s="133"/>
      <c r="CA834" s="133"/>
      <c r="CB834" s="133"/>
      <c r="CC834" s="133"/>
      <c r="CD834" s="133"/>
      <c r="CE834" s="133"/>
      <c r="CF834" s="133"/>
      <c r="CG834" s="133"/>
      <c r="CH834" s="133"/>
      <c r="CI834" s="133"/>
      <c r="CJ834" s="133"/>
      <c r="CK834" s="133"/>
      <c r="CL834" s="133"/>
      <c r="CM834" s="133"/>
      <c r="CN834" s="133"/>
      <c r="CO834" s="133"/>
      <c r="CP834" s="133"/>
      <c r="CQ834" s="133"/>
      <c r="CR834" s="133"/>
      <c r="CS834" s="133"/>
      <c r="CT834" s="133"/>
      <c r="CU834" s="133"/>
      <c r="CV834" s="133"/>
      <c r="CW834" s="133"/>
      <c r="CX834" s="133"/>
      <c r="CY834" s="133"/>
      <c r="CZ834" s="133"/>
      <c r="DA834" s="133"/>
      <c r="DB834" s="133"/>
      <c r="DC834" s="133"/>
      <c r="DD834" s="133"/>
      <c r="DE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33"/>
      <c r="BG835" s="133"/>
      <c r="BH835" s="133"/>
      <c r="BI835" s="133"/>
      <c r="BJ835" s="133"/>
      <c r="BK835" s="133"/>
      <c r="BL835" s="133"/>
      <c r="BM835" s="133"/>
      <c r="BN835" s="133"/>
      <c r="BO835" s="133"/>
      <c r="BP835" s="133"/>
      <c r="BQ835" s="133"/>
      <c r="BR835" s="133"/>
      <c r="BS835" s="133"/>
      <c r="BT835" s="133"/>
      <c r="BU835" s="133"/>
      <c r="BV835" s="133"/>
      <c r="BW835" s="133"/>
      <c r="BX835" s="133"/>
      <c r="BY835" s="133"/>
      <c r="BZ835" s="133"/>
      <c r="CA835" s="133"/>
      <c r="CB835" s="133"/>
      <c r="CC835" s="133"/>
      <c r="CD835" s="133"/>
      <c r="CE835" s="133"/>
      <c r="CF835" s="133"/>
      <c r="CG835" s="133"/>
      <c r="CH835" s="133"/>
      <c r="CI835" s="133"/>
      <c r="CJ835" s="133"/>
      <c r="CK835" s="133"/>
      <c r="CL835" s="133"/>
      <c r="CM835" s="133"/>
      <c r="CN835" s="133"/>
      <c r="CO835" s="133"/>
      <c r="CP835" s="133"/>
      <c r="CQ835" s="133"/>
      <c r="CR835" s="133"/>
      <c r="CS835" s="133"/>
      <c r="CT835" s="133"/>
      <c r="CU835" s="133"/>
      <c r="CV835" s="133"/>
      <c r="CW835" s="133"/>
      <c r="CX835" s="133"/>
      <c r="CY835" s="133"/>
      <c r="CZ835" s="133"/>
      <c r="DA835" s="133"/>
      <c r="DB835" s="133"/>
      <c r="DC835" s="133"/>
      <c r="DD835" s="133"/>
      <c r="DE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33"/>
      <c r="BG836" s="133"/>
      <c r="BH836" s="133"/>
      <c r="BI836" s="133"/>
      <c r="BJ836" s="133"/>
      <c r="BK836" s="133"/>
      <c r="BL836" s="133"/>
      <c r="BM836" s="133"/>
      <c r="BN836" s="133"/>
      <c r="BO836" s="133"/>
      <c r="BP836" s="133"/>
      <c r="BQ836" s="133"/>
      <c r="BR836" s="133"/>
      <c r="BS836" s="133"/>
      <c r="BT836" s="133"/>
      <c r="BU836" s="133"/>
      <c r="BV836" s="133"/>
      <c r="BW836" s="133"/>
      <c r="BX836" s="133"/>
      <c r="BY836" s="133"/>
      <c r="BZ836" s="133"/>
      <c r="CA836" s="133"/>
      <c r="CB836" s="133"/>
      <c r="CC836" s="133"/>
      <c r="CD836" s="133"/>
      <c r="CE836" s="133"/>
      <c r="CF836" s="133"/>
      <c r="CG836" s="133"/>
      <c r="CH836" s="133"/>
      <c r="CI836" s="133"/>
      <c r="CJ836" s="133"/>
      <c r="CK836" s="133"/>
      <c r="CL836" s="133"/>
      <c r="CM836" s="133"/>
      <c r="CN836" s="133"/>
      <c r="CO836" s="133"/>
      <c r="CP836" s="133"/>
      <c r="CQ836" s="133"/>
      <c r="CR836" s="133"/>
      <c r="CS836" s="133"/>
      <c r="CT836" s="133"/>
      <c r="CU836" s="133"/>
      <c r="CV836" s="133"/>
      <c r="CW836" s="133"/>
      <c r="CX836" s="133"/>
      <c r="CY836" s="133"/>
      <c r="CZ836" s="133"/>
      <c r="DA836" s="133"/>
      <c r="DB836" s="133"/>
      <c r="DC836" s="133"/>
      <c r="DD836" s="133"/>
      <c r="DE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33"/>
      <c r="BG837" s="133"/>
      <c r="BH837" s="133"/>
      <c r="BI837" s="133"/>
      <c r="BJ837" s="133"/>
      <c r="BK837" s="133"/>
      <c r="BL837" s="133"/>
      <c r="BM837" s="133"/>
      <c r="BN837" s="133"/>
      <c r="BO837" s="133"/>
      <c r="BP837" s="133"/>
      <c r="BQ837" s="133"/>
      <c r="BR837" s="133"/>
      <c r="BS837" s="133"/>
      <c r="BT837" s="133"/>
      <c r="BU837" s="133"/>
      <c r="BV837" s="133"/>
      <c r="BW837" s="133"/>
      <c r="BX837" s="133"/>
      <c r="BY837" s="133"/>
      <c r="BZ837" s="133"/>
      <c r="CA837" s="133"/>
      <c r="CB837" s="133"/>
      <c r="CC837" s="133"/>
      <c r="CD837" s="133"/>
      <c r="CE837" s="133"/>
      <c r="CF837" s="133"/>
      <c r="CG837" s="133"/>
      <c r="CH837" s="133"/>
      <c r="CI837" s="133"/>
      <c r="CJ837" s="133"/>
      <c r="CK837" s="133"/>
      <c r="CL837" s="133"/>
      <c r="CM837" s="133"/>
      <c r="CN837" s="133"/>
      <c r="CO837" s="133"/>
      <c r="CP837" s="133"/>
      <c r="CQ837" s="133"/>
      <c r="CR837" s="133"/>
      <c r="CS837" s="133"/>
      <c r="CT837" s="133"/>
      <c r="CU837" s="133"/>
      <c r="CV837" s="133"/>
      <c r="CW837" s="133"/>
      <c r="CX837" s="133"/>
      <c r="CY837" s="133"/>
      <c r="CZ837" s="133"/>
      <c r="DA837" s="133"/>
      <c r="DB837" s="133"/>
      <c r="DC837" s="133"/>
      <c r="DD837" s="133"/>
      <c r="DE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33"/>
      <c r="BG838" s="133"/>
      <c r="BH838" s="133"/>
      <c r="BI838" s="133"/>
      <c r="BJ838" s="133"/>
      <c r="BK838" s="133"/>
      <c r="BL838" s="133"/>
      <c r="BM838" s="133"/>
      <c r="BN838" s="133"/>
      <c r="BO838" s="133"/>
      <c r="BP838" s="133"/>
      <c r="BQ838" s="133"/>
      <c r="BR838" s="133"/>
      <c r="BS838" s="133"/>
      <c r="BT838" s="133"/>
      <c r="BU838" s="133"/>
      <c r="BV838" s="133"/>
      <c r="BW838" s="133"/>
      <c r="BX838" s="133"/>
      <c r="BY838" s="133"/>
      <c r="BZ838" s="133"/>
      <c r="CA838" s="133"/>
      <c r="CB838" s="133"/>
      <c r="CC838" s="133"/>
      <c r="CD838" s="133"/>
      <c r="CE838" s="133"/>
      <c r="CF838" s="133"/>
      <c r="CG838" s="133"/>
      <c r="CH838" s="133"/>
      <c r="CI838" s="133"/>
      <c r="CJ838" s="133"/>
      <c r="CK838" s="133"/>
      <c r="CL838" s="133"/>
      <c r="CM838" s="133"/>
      <c r="CN838" s="133"/>
      <c r="CO838" s="133"/>
      <c r="CP838" s="133"/>
      <c r="CQ838" s="133"/>
      <c r="CR838" s="133"/>
      <c r="CS838" s="133"/>
      <c r="CT838" s="133"/>
      <c r="CU838" s="133"/>
      <c r="CV838" s="133"/>
      <c r="CW838" s="133"/>
      <c r="CX838" s="133"/>
      <c r="CY838" s="133"/>
      <c r="CZ838" s="133"/>
      <c r="DA838" s="133"/>
      <c r="DB838" s="133"/>
      <c r="DC838" s="133"/>
      <c r="DD838" s="133"/>
      <c r="DE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33"/>
      <c r="BG839" s="133"/>
      <c r="BH839" s="133"/>
      <c r="BI839" s="133"/>
      <c r="BJ839" s="133"/>
      <c r="BK839" s="133"/>
      <c r="BL839" s="133"/>
      <c r="BM839" s="133"/>
      <c r="BN839" s="133"/>
      <c r="BO839" s="133"/>
      <c r="BP839" s="133"/>
      <c r="BQ839" s="133"/>
      <c r="BR839" s="133"/>
      <c r="BS839" s="133"/>
      <c r="BT839" s="133"/>
      <c r="BU839" s="133"/>
      <c r="BV839" s="133"/>
      <c r="BW839" s="133"/>
      <c r="BX839" s="133"/>
      <c r="BY839" s="133"/>
      <c r="BZ839" s="133"/>
      <c r="CA839" s="133"/>
      <c r="CB839" s="133"/>
      <c r="CC839" s="133"/>
      <c r="CD839" s="133"/>
      <c r="CE839" s="133"/>
      <c r="CF839" s="133"/>
      <c r="CG839" s="133"/>
      <c r="CH839" s="133"/>
      <c r="CI839" s="133"/>
      <c r="CJ839" s="133"/>
      <c r="CK839" s="133"/>
      <c r="CL839" s="133"/>
      <c r="CM839" s="133"/>
      <c r="CN839" s="133"/>
      <c r="CO839" s="133"/>
      <c r="CP839" s="133"/>
      <c r="CQ839" s="133"/>
      <c r="CR839" s="133"/>
      <c r="CS839" s="133"/>
      <c r="CT839" s="133"/>
      <c r="CU839" s="133"/>
      <c r="CV839" s="133"/>
      <c r="CW839" s="133"/>
      <c r="CX839" s="133"/>
      <c r="CY839" s="133"/>
      <c r="CZ839" s="133"/>
      <c r="DA839" s="133"/>
      <c r="DB839" s="133"/>
      <c r="DC839" s="133"/>
      <c r="DD839" s="133"/>
      <c r="DE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33"/>
      <c r="BG840" s="133"/>
      <c r="BH840" s="133"/>
      <c r="BI840" s="133"/>
      <c r="BJ840" s="133"/>
      <c r="BK840" s="133"/>
      <c r="BL840" s="133"/>
      <c r="BM840" s="133"/>
      <c r="BN840" s="133"/>
      <c r="BO840" s="133"/>
      <c r="BP840" s="133"/>
      <c r="BQ840" s="133"/>
      <c r="BR840" s="133"/>
      <c r="BS840" s="133"/>
      <c r="BT840" s="133"/>
      <c r="BU840" s="133"/>
      <c r="BV840" s="133"/>
      <c r="BW840" s="133"/>
      <c r="BX840" s="133"/>
      <c r="BY840" s="133"/>
      <c r="BZ840" s="133"/>
      <c r="CA840" s="133"/>
      <c r="CB840" s="133"/>
      <c r="CC840" s="133"/>
      <c r="CD840" s="133"/>
      <c r="CE840" s="133"/>
      <c r="CF840" s="133"/>
      <c r="CG840" s="133"/>
      <c r="CH840" s="133"/>
      <c r="CI840" s="133"/>
      <c r="CJ840" s="133"/>
      <c r="CK840" s="133"/>
      <c r="CL840" s="133"/>
      <c r="CM840" s="133"/>
      <c r="CN840" s="133"/>
      <c r="CO840" s="133"/>
      <c r="CP840" s="133"/>
      <c r="CQ840" s="133"/>
      <c r="CR840" s="133"/>
      <c r="CS840" s="133"/>
      <c r="CT840" s="133"/>
      <c r="CU840" s="133"/>
      <c r="CV840" s="133"/>
      <c r="CW840" s="133"/>
      <c r="CX840" s="133"/>
      <c r="CY840" s="133"/>
      <c r="CZ840" s="133"/>
      <c r="DA840" s="133"/>
      <c r="DB840" s="133"/>
      <c r="DC840" s="133"/>
      <c r="DD840" s="133"/>
      <c r="DE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33"/>
      <c r="BG841" s="133"/>
      <c r="BH841" s="133"/>
      <c r="BI841" s="133"/>
      <c r="BJ841" s="133"/>
      <c r="BK841" s="133"/>
      <c r="BL841" s="133"/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  <c r="BX841" s="133"/>
      <c r="BY841" s="133"/>
      <c r="BZ841" s="133"/>
      <c r="CA841" s="133"/>
      <c r="CB841" s="133"/>
      <c r="CC841" s="133"/>
      <c r="CD841" s="133"/>
      <c r="CE841" s="133"/>
      <c r="CF841" s="133"/>
      <c r="CG841" s="133"/>
      <c r="CH841" s="133"/>
      <c r="CI841" s="133"/>
      <c r="CJ841" s="133"/>
      <c r="CK841" s="133"/>
      <c r="CL841" s="133"/>
      <c r="CM841" s="133"/>
      <c r="CN841" s="133"/>
      <c r="CO841" s="133"/>
      <c r="CP841" s="133"/>
      <c r="CQ841" s="133"/>
      <c r="CR841" s="133"/>
      <c r="CS841" s="133"/>
      <c r="CT841" s="133"/>
      <c r="CU841" s="133"/>
      <c r="CV841" s="133"/>
      <c r="CW841" s="133"/>
      <c r="CX841" s="133"/>
      <c r="CY841" s="133"/>
      <c r="CZ841" s="133"/>
      <c r="DA841" s="133"/>
      <c r="DB841" s="133"/>
      <c r="DC841" s="133"/>
      <c r="DD841" s="133"/>
      <c r="DE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33"/>
      <c r="BG842" s="133"/>
      <c r="BH842" s="133"/>
      <c r="BI842" s="133"/>
      <c r="BJ842" s="133"/>
      <c r="BK842" s="133"/>
      <c r="BL842" s="133"/>
      <c r="BM842" s="133"/>
      <c r="BN842" s="133"/>
      <c r="BO842" s="133"/>
      <c r="BP842" s="133"/>
      <c r="BQ842" s="133"/>
      <c r="BR842" s="133"/>
      <c r="BS842" s="133"/>
      <c r="BT842" s="133"/>
      <c r="BU842" s="133"/>
      <c r="BV842" s="133"/>
      <c r="BW842" s="133"/>
      <c r="BX842" s="133"/>
      <c r="BY842" s="133"/>
      <c r="BZ842" s="133"/>
      <c r="CA842" s="133"/>
      <c r="CB842" s="133"/>
      <c r="CC842" s="133"/>
      <c r="CD842" s="133"/>
      <c r="CE842" s="133"/>
      <c r="CF842" s="133"/>
      <c r="CG842" s="133"/>
      <c r="CH842" s="133"/>
      <c r="CI842" s="133"/>
      <c r="CJ842" s="133"/>
      <c r="CK842" s="133"/>
      <c r="CL842" s="133"/>
      <c r="CM842" s="133"/>
      <c r="CN842" s="133"/>
      <c r="CO842" s="133"/>
      <c r="CP842" s="133"/>
      <c r="CQ842" s="133"/>
      <c r="CR842" s="133"/>
      <c r="CS842" s="133"/>
      <c r="CT842" s="133"/>
      <c r="CU842" s="133"/>
      <c r="CV842" s="133"/>
      <c r="CW842" s="133"/>
      <c r="CX842" s="133"/>
      <c r="CY842" s="133"/>
      <c r="CZ842" s="133"/>
      <c r="DA842" s="133"/>
      <c r="DB842" s="133"/>
      <c r="DC842" s="133"/>
      <c r="DD842" s="133"/>
      <c r="DE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33"/>
      <c r="BG843" s="133"/>
      <c r="BH843" s="133"/>
      <c r="BI843" s="133"/>
      <c r="BJ843" s="133"/>
      <c r="BK843" s="133"/>
      <c r="BL843" s="133"/>
      <c r="BM843" s="133"/>
      <c r="BN843" s="133"/>
      <c r="BO843" s="133"/>
      <c r="BP843" s="133"/>
      <c r="BQ843" s="133"/>
      <c r="BR843" s="133"/>
      <c r="BS843" s="133"/>
      <c r="BT843" s="133"/>
      <c r="BU843" s="133"/>
      <c r="BV843" s="133"/>
      <c r="BW843" s="133"/>
      <c r="BX843" s="133"/>
      <c r="BY843" s="133"/>
      <c r="BZ843" s="133"/>
      <c r="CA843" s="133"/>
      <c r="CB843" s="133"/>
      <c r="CC843" s="133"/>
      <c r="CD843" s="133"/>
      <c r="CE843" s="133"/>
      <c r="CF843" s="133"/>
      <c r="CG843" s="133"/>
      <c r="CH843" s="133"/>
      <c r="CI843" s="133"/>
      <c r="CJ843" s="133"/>
      <c r="CK843" s="133"/>
      <c r="CL843" s="133"/>
      <c r="CM843" s="133"/>
      <c r="CN843" s="133"/>
      <c r="CO843" s="133"/>
      <c r="CP843" s="133"/>
      <c r="CQ843" s="133"/>
      <c r="CR843" s="133"/>
      <c r="CS843" s="133"/>
      <c r="CT843" s="133"/>
      <c r="CU843" s="133"/>
      <c r="CV843" s="133"/>
      <c r="CW843" s="133"/>
      <c r="CX843" s="133"/>
      <c r="CY843" s="133"/>
      <c r="CZ843" s="133"/>
      <c r="DA843" s="133"/>
      <c r="DB843" s="133"/>
      <c r="DC843" s="133"/>
      <c r="DD843" s="133"/>
      <c r="DE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33"/>
      <c r="BG844" s="133"/>
      <c r="BH844" s="133"/>
      <c r="BI844" s="133"/>
      <c r="BJ844" s="133"/>
      <c r="BK844" s="133"/>
      <c r="BL844" s="133"/>
      <c r="BM844" s="133"/>
      <c r="BN844" s="133"/>
      <c r="BO844" s="133"/>
      <c r="BP844" s="133"/>
      <c r="BQ844" s="133"/>
      <c r="BR844" s="133"/>
      <c r="BS844" s="133"/>
      <c r="BT844" s="133"/>
      <c r="BU844" s="133"/>
      <c r="BV844" s="133"/>
      <c r="BW844" s="133"/>
      <c r="BX844" s="133"/>
      <c r="BY844" s="133"/>
      <c r="BZ844" s="133"/>
      <c r="CA844" s="133"/>
      <c r="CB844" s="133"/>
      <c r="CC844" s="133"/>
      <c r="CD844" s="133"/>
      <c r="CE844" s="133"/>
      <c r="CF844" s="133"/>
      <c r="CG844" s="133"/>
      <c r="CH844" s="133"/>
      <c r="CI844" s="133"/>
      <c r="CJ844" s="133"/>
      <c r="CK844" s="133"/>
      <c r="CL844" s="133"/>
      <c r="CM844" s="133"/>
      <c r="CN844" s="133"/>
      <c r="CO844" s="133"/>
      <c r="CP844" s="133"/>
      <c r="CQ844" s="133"/>
      <c r="CR844" s="133"/>
      <c r="CS844" s="133"/>
      <c r="CT844" s="133"/>
      <c r="CU844" s="133"/>
      <c r="CV844" s="133"/>
      <c r="CW844" s="133"/>
      <c r="CX844" s="133"/>
      <c r="CY844" s="133"/>
      <c r="CZ844" s="133"/>
      <c r="DA844" s="133"/>
      <c r="DB844" s="133"/>
      <c r="DC844" s="133"/>
      <c r="DD844" s="133"/>
      <c r="DE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33"/>
      <c r="BG845" s="133"/>
      <c r="BH845" s="133"/>
      <c r="BI845" s="133"/>
      <c r="BJ845" s="133"/>
      <c r="BK845" s="133"/>
      <c r="BL845" s="133"/>
      <c r="BM845" s="133"/>
      <c r="BN845" s="133"/>
      <c r="BO845" s="133"/>
      <c r="BP845" s="133"/>
      <c r="BQ845" s="133"/>
      <c r="BR845" s="133"/>
      <c r="BS845" s="133"/>
      <c r="BT845" s="133"/>
      <c r="BU845" s="133"/>
      <c r="BV845" s="133"/>
      <c r="BW845" s="133"/>
      <c r="BX845" s="133"/>
      <c r="BY845" s="133"/>
      <c r="BZ845" s="133"/>
      <c r="CA845" s="133"/>
      <c r="CB845" s="133"/>
      <c r="CC845" s="133"/>
      <c r="CD845" s="133"/>
      <c r="CE845" s="133"/>
      <c r="CF845" s="133"/>
      <c r="CG845" s="133"/>
      <c r="CH845" s="133"/>
      <c r="CI845" s="133"/>
      <c r="CJ845" s="133"/>
      <c r="CK845" s="133"/>
      <c r="CL845" s="133"/>
      <c r="CM845" s="133"/>
      <c r="CN845" s="133"/>
      <c r="CO845" s="133"/>
      <c r="CP845" s="133"/>
      <c r="CQ845" s="133"/>
      <c r="CR845" s="133"/>
      <c r="CS845" s="133"/>
      <c r="CT845" s="133"/>
      <c r="CU845" s="133"/>
      <c r="CV845" s="133"/>
      <c r="CW845" s="133"/>
      <c r="CX845" s="133"/>
      <c r="CY845" s="133"/>
      <c r="CZ845" s="133"/>
      <c r="DA845" s="133"/>
      <c r="DB845" s="133"/>
      <c r="DC845" s="133"/>
      <c r="DD845" s="133"/>
      <c r="DE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33"/>
      <c r="BG846" s="133"/>
      <c r="BH846" s="133"/>
      <c r="BI846" s="133"/>
      <c r="BJ846" s="133"/>
      <c r="BK846" s="133"/>
      <c r="BL846" s="133"/>
      <c r="BM846" s="133"/>
      <c r="BN846" s="133"/>
      <c r="BO846" s="133"/>
      <c r="BP846" s="133"/>
      <c r="BQ846" s="133"/>
      <c r="BR846" s="133"/>
      <c r="BS846" s="133"/>
      <c r="BT846" s="133"/>
      <c r="BU846" s="133"/>
      <c r="BV846" s="133"/>
      <c r="BW846" s="133"/>
      <c r="BX846" s="133"/>
      <c r="BY846" s="133"/>
      <c r="BZ846" s="133"/>
      <c r="CA846" s="133"/>
      <c r="CB846" s="133"/>
      <c r="CC846" s="133"/>
      <c r="CD846" s="133"/>
      <c r="CE846" s="133"/>
      <c r="CF846" s="133"/>
      <c r="CG846" s="133"/>
      <c r="CH846" s="133"/>
      <c r="CI846" s="133"/>
      <c r="CJ846" s="133"/>
      <c r="CK846" s="133"/>
      <c r="CL846" s="133"/>
      <c r="CM846" s="133"/>
      <c r="CN846" s="133"/>
      <c r="CO846" s="133"/>
      <c r="CP846" s="133"/>
      <c r="CQ846" s="133"/>
      <c r="CR846" s="133"/>
      <c r="CS846" s="133"/>
      <c r="CT846" s="133"/>
      <c r="CU846" s="133"/>
      <c r="CV846" s="133"/>
      <c r="CW846" s="133"/>
      <c r="CX846" s="133"/>
      <c r="CY846" s="133"/>
      <c r="CZ846" s="133"/>
      <c r="DA846" s="133"/>
      <c r="DB846" s="133"/>
      <c r="DC846" s="133"/>
      <c r="DD846" s="133"/>
      <c r="DE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33"/>
      <c r="BG847" s="133"/>
      <c r="BH847" s="133"/>
      <c r="BI847" s="133"/>
      <c r="BJ847" s="133"/>
      <c r="BK847" s="133"/>
      <c r="BL847" s="133"/>
      <c r="BM847" s="133"/>
      <c r="BN847" s="133"/>
      <c r="BO847" s="133"/>
      <c r="BP847" s="133"/>
      <c r="BQ847" s="133"/>
      <c r="BR847" s="133"/>
      <c r="BS847" s="133"/>
      <c r="BT847" s="133"/>
      <c r="BU847" s="133"/>
      <c r="BV847" s="133"/>
      <c r="BW847" s="133"/>
      <c r="BX847" s="133"/>
      <c r="BY847" s="133"/>
      <c r="BZ847" s="133"/>
      <c r="CA847" s="133"/>
      <c r="CB847" s="133"/>
      <c r="CC847" s="133"/>
      <c r="CD847" s="133"/>
      <c r="CE847" s="133"/>
      <c r="CF847" s="133"/>
      <c r="CG847" s="133"/>
      <c r="CH847" s="133"/>
      <c r="CI847" s="133"/>
      <c r="CJ847" s="133"/>
      <c r="CK847" s="133"/>
      <c r="CL847" s="133"/>
      <c r="CM847" s="133"/>
      <c r="CN847" s="133"/>
      <c r="CO847" s="133"/>
      <c r="CP847" s="133"/>
      <c r="CQ847" s="133"/>
      <c r="CR847" s="133"/>
      <c r="CS847" s="133"/>
      <c r="CT847" s="133"/>
      <c r="CU847" s="133"/>
      <c r="CV847" s="133"/>
      <c r="CW847" s="133"/>
      <c r="CX847" s="133"/>
      <c r="CY847" s="133"/>
      <c r="CZ847" s="133"/>
      <c r="DA847" s="133"/>
      <c r="DB847" s="133"/>
      <c r="DC847" s="133"/>
      <c r="DD847" s="133"/>
      <c r="DE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33"/>
      <c r="BG848" s="133"/>
      <c r="BH848" s="133"/>
      <c r="BI848" s="133"/>
      <c r="BJ848" s="133"/>
      <c r="BK848" s="133"/>
      <c r="BL848" s="133"/>
      <c r="BM848" s="133"/>
      <c r="BN848" s="133"/>
      <c r="BO848" s="133"/>
      <c r="BP848" s="133"/>
      <c r="BQ848" s="133"/>
      <c r="BR848" s="133"/>
      <c r="BS848" s="133"/>
      <c r="BT848" s="133"/>
      <c r="BU848" s="133"/>
      <c r="BV848" s="133"/>
      <c r="BW848" s="133"/>
      <c r="BX848" s="133"/>
      <c r="BY848" s="133"/>
      <c r="BZ848" s="133"/>
      <c r="CA848" s="133"/>
      <c r="CB848" s="133"/>
      <c r="CC848" s="133"/>
      <c r="CD848" s="133"/>
      <c r="CE848" s="133"/>
      <c r="CF848" s="133"/>
      <c r="CG848" s="133"/>
      <c r="CH848" s="133"/>
      <c r="CI848" s="133"/>
      <c r="CJ848" s="133"/>
      <c r="CK848" s="133"/>
      <c r="CL848" s="133"/>
      <c r="CM848" s="133"/>
      <c r="CN848" s="133"/>
      <c r="CO848" s="133"/>
      <c r="CP848" s="133"/>
      <c r="CQ848" s="133"/>
      <c r="CR848" s="133"/>
      <c r="CS848" s="133"/>
      <c r="CT848" s="133"/>
      <c r="CU848" s="133"/>
      <c r="CV848" s="133"/>
      <c r="CW848" s="133"/>
      <c r="CX848" s="133"/>
      <c r="CY848" s="133"/>
      <c r="CZ848" s="133"/>
      <c r="DA848" s="133"/>
      <c r="DB848" s="133"/>
      <c r="DC848" s="133"/>
      <c r="DD848" s="133"/>
      <c r="DE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33"/>
      <c r="BG849" s="133"/>
      <c r="BH849" s="133"/>
      <c r="BI849" s="133"/>
      <c r="BJ849" s="133"/>
      <c r="BK849" s="133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  <c r="BX849" s="133"/>
      <c r="BY849" s="133"/>
      <c r="BZ849" s="133"/>
      <c r="CA849" s="133"/>
      <c r="CB849" s="133"/>
      <c r="CC849" s="133"/>
      <c r="CD849" s="133"/>
      <c r="CE849" s="133"/>
      <c r="CF849" s="133"/>
      <c r="CG849" s="133"/>
      <c r="CH849" s="133"/>
      <c r="CI849" s="133"/>
      <c r="CJ849" s="133"/>
      <c r="CK849" s="133"/>
      <c r="CL849" s="133"/>
      <c r="CM849" s="133"/>
      <c r="CN849" s="133"/>
      <c r="CO849" s="133"/>
      <c r="CP849" s="133"/>
      <c r="CQ849" s="133"/>
      <c r="CR849" s="133"/>
      <c r="CS849" s="133"/>
      <c r="CT849" s="133"/>
      <c r="CU849" s="133"/>
      <c r="CV849" s="133"/>
      <c r="CW849" s="133"/>
      <c r="CX849" s="133"/>
      <c r="CY849" s="133"/>
      <c r="CZ849" s="133"/>
      <c r="DA849" s="133"/>
      <c r="DB849" s="133"/>
      <c r="DC849" s="133"/>
      <c r="DD849" s="133"/>
      <c r="DE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33"/>
      <c r="BG850" s="133"/>
      <c r="BH850" s="133"/>
      <c r="BI850" s="133"/>
      <c r="BJ850" s="133"/>
      <c r="BK850" s="133"/>
      <c r="BL850" s="133"/>
      <c r="BM850" s="133"/>
      <c r="BN850" s="133"/>
      <c r="BO850" s="133"/>
      <c r="BP850" s="133"/>
      <c r="BQ850" s="133"/>
      <c r="BR850" s="133"/>
      <c r="BS850" s="133"/>
      <c r="BT850" s="133"/>
      <c r="BU850" s="133"/>
      <c r="BV850" s="133"/>
      <c r="BW850" s="133"/>
      <c r="BX850" s="133"/>
      <c r="BY850" s="133"/>
      <c r="BZ850" s="133"/>
      <c r="CA850" s="133"/>
      <c r="CB850" s="133"/>
      <c r="CC850" s="133"/>
      <c r="CD850" s="133"/>
      <c r="CE850" s="133"/>
      <c r="CF850" s="133"/>
      <c r="CG850" s="133"/>
      <c r="CH850" s="133"/>
      <c r="CI850" s="133"/>
      <c r="CJ850" s="133"/>
      <c r="CK850" s="133"/>
      <c r="CL850" s="133"/>
      <c r="CM850" s="133"/>
      <c r="CN850" s="133"/>
      <c r="CO850" s="133"/>
      <c r="CP850" s="133"/>
      <c r="CQ850" s="133"/>
      <c r="CR850" s="133"/>
      <c r="CS850" s="133"/>
      <c r="CT850" s="133"/>
      <c r="CU850" s="133"/>
      <c r="CV850" s="133"/>
      <c r="CW850" s="133"/>
      <c r="CX850" s="133"/>
      <c r="CY850" s="133"/>
      <c r="CZ850" s="133"/>
      <c r="DA850" s="133"/>
      <c r="DB850" s="133"/>
      <c r="DC850" s="133"/>
      <c r="DD850" s="133"/>
      <c r="DE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33"/>
      <c r="BG851" s="133"/>
      <c r="BH851" s="133"/>
      <c r="BI851" s="133"/>
      <c r="BJ851" s="133"/>
      <c r="BK851" s="133"/>
      <c r="BL851" s="133"/>
      <c r="BM851" s="133"/>
      <c r="BN851" s="133"/>
      <c r="BO851" s="133"/>
      <c r="BP851" s="133"/>
      <c r="BQ851" s="133"/>
      <c r="BR851" s="133"/>
      <c r="BS851" s="133"/>
      <c r="BT851" s="133"/>
      <c r="BU851" s="133"/>
      <c r="BV851" s="133"/>
      <c r="BW851" s="133"/>
      <c r="BX851" s="133"/>
      <c r="BY851" s="133"/>
      <c r="BZ851" s="133"/>
      <c r="CA851" s="133"/>
      <c r="CB851" s="133"/>
      <c r="CC851" s="133"/>
      <c r="CD851" s="133"/>
      <c r="CE851" s="133"/>
      <c r="CF851" s="133"/>
      <c r="CG851" s="133"/>
      <c r="CH851" s="133"/>
      <c r="CI851" s="133"/>
      <c r="CJ851" s="133"/>
      <c r="CK851" s="133"/>
      <c r="CL851" s="133"/>
      <c r="CM851" s="133"/>
      <c r="CN851" s="133"/>
      <c r="CO851" s="133"/>
      <c r="CP851" s="133"/>
      <c r="CQ851" s="133"/>
      <c r="CR851" s="133"/>
      <c r="CS851" s="133"/>
      <c r="CT851" s="133"/>
      <c r="CU851" s="133"/>
      <c r="CV851" s="133"/>
      <c r="CW851" s="133"/>
      <c r="CX851" s="133"/>
      <c r="CY851" s="133"/>
      <c r="CZ851" s="133"/>
      <c r="DA851" s="133"/>
      <c r="DB851" s="133"/>
      <c r="DC851" s="133"/>
      <c r="DD851" s="133"/>
      <c r="DE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33"/>
      <c r="BG852" s="133"/>
      <c r="BH852" s="133"/>
      <c r="BI852" s="133"/>
      <c r="BJ852" s="133"/>
      <c r="BK852" s="133"/>
      <c r="BL852" s="133"/>
      <c r="BM852" s="133"/>
      <c r="BN852" s="133"/>
      <c r="BO852" s="133"/>
      <c r="BP852" s="133"/>
      <c r="BQ852" s="133"/>
      <c r="BR852" s="133"/>
      <c r="BS852" s="133"/>
      <c r="BT852" s="133"/>
      <c r="BU852" s="133"/>
      <c r="BV852" s="133"/>
      <c r="BW852" s="133"/>
      <c r="BX852" s="133"/>
      <c r="BY852" s="133"/>
      <c r="BZ852" s="133"/>
      <c r="CA852" s="133"/>
      <c r="CB852" s="133"/>
      <c r="CC852" s="133"/>
      <c r="CD852" s="133"/>
      <c r="CE852" s="133"/>
      <c r="CF852" s="133"/>
      <c r="CG852" s="133"/>
      <c r="CH852" s="133"/>
      <c r="CI852" s="133"/>
      <c r="CJ852" s="133"/>
      <c r="CK852" s="133"/>
      <c r="CL852" s="133"/>
      <c r="CM852" s="133"/>
      <c r="CN852" s="133"/>
      <c r="CO852" s="133"/>
      <c r="CP852" s="133"/>
      <c r="CQ852" s="133"/>
      <c r="CR852" s="133"/>
      <c r="CS852" s="133"/>
      <c r="CT852" s="133"/>
      <c r="CU852" s="133"/>
      <c r="CV852" s="133"/>
      <c r="CW852" s="133"/>
      <c r="CX852" s="133"/>
      <c r="CY852" s="133"/>
      <c r="CZ852" s="133"/>
      <c r="DA852" s="133"/>
      <c r="DB852" s="133"/>
      <c r="DC852" s="133"/>
      <c r="DD852" s="133"/>
      <c r="DE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33"/>
      <c r="BG853" s="133"/>
      <c r="BH853" s="133"/>
      <c r="BI853" s="133"/>
      <c r="BJ853" s="133"/>
      <c r="BK853" s="133"/>
      <c r="BL853" s="133"/>
      <c r="BM853" s="133"/>
      <c r="BN853" s="133"/>
      <c r="BO853" s="133"/>
      <c r="BP853" s="133"/>
      <c r="BQ853" s="133"/>
      <c r="BR853" s="133"/>
      <c r="BS853" s="133"/>
      <c r="BT853" s="133"/>
      <c r="BU853" s="133"/>
      <c r="BV853" s="133"/>
      <c r="BW853" s="133"/>
      <c r="BX853" s="133"/>
      <c r="BY853" s="133"/>
      <c r="BZ853" s="133"/>
      <c r="CA853" s="133"/>
      <c r="CB853" s="133"/>
      <c r="CC853" s="133"/>
      <c r="CD853" s="133"/>
      <c r="CE853" s="133"/>
      <c r="CF853" s="133"/>
      <c r="CG853" s="133"/>
      <c r="CH853" s="133"/>
      <c r="CI853" s="133"/>
      <c r="CJ853" s="133"/>
      <c r="CK853" s="133"/>
      <c r="CL853" s="133"/>
      <c r="CM853" s="133"/>
      <c r="CN853" s="133"/>
      <c r="CO853" s="133"/>
      <c r="CP853" s="133"/>
      <c r="CQ853" s="133"/>
      <c r="CR853" s="133"/>
      <c r="CS853" s="133"/>
      <c r="CT853" s="133"/>
      <c r="CU853" s="133"/>
      <c r="CV853" s="133"/>
      <c r="CW853" s="133"/>
      <c r="CX853" s="133"/>
      <c r="CY853" s="133"/>
      <c r="CZ853" s="133"/>
      <c r="DA853" s="133"/>
      <c r="DB853" s="133"/>
      <c r="DC853" s="133"/>
      <c r="DD853" s="133"/>
      <c r="DE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33"/>
      <c r="BG854" s="133"/>
      <c r="BH854" s="133"/>
      <c r="BI854" s="133"/>
      <c r="BJ854" s="133"/>
      <c r="BK854" s="133"/>
      <c r="BL854" s="133"/>
      <c r="BM854" s="133"/>
      <c r="BN854" s="133"/>
      <c r="BO854" s="133"/>
      <c r="BP854" s="133"/>
      <c r="BQ854" s="133"/>
      <c r="BR854" s="133"/>
      <c r="BS854" s="133"/>
      <c r="BT854" s="133"/>
      <c r="BU854" s="133"/>
      <c r="BV854" s="133"/>
      <c r="BW854" s="133"/>
      <c r="BX854" s="133"/>
      <c r="BY854" s="133"/>
      <c r="BZ854" s="133"/>
      <c r="CA854" s="133"/>
      <c r="CB854" s="133"/>
      <c r="CC854" s="133"/>
      <c r="CD854" s="133"/>
      <c r="CE854" s="133"/>
      <c r="CF854" s="133"/>
      <c r="CG854" s="133"/>
      <c r="CH854" s="133"/>
      <c r="CI854" s="133"/>
      <c r="CJ854" s="133"/>
      <c r="CK854" s="133"/>
      <c r="CL854" s="133"/>
      <c r="CM854" s="133"/>
      <c r="CN854" s="133"/>
      <c r="CO854" s="133"/>
      <c r="CP854" s="133"/>
      <c r="CQ854" s="133"/>
      <c r="CR854" s="133"/>
      <c r="CS854" s="133"/>
      <c r="CT854" s="133"/>
      <c r="CU854" s="133"/>
      <c r="CV854" s="133"/>
      <c r="CW854" s="133"/>
      <c r="CX854" s="133"/>
      <c r="CY854" s="133"/>
      <c r="CZ854" s="133"/>
      <c r="DA854" s="133"/>
      <c r="DB854" s="133"/>
      <c r="DC854" s="133"/>
      <c r="DD854" s="133"/>
      <c r="DE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33"/>
      <c r="BG855" s="133"/>
      <c r="BH855" s="133"/>
      <c r="BI855" s="133"/>
      <c r="BJ855" s="133"/>
      <c r="BK855" s="133"/>
      <c r="BL855" s="133"/>
      <c r="BM855" s="133"/>
      <c r="BN855" s="133"/>
      <c r="BO855" s="133"/>
      <c r="BP855" s="133"/>
      <c r="BQ855" s="133"/>
      <c r="BR855" s="133"/>
      <c r="BS855" s="133"/>
      <c r="BT855" s="133"/>
      <c r="BU855" s="133"/>
      <c r="BV855" s="133"/>
      <c r="BW855" s="133"/>
      <c r="BX855" s="133"/>
      <c r="BY855" s="133"/>
      <c r="BZ855" s="133"/>
      <c r="CA855" s="133"/>
      <c r="CB855" s="133"/>
      <c r="CC855" s="133"/>
      <c r="CD855" s="133"/>
      <c r="CE855" s="133"/>
      <c r="CF855" s="133"/>
      <c r="CG855" s="133"/>
      <c r="CH855" s="133"/>
      <c r="CI855" s="133"/>
      <c r="CJ855" s="133"/>
      <c r="CK855" s="133"/>
      <c r="CL855" s="133"/>
      <c r="CM855" s="133"/>
      <c r="CN855" s="133"/>
      <c r="CO855" s="133"/>
      <c r="CP855" s="133"/>
      <c r="CQ855" s="133"/>
      <c r="CR855" s="133"/>
      <c r="CS855" s="133"/>
      <c r="CT855" s="133"/>
      <c r="CU855" s="133"/>
      <c r="CV855" s="133"/>
      <c r="CW855" s="133"/>
      <c r="CX855" s="133"/>
      <c r="CY855" s="133"/>
      <c r="CZ855" s="133"/>
      <c r="DA855" s="133"/>
      <c r="DB855" s="133"/>
      <c r="DC855" s="133"/>
      <c r="DD855" s="133"/>
      <c r="DE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33"/>
      <c r="BG856" s="133"/>
      <c r="BH856" s="133"/>
      <c r="BI856" s="133"/>
      <c r="BJ856" s="133"/>
      <c r="BK856" s="133"/>
      <c r="BL856" s="133"/>
      <c r="BM856" s="133"/>
      <c r="BN856" s="133"/>
      <c r="BO856" s="133"/>
      <c r="BP856" s="133"/>
      <c r="BQ856" s="133"/>
      <c r="BR856" s="133"/>
      <c r="BS856" s="133"/>
      <c r="BT856" s="133"/>
      <c r="BU856" s="133"/>
      <c r="BV856" s="133"/>
      <c r="BW856" s="133"/>
      <c r="BX856" s="133"/>
      <c r="BY856" s="133"/>
      <c r="BZ856" s="133"/>
      <c r="CA856" s="133"/>
      <c r="CB856" s="133"/>
      <c r="CC856" s="133"/>
      <c r="CD856" s="133"/>
      <c r="CE856" s="133"/>
      <c r="CF856" s="133"/>
      <c r="CG856" s="133"/>
      <c r="CH856" s="133"/>
      <c r="CI856" s="133"/>
      <c r="CJ856" s="133"/>
      <c r="CK856" s="133"/>
      <c r="CL856" s="133"/>
      <c r="CM856" s="133"/>
      <c r="CN856" s="133"/>
      <c r="CO856" s="133"/>
      <c r="CP856" s="133"/>
      <c r="CQ856" s="133"/>
      <c r="CR856" s="133"/>
      <c r="CS856" s="133"/>
      <c r="CT856" s="133"/>
      <c r="CU856" s="133"/>
      <c r="CV856" s="133"/>
      <c r="CW856" s="133"/>
      <c r="CX856" s="133"/>
      <c r="CY856" s="133"/>
      <c r="CZ856" s="133"/>
      <c r="DA856" s="133"/>
      <c r="DB856" s="133"/>
      <c r="DC856" s="133"/>
      <c r="DD856" s="133"/>
      <c r="DE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33"/>
      <c r="BG857" s="133"/>
      <c r="BH857" s="133"/>
      <c r="BI857" s="133"/>
      <c r="BJ857" s="133"/>
      <c r="BK857" s="133"/>
      <c r="BL857" s="133"/>
      <c r="BM857" s="133"/>
      <c r="BN857" s="133"/>
      <c r="BO857" s="133"/>
      <c r="BP857" s="133"/>
      <c r="BQ857" s="133"/>
      <c r="BR857" s="133"/>
      <c r="BS857" s="133"/>
      <c r="BT857" s="133"/>
      <c r="BU857" s="133"/>
      <c r="BV857" s="133"/>
      <c r="BW857" s="133"/>
      <c r="BX857" s="133"/>
      <c r="BY857" s="133"/>
      <c r="BZ857" s="133"/>
      <c r="CA857" s="133"/>
      <c r="CB857" s="133"/>
      <c r="CC857" s="133"/>
      <c r="CD857" s="133"/>
      <c r="CE857" s="133"/>
      <c r="CF857" s="133"/>
      <c r="CG857" s="133"/>
      <c r="CH857" s="133"/>
      <c r="CI857" s="133"/>
      <c r="CJ857" s="133"/>
      <c r="CK857" s="133"/>
      <c r="CL857" s="133"/>
      <c r="CM857" s="133"/>
      <c r="CN857" s="133"/>
      <c r="CO857" s="133"/>
      <c r="CP857" s="133"/>
      <c r="CQ857" s="133"/>
      <c r="CR857" s="133"/>
      <c r="CS857" s="133"/>
      <c r="CT857" s="133"/>
      <c r="CU857" s="133"/>
      <c r="CV857" s="133"/>
      <c r="CW857" s="133"/>
      <c r="CX857" s="133"/>
      <c r="CY857" s="133"/>
      <c r="CZ857" s="133"/>
      <c r="DA857" s="133"/>
      <c r="DB857" s="133"/>
      <c r="DC857" s="133"/>
      <c r="DD857" s="133"/>
      <c r="DE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33"/>
      <c r="BG858" s="133"/>
      <c r="BH858" s="133"/>
      <c r="BI858" s="133"/>
      <c r="BJ858" s="133"/>
      <c r="BK858" s="133"/>
      <c r="BL858" s="133"/>
      <c r="BM858" s="133"/>
      <c r="BN858" s="133"/>
      <c r="BO858" s="133"/>
      <c r="BP858" s="133"/>
      <c r="BQ858" s="133"/>
      <c r="BR858" s="133"/>
      <c r="BS858" s="133"/>
      <c r="BT858" s="133"/>
      <c r="BU858" s="133"/>
      <c r="BV858" s="133"/>
      <c r="BW858" s="133"/>
      <c r="BX858" s="133"/>
      <c r="BY858" s="133"/>
      <c r="BZ858" s="133"/>
      <c r="CA858" s="133"/>
      <c r="CB858" s="133"/>
      <c r="CC858" s="133"/>
      <c r="CD858" s="133"/>
      <c r="CE858" s="133"/>
      <c r="CF858" s="133"/>
      <c r="CG858" s="133"/>
      <c r="CH858" s="133"/>
      <c r="CI858" s="133"/>
      <c r="CJ858" s="133"/>
      <c r="CK858" s="133"/>
      <c r="CL858" s="133"/>
      <c r="CM858" s="133"/>
      <c r="CN858" s="133"/>
      <c r="CO858" s="133"/>
      <c r="CP858" s="133"/>
      <c r="CQ858" s="133"/>
      <c r="CR858" s="133"/>
      <c r="CS858" s="133"/>
      <c r="CT858" s="133"/>
      <c r="CU858" s="133"/>
      <c r="CV858" s="133"/>
      <c r="CW858" s="133"/>
      <c r="CX858" s="133"/>
      <c r="CY858" s="133"/>
      <c r="CZ858" s="133"/>
      <c r="DA858" s="133"/>
      <c r="DB858" s="133"/>
      <c r="DC858" s="133"/>
      <c r="DD858" s="133"/>
      <c r="DE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33"/>
      <c r="BG859" s="133"/>
      <c r="BH859" s="133"/>
      <c r="BI859" s="133"/>
      <c r="BJ859" s="133"/>
      <c r="BK859" s="133"/>
      <c r="BL859" s="133"/>
      <c r="BM859" s="133"/>
      <c r="BN859" s="133"/>
      <c r="BO859" s="133"/>
      <c r="BP859" s="133"/>
      <c r="BQ859" s="133"/>
      <c r="BR859" s="133"/>
      <c r="BS859" s="133"/>
      <c r="BT859" s="133"/>
      <c r="BU859" s="133"/>
      <c r="BV859" s="133"/>
      <c r="BW859" s="133"/>
      <c r="BX859" s="133"/>
      <c r="BY859" s="133"/>
      <c r="BZ859" s="133"/>
      <c r="CA859" s="133"/>
      <c r="CB859" s="133"/>
      <c r="CC859" s="133"/>
      <c r="CD859" s="133"/>
      <c r="CE859" s="133"/>
      <c r="CF859" s="133"/>
      <c r="CG859" s="133"/>
      <c r="CH859" s="133"/>
      <c r="CI859" s="133"/>
      <c r="CJ859" s="133"/>
      <c r="CK859" s="133"/>
      <c r="CL859" s="133"/>
      <c r="CM859" s="133"/>
      <c r="CN859" s="133"/>
      <c r="CO859" s="133"/>
      <c r="CP859" s="133"/>
      <c r="CQ859" s="133"/>
      <c r="CR859" s="133"/>
      <c r="CS859" s="133"/>
      <c r="CT859" s="133"/>
      <c r="CU859" s="133"/>
      <c r="CV859" s="133"/>
      <c r="CW859" s="133"/>
      <c r="CX859" s="133"/>
      <c r="CY859" s="133"/>
      <c r="CZ859" s="133"/>
      <c r="DA859" s="133"/>
      <c r="DB859" s="133"/>
      <c r="DC859" s="133"/>
      <c r="DD859" s="133"/>
      <c r="DE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33"/>
      <c r="BG860" s="133"/>
      <c r="BH860" s="133"/>
      <c r="BI860" s="133"/>
      <c r="BJ860" s="133"/>
      <c r="BK860" s="133"/>
      <c r="BL860" s="133"/>
      <c r="BM860" s="133"/>
      <c r="BN860" s="133"/>
      <c r="BO860" s="133"/>
      <c r="BP860" s="133"/>
      <c r="BQ860" s="133"/>
      <c r="BR860" s="133"/>
      <c r="BS860" s="133"/>
      <c r="BT860" s="133"/>
      <c r="BU860" s="133"/>
      <c r="BV860" s="133"/>
      <c r="BW860" s="133"/>
      <c r="BX860" s="133"/>
      <c r="BY860" s="133"/>
      <c r="BZ860" s="133"/>
      <c r="CA860" s="133"/>
      <c r="CB860" s="133"/>
      <c r="CC860" s="133"/>
      <c r="CD860" s="133"/>
      <c r="CE860" s="133"/>
      <c r="CF860" s="133"/>
      <c r="CG860" s="133"/>
      <c r="CH860" s="133"/>
      <c r="CI860" s="133"/>
      <c r="CJ860" s="133"/>
      <c r="CK860" s="133"/>
      <c r="CL860" s="133"/>
      <c r="CM860" s="133"/>
      <c r="CN860" s="133"/>
      <c r="CO860" s="133"/>
      <c r="CP860" s="133"/>
      <c r="CQ860" s="133"/>
      <c r="CR860" s="133"/>
      <c r="CS860" s="133"/>
      <c r="CT860" s="133"/>
      <c r="CU860" s="133"/>
      <c r="CV860" s="133"/>
      <c r="CW860" s="133"/>
      <c r="CX860" s="133"/>
      <c r="CY860" s="133"/>
      <c r="CZ860" s="133"/>
      <c r="DA860" s="133"/>
      <c r="DB860" s="133"/>
      <c r="DC860" s="133"/>
      <c r="DD860" s="133"/>
      <c r="DE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33"/>
      <c r="BG861" s="133"/>
      <c r="BH861" s="133"/>
      <c r="BI861" s="133"/>
      <c r="BJ861" s="133"/>
      <c r="BK861" s="133"/>
      <c r="BL861" s="133"/>
      <c r="BM861" s="133"/>
      <c r="BN861" s="133"/>
      <c r="BO861" s="133"/>
      <c r="BP861" s="133"/>
      <c r="BQ861" s="133"/>
      <c r="BR861" s="133"/>
      <c r="BS861" s="133"/>
      <c r="BT861" s="133"/>
      <c r="BU861" s="133"/>
      <c r="BV861" s="133"/>
      <c r="BW861" s="133"/>
      <c r="BX861" s="133"/>
      <c r="BY861" s="133"/>
      <c r="BZ861" s="133"/>
      <c r="CA861" s="133"/>
      <c r="CB861" s="133"/>
      <c r="CC861" s="133"/>
      <c r="CD861" s="133"/>
      <c r="CE861" s="133"/>
      <c r="CF861" s="133"/>
      <c r="CG861" s="133"/>
      <c r="CH861" s="133"/>
      <c r="CI861" s="133"/>
      <c r="CJ861" s="133"/>
      <c r="CK861" s="133"/>
      <c r="CL861" s="133"/>
      <c r="CM861" s="133"/>
      <c r="CN861" s="133"/>
      <c r="CO861" s="133"/>
      <c r="CP861" s="133"/>
      <c r="CQ861" s="133"/>
      <c r="CR861" s="133"/>
      <c r="CS861" s="133"/>
      <c r="CT861" s="133"/>
      <c r="CU861" s="133"/>
      <c r="CV861" s="133"/>
      <c r="CW861" s="133"/>
      <c r="CX861" s="133"/>
      <c r="CY861" s="133"/>
      <c r="CZ861" s="133"/>
      <c r="DA861" s="133"/>
      <c r="DB861" s="133"/>
      <c r="DC861" s="133"/>
      <c r="DD861" s="133"/>
      <c r="DE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33"/>
      <c r="BG862" s="133"/>
      <c r="BH862" s="133"/>
      <c r="BI862" s="133"/>
      <c r="BJ862" s="133"/>
      <c r="BK862" s="133"/>
      <c r="BL862" s="133"/>
      <c r="BM862" s="133"/>
      <c r="BN862" s="133"/>
      <c r="BO862" s="133"/>
      <c r="BP862" s="133"/>
      <c r="BQ862" s="133"/>
      <c r="BR862" s="133"/>
      <c r="BS862" s="133"/>
      <c r="BT862" s="133"/>
      <c r="BU862" s="133"/>
      <c r="BV862" s="133"/>
      <c r="BW862" s="133"/>
      <c r="BX862" s="133"/>
      <c r="BY862" s="133"/>
      <c r="BZ862" s="133"/>
      <c r="CA862" s="133"/>
      <c r="CB862" s="133"/>
      <c r="CC862" s="133"/>
      <c r="CD862" s="133"/>
      <c r="CE862" s="133"/>
      <c r="CF862" s="133"/>
      <c r="CG862" s="133"/>
      <c r="CH862" s="133"/>
      <c r="CI862" s="133"/>
      <c r="CJ862" s="133"/>
      <c r="CK862" s="133"/>
      <c r="CL862" s="133"/>
      <c r="CM862" s="133"/>
      <c r="CN862" s="133"/>
      <c r="CO862" s="133"/>
      <c r="CP862" s="133"/>
      <c r="CQ862" s="133"/>
      <c r="CR862" s="133"/>
      <c r="CS862" s="133"/>
      <c r="CT862" s="133"/>
      <c r="CU862" s="133"/>
      <c r="CV862" s="133"/>
      <c r="CW862" s="133"/>
      <c r="CX862" s="133"/>
      <c r="CY862" s="133"/>
      <c r="CZ862" s="133"/>
      <c r="DA862" s="133"/>
      <c r="DB862" s="133"/>
      <c r="DC862" s="133"/>
      <c r="DD862" s="133"/>
      <c r="DE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33"/>
      <c r="BG863" s="133"/>
      <c r="BH863" s="133"/>
      <c r="BI863" s="133"/>
      <c r="BJ863" s="133"/>
      <c r="BK863" s="133"/>
      <c r="BL863" s="133"/>
      <c r="BM863" s="133"/>
      <c r="BN863" s="133"/>
      <c r="BO863" s="133"/>
      <c r="BP863" s="133"/>
      <c r="BQ863" s="133"/>
      <c r="BR863" s="133"/>
      <c r="BS863" s="133"/>
      <c r="BT863" s="133"/>
      <c r="BU863" s="133"/>
      <c r="BV863" s="133"/>
      <c r="BW863" s="133"/>
      <c r="BX863" s="133"/>
      <c r="BY863" s="133"/>
      <c r="BZ863" s="133"/>
      <c r="CA863" s="133"/>
      <c r="CB863" s="133"/>
      <c r="CC863" s="133"/>
      <c r="CD863" s="133"/>
      <c r="CE863" s="133"/>
      <c r="CF863" s="133"/>
      <c r="CG863" s="133"/>
      <c r="CH863" s="133"/>
      <c r="CI863" s="133"/>
      <c r="CJ863" s="133"/>
      <c r="CK863" s="133"/>
      <c r="CL863" s="133"/>
      <c r="CM863" s="133"/>
      <c r="CN863" s="133"/>
      <c r="CO863" s="133"/>
      <c r="CP863" s="133"/>
      <c r="CQ863" s="133"/>
      <c r="CR863" s="133"/>
      <c r="CS863" s="133"/>
      <c r="CT863" s="133"/>
      <c r="CU863" s="133"/>
      <c r="CV863" s="133"/>
      <c r="CW863" s="133"/>
      <c r="CX863" s="133"/>
      <c r="CY863" s="133"/>
      <c r="CZ863" s="133"/>
      <c r="DA863" s="133"/>
      <c r="DB863" s="133"/>
      <c r="DC863" s="133"/>
      <c r="DD863" s="133"/>
      <c r="DE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33"/>
      <c r="BG864" s="133"/>
      <c r="BH864" s="133"/>
      <c r="BI864" s="133"/>
      <c r="BJ864" s="133"/>
      <c r="BK864" s="133"/>
      <c r="BL864" s="133"/>
      <c r="BM864" s="133"/>
      <c r="BN864" s="133"/>
      <c r="BO864" s="133"/>
      <c r="BP864" s="133"/>
      <c r="BQ864" s="133"/>
      <c r="BR864" s="133"/>
      <c r="BS864" s="133"/>
      <c r="BT864" s="133"/>
      <c r="BU864" s="133"/>
      <c r="BV864" s="133"/>
      <c r="BW864" s="133"/>
      <c r="BX864" s="133"/>
      <c r="BY864" s="133"/>
      <c r="BZ864" s="133"/>
      <c r="CA864" s="133"/>
      <c r="CB864" s="133"/>
      <c r="CC864" s="133"/>
      <c r="CD864" s="133"/>
      <c r="CE864" s="133"/>
      <c r="CF864" s="133"/>
      <c r="CG864" s="133"/>
      <c r="CH864" s="133"/>
      <c r="CI864" s="133"/>
      <c r="CJ864" s="133"/>
      <c r="CK864" s="133"/>
      <c r="CL864" s="133"/>
      <c r="CM864" s="133"/>
      <c r="CN864" s="133"/>
      <c r="CO864" s="133"/>
      <c r="CP864" s="133"/>
      <c r="CQ864" s="133"/>
      <c r="CR864" s="133"/>
      <c r="CS864" s="133"/>
      <c r="CT864" s="133"/>
      <c r="CU864" s="133"/>
      <c r="CV864" s="133"/>
      <c r="CW864" s="133"/>
      <c r="CX864" s="133"/>
      <c r="CY864" s="133"/>
      <c r="CZ864" s="133"/>
      <c r="DA864" s="133"/>
      <c r="DB864" s="133"/>
      <c r="DC864" s="133"/>
      <c r="DD864" s="133"/>
      <c r="DE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33"/>
      <c r="BG865" s="133"/>
      <c r="BH865" s="133"/>
      <c r="BI865" s="133"/>
      <c r="BJ865" s="133"/>
      <c r="BK865" s="133"/>
      <c r="BL865" s="133"/>
      <c r="BM865" s="133"/>
      <c r="BN865" s="133"/>
      <c r="BO865" s="133"/>
      <c r="BP865" s="133"/>
      <c r="BQ865" s="133"/>
      <c r="BR865" s="133"/>
      <c r="BS865" s="133"/>
      <c r="BT865" s="133"/>
      <c r="BU865" s="133"/>
      <c r="BV865" s="133"/>
      <c r="BW865" s="133"/>
      <c r="BX865" s="133"/>
      <c r="BY865" s="133"/>
      <c r="BZ865" s="133"/>
      <c r="CA865" s="133"/>
      <c r="CB865" s="133"/>
      <c r="CC865" s="133"/>
      <c r="CD865" s="133"/>
      <c r="CE865" s="133"/>
      <c r="CF865" s="133"/>
      <c r="CG865" s="133"/>
      <c r="CH865" s="133"/>
      <c r="CI865" s="133"/>
      <c r="CJ865" s="133"/>
      <c r="CK865" s="133"/>
      <c r="CL865" s="133"/>
      <c r="CM865" s="133"/>
      <c r="CN865" s="133"/>
      <c r="CO865" s="133"/>
      <c r="CP865" s="133"/>
      <c r="CQ865" s="133"/>
      <c r="CR865" s="133"/>
      <c r="CS865" s="133"/>
      <c r="CT865" s="133"/>
      <c r="CU865" s="133"/>
      <c r="CV865" s="133"/>
      <c r="CW865" s="133"/>
      <c r="CX865" s="133"/>
      <c r="CY865" s="133"/>
      <c r="CZ865" s="133"/>
      <c r="DA865" s="133"/>
      <c r="DB865" s="133"/>
      <c r="DC865" s="133"/>
      <c r="DD865" s="133"/>
      <c r="DE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33"/>
      <c r="BG866" s="133"/>
      <c r="BH866" s="133"/>
      <c r="BI866" s="133"/>
      <c r="BJ866" s="133"/>
      <c r="BK866" s="133"/>
      <c r="BL866" s="133"/>
      <c r="BM866" s="133"/>
      <c r="BN866" s="133"/>
      <c r="BO866" s="133"/>
      <c r="BP866" s="133"/>
      <c r="BQ866" s="133"/>
      <c r="BR866" s="133"/>
      <c r="BS866" s="133"/>
      <c r="BT866" s="133"/>
      <c r="BU866" s="133"/>
      <c r="BV866" s="133"/>
      <c r="BW866" s="133"/>
      <c r="BX866" s="133"/>
      <c r="BY866" s="133"/>
      <c r="BZ866" s="133"/>
      <c r="CA866" s="133"/>
      <c r="CB866" s="133"/>
      <c r="CC866" s="133"/>
      <c r="CD866" s="133"/>
      <c r="CE866" s="133"/>
      <c r="CF866" s="133"/>
      <c r="CG866" s="133"/>
      <c r="CH866" s="133"/>
      <c r="CI866" s="133"/>
      <c r="CJ866" s="133"/>
      <c r="CK866" s="133"/>
      <c r="CL866" s="133"/>
      <c r="CM866" s="133"/>
      <c r="CN866" s="133"/>
      <c r="CO866" s="133"/>
      <c r="CP866" s="133"/>
      <c r="CQ866" s="133"/>
      <c r="CR866" s="133"/>
      <c r="CS866" s="133"/>
      <c r="CT866" s="133"/>
      <c r="CU866" s="133"/>
      <c r="CV866" s="133"/>
      <c r="CW866" s="133"/>
      <c r="CX866" s="133"/>
      <c r="CY866" s="133"/>
      <c r="CZ866" s="133"/>
      <c r="DA866" s="133"/>
      <c r="DB866" s="133"/>
      <c r="DC866" s="133"/>
      <c r="DD866" s="133"/>
      <c r="DE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33"/>
      <c r="BG867" s="133"/>
      <c r="BH867" s="133"/>
      <c r="BI867" s="133"/>
      <c r="BJ867" s="133"/>
      <c r="BK867" s="133"/>
      <c r="BL867" s="133"/>
      <c r="BM867" s="133"/>
      <c r="BN867" s="133"/>
      <c r="BO867" s="133"/>
      <c r="BP867" s="133"/>
      <c r="BQ867" s="133"/>
      <c r="BR867" s="133"/>
      <c r="BS867" s="133"/>
      <c r="BT867" s="133"/>
      <c r="BU867" s="133"/>
      <c r="BV867" s="133"/>
      <c r="BW867" s="133"/>
      <c r="BX867" s="133"/>
      <c r="BY867" s="133"/>
      <c r="BZ867" s="133"/>
      <c r="CA867" s="133"/>
      <c r="CB867" s="133"/>
      <c r="CC867" s="133"/>
      <c r="CD867" s="133"/>
      <c r="CE867" s="133"/>
      <c r="CF867" s="133"/>
      <c r="CG867" s="133"/>
      <c r="CH867" s="133"/>
      <c r="CI867" s="133"/>
      <c r="CJ867" s="133"/>
      <c r="CK867" s="133"/>
      <c r="CL867" s="133"/>
      <c r="CM867" s="133"/>
      <c r="CN867" s="133"/>
      <c r="CO867" s="133"/>
      <c r="CP867" s="133"/>
      <c r="CQ867" s="133"/>
      <c r="CR867" s="133"/>
      <c r="CS867" s="133"/>
      <c r="CT867" s="133"/>
      <c r="CU867" s="133"/>
      <c r="CV867" s="133"/>
      <c r="CW867" s="133"/>
      <c r="CX867" s="133"/>
      <c r="CY867" s="133"/>
      <c r="CZ867" s="133"/>
      <c r="DA867" s="133"/>
      <c r="DB867" s="133"/>
      <c r="DC867" s="133"/>
      <c r="DD867" s="133"/>
      <c r="DE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  <c r="BQ868" s="133"/>
      <c r="BR868" s="133"/>
      <c r="BS868" s="133"/>
      <c r="BT868" s="133"/>
      <c r="BU868" s="133"/>
      <c r="BV868" s="133"/>
      <c r="BW868" s="133"/>
      <c r="BX868" s="133"/>
      <c r="BY868" s="133"/>
      <c r="BZ868" s="133"/>
      <c r="CA868" s="133"/>
      <c r="CB868" s="133"/>
      <c r="CC868" s="133"/>
      <c r="CD868" s="133"/>
      <c r="CE868" s="133"/>
      <c r="CF868" s="133"/>
      <c r="CG868" s="133"/>
      <c r="CH868" s="133"/>
      <c r="CI868" s="133"/>
      <c r="CJ868" s="133"/>
      <c r="CK868" s="133"/>
      <c r="CL868" s="133"/>
      <c r="CM868" s="133"/>
      <c r="CN868" s="133"/>
      <c r="CO868" s="133"/>
      <c r="CP868" s="133"/>
      <c r="CQ868" s="133"/>
      <c r="CR868" s="133"/>
      <c r="CS868" s="133"/>
      <c r="CT868" s="133"/>
      <c r="CU868" s="133"/>
      <c r="CV868" s="133"/>
      <c r="CW868" s="133"/>
      <c r="CX868" s="133"/>
      <c r="CY868" s="133"/>
      <c r="CZ868" s="133"/>
      <c r="DA868" s="133"/>
      <c r="DB868" s="133"/>
      <c r="DC868" s="133"/>
      <c r="DD868" s="133"/>
      <c r="DE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33"/>
      <c r="BG869" s="133"/>
      <c r="BH869" s="133"/>
      <c r="BI869" s="133"/>
      <c r="BJ869" s="133"/>
      <c r="BK869" s="133"/>
      <c r="BL869" s="133"/>
      <c r="BM869" s="133"/>
      <c r="BN869" s="133"/>
      <c r="BO869" s="133"/>
      <c r="BP869" s="133"/>
      <c r="BQ869" s="133"/>
      <c r="BR869" s="133"/>
      <c r="BS869" s="133"/>
      <c r="BT869" s="133"/>
      <c r="BU869" s="133"/>
      <c r="BV869" s="133"/>
      <c r="BW869" s="133"/>
      <c r="BX869" s="133"/>
      <c r="BY869" s="133"/>
      <c r="BZ869" s="133"/>
      <c r="CA869" s="133"/>
      <c r="CB869" s="133"/>
      <c r="CC869" s="133"/>
      <c r="CD869" s="133"/>
      <c r="CE869" s="133"/>
      <c r="CF869" s="133"/>
      <c r="CG869" s="133"/>
      <c r="CH869" s="133"/>
      <c r="CI869" s="133"/>
      <c r="CJ869" s="133"/>
      <c r="CK869" s="133"/>
      <c r="CL869" s="133"/>
      <c r="CM869" s="133"/>
      <c r="CN869" s="133"/>
      <c r="CO869" s="133"/>
      <c r="CP869" s="133"/>
      <c r="CQ869" s="133"/>
      <c r="CR869" s="133"/>
      <c r="CS869" s="133"/>
      <c r="CT869" s="133"/>
      <c r="CU869" s="133"/>
      <c r="CV869" s="133"/>
      <c r="CW869" s="133"/>
      <c r="CX869" s="133"/>
      <c r="CY869" s="133"/>
      <c r="CZ869" s="133"/>
      <c r="DA869" s="133"/>
      <c r="DB869" s="133"/>
      <c r="DC869" s="133"/>
      <c r="DD869" s="133"/>
      <c r="DE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33"/>
      <c r="BG870" s="133"/>
      <c r="BH870" s="133"/>
      <c r="BI870" s="133"/>
      <c r="BJ870" s="133"/>
      <c r="BK870" s="133"/>
      <c r="BL870" s="133"/>
      <c r="BM870" s="133"/>
      <c r="BN870" s="133"/>
      <c r="BO870" s="133"/>
      <c r="BP870" s="133"/>
      <c r="BQ870" s="133"/>
      <c r="BR870" s="133"/>
      <c r="BS870" s="133"/>
      <c r="BT870" s="133"/>
      <c r="BU870" s="133"/>
      <c r="BV870" s="133"/>
      <c r="BW870" s="133"/>
      <c r="BX870" s="133"/>
      <c r="BY870" s="133"/>
      <c r="BZ870" s="133"/>
      <c r="CA870" s="133"/>
      <c r="CB870" s="133"/>
      <c r="CC870" s="133"/>
      <c r="CD870" s="133"/>
      <c r="CE870" s="133"/>
      <c r="CF870" s="133"/>
      <c r="CG870" s="133"/>
      <c r="CH870" s="133"/>
      <c r="CI870" s="133"/>
      <c r="CJ870" s="133"/>
      <c r="CK870" s="133"/>
      <c r="CL870" s="133"/>
      <c r="CM870" s="133"/>
      <c r="CN870" s="133"/>
      <c r="CO870" s="133"/>
      <c r="CP870" s="133"/>
      <c r="CQ870" s="133"/>
      <c r="CR870" s="133"/>
      <c r="CS870" s="133"/>
      <c r="CT870" s="133"/>
      <c r="CU870" s="133"/>
      <c r="CV870" s="133"/>
      <c r="CW870" s="133"/>
      <c r="CX870" s="133"/>
      <c r="CY870" s="133"/>
      <c r="CZ870" s="133"/>
      <c r="DA870" s="133"/>
      <c r="DB870" s="133"/>
      <c r="DC870" s="133"/>
      <c r="DD870" s="133"/>
      <c r="DE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33"/>
      <c r="BG871" s="133"/>
      <c r="BH871" s="133"/>
      <c r="BI871" s="133"/>
      <c r="BJ871" s="133"/>
      <c r="BK871" s="133"/>
      <c r="BL871" s="133"/>
      <c r="BM871" s="133"/>
      <c r="BN871" s="133"/>
      <c r="BO871" s="133"/>
      <c r="BP871" s="133"/>
      <c r="BQ871" s="133"/>
      <c r="BR871" s="133"/>
      <c r="BS871" s="133"/>
      <c r="BT871" s="133"/>
      <c r="BU871" s="133"/>
      <c r="BV871" s="133"/>
      <c r="BW871" s="133"/>
      <c r="BX871" s="133"/>
      <c r="BY871" s="133"/>
      <c r="BZ871" s="133"/>
      <c r="CA871" s="133"/>
      <c r="CB871" s="133"/>
      <c r="CC871" s="133"/>
      <c r="CD871" s="133"/>
      <c r="CE871" s="133"/>
      <c r="CF871" s="133"/>
      <c r="CG871" s="133"/>
      <c r="CH871" s="133"/>
      <c r="CI871" s="133"/>
      <c r="CJ871" s="133"/>
      <c r="CK871" s="133"/>
      <c r="CL871" s="133"/>
      <c r="CM871" s="133"/>
      <c r="CN871" s="133"/>
      <c r="CO871" s="133"/>
      <c r="CP871" s="133"/>
      <c r="CQ871" s="133"/>
      <c r="CR871" s="133"/>
      <c r="CS871" s="133"/>
      <c r="CT871" s="133"/>
      <c r="CU871" s="133"/>
      <c r="CV871" s="133"/>
      <c r="CW871" s="133"/>
      <c r="CX871" s="133"/>
      <c r="CY871" s="133"/>
      <c r="CZ871" s="133"/>
      <c r="DA871" s="133"/>
      <c r="DB871" s="133"/>
      <c r="DC871" s="133"/>
      <c r="DD871" s="133"/>
      <c r="DE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33"/>
      <c r="BG872" s="133"/>
      <c r="BH872" s="133"/>
      <c r="BI872" s="133"/>
      <c r="BJ872" s="133"/>
      <c r="BK872" s="133"/>
      <c r="BL872" s="133"/>
      <c r="BM872" s="133"/>
      <c r="BN872" s="133"/>
      <c r="BO872" s="133"/>
      <c r="BP872" s="133"/>
      <c r="BQ872" s="133"/>
      <c r="BR872" s="133"/>
      <c r="BS872" s="133"/>
      <c r="BT872" s="133"/>
      <c r="BU872" s="133"/>
      <c r="BV872" s="133"/>
      <c r="BW872" s="133"/>
      <c r="BX872" s="133"/>
      <c r="BY872" s="133"/>
      <c r="BZ872" s="133"/>
      <c r="CA872" s="133"/>
      <c r="CB872" s="133"/>
      <c r="CC872" s="133"/>
      <c r="CD872" s="133"/>
      <c r="CE872" s="133"/>
      <c r="CF872" s="133"/>
      <c r="CG872" s="133"/>
      <c r="CH872" s="133"/>
      <c r="CI872" s="133"/>
      <c r="CJ872" s="133"/>
      <c r="CK872" s="133"/>
      <c r="CL872" s="133"/>
      <c r="CM872" s="133"/>
      <c r="CN872" s="133"/>
      <c r="CO872" s="133"/>
      <c r="CP872" s="133"/>
      <c r="CQ872" s="133"/>
      <c r="CR872" s="133"/>
      <c r="CS872" s="133"/>
      <c r="CT872" s="133"/>
      <c r="CU872" s="133"/>
      <c r="CV872" s="133"/>
      <c r="CW872" s="133"/>
      <c r="CX872" s="133"/>
      <c r="CY872" s="133"/>
      <c r="CZ872" s="133"/>
      <c r="DA872" s="133"/>
      <c r="DB872" s="133"/>
      <c r="DC872" s="133"/>
      <c r="DD872" s="133"/>
      <c r="DE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33"/>
      <c r="BG873" s="133"/>
      <c r="BH873" s="133"/>
      <c r="BI873" s="133"/>
      <c r="BJ873" s="133"/>
      <c r="BK873" s="133"/>
      <c r="BL873" s="133"/>
      <c r="BM873" s="133"/>
      <c r="BN873" s="133"/>
      <c r="BO873" s="133"/>
      <c r="BP873" s="133"/>
      <c r="BQ873" s="133"/>
      <c r="BR873" s="133"/>
      <c r="BS873" s="133"/>
      <c r="BT873" s="133"/>
      <c r="BU873" s="133"/>
      <c r="BV873" s="133"/>
      <c r="BW873" s="133"/>
      <c r="BX873" s="133"/>
      <c r="BY873" s="133"/>
      <c r="BZ873" s="133"/>
      <c r="CA873" s="133"/>
      <c r="CB873" s="133"/>
      <c r="CC873" s="133"/>
      <c r="CD873" s="133"/>
      <c r="CE873" s="133"/>
      <c r="CF873" s="133"/>
      <c r="CG873" s="133"/>
      <c r="CH873" s="133"/>
      <c r="CI873" s="133"/>
      <c r="CJ873" s="133"/>
      <c r="CK873" s="133"/>
      <c r="CL873" s="133"/>
      <c r="CM873" s="133"/>
      <c r="CN873" s="133"/>
      <c r="CO873" s="133"/>
      <c r="CP873" s="133"/>
      <c r="CQ873" s="133"/>
      <c r="CR873" s="133"/>
      <c r="CS873" s="133"/>
      <c r="CT873" s="133"/>
      <c r="CU873" s="133"/>
      <c r="CV873" s="133"/>
      <c r="CW873" s="133"/>
      <c r="CX873" s="133"/>
      <c r="CY873" s="133"/>
      <c r="CZ873" s="133"/>
      <c r="DA873" s="133"/>
      <c r="DB873" s="133"/>
      <c r="DC873" s="133"/>
      <c r="DD873" s="133"/>
      <c r="DE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33"/>
      <c r="BG874" s="133"/>
      <c r="BH874" s="133"/>
      <c r="BI874" s="133"/>
      <c r="BJ874" s="133"/>
      <c r="BK874" s="133"/>
      <c r="BL874" s="133"/>
      <c r="BM874" s="133"/>
      <c r="BN874" s="133"/>
      <c r="BO874" s="133"/>
      <c r="BP874" s="133"/>
      <c r="BQ874" s="133"/>
      <c r="BR874" s="133"/>
      <c r="BS874" s="133"/>
      <c r="BT874" s="133"/>
      <c r="BU874" s="133"/>
      <c r="BV874" s="133"/>
      <c r="BW874" s="133"/>
      <c r="BX874" s="133"/>
      <c r="BY874" s="133"/>
      <c r="BZ874" s="133"/>
      <c r="CA874" s="133"/>
      <c r="CB874" s="133"/>
      <c r="CC874" s="133"/>
      <c r="CD874" s="133"/>
      <c r="CE874" s="133"/>
      <c r="CF874" s="133"/>
      <c r="CG874" s="133"/>
      <c r="CH874" s="133"/>
      <c r="CI874" s="133"/>
      <c r="CJ874" s="133"/>
      <c r="CK874" s="133"/>
      <c r="CL874" s="133"/>
      <c r="CM874" s="133"/>
      <c r="CN874" s="133"/>
      <c r="CO874" s="133"/>
      <c r="CP874" s="133"/>
      <c r="CQ874" s="133"/>
      <c r="CR874" s="133"/>
      <c r="CS874" s="133"/>
      <c r="CT874" s="133"/>
      <c r="CU874" s="133"/>
      <c r="CV874" s="133"/>
      <c r="CW874" s="133"/>
      <c r="CX874" s="133"/>
      <c r="CY874" s="133"/>
      <c r="CZ874" s="133"/>
      <c r="DA874" s="133"/>
      <c r="DB874" s="133"/>
      <c r="DC874" s="133"/>
      <c r="DD874" s="133"/>
      <c r="DE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33"/>
      <c r="BG875" s="133"/>
      <c r="BH875" s="133"/>
      <c r="BI875" s="133"/>
      <c r="BJ875" s="133"/>
      <c r="BK875" s="133"/>
      <c r="BL875" s="133"/>
      <c r="BM875" s="133"/>
      <c r="BN875" s="133"/>
      <c r="BO875" s="133"/>
      <c r="BP875" s="133"/>
      <c r="BQ875" s="133"/>
      <c r="BR875" s="133"/>
      <c r="BS875" s="133"/>
      <c r="BT875" s="133"/>
      <c r="BU875" s="133"/>
      <c r="BV875" s="133"/>
      <c r="BW875" s="133"/>
      <c r="BX875" s="133"/>
      <c r="BY875" s="133"/>
      <c r="BZ875" s="133"/>
      <c r="CA875" s="133"/>
      <c r="CB875" s="133"/>
      <c r="CC875" s="133"/>
      <c r="CD875" s="133"/>
      <c r="CE875" s="133"/>
      <c r="CF875" s="133"/>
      <c r="CG875" s="133"/>
      <c r="CH875" s="133"/>
      <c r="CI875" s="133"/>
      <c r="CJ875" s="133"/>
      <c r="CK875" s="133"/>
      <c r="CL875" s="133"/>
      <c r="CM875" s="133"/>
      <c r="CN875" s="133"/>
      <c r="CO875" s="133"/>
      <c r="CP875" s="133"/>
      <c r="CQ875" s="133"/>
      <c r="CR875" s="133"/>
      <c r="CS875" s="133"/>
      <c r="CT875" s="133"/>
      <c r="CU875" s="133"/>
      <c r="CV875" s="133"/>
      <c r="CW875" s="133"/>
      <c r="CX875" s="133"/>
      <c r="CY875" s="133"/>
      <c r="CZ875" s="133"/>
      <c r="DA875" s="133"/>
      <c r="DB875" s="133"/>
      <c r="DC875" s="133"/>
      <c r="DD875" s="133"/>
      <c r="DE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33"/>
      <c r="BG876" s="133"/>
      <c r="BH876" s="133"/>
      <c r="BI876" s="133"/>
      <c r="BJ876" s="133"/>
      <c r="BK876" s="133"/>
      <c r="BL876" s="133"/>
      <c r="BM876" s="133"/>
      <c r="BN876" s="133"/>
      <c r="BO876" s="133"/>
      <c r="BP876" s="133"/>
      <c r="BQ876" s="133"/>
      <c r="BR876" s="133"/>
      <c r="BS876" s="133"/>
      <c r="BT876" s="133"/>
      <c r="BU876" s="133"/>
      <c r="BV876" s="133"/>
      <c r="BW876" s="133"/>
      <c r="BX876" s="133"/>
      <c r="BY876" s="133"/>
      <c r="BZ876" s="133"/>
      <c r="CA876" s="133"/>
      <c r="CB876" s="133"/>
      <c r="CC876" s="133"/>
      <c r="CD876" s="133"/>
      <c r="CE876" s="133"/>
      <c r="CF876" s="133"/>
      <c r="CG876" s="133"/>
      <c r="CH876" s="133"/>
      <c r="CI876" s="133"/>
      <c r="CJ876" s="133"/>
      <c r="CK876" s="133"/>
      <c r="CL876" s="133"/>
      <c r="CM876" s="133"/>
      <c r="CN876" s="133"/>
      <c r="CO876" s="133"/>
      <c r="CP876" s="133"/>
      <c r="CQ876" s="133"/>
      <c r="CR876" s="133"/>
      <c r="CS876" s="133"/>
      <c r="CT876" s="133"/>
      <c r="CU876" s="133"/>
      <c r="CV876" s="133"/>
      <c r="CW876" s="133"/>
      <c r="CX876" s="133"/>
      <c r="CY876" s="133"/>
      <c r="CZ876" s="133"/>
      <c r="DA876" s="133"/>
      <c r="DB876" s="133"/>
      <c r="DC876" s="133"/>
      <c r="DD876" s="133"/>
      <c r="DE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33"/>
      <c r="BG877" s="133"/>
      <c r="BH877" s="133"/>
      <c r="BI877" s="133"/>
      <c r="BJ877" s="133"/>
      <c r="BK877" s="133"/>
      <c r="BL877" s="133"/>
      <c r="BM877" s="133"/>
      <c r="BN877" s="133"/>
      <c r="BO877" s="133"/>
      <c r="BP877" s="133"/>
      <c r="BQ877" s="133"/>
      <c r="BR877" s="133"/>
      <c r="BS877" s="133"/>
      <c r="BT877" s="133"/>
      <c r="BU877" s="133"/>
      <c r="BV877" s="133"/>
      <c r="BW877" s="133"/>
      <c r="BX877" s="133"/>
      <c r="BY877" s="133"/>
      <c r="BZ877" s="133"/>
      <c r="CA877" s="133"/>
      <c r="CB877" s="133"/>
      <c r="CC877" s="133"/>
      <c r="CD877" s="133"/>
      <c r="CE877" s="133"/>
      <c r="CF877" s="133"/>
      <c r="CG877" s="133"/>
      <c r="CH877" s="133"/>
      <c r="CI877" s="133"/>
      <c r="CJ877" s="133"/>
      <c r="CK877" s="133"/>
      <c r="CL877" s="133"/>
      <c r="CM877" s="133"/>
      <c r="CN877" s="133"/>
      <c r="CO877" s="133"/>
      <c r="CP877" s="133"/>
      <c r="CQ877" s="133"/>
      <c r="CR877" s="133"/>
      <c r="CS877" s="133"/>
      <c r="CT877" s="133"/>
      <c r="CU877" s="133"/>
      <c r="CV877" s="133"/>
      <c r="CW877" s="133"/>
      <c r="CX877" s="133"/>
      <c r="CY877" s="133"/>
      <c r="CZ877" s="133"/>
      <c r="DA877" s="133"/>
      <c r="DB877" s="133"/>
      <c r="DC877" s="133"/>
      <c r="DD877" s="133"/>
      <c r="DE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33"/>
      <c r="BG878" s="133"/>
      <c r="BH878" s="133"/>
      <c r="BI878" s="133"/>
      <c r="BJ878" s="133"/>
      <c r="BK878" s="133"/>
      <c r="BL878" s="133"/>
      <c r="BM878" s="133"/>
      <c r="BN878" s="133"/>
      <c r="BO878" s="133"/>
      <c r="BP878" s="133"/>
      <c r="BQ878" s="133"/>
      <c r="BR878" s="133"/>
      <c r="BS878" s="133"/>
      <c r="BT878" s="133"/>
      <c r="BU878" s="133"/>
      <c r="BV878" s="133"/>
      <c r="BW878" s="133"/>
      <c r="BX878" s="133"/>
      <c r="BY878" s="133"/>
      <c r="BZ878" s="133"/>
      <c r="CA878" s="133"/>
      <c r="CB878" s="133"/>
      <c r="CC878" s="133"/>
      <c r="CD878" s="133"/>
      <c r="CE878" s="133"/>
      <c r="CF878" s="133"/>
      <c r="CG878" s="133"/>
      <c r="CH878" s="133"/>
      <c r="CI878" s="133"/>
      <c r="CJ878" s="133"/>
      <c r="CK878" s="133"/>
      <c r="CL878" s="133"/>
      <c r="CM878" s="133"/>
      <c r="CN878" s="133"/>
      <c r="CO878" s="133"/>
      <c r="CP878" s="133"/>
      <c r="CQ878" s="133"/>
      <c r="CR878" s="133"/>
      <c r="CS878" s="133"/>
      <c r="CT878" s="133"/>
      <c r="CU878" s="133"/>
      <c r="CV878" s="133"/>
      <c r="CW878" s="133"/>
      <c r="CX878" s="133"/>
      <c r="CY878" s="133"/>
      <c r="CZ878" s="133"/>
      <c r="DA878" s="133"/>
      <c r="DB878" s="133"/>
      <c r="DC878" s="133"/>
      <c r="DD878" s="133"/>
      <c r="DE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33"/>
      <c r="BG879" s="133"/>
      <c r="BH879" s="133"/>
      <c r="BI879" s="133"/>
      <c r="BJ879" s="133"/>
      <c r="BK879" s="133"/>
      <c r="BL879" s="133"/>
      <c r="BM879" s="133"/>
      <c r="BN879" s="133"/>
      <c r="BO879" s="133"/>
      <c r="BP879" s="133"/>
      <c r="BQ879" s="133"/>
      <c r="BR879" s="133"/>
      <c r="BS879" s="133"/>
      <c r="BT879" s="133"/>
      <c r="BU879" s="133"/>
      <c r="BV879" s="133"/>
      <c r="BW879" s="133"/>
      <c r="BX879" s="133"/>
      <c r="BY879" s="133"/>
      <c r="BZ879" s="133"/>
      <c r="CA879" s="133"/>
      <c r="CB879" s="133"/>
      <c r="CC879" s="133"/>
      <c r="CD879" s="133"/>
      <c r="CE879" s="133"/>
      <c r="CF879" s="133"/>
      <c r="CG879" s="133"/>
      <c r="CH879" s="133"/>
      <c r="CI879" s="133"/>
      <c r="CJ879" s="133"/>
      <c r="CK879" s="133"/>
      <c r="CL879" s="133"/>
      <c r="CM879" s="133"/>
      <c r="CN879" s="133"/>
      <c r="CO879" s="133"/>
      <c r="CP879" s="133"/>
      <c r="CQ879" s="133"/>
      <c r="CR879" s="133"/>
      <c r="CS879" s="133"/>
      <c r="CT879" s="133"/>
      <c r="CU879" s="133"/>
      <c r="CV879" s="133"/>
      <c r="CW879" s="133"/>
      <c r="CX879" s="133"/>
      <c r="CY879" s="133"/>
      <c r="CZ879" s="133"/>
      <c r="DA879" s="133"/>
      <c r="DB879" s="133"/>
      <c r="DC879" s="133"/>
      <c r="DD879" s="133"/>
      <c r="DE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33"/>
      <c r="BG880" s="133"/>
      <c r="BH880" s="133"/>
      <c r="BI880" s="133"/>
      <c r="BJ880" s="133"/>
      <c r="BK880" s="133"/>
      <c r="BL880" s="133"/>
      <c r="BM880" s="133"/>
      <c r="BN880" s="133"/>
      <c r="BO880" s="133"/>
      <c r="BP880" s="133"/>
      <c r="BQ880" s="133"/>
      <c r="BR880" s="133"/>
      <c r="BS880" s="133"/>
      <c r="BT880" s="133"/>
      <c r="BU880" s="133"/>
      <c r="BV880" s="133"/>
      <c r="BW880" s="133"/>
      <c r="BX880" s="133"/>
      <c r="BY880" s="133"/>
      <c r="BZ880" s="133"/>
      <c r="CA880" s="133"/>
      <c r="CB880" s="133"/>
      <c r="CC880" s="133"/>
      <c r="CD880" s="133"/>
      <c r="CE880" s="133"/>
      <c r="CF880" s="133"/>
      <c r="CG880" s="133"/>
      <c r="CH880" s="133"/>
      <c r="CI880" s="133"/>
      <c r="CJ880" s="133"/>
      <c r="CK880" s="133"/>
      <c r="CL880" s="133"/>
      <c r="CM880" s="133"/>
      <c r="CN880" s="133"/>
      <c r="CO880" s="133"/>
      <c r="CP880" s="133"/>
      <c r="CQ880" s="133"/>
      <c r="CR880" s="133"/>
      <c r="CS880" s="133"/>
      <c r="CT880" s="133"/>
      <c r="CU880" s="133"/>
      <c r="CV880" s="133"/>
      <c r="CW880" s="133"/>
      <c r="CX880" s="133"/>
      <c r="CY880" s="133"/>
      <c r="CZ880" s="133"/>
      <c r="DA880" s="133"/>
      <c r="DB880" s="133"/>
      <c r="DC880" s="133"/>
      <c r="DD880" s="133"/>
      <c r="DE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33"/>
      <c r="BG881" s="133"/>
      <c r="BH881" s="133"/>
      <c r="BI881" s="133"/>
      <c r="BJ881" s="133"/>
      <c r="BK881" s="133"/>
      <c r="BL881" s="133"/>
      <c r="BM881" s="133"/>
      <c r="BN881" s="133"/>
      <c r="BO881" s="133"/>
      <c r="BP881" s="133"/>
      <c r="BQ881" s="133"/>
      <c r="BR881" s="133"/>
      <c r="BS881" s="133"/>
      <c r="BT881" s="133"/>
      <c r="BU881" s="133"/>
      <c r="BV881" s="133"/>
      <c r="BW881" s="133"/>
      <c r="BX881" s="133"/>
      <c r="BY881" s="133"/>
      <c r="BZ881" s="133"/>
      <c r="CA881" s="133"/>
      <c r="CB881" s="133"/>
      <c r="CC881" s="133"/>
      <c r="CD881" s="133"/>
      <c r="CE881" s="133"/>
      <c r="CF881" s="133"/>
      <c r="CG881" s="133"/>
      <c r="CH881" s="133"/>
      <c r="CI881" s="133"/>
      <c r="CJ881" s="133"/>
      <c r="CK881" s="133"/>
      <c r="CL881" s="133"/>
      <c r="CM881" s="133"/>
      <c r="CN881" s="133"/>
      <c r="CO881" s="133"/>
      <c r="CP881" s="133"/>
      <c r="CQ881" s="133"/>
      <c r="CR881" s="133"/>
      <c r="CS881" s="133"/>
      <c r="CT881" s="133"/>
      <c r="CU881" s="133"/>
      <c r="CV881" s="133"/>
      <c r="CW881" s="133"/>
      <c r="CX881" s="133"/>
      <c r="CY881" s="133"/>
      <c r="CZ881" s="133"/>
      <c r="DA881" s="133"/>
      <c r="DB881" s="133"/>
      <c r="DC881" s="133"/>
      <c r="DD881" s="133"/>
      <c r="DE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33"/>
      <c r="BG882" s="133"/>
      <c r="BH882" s="133"/>
      <c r="BI882" s="133"/>
      <c r="BJ882" s="133"/>
      <c r="BK882" s="133"/>
      <c r="BL882" s="133"/>
      <c r="BM882" s="133"/>
      <c r="BN882" s="133"/>
      <c r="BO882" s="133"/>
      <c r="BP882" s="133"/>
      <c r="BQ882" s="133"/>
      <c r="BR882" s="133"/>
      <c r="BS882" s="133"/>
      <c r="BT882" s="133"/>
      <c r="BU882" s="133"/>
      <c r="BV882" s="133"/>
      <c r="BW882" s="133"/>
      <c r="BX882" s="133"/>
      <c r="BY882" s="133"/>
      <c r="BZ882" s="133"/>
      <c r="CA882" s="133"/>
      <c r="CB882" s="133"/>
      <c r="CC882" s="133"/>
      <c r="CD882" s="133"/>
      <c r="CE882" s="133"/>
      <c r="CF882" s="133"/>
      <c r="CG882" s="133"/>
      <c r="CH882" s="133"/>
      <c r="CI882" s="133"/>
      <c r="CJ882" s="133"/>
      <c r="CK882" s="133"/>
      <c r="CL882" s="133"/>
      <c r="CM882" s="133"/>
      <c r="CN882" s="133"/>
      <c r="CO882" s="133"/>
      <c r="CP882" s="133"/>
      <c r="CQ882" s="133"/>
      <c r="CR882" s="133"/>
      <c r="CS882" s="133"/>
      <c r="CT882" s="133"/>
      <c r="CU882" s="133"/>
      <c r="CV882" s="133"/>
      <c r="CW882" s="133"/>
      <c r="CX882" s="133"/>
      <c r="CY882" s="133"/>
      <c r="CZ882" s="133"/>
      <c r="DA882" s="133"/>
      <c r="DB882" s="133"/>
      <c r="DC882" s="133"/>
      <c r="DD882" s="133"/>
      <c r="DE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33"/>
      <c r="BG883" s="133"/>
      <c r="BH883" s="133"/>
      <c r="BI883" s="133"/>
      <c r="BJ883" s="133"/>
      <c r="BK883" s="133"/>
      <c r="BL883" s="133"/>
      <c r="BM883" s="133"/>
      <c r="BN883" s="133"/>
      <c r="BO883" s="133"/>
      <c r="BP883" s="133"/>
      <c r="BQ883" s="133"/>
      <c r="BR883" s="133"/>
      <c r="BS883" s="133"/>
      <c r="BT883" s="133"/>
      <c r="BU883" s="133"/>
      <c r="BV883" s="133"/>
      <c r="BW883" s="133"/>
      <c r="BX883" s="133"/>
      <c r="BY883" s="133"/>
      <c r="BZ883" s="133"/>
      <c r="CA883" s="133"/>
      <c r="CB883" s="133"/>
      <c r="CC883" s="133"/>
      <c r="CD883" s="133"/>
      <c r="CE883" s="133"/>
      <c r="CF883" s="133"/>
      <c r="CG883" s="133"/>
      <c r="CH883" s="133"/>
      <c r="CI883" s="133"/>
      <c r="CJ883" s="133"/>
      <c r="CK883" s="133"/>
      <c r="CL883" s="133"/>
      <c r="CM883" s="133"/>
      <c r="CN883" s="133"/>
      <c r="CO883" s="133"/>
      <c r="CP883" s="133"/>
      <c r="CQ883" s="133"/>
      <c r="CR883" s="133"/>
      <c r="CS883" s="133"/>
      <c r="CT883" s="133"/>
      <c r="CU883" s="133"/>
      <c r="CV883" s="133"/>
      <c r="CW883" s="133"/>
      <c r="CX883" s="133"/>
      <c r="CY883" s="133"/>
      <c r="CZ883" s="133"/>
      <c r="DA883" s="133"/>
      <c r="DB883" s="133"/>
      <c r="DC883" s="133"/>
      <c r="DD883" s="133"/>
      <c r="DE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33"/>
      <c r="BG884" s="133"/>
      <c r="BH884" s="133"/>
      <c r="BI884" s="133"/>
      <c r="BJ884" s="133"/>
      <c r="BK884" s="133"/>
      <c r="BL884" s="133"/>
      <c r="BM884" s="133"/>
      <c r="BN884" s="133"/>
      <c r="BO884" s="133"/>
      <c r="BP884" s="133"/>
      <c r="BQ884" s="133"/>
      <c r="BR884" s="133"/>
      <c r="BS884" s="133"/>
      <c r="BT884" s="133"/>
      <c r="BU884" s="133"/>
      <c r="BV884" s="133"/>
      <c r="BW884" s="133"/>
      <c r="BX884" s="133"/>
      <c r="BY884" s="133"/>
      <c r="BZ884" s="133"/>
      <c r="CA884" s="133"/>
      <c r="CB884" s="133"/>
      <c r="CC884" s="133"/>
      <c r="CD884" s="133"/>
      <c r="CE884" s="133"/>
      <c r="CF884" s="133"/>
      <c r="CG884" s="133"/>
      <c r="CH884" s="133"/>
      <c r="CI884" s="133"/>
      <c r="CJ884" s="133"/>
      <c r="CK884" s="133"/>
      <c r="CL884" s="133"/>
      <c r="CM884" s="133"/>
      <c r="CN884" s="133"/>
      <c r="CO884" s="133"/>
      <c r="CP884" s="133"/>
      <c r="CQ884" s="133"/>
      <c r="CR884" s="133"/>
      <c r="CS884" s="133"/>
      <c r="CT884" s="133"/>
      <c r="CU884" s="133"/>
      <c r="CV884" s="133"/>
      <c r="CW884" s="133"/>
      <c r="CX884" s="133"/>
      <c r="CY884" s="133"/>
      <c r="CZ884" s="133"/>
      <c r="DA884" s="133"/>
      <c r="DB884" s="133"/>
      <c r="DC884" s="133"/>
      <c r="DD884" s="133"/>
      <c r="DE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33"/>
      <c r="BG885" s="133"/>
      <c r="BH885" s="133"/>
      <c r="BI885" s="133"/>
      <c r="BJ885" s="133"/>
      <c r="BK885" s="133"/>
      <c r="BL885" s="133"/>
      <c r="BM885" s="133"/>
      <c r="BN885" s="133"/>
      <c r="BO885" s="133"/>
      <c r="BP885" s="133"/>
      <c r="BQ885" s="133"/>
      <c r="BR885" s="133"/>
      <c r="BS885" s="133"/>
      <c r="BT885" s="133"/>
      <c r="BU885" s="133"/>
      <c r="BV885" s="133"/>
      <c r="BW885" s="133"/>
      <c r="BX885" s="133"/>
      <c r="BY885" s="133"/>
      <c r="BZ885" s="133"/>
      <c r="CA885" s="133"/>
      <c r="CB885" s="133"/>
      <c r="CC885" s="133"/>
      <c r="CD885" s="133"/>
      <c r="CE885" s="133"/>
      <c r="CF885" s="133"/>
      <c r="CG885" s="133"/>
      <c r="CH885" s="133"/>
      <c r="CI885" s="133"/>
      <c r="CJ885" s="133"/>
      <c r="CK885" s="133"/>
      <c r="CL885" s="133"/>
      <c r="CM885" s="133"/>
      <c r="CN885" s="133"/>
      <c r="CO885" s="133"/>
      <c r="CP885" s="133"/>
      <c r="CQ885" s="133"/>
      <c r="CR885" s="133"/>
      <c r="CS885" s="133"/>
      <c r="CT885" s="133"/>
      <c r="CU885" s="133"/>
      <c r="CV885" s="133"/>
      <c r="CW885" s="133"/>
      <c r="CX885" s="133"/>
      <c r="CY885" s="133"/>
      <c r="CZ885" s="133"/>
      <c r="DA885" s="133"/>
      <c r="DB885" s="133"/>
      <c r="DC885" s="133"/>
      <c r="DD885" s="133"/>
      <c r="DE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33"/>
      <c r="BG886" s="133"/>
      <c r="BH886" s="133"/>
      <c r="BI886" s="133"/>
      <c r="BJ886" s="133"/>
      <c r="BK886" s="133"/>
      <c r="BL886" s="133"/>
      <c r="BM886" s="133"/>
      <c r="BN886" s="133"/>
      <c r="BO886" s="133"/>
      <c r="BP886" s="133"/>
      <c r="BQ886" s="133"/>
      <c r="BR886" s="133"/>
      <c r="BS886" s="133"/>
      <c r="BT886" s="133"/>
      <c r="BU886" s="133"/>
      <c r="BV886" s="133"/>
      <c r="BW886" s="133"/>
      <c r="BX886" s="133"/>
      <c r="BY886" s="133"/>
      <c r="BZ886" s="133"/>
      <c r="CA886" s="133"/>
      <c r="CB886" s="133"/>
      <c r="CC886" s="133"/>
      <c r="CD886" s="133"/>
      <c r="CE886" s="133"/>
      <c r="CF886" s="133"/>
      <c r="CG886" s="133"/>
      <c r="CH886" s="133"/>
      <c r="CI886" s="133"/>
      <c r="CJ886" s="133"/>
      <c r="CK886" s="133"/>
      <c r="CL886" s="133"/>
      <c r="CM886" s="133"/>
      <c r="CN886" s="133"/>
      <c r="CO886" s="133"/>
      <c r="CP886" s="133"/>
      <c r="CQ886" s="133"/>
      <c r="CR886" s="133"/>
      <c r="CS886" s="133"/>
      <c r="CT886" s="133"/>
      <c r="CU886" s="133"/>
      <c r="CV886" s="133"/>
      <c r="CW886" s="133"/>
      <c r="CX886" s="133"/>
      <c r="CY886" s="133"/>
      <c r="CZ886" s="133"/>
      <c r="DA886" s="133"/>
      <c r="DB886" s="133"/>
      <c r="DC886" s="133"/>
      <c r="DD886" s="133"/>
      <c r="DE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33"/>
      <c r="BG887" s="133"/>
      <c r="BH887" s="133"/>
      <c r="BI887" s="133"/>
      <c r="BJ887" s="133"/>
      <c r="BK887" s="133"/>
      <c r="BL887" s="133"/>
      <c r="BM887" s="133"/>
      <c r="BN887" s="133"/>
      <c r="BO887" s="133"/>
      <c r="BP887" s="133"/>
      <c r="BQ887" s="133"/>
      <c r="BR887" s="133"/>
      <c r="BS887" s="133"/>
      <c r="BT887" s="133"/>
      <c r="BU887" s="133"/>
      <c r="BV887" s="133"/>
      <c r="BW887" s="133"/>
      <c r="BX887" s="133"/>
      <c r="BY887" s="133"/>
      <c r="BZ887" s="133"/>
      <c r="CA887" s="133"/>
      <c r="CB887" s="133"/>
      <c r="CC887" s="133"/>
      <c r="CD887" s="133"/>
      <c r="CE887" s="133"/>
      <c r="CF887" s="133"/>
      <c r="CG887" s="133"/>
      <c r="CH887" s="133"/>
      <c r="CI887" s="133"/>
      <c r="CJ887" s="133"/>
      <c r="CK887" s="133"/>
      <c r="CL887" s="133"/>
      <c r="CM887" s="133"/>
      <c r="CN887" s="133"/>
      <c r="CO887" s="133"/>
      <c r="CP887" s="133"/>
      <c r="CQ887" s="133"/>
      <c r="CR887" s="133"/>
      <c r="CS887" s="133"/>
      <c r="CT887" s="133"/>
      <c r="CU887" s="133"/>
      <c r="CV887" s="133"/>
      <c r="CW887" s="133"/>
      <c r="CX887" s="133"/>
      <c r="CY887" s="133"/>
      <c r="CZ887" s="133"/>
      <c r="DA887" s="133"/>
      <c r="DB887" s="133"/>
      <c r="DC887" s="133"/>
      <c r="DD887" s="133"/>
      <c r="DE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33"/>
      <c r="BG888" s="133"/>
      <c r="BH888" s="133"/>
      <c r="BI888" s="133"/>
      <c r="BJ888" s="133"/>
      <c r="BK888" s="133"/>
      <c r="BL888" s="133"/>
      <c r="BM888" s="133"/>
      <c r="BN888" s="133"/>
      <c r="BO888" s="133"/>
      <c r="BP888" s="133"/>
      <c r="BQ888" s="133"/>
      <c r="BR888" s="133"/>
      <c r="BS888" s="133"/>
      <c r="BT888" s="133"/>
      <c r="BU888" s="133"/>
      <c r="BV888" s="133"/>
      <c r="BW888" s="133"/>
      <c r="BX888" s="133"/>
      <c r="BY888" s="133"/>
      <c r="BZ888" s="133"/>
      <c r="CA888" s="133"/>
      <c r="CB888" s="133"/>
      <c r="CC888" s="133"/>
      <c r="CD888" s="133"/>
      <c r="CE888" s="133"/>
      <c r="CF888" s="133"/>
      <c r="CG888" s="133"/>
      <c r="CH888" s="133"/>
      <c r="CI888" s="133"/>
      <c r="CJ888" s="133"/>
      <c r="CK888" s="133"/>
      <c r="CL888" s="133"/>
      <c r="CM888" s="133"/>
      <c r="CN888" s="133"/>
      <c r="CO888" s="133"/>
      <c r="CP888" s="133"/>
      <c r="CQ888" s="133"/>
      <c r="CR888" s="133"/>
      <c r="CS888" s="133"/>
      <c r="CT888" s="133"/>
      <c r="CU888" s="133"/>
      <c r="CV888" s="133"/>
      <c r="CW888" s="133"/>
      <c r="CX888" s="133"/>
      <c r="CY888" s="133"/>
      <c r="CZ888" s="133"/>
      <c r="DA888" s="133"/>
      <c r="DB888" s="133"/>
      <c r="DC888" s="133"/>
      <c r="DD888" s="133"/>
      <c r="DE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33"/>
      <c r="BG889" s="133"/>
      <c r="BH889" s="133"/>
      <c r="BI889" s="133"/>
      <c r="BJ889" s="133"/>
      <c r="BK889" s="133"/>
      <c r="BL889" s="133"/>
      <c r="BM889" s="133"/>
      <c r="BN889" s="133"/>
      <c r="BO889" s="133"/>
      <c r="BP889" s="133"/>
      <c r="BQ889" s="133"/>
      <c r="BR889" s="133"/>
      <c r="BS889" s="133"/>
      <c r="BT889" s="133"/>
      <c r="BU889" s="133"/>
      <c r="BV889" s="133"/>
      <c r="BW889" s="133"/>
      <c r="BX889" s="133"/>
      <c r="BY889" s="133"/>
      <c r="BZ889" s="133"/>
      <c r="CA889" s="133"/>
      <c r="CB889" s="133"/>
      <c r="CC889" s="133"/>
      <c r="CD889" s="133"/>
      <c r="CE889" s="133"/>
      <c r="CF889" s="133"/>
      <c r="CG889" s="133"/>
      <c r="CH889" s="133"/>
      <c r="CI889" s="133"/>
      <c r="CJ889" s="133"/>
      <c r="CK889" s="133"/>
      <c r="CL889" s="133"/>
      <c r="CM889" s="133"/>
      <c r="CN889" s="133"/>
      <c r="CO889" s="133"/>
      <c r="CP889" s="133"/>
      <c r="CQ889" s="133"/>
      <c r="CR889" s="133"/>
      <c r="CS889" s="133"/>
      <c r="CT889" s="133"/>
      <c r="CU889" s="133"/>
      <c r="CV889" s="133"/>
      <c r="CW889" s="133"/>
      <c r="CX889" s="133"/>
      <c r="CY889" s="133"/>
      <c r="CZ889" s="133"/>
      <c r="DA889" s="133"/>
      <c r="DB889" s="133"/>
      <c r="DC889" s="133"/>
      <c r="DD889" s="133"/>
      <c r="DE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33"/>
      <c r="BG890" s="133"/>
      <c r="BH890" s="133"/>
      <c r="BI890" s="133"/>
      <c r="BJ890" s="133"/>
      <c r="BK890" s="133"/>
      <c r="BL890" s="133"/>
      <c r="BM890" s="133"/>
      <c r="BN890" s="133"/>
      <c r="BO890" s="133"/>
      <c r="BP890" s="133"/>
      <c r="BQ890" s="133"/>
      <c r="BR890" s="133"/>
      <c r="BS890" s="133"/>
      <c r="BT890" s="133"/>
      <c r="BU890" s="133"/>
      <c r="BV890" s="133"/>
      <c r="BW890" s="133"/>
      <c r="BX890" s="133"/>
      <c r="BY890" s="133"/>
      <c r="BZ890" s="133"/>
      <c r="CA890" s="133"/>
      <c r="CB890" s="133"/>
      <c r="CC890" s="133"/>
      <c r="CD890" s="133"/>
      <c r="CE890" s="133"/>
      <c r="CF890" s="133"/>
      <c r="CG890" s="133"/>
      <c r="CH890" s="133"/>
      <c r="CI890" s="133"/>
      <c r="CJ890" s="133"/>
      <c r="CK890" s="133"/>
      <c r="CL890" s="133"/>
      <c r="CM890" s="133"/>
      <c r="CN890" s="133"/>
      <c r="CO890" s="133"/>
      <c r="CP890" s="133"/>
      <c r="CQ890" s="133"/>
      <c r="CR890" s="133"/>
      <c r="CS890" s="133"/>
      <c r="CT890" s="133"/>
      <c r="CU890" s="133"/>
      <c r="CV890" s="133"/>
      <c r="CW890" s="133"/>
      <c r="CX890" s="133"/>
      <c r="CY890" s="133"/>
      <c r="CZ890" s="133"/>
      <c r="DA890" s="133"/>
      <c r="DB890" s="133"/>
      <c r="DC890" s="133"/>
      <c r="DD890" s="133"/>
      <c r="DE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33"/>
      <c r="BG891" s="133"/>
      <c r="BH891" s="133"/>
      <c r="BI891" s="133"/>
      <c r="BJ891" s="133"/>
      <c r="BK891" s="133"/>
      <c r="BL891" s="133"/>
      <c r="BM891" s="133"/>
      <c r="BN891" s="133"/>
      <c r="BO891" s="133"/>
      <c r="BP891" s="133"/>
      <c r="BQ891" s="133"/>
      <c r="BR891" s="133"/>
      <c r="BS891" s="133"/>
      <c r="BT891" s="133"/>
      <c r="BU891" s="133"/>
      <c r="BV891" s="133"/>
      <c r="BW891" s="133"/>
      <c r="BX891" s="133"/>
      <c r="BY891" s="133"/>
      <c r="BZ891" s="133"/>
      <c r="CA891" s="133"/>
      <c r="CB891" s="133"/>
      <c r="CC891" s="133"/>
      <c r="CD891" s="133"/>
      <c r="CE891" s="133"/>
      <c r="CF891" s="133"/>
      <c r="CG891" s="133"/>
      <c r="CH891" s="133"/>
      <c r="CI891" s="133"/>
      <c r="CJ891" s="133"/>
      <c r="CK891" s="133"/>
      <c r="CL891" s="133"/>
      <c r="CM891" s="133"/>
      <c r="CN891" s="133"/>
      <c r="CO891" s="133"/>
      <c r="CP891" s="133"/>
      <c r="CQ891" s="133"/>
      <c r="CR891" s="133"/>
      <c r="CS891" s="133"/>
      <c r="CT891" s="133"/>
      <c r="CU891" s="133"/>
      <c r="CV891" s="133"/>
      <c r="CW891" s="133"/>
      <c r="CX891" s="133"/>
      <c r="CY891" s="133"/>
      <c r="CZ891" s="133"/>
      <c r="DA891" s="133"/>
      <c r="DB891" s="133"/>
      <c r="DC891" s="133"/>
      <c r="DD891" s="133"/>
      <c r="DE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33"/>
      <c r="BG892" s="133"/>
      <c r="BH892" s="133"/>
      <c r="BI892" s="133"/>
      <c r="BJ892" s="133"/>
      <c r="BK892" s="133"/>
      <c r="BL892" s="133"/>
      <c r="BM892" s="133"/>
      <c r="BN892" s="133"/>
      <c r="BO892" s="133"/>
      <c r="BP892" s="133"/>
      <c r="BQ892" s="133"/>
      <c r="BR892" s="133"/>
      <c r="BS892" s="133"/>
      <c r="BT892" s="133"/>
      <c r="BU892" s="133"/>
      <c r="BV892" s="133"/>
      <c r="BW892" s="133"/>
      <c r="BX892" s="133"/>
      <c r="BY892" s="133"/>
      <c r="BZ892" s="133"/>
      <c r="CA892" s="133"/>
      <c r="CB892" s="133"/>
      <c r="CC892" s="133"/>
      <c r="CD892" s="133"/>
      <c r="CE892" s="133"/>
      <c r="CF892" s="133"/>
      <c r="CG892" s="133"/>
      <c r="CH892" s="133"/>
      <c r="CI892" s="133"/>
      <c r="CJ892" s="133"/>
      <c r="CK892" s="133"/>
      <c r="CL892" s="133"/>
      <c r="CM892" s="133"/>
      <c r="CN892" s="133"/>
      <c r="CO892" s="133"/>
      <c r="CP892" s="133"/>
      <c r="CQ892" s="133"/>
      <c r="CR892" s="133"/>
      <c r="CS892" s="133"/>
      <c r="CT892" s="133"/>
      <c r="CU892" s="133"/>
      <c r="CV892" s="133"/>
      <c r="CW892" s="133"/>
      <c r="CX892" s="133"/>
      <c r="CY892" s="133"/>
      <c r="CZ892" s="133"/>
      <c r="DA892" s="133"/>
      <c r="DB892" s="133"/>
      <c r="DC892" s="133"/>
      <c r="DD892" s="133"/>
      <c r="DE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33"/>
      <c r="BG893" s="133"/>
      <c r="BH893" s="133"/>
      <c r="BI893" s="133"/>
      <c r="BJ893" s="133"/>
      <c r="BK893" s="133"/>
      <c r="BL893" s="133"/>
      <c r="BM893" s="133"/>
      <c r="BN893" s="133"/>
      <c r="BO893" s="133"/>
      <c r="BP893" s="133"/>
      <c r="BQ893" s="133"/>
      <c r="BR893" s="133"/>
      <c r="BS893" s="133"/>
      <c r="BT893" s="133"/>
      <c r="BU893" s="133"/>
      <c r="BV893" s="133"/>
      <c r="BW893" s="133"/>
      <c r="BX893" s="133"/>
      <c r="BY893" s="133"/>
      <c r="BZ893" s="133"/>
      <c r="CA893" s="133"/>
      <c r="CB893" s="133"/>
      <c r="CC893" s="133"/>
      <c r="CD893" s="133"/>
      <c r="CE893" s="133"/>
      <c r="CF893" s="133"/>
      <c r="CG893" s="133"/>
      <c r="CH893" s="133"/>
      <c r="CI893" s="133"/>
      <c r="CJ893" s="133"/>
      <c r="CK893" s="133"/>
      <c r="CL893" s="133"/>
      <c r="CM893" s="133"/>
      <c r="CN893" s="133"/>
      <c r="CO893" s="133"/>
      <c r="CP893" s="133"/>
      <c r="CQ893" s="133"/>
      <c r="CR893" s="133"/>
      <c r="CS893" s="133"/>
      <c r="CT893" s="133"/>
      <c r="CU893" s="133"/>
      <c r="CV893" s="133"/>
      <c r="CW893" s="133"/>
      <c r="CX893" s="133"/>
      <c r="CY893" s="133"/>
      <c r="CZ893" s="133"/>
      <c r="DA893" s="133"/>
      <c r="DB893" s="133"/>
      <c r="DC893" s="133"/>
      <c r="DD893" s="133"/>
      <c r="DE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33"/>
      <c r="BG894" s="133"/>
      <c r="BH894" s="133"/>
      <c r="BI894" s="133"/>
      <c r="BJ894" s="133"/>
      <c r="BK894" s="133"/>
      <c r="BL894" s="133"/>
      <c r="BM894" s="133"/>
      <c r="BN894" s="133"/>
      <c r="BO894" s="133"/>
      <c r="BP894" s="133"/>
      <c r="BQ894" s="133"/>
      <c r="BR894" s="133"/>
      <c r="BS894" s="133"/>
      <c r="BT894" s="133"/>
      <c r="BU894" s="133"/>
      <c r="BV894" s="133"/>
      <c r="BW894" s="133"/>
      <c r="BX894" s="133"/>
      <c r="BY894" s="133"/>
      <c r="BZ894" s="133"/>
      <c r="CA894" s="133"/>
      <c r="CB894" s="133"/>
      <c r="CC894" s="133"/>
      <c r="CD894" s="133"/>
      <c r="CE894" s="133"/>
      <c r="CF894" s="133"/>
      <c r="CG894" s="133"/>
      <c r="CH894" s="133"/>
      <c r="CI894" s="133"/>
      <c r="CJ894" s="133"/>
      <c r="CK894" s="133"/>
      <c r="CL894" s="133"/>
      <c r="CM894" s="133"/>
      <c r="CN894" s="133"/>
      <c r="CO894" s="133"/>
      <c r="CP894" s="133"/>
      <c r="CQ894" s="133"/>
      <c r="CR894" s="133"/>
      <c r="CS894" s="133"/>
      <c r="CT894" s="133"/>
      <c r="CU894" s="133"/>
      <c r="CV894" s="133"/>
      <c r="CW894" s="133"/>
      <c r="CX894" s="133"/>
      <c r="CY894" s="133"/>
      <c r="CZ894" s="133"/>
      <c r="DA894" s="133"/>
      <c r="DB894" s="133"/>
      <c r="DC894" s="133"/>
      <c r="DD894" s="133"/>
      <c r="DE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33"/>
      <c r="BG895" s="133"/>
      <c r="BH895" s="133"/>
      <c r="BI895" s="133"/>
      <c r="BJ895" s="133"/>
      <c r="BK895" s="133"/>
      <c r="BL895" s="133"/>
      <c r="BM895" s="133"/>
      <c r="BN895" s="133"/>
      <c r="BO895" s="133"/>
      <c r="BP895" s="133"/>
      <c r="BQ895" s="133"/>
      <c r="BR895" s="133"/>
      <c r="BS895" s="133"/>
      <c r="BT895" s="133"/>
      <c r="BU895" s="133"/>
      <c r="BV895" s="133"/>
      <c r="BW895" s="133"/>
      <c r="BX895" s="133"/>
      <c r="BY895" s="133"/>
      <c r="BZ895" s="133"/>
      <c r="CA895" s="133"/>
      <c r="CB895" s="133"/>
      <c r="CC895" s="133"/>
      <c r="CD895" s="133"/>
      <c r="CE895" s="133"/>
      <c r="CF895" s="133"/>
      <c r="CG895" s="133"/>
      <c r="CH895" s="133"/>
      <c r="CI895" s="133"/>
      <c r="CJ895" s="133"/>
      <c r="CK895" s="133"/>
      <c r="CL895" s="133"/>
      <c r="CM895" s="133"/>
      <c r="CN895" s="133"/>
      <c r="CO895" s="133"/>
      <c r="CP895" s="133"/>
      <c r="CQ895" s="133"/>
      <c r="CR895" s="133"/>
      <c r="CS895" s="133"/>
      <c r="CT895" s="133"/>
      <c r="CU895" s="133"/>
      <c r="CV895" s="133"/>
      <c r="CW895" s="133"/>
      <c r="CX895" s="133"/>
      <c r="CY895" s="133"/>
      <c r="CZ895" s="133"/>
      <c r="DA895" s="133"/>
      <c r="DB895" s="133"/>
      <c r="DC895" s="133"/>
      <c r="DD895" s="133"/>
      <c r="DE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33"/>
      <c r="BG896" s="133"/>
      <c r="BH896" s="133"/>
      <c r="BI896" s="133"/>
      <c r="BJ896" s="133"/>
      <c r="BK896" s="133"/>
      <c r="BL896" s="133"/>
      <c r="BM896" s="133"/>
      <c r="BN896" s="133"/>
      <c r="BO896" s="133"/>
      <c r="BP896" s="133"/>
      <c r="BQ896" s="133"/>
      <c r="BR896" s="133"/>
      <c r="BS896" s="133"/>
      <c r="BT896" s="133"/>
      <c r="BU896" s="133"/>
      <c r="BV896" s="133"/>
      <c r="BW896" s="133"/>
      <c r="BX896" s="133"/>
      <c r="BY896" s="133"/>
      <c r="BZ896" s="133"/>
      <c r="CA896" s="133"/>
      <c r="CB896" s="133"/>
      <c r="CC896" s="133"/>
      <c r="CD896" s="133"/>
      <c r="CE896" s="133"/>
      <c r="CF896" s="133"/>
      <c r="CG896" s="133"/>
      <c r="CH896" s="133"/>
      <c r="CI896" s="133"/>
      <c r="CJ896" s="133"/>
      <c r="CK896" s="133"/>
      <c r="CL896" s="133"/>
      <c r="CM896" s="133"/>
      <c r="CN896" s="133"/>
      <c r="CO896" s="133"/>
      <c r="CP896" s="133"/>
      <c r="CQ896" s="133"/>
      <c r="CR896" s="133"/>
      <c r="CS896" s="133"/>
      <c r="CT896" s="133"/>
      <c r="CU896" s="133"/>
      <c r="CV896" s="133"/>
      <c r="CW896" s="133"/>
      <c r="CX896" s="133"/>
      <c r="CY896" s="133"/>
      <c r="CZ896" s="133"/>
      <c r="DA896" s="133"/>
      <c r="DB896" s="133"/>
      <c r="DC896" s="133"/>
      <c r="DD896" s="133"/>
      <c r="DE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33"/>
      <c r="BG897" s="133"/>
      <c r="BH897" s="133"/>
      <c r="BI897" s="133"/>
      <c r="BJ897" s="133"/>
      <c r="BK897" s="133"/>
      <c r="BL897" s="133"/>
      <c r="BM897" s="133"/>
      <c r="BN897" s="133"/>
      <c r="BO897" s="133"/>
      <c r="BP897" s="133"/>
      <c r="BQ897" s="133"/>
      <c r="BR897" s="133"/>
      <c r="BS897" s="133"/>
      <c r="BT897" s="133"/>
      <c r="BU897" s="133"/>
      <c r="BV897" s="133"/>
      <c r="BW897" s="133"/>
      <c r="BX897" s="133"/>
      <c r="BY897" s="133"/>
      <c r="BZ897" s="133"/>
      <c r="CA897" s="133"/>
      <c r="CB897" s="133"/>
      <c r="CC897" s="133"/>
      <c r="CD897" s="133"/>
      <c r="CE897" s="133"/>
      <c r="CF897" s="133"/>
      <c r="CG897" s="133"/>
      <c r="CH897" s="133"/>
      <c r="CI897" s="133"/>
      <c r="CJ897" s="133"/>
      <c r="CK897" s="133"/>
      <c r="CL897" s="133"/>
      <c r="CM897" s="133"/>
      <c r="CN897" s="133"/>
      <c r="CO897" s="133"/>
      <c r="CP897" s="133"/>
      <c r="CQ897" s="133"/>
      <c r="CR897" s="133"/>
      <c r="CS897" s="133"/>
      <c r="CT897" s="133"/>
      <c r="CU897" s="133"/>
      <c r="CV897" s="133"/>
      <c r="CW897" s="133"/>
      <c r="CX897" s="133"/>
      <c r="CY897" s="133"/>
      <c r="CZ897" s="133"/>
      <c r="DA897" s="133"/>
      <c r="DB897" s="133"/>
      <c r="DC897" s="133"/>
      <c r="DD897" s="133"/>
      <c r="DE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33"/>
      <c r="BG898" s="133"/>
      <c r="BH898" s="133"/>
      <c r="BI898" s="133"/>
      <c r="BJ898" s="133"/>
      <c r="BK898" s="133"/>
      <c r="BL898" s="133"/>
      <c r="BM898" s="133"/>
      <c r="BN898" s="133"/>
      <c r="BO898" s="133"/>
      <c r="BP898" s="133"/>
      <c r="BQ898" s="133"/>
      <c r="BR898" s="133"/>
      <c r="BS898" s="133"/>
      <c r="BT898" s="133"/>
      <c r="BU898" s="133"/>
      <c r="BV898" s="133"/>
      <c r="BW898" s="133"/>
      <c r="BX898" s="133"/>
      <c r="BY898" s="133"/>
      <c r="BZ898" s="133"/>
      <c r="CA898" s="133"/>
      <c r="CB898" s="133"/>
      <c r="CC898" s="133"/>
      <c r="CD898" s="133"/>
      <c r="CE898" s="133"/>
      <c r="CF898" s="133"/>
      <c r="CG898" s="133"/>
      <c r="CH898" s="133"/>
      <c r="CI898" s="133"/>
      <c r="CJ898" s="133"/>
      <c r="CK898" s="133"/>
      <c r="CL898" s="133"/>
      <c r="CM898" s="133"/>
      <c r="CN898" s="133"/>
      <c r="CO898" s="133"/>
      <c r="CP898" s="133"/>
      <c r="CQ898" s="133"/>
      <c r="CR898" s="133"/>
      <c r="CS898" s="133"/>
      <c r="CT898" s="133"/>
      <c r="CU898" s="133"/>
      <c r="CV898" s="133"/>
      <c r="CW898" s="133"/>
      <c r="CX898" s="133"/>
      <c r="CY898" s="133"/>
      <c r="CZ898" s="133"/>
      <c r="DA898" s="133"/>
      <c r="DB898" s="133"/>
      <c r="DC898" s="133"/>
      <c r="DD898" s="133"/>
      <c r="DE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33"/>
      <c r="BG899" s="133"/>
      <c r="BH899" s="133"/>
      <c r="BI899" s="133"/>
      <c r="BJ899" s="133"/>
      <c r="BK899" s="133"/>
      <c r="BL899" s="133"/>
      <c r="BM899" s="133"/>
      <c r="BN899" s="133"/>
      <c r="BO899" s="133"/>
      <c r="BP899" s="133"/>
      <c r="BQ899" s="133"/>
      <c r="BR899" s="133"/>
      <c r="BS899" s="133"/>
      <c r="BT899" s="133"/>
      <c r="BU899" s="133"/>
      <c r="BV899" s="133"/>
      <c r="BW899" s="133"/>
      <c r="BX899" s="133"/>
      <c r="BY899" s="133"/>
      <c r="BZ899" s="133"/>
      <c r="CA899" s="133"/>
      <c r="CB899" s="133"/>
      <c r="CC899" s="133"/>
      <c r="CD899" s="133"/>
      <c r="CE899" s="133"/>
      <c r="CF899" s="133"/>
      <c r="CG899" s="133"/>
      <c r="CH899" s="133"/>
      <c r="CI899" s="133"/>
      <c r="CJ899" s="133"/>
      <c r="CK899" s="133"/>
      <c r="CL899" s="133"/>
      <c r="CM899" s="133"/>
      <c r="CN899" s="133"/>
      <c r="CO899" s="133"/>
      <c r="CP899" s="133"/>
      <c r="CQ899" s="133"/>
      <c r="CR899" s="133"/>
      <c r="CS899" s="133"/>
      <c r="CT899" s="133"/>
      <c r="CU899" s="133"/>
      <c r="CV899" s="133"/>
      <c r="CW899" s="133"/>
      <c r="CX899" s="133"/>
      <c r="CY899" s="133"/>
      <c r="CZ899" s="133"/>
      <c r="DA899" s="133"/>
      <c r="DB899" s="133"/>
      <c r="DC899" s="133"/>
      <c r="DD899" s="133"/>
      <c r="DE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33"/>
      <c r="BG900" s="133"/>
      <c r="BH900" s="133"/>
      <c r="BI900" s="133"/>
      <c r="BJ900" s="133"/>
      <c r="BK900" s="133"/>
      <c r="BL900" s="133"/>
      <c r="BM900" s="133"/>
      <c r="BN900" s="133"/>
      <c r="BO900" s="133"/>
      <c r="BP900" s="133"/>
      <c r="BQ900" s="133"/>
      <c r="BR900" s="133"/>
      <c r="BS900" s="133"/>
      <c r="BT900" s="133"/>
      <c r="BU900" s="133"/>
      <c r="BV900" s="133"/>
      <c r="BW900" s="133"/>
      <c r="BX900" s="133"/>
      <c r="BY900" s="133"/>
      <c r="BZ900" s="133"/>
      <c r="CA900" s="133"/>
      <c r="CB900" s="133"/>
      <c r="CC900" s="133"/>
      <c r="CD900" s="133"/>
      <c r="CE900" s="133"/>
      <c r="CF900" s="133"/>
      <c r="CG900" s="133"/>
      <c r="CH900" s="133"/>
      <c r="CI900" s="133"/>
      <c r="CJ900" s="133"/>
      <c r="CK900" s="133"/>
      <c r="CL900" s="133"/>
      <c r="CM900" s="133"/>
      <c r="CN900" s="133"/>
      <c r="CO900" s="133"/>
      <c r="CP900" s="133"/>
      <c r="CQ900" s="133"/>
      <c r="CR900" s="133"/>
      <c r="CS900" s="133"/>
      <c r="CT900" s="133"/>
      <c r="CU900" s="133"/>
      <c r="CV900" s="133"/>
      <c r="CW900" s="133"/>
      <c r="CX900" s="133"/>
      <c r="CY900" s="133"/>
      <c r="CZ900" s="133"/>
      <c r="DA900" s="133"/>
      <c r="DB900" s="133"/>
      <c r="DC900" s="133"/>
      <c r="DD900" s="133"/>
      <c r="DE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33"/>
      <c r="BG901" s="133"/>
      <c r="BH901" s="133"/>
      <c r="BI901" s="133"/>
      <c r="BJ901" s="133"/>
      <c r="BK901" s="133"/>
      <c r="BL901" s="133"/>
      <c r="BM901" s="133"/>
      <c r="BN901" s="133"/>
      <c r="BO901" s="133"/>
      <c r="BP901" s="133"/>
      <c r="BQ901" s="133"/>
      <c r="BR901" s="133"/>
      <c r="BS901" s="133"/>
      <c r="BT901" s="133"/>
      <c r="BU901" s="133"/>
      <c r="BV901" s="133"/>
      <c r="BW901" s="133"/>
      <c r="BX901" s="133"/>
      <c r="BY901" s="133"/>
      <c r="BZ901" s="133"/>
      <c r="CA901" s="133"/>
      <c r="CB901" s="133"/>
      <c r="CC901" s="133"/>
      <c r="CD901" s="133"/>
      <c r="CE901" s="133"/>
      <c r="CF901" s="133"/>
      <c r="CG901" s="133"/>
      <c r="CH901" s="133"/>
      <c r="CI901" s="133"/>
      <c r="CJ901" s="133"/>
      <c r="CK901" s="133"/>
      <c r="CL901" s="133"/>
      <c r="CM901" s="133"/>
      <c r="CN901" s="133"/>
      <c r="CO901" s="133"/>
      <c r="CP901" s="133"/>
      <c r="CQ901" s="133"/>
      <c r="CR901" s="133"/>
      <c r="CS901" s="133"/>
      <c r="CT901" s="133"/>
      <c r="CU901" s="133"/>
      <c r="CV901" s="133"/>
      <c r="CW901" s="133"/>
      <c r="CX901" s="133"/>
      <c r="CY901" s="133"/>
      <c r="CZ901" s="133"/>
      <c r="DA901" s="133"/>
      <c r="DB901" s="133"/>
      <c r="DC901" s="133"/>
      <c r="DD901" s="133"/>
      <c r="DE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33"/>
      <c r="BG902" s="133"/>
      <c r="BH902" s="133"/>
      <c r="BI902" s="133"/>
      <c r="BJ902" s="133"/>
      <c r="BK902" s="133"/>
      <c r="BL902" s="133"/>
      <c r="BM902" s="133"/>
      <c r="BN902" s="133"/>
      <c r="BO902" s="133"/>
      <c r="BP902" s="133"/>
      <c r="BQ902" s="133"/>
      <c r="BR902" s="133"/>
      <c r="BS902" s="133"/>
      <c r="BT902" s="133"/>
      <c r="BU902" s="133"/>
      <c r="BV902" s="133"/>
      <c r="BW902" s="133"/>
      <c r="BX902" s="133"/>
      <c r="BY902" s="133"/>
      <c r="BZ902" s="133"/>
      <c r="CA902" s="133"/>
      <c r="CB902" s="133"/>
      <c r="CC902" s="133"/>
      <c r="CD902" s="133"/>
      <c r="CE902" s="133"/>
      <c r="CF902" s="133"/>
      <c r="CG902" s="133"/>
      <c r="CH902" s="133"/>
      <c r="CI902" s="133"/>
      <c r="CJ902" s="133"/>
      <c r="CK902" s="133"/>
      <c r="CL902" s="133"/>
      <c r="CM902" s="133"/>
      <c r="CN902" s="133"/>
      <c r="CO902" s="133"/>
      <c r="CP902" s="133"/>
      <c r="CQ902" s="133"/>
      <c r="CR902" s="133"/>
      <c r="CS902" s="133"/>
      <c r="CT902" s="133"/>
      <c r="CU902" s="133"/>
      <c r="CV902" s="133"/>
      <c r="CW902" s="133"/>
      <c r="CX902" s="133"/>
      <c r="CY902" s="133"/>
      <c r="CZ902" s="133"/>
      <c r="DA902" s="133"/>
      <c r="DB902" s="133"/>
      <c r="DC902" s="133"/>
      <c r="DD902" s="133"/>
      <c r="DE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33"/>
      <c r="BG903" s="133"/>
      <c r="BH903" s="133"/>
      <c r="BI903" s="133"/>
      <c r="BJ903" s="133"/>
      <c r="BK903" s="133"/>
      <c r="BL903" s="133"/>
      <c r="BM903" s="133"/>
      <c r="BN903" s="133"/>
      <c r="BO903" s="133"/>
      <c r="BP903" s="133"/>
      <c r="BQ903" s="133"/>
      <c r="BR903" s="133"/>
      <c r="BS903" s="133"/>
      <c r="BT903" s="133"/>
      <c r="BU903" s="133"/>
      <c r="BV903" s="133"/>
      <c r="BW903" s="133"/>
      <c r="BX903" s="133"/>
      <c r="BY903" s="133"/>
      <c r="BZ903" s="133"/>
      <c r="CA903" s="133"/>
      <c r="CB903" s="133"/>
      <c r="CC903" s="133"/>
      <c r="CD903" s="133"/>
      <c r="CE903" s="133"/>
      <c r="CF903" s="133"/>
      <c r="CG903" s="133"/>
      <c r="CH903" s="133"/>
      <c r="CI903" s="133"/>
      <c r="CJ903" s="133"/>
      <c r="CK903" s="133"/>
      <c r="CL903" s="133"/>
      <c r="CM903" s="133"/>
      <c r="CN903" s="133"/>
      <c r="CO903" s="133"/>
      <c r="CP903" s="133"/>
      <c r="CQ903" s="133"/>
      <c r="CR903" s="133"/>
      <c r="CS903" s="133"/>
      <c r="CT903" s="133"/>
      <c r="CU903" s="133"/>
      <c r="CV903" s="133"/>
      <c r="CW903" s="133"/>
      <c r="CX903" s="133"/>
      <c r="CY903" s="133"/>
      <c r="CZ903" s="133"/>
      <c r="DA903" s="133"/>
      <c r="DB903" s="133"/>
      <c r="DC903" s="133"/>
      <c r="DD903" s="133"/>
      <c r="DE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33"/>
      <c r="BG904" s="133"/>
      <c r="BH904" s="133"/>
      <c r="BI904" s="133"/>
      <c r="BJ904" s="133"/>
      <c r="BK904" s="133"/>
      <c r="BL904" s="133"/>
      <c r="BM904" s="133"/>
      <c r="BN904" s="133"/>
      <c r="BO904" s="133"/>
      <c r="BP904" s="133"/>
      <c r="BQ904" s="133"/>
      <c r="BR904" s="133"/>
      <c r="BS904" s="133"/>
      <c r="BT904" s="133"/>
      <c r="BU904" s="133"/>
      <c r="BV904" s="133"/>
      <c r="BW904" s="133"/>
      <c r="BX904" s="133"/>
      <c r="BY904" s="133"/>
      <c r="BZ904" s="133"/>
      <c r="CA904" s="133"/>
      <c r="CB904" s="133"/>
      <c r="CC904" s="133"/>
      <c r="CD904" s="133"/>
      <c r="CE904" s="133"/>
      <c r="CF904" s="133"/>
      <c r="CG904" s="133"/>
      <c r="CH904" s="133"/>
      <c r="CI904" s="133"/>
      <c r="CJ904" s="133"/>
      <c r="CK904" s="133"/>
      <c r="CL904" s="133"/>
      <c r="CM904" s="133"/>
      <c r="CN904" s="133"/>
      <c r="CO904" s="133"/>
      <c r="CP904" s="133"/>
      <c r="CQ904" s="133"/>
      <c r="CR904" s="133"/>
      <c r="CS904" s="133"/>
      <c r="CT904" s="133"/>
      <c r="CU904" s="133"/>
      <c r="CV904" s="133"/>
      <c r="CW904" s="133"/>
      <c r="CX904" s="133"/>
      <c r="CY904" s="133"/>
      <c r="CZ904" s="133"/>
      <c r="DA904" s="133"/>
      <c r="DB904" s="133"/>
      <c r="DC904" s="133"/>
      <c r="DD904" s="133"/>
      <c r="DE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33"/>
      <c r="BG905" s="133"/>
      <c r="BH905" s="133"/>
      <c r="BI905" s="133"/>
      <c r="BJ905" s="133"/>
      <c r="BK905" s="133"/>
      <c r="BL905" s="133"/>
      <c r="BM905" s="133"/>
      <c r="BN905" s="133"/>
      <c r="BO905" s="133"/>
      <c r="BP905" s="133"/>
      <c r="BQ905" s="133"/>
      <c r="BR905" s="133"/>
      <c r="BS905" s="133"/>
      <c r="BT905" s="133"/>
      <c r="BU905" s="133"/>
      <c r="BV905" s="133"/>
      <c r="BW905" s="133"/>
      <c r="BX905" s="133"/>
      <c r="BY905" s="133"/>
      <c r="BZ905" s="133"/>
      <c r="CA905" s="133"/>
      <c r="CB905" s="133"/>
      <c r="CC905" s="133"/>
      <c r="CD905" s="133"/>
      <c r="CE905" s="133"/>
      <c r="CF905" s="133"/>
      <c r="CG905" s="133"/>
      <c r="CH905" s="133"/>
      <c r="CI905" s="133"/>
      <c r="CJ905" s="133"/>
      <c r="CK905" s="133"/>
      <c r="CL905" s="133"/>
      <c r="CM905" s="133"/>
      <c r="CN905" s="133"/>
      <c r="CO905" s="133"/>
      <c r="CP905" s="133"/>
      <c r="CQ905" s="133"/>
      <c r="CR905" s="133"/>
      <c r="CS905" s="133"/>
      <c r="CT905" s="133"/>
      <c r="CU905" s="133"/>
      <c r="CV905" s="133"/>
      <c r="CW905" s="133"/>
      <c r="CX905" s="133"/>
      <c r="CY905" s="133"/>
      <c r="CZ905" s="133"/>
      <c r="DA905" s="133"/>
      <c r="DB905" s="133"/>
      <c r="DC905" s="133"/>
      <c r="DD905" s="133"/>
      <c r="DE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33"/>
      <c r="BG906" s="133"/>
      <c r="BH906" s="133"/>
      <c r="BI906" s="133"/>
      <c r="BJ906" s="133"/>
      <c r="BK906" s="133"/>
      <c r="BL906" s="133"/>
      <c r="BM906" s="133"/>
      <c r="BN906" s="133"/>
      <c r="BO906" s="133"/>
      <c r="BP906" s="133"/>
      <c r="BQ906" s="133"/>
      <c r="BR906" s="133"/>
      <c r="BS906" s="133"/>
      <c r="BT906" s="133"/>
      <c r="BU906" s="133"/>
      <c r="BV906" s="133"/>
      <c r="BW906" s="133"/>
      <c r="BX906" s="133"/>
      <c r="BY906" s="133"/>
      <c r="BZ906" s="133"/>
      <c r="CA906" s="133"/>
      <c r="CB906" s="133"/>
      <c r="CC906" s="133"/>
      <c r="CD906" s="133"/>
      <c r="CE906" s="133"/>
      <c r="CF906" s="133"/>
      <c r="CG906" s="133"/>
      <c r="CH906" s="133"/>
      <c r="CI906" s="133"/>
      <c r="CJ906" s="133"/>
      <c r="CK906" s="133"/>
      <c r="CL906" s="133"/>
      <c r="CM906" s="133"/>
      <c r="CN906" s="133"/>
      <c r="CO906" s="133"/>
      <c r="CP906" s="133"/>
      <c r="CQ906" s="133"/>
      <c r="CR906" s="133"/>
      <c r="CS906" s="133"/>
      <c r="CT906" s="133"/>
      <c r="CU906" s="133"/>
      <c r="CV906" s="133"/>
      <c r="CW906" s="133"/>
      <c r="CX906" s="133"/>
      <c r="CY906" s="133"/>
      <c r="CZ906" s="133"/>
      <c r="DA906" s="133"/>
      <c r="DB906" s="133"/>
      <c r="DC906" s="133"/>
      <c r="DD906" s="133"/>
      <c r="DE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33"/>
      <c r="BG907" s="133"/>
      <c r="BH907" s="133"/>
      <c r="BI907" s="133"/>
      <c r="BJ907" s="133"/>
      <c r="BK907" s="133"/>
      <c r="BL907" s="133"/>
      <c r="BM907" s="133"/>
      <c r="BN907" s="133"/>
      <c r="BO907" s="133"/>
      <c r="BP907" s="133"/>
      <c r="BQ907" s="133"/>
      <c r="BR907" s="133"/>
      <c r="BS907" s="133"/>
      <c r="BT907" s="133"/>
      <c r="BU907" s="133"/>
      <c r="BV907" s="133"/>
      <c r="BW907" s="133"/>
      <c r="BX907" s="133"/>
      <c r="BY907" s="133"/>
      <c r="BZ907" s="133"/>
      <c r="CA907" s="133"/>
      <c r="CB907" s="133"/>
      <c r="CC907" s="133"/>
      <c r="CD907" s="133"/>
      <c r="CE907" s="133"/>
      <c r="CF907" s="133"/>
      <c r="CG907" s="133"/>
      <c r="CH907" s="133"/>
      <c r="CI907" s="133"/>
      <c r="CJ907" s="133"/>
      <c r="CK907" s="133"/>
      <c r="CL907" s="133"/>
      <c r="CM907" s="133"/>
      <c r="CN907" s="133"/>
      <c r="CO907" s="133"/>
      <c r="CP907" s="133"/>
      <c r="CQ907" s="133"/>
      <c r="CR907" s="133"/>
      <c r="CS907" s="133"/>
      <c r="CT907" s="133"/>
      <c r="CU907" s="133"/>
      <c r="CV907" s="133"/>
      <c r="CW907" s="133"/>
      <c r="CX907" s="133"/>
      <c r="CY907" s="133"/>
      <c r="CZ907" s="133"/>
      <c r="DA907" s="133"/>
      <c r="DB907" s="133"/>
      <c r="DC907" s="133"/>
      <c r="DD907" s="133"/>
      <c r="DE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33"/>
      <c r="BG908" s="133"/>
      <c r="BH908" s="133"/>
      <c r="BI908" s="133"/>
      <c r="BJ908" s="133"/>
      <c r="BK908" s="133"/>
      <c r="BL908" s="133"/>
      <c r="BM908" s="133"/>
      <c r="BN908" s="133"/>
      <c r="BO908" s="133"/>
      <c r="BP908" s="133"/>
      <c r="BQ908" s="133"/>
      <c r="BR908" s="133"/>
      <c r="BS908" s="133"/>
      <c r="BT908" s="133"/>
      <c r="BU908" s="133"/>
      <c r="BV908" s="133"/>
      <c r="BW908" s="133"/>
      <c r="BX908" s="133"/>
      <c r="BY908" s="133"/>
      <c r="BZ908" s="133"/>
      <c r="CA908" s="133"/>
      <c r="CB908" s="133"/>
      <c r="CC908" s="133"/>
      <c r="CD908" s="133"/>
      <c r="CE908" s="133"/>
      <c r="CF908" s="133"/>
      <c r="CG908" s="133"/>
      <c r="CH908" s="133"/>
      <c r="CI908" s="133"/>
      <c r="CJ908" s="133"/>
      <c r="CK908" s="133"/>
      <c r="CL908" s="133"/>
      <c r="CM908" s="133"/>
      <c r="CN908" s="133"/>
      <c r="CO908" s="133"/>
      <c r="CP908" s="133"/>
      <c r="CQ908" s="133"/>
      <c r="CR908" s="133"/>
      <c r="CS908" s="133"/>
      <c r="CT908" s="133"/>
      <c r="CU908" s="133"/>
      <c r="CV908" s="133"/>
      <c r="CW908" s="133"/>
      <c r="CX908" s="133"/>
      <c r="CY908" s="133"/>
      <c r="CZ908" s="133"/>
      <c r="DA908" s="133"/>
      <c r="DB908" s="133"/>
      <c r="DC908" s="133"/>
      <c r="DD908" s="133"/>
      <c r="DE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33"/>
      <c r="BG909" s="133"/>
      <c r="BH909" s="133"/>
      <c r="BI909" s="133"/>
      <c r="BJ909" s="133"/>
      <c r="BK909" s="133"/>
      <c r="BL909" s="133"/>
      <c r="BM909" s="133"/>
      <c r="BN909" s="133"/>
      <c r="BO909" s="133"/>
      <c r="BP909" s="133"/>
      <c r="BQ909" s="133"/>
      <c r="BR909" s="133"/>
      <c r="BS909" s="133"/>
      <c r="BT909" s="133"/>
      <c r="BU909" s="133"/>
      <c r="BV909" s="133"/>
      <c r="BW909" s="133"/>
      <c r="BX909" s="133"/>
      <c r="BY909" s="133"/>
      <c r="BZ909" s="133"/>
      <c r="CA909" s="133"/>
      <c r="CB909" s="133"/>
      <c r="CC909" s="133"/>
      <c r="CD909" s="133"/>
      <c r="CE909" s="133"/>
      <c r="CF909" s="133"/>
      <c r="CG909" s="133"/>
      <c r="CH909" s="133"/>
      <c r="CI909" s="133"/>
      <c r="CJ909" s="133"/>
      <c r="CK909" s="133"/>
      <c r="CL909" s="133"/>
      <c r="CM909" s="133"/>
      <c r="CN909" s="133"/>
      <c r="CO909" s="133"/>
      <c r="CP909" s="133"/>
      <c r="CQ909" s="133"/>
      <c r="CR909" s="133"/>
      <c r="CS909" s="133"/>
      <c r="CT909" s="133"/>
      <c r="CU909" s="133"/>
      <c r="CV909" s="133"/>
      <c r="CW909" s="133"/>
      <c r="CX909" s="133"/>
      <c r="CY909" s="133"/>
      <c r="CZ909" s="133"/>
      <c r="DA909" s="133"/>
      <c r="DB909" s="133"/>
      <c r="DC909" s="133"/>
      <c r="DD909" s="133"/>
      <c r="DE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  <c r="BQ910" s="133"/>
      <c r="BR910" s="133"/>
      <c r="BS910" s="133"/>
      <c r="BT910" s="133"/>
      <c r="BU910" s="133"/>
      <c r="BV910" s="133"/>
      <c r="BW910" s="133"/>
      <c r="BX910" s="133"/>
      <c r="BY910" s="133"/>
      <c r="BZ910" s="133"/>
      <c r="CA910" s="133"/>
      <c r="CB910" s="133"/>
      <c r="CC910" s="133"/>
      <c r="CD910" s="133"/>
      <c r="CE910" s="133"/>
      <c r="CF910" s="133"/>
      <c r="CG910" s="133"/>
      <c r="CH910" s="133"/>
      <c r="CI910" s="133"/>
      <c r="CJ910" s="133"/>
      <c r="CK910" s="133"/>
      <c r="CL910" s="133"/>
      <c r="CM910" s="133"/>
      <c r="CN910" s="133"/>
      <c r="CO910" s="133"/>
      <c r="CP910" s="133"/>
      <c r="CQ910" s="133"/>
      <c r="CR910" s="133"/>
      <c r="CS910" s="133"/>
      <c r="CT910" s="133"/>
      <c r="CU910" s="133"/>
      <c r="CV910" s="133"/>
      <c r="CW910" s="133"/>
      <c r="CX910" s="133"/>
      <c r="CY910" s="133"/>
      <c r="CZ910" s="133"/>
      <c r="DA910" s="133"/>
      <c r="DB910" s="133"/>
      <c r="DC910" s="133"/>
      <c r="DD910" s="133"/>
      <c r="DE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33"/>
      <c r="BG911" s="133"/>
      <c r="BH911" s="133"/>
      <c r="BI911" s="133"/>
      <c r="BJ911" s="133"/>
      <c r="BK911" s="133"/>
      <c r="BL911" s="133"/>
      <c r="BM911" s="133"/>
      <c r="BN911" s="133"/>
      <c r="BO911" s="133"/>
      <c r="BP911" s="133"/>
      <c r="BQ911" s="133"/>
      <c r="BR911" s="133"/>
      <c r="BS911" s="133"/>
      <c r="BT911" s="133"/>
      <c r="BU911" s="133"/>
      <c r="BV911" s="133"/>
      <c r="BW911" s="133"/>
      <c r="BX911" s="133"/>
      <c r="BY911" s="133"/>
      <c r="BZ911" s="133"/>
      <c r="CA911" s="133"/>
      <c r="CB911" s="133"/>
      <c r="CC911" s="133"/>
      <c r="CD911" s="133"/>
      <c r="CE911" s="133"/>
      <c r="CF911" s="133"/>
      <c r="CG911" s="133"/>
      <c r="CH911" s="133"/>
      <c r="CI911" s="133"/>
      <c r="CJ911" s="133"/>
      <c r="CK911" s="133"/>
      <c r="CL911" s="133"/>
      <c r="CM911" s="133"/>
      <c r="CN911" s="133"/>
      <c r="CO911" s="133"/>
      <c r="CP911" s="133"/>
      <c r="CQ911" s="133"/>
      <c r="CR911" s="133"/>
      <c r="CS911" s="133"/>
      <c r="CT911" s="133"/>
      <c r="CU911" s="133"/>
      <c r="CV911" s="133"/>
      <c r="CW911" s="133"/>
      <c r="CX911" s="133"/>
      <c r="CY911" s="133"/>
      <c r="CZ911" s="133"/>
      <c r="DA911" s="133"/>
      <c r="DB911" s="133"/>
      <c r="DC911" s="133"/>
      <c r="DD911" s="133"/>
      <c r="DE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33"/>
      <c r="BG912" s="133"/>
      <c r="BH912" s="133"/>
      <c r="BI912" s="133"/>
      <c r="BJ912" s="133"/>
      <c r="BK912" s="133"/>
      <c r="BL912" s="133"/>
      <c r="BM912" s="133"/>
      <c r="BN912" s="133"/>
      <c r="BO912" s="133"/>
      <c r="BP912" s="133"/>
      <c r="BQ912" s="133"/>
      <c r="BR912" s="133"/>
      <c r="BS912" s="133"/>
      <c r="BT912" s="133"/>
      <c r="BU912" s="133"/>
      <c r="BV912" s="133"/>
      <c r="BW912" s="133"/>
      <c r="BX912" s="133"/>
      <c r="BY912" s="133"/>
      <c r="BZ912" s="133"/>
      <c r="CA912" s="133"/>
      <c r="CB912" s="133"/>
      <c r="CC912" s="133"/>
      <c r="CD912" s="133"/>
      <c r="CE912" s="133"/>
      <c r="CF912" s="133"/>
      <c r="CG912" s="133"/>
      <c r="CH912" s="133"/>
      <c r="CI912" s="133"/>
      <c r="CJ912" s="133"/>
      <c r="CK912" s="133"/>
      <c r="CL912" s="133"/>
      <c r="CM912" s="133"/>
      <c r="CN912" s="133"/>
      <c r="CO912" s="133"/>
      <c r="CP912" s="133"/>
      <c r="CQ912" s="133"/>
      <c r="CR912" s="133"/>
      <c r="CS912" s="133"/>
      <c r="CT912" s="133"/>
      <c r="CU912" s="133"/>
      <c r="CV912" s="133"/>
      <c r="CW912" s="133"/>
      <c r="CX912" s="133"/>
      <c r="CY912" s="133"/>
      <c r="CZ912" s="133"/>
      <c r="DA912" s="133"/>
      <c r="DB912" s="133"/>
      <c r="DC912" s="133"/>
      <c r="DD912" s="133"/>
      <c r="DE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33"/>
      <c r="BG913" s="133"/>
      <c r="BH913" s="133"/>
      <c r="BI913" s="133"/>
      <c r="BJ913" s="133"/>
      <c r="BK913" s="133"/>
      <c r="BL913" s="133"/>
      <c r="BM913" s="133"/>
      <c r="BN913" s="133"/>
      <c r="BO913" s="133"/>
      <c r="BP913" s="133"/>
      <c r="BQ913" s="133"/>
      <c r="BR913" s="133"/>
      <c r="BS913" s="133"/>
      <c r="BT913" s="133"/>
      <c r="BU913" s="133"/>
      <c r="BV913" s="133"/>
      <c r="BW913" s="133"/>
      <c r="BX913" s="133"/>
      <c r="BY913" s="133"/>
      <c r="BZ913" s="133"/>
      <c r="CA913" s="133"/>
      <c r="CB913" s="133"/>
      <c r="CC913" s="133"/>
      <c r="CD913" s="133"/>
      <c r="CE913" s="133"/>
      <c r="CF913" s="133"/>
      <c r="CG913" s="133"/>
      <c r="CH913" s="133"/>
      <c r="CI913" s="133"/>
      <c r="CJ913" s="133"/>
      <c r="CK913" s="133"/>
      <c r="CL913" s="133"/>
      <c r="CM913" s="133"/>
      <c r="CN913" s="133"/>
      <c r="CO913" s="133"/>
      <c r="CP913" s="133"/>
      <c r="CQ913" s="133"/>
      <c r="CR913" s="133"/>
      <c r="CS913" s="133"/>
      <c r="CT913" s="133"/>
      <c r="CU913" s="133"/>
      <c r="CV913" s="133"/>
      <c r="CW913" s="133"/>
      <c r="CX913" s="133"/>
      <c r="CY913" s="133"/>
      <c r="CZ913" s="133"/>
      <c r="DA913" s="133"/>
      <c r="DB913" s="133"/>
      <c r="DC913" s="133"/>
      <c r="DD913" s="133"/>
      <c r="DE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33"/>
      <c r="BG914" s="133"/>
      <c r="BH914" s="133"/>
      <c r="BI914" s="133"/>
      <c r="BJ914" s="133"/>
      <c r="BK914" s="133"/>
      <c r="BL914" s="133"/>
      <c r="BM914" s="133"/>
      <c r="BN914" s="133"/>
      <c r="BO914" s="133"/>
      <c r="BP914" s="133"/>
      <c r="BQ914" s="133"/>
      <c r="BR914" s="133"/>
      <c r="BS914" s="133"/>
      <c r="BT914" s="133"/>
      <c r="BU914" s="133"/>
      <c r="BV914" s="133"/>
      <c r="BW914" s="133"/>
      <c r="BX914" s="133"/>
      <c r="BY914" s="133"/>
      <c r="BZ914" s="133"/>
      <c r="CA914" s="133"/>
      <c r="CB914" s="133"/>
      <c r="CC914" s="133"/>
      <c r="CD914" s="133"/>
      <c r="CE914" s="133"/>
      <c r="CF914" s="133"/>
      <c r="CG914" s="133"/>
      <c r="CH914" s="133"/>
      <c r="CI914" s="133"/>
      <c r="CJ914" s="133"/>
      <c r="CK914" s="133"/>
      <c r="CL914" s="133"/>
      <c r="CM914" s="133"/>
      <c r="CN914" s="133"/>
      <c r="CO914" s="133"/>
      <c r="CP914" s="133"/>
      <c r="CQ914" s="133"/>
      <c r="CR914" s="133"/>
      <c r="CS914" s="133"/>
      <c r="CT914" s="133"/>
      <c r="CU914" s="133"/>
      <c r="CV914" s="133"/>
      <c r="CW914" s="133"/>
      <c r="CX914" s="133"/>
      <c r="CY914" s="133"/>
      <c r="CZ914" s="133"/>
      <c r="DA914" s="133"/>
      <c r="DB914" s="133"/>
      <c r="DC914" s="133"/>
      <c r="DD914" s="133"/>
      <c r="DE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33"/>
      <c r="BG915" s="133"/>
      <c r="BH915" s="133"/>
      <c r="BI915" s="133"/>
      <c r="BJ915" s="133"/>
      <c r="BK915" s="133"/>
      <c r="BL915" s="133"/>
      <c r="BM915" s="133"/>
      <c r="BN915" s="133"/>
      <c r="BO915" s="133"/>
      <c r="BP915" s="133"/>
      <c r="BQ915" s="133"/>
      <c r="BR915" s="133"/>
      <c r="BS915" s="133"/>
      <c r="BT915" s="133"/>
      <c r="BU915" s="133"/>
      <c r="BV915" s="133"/>
      <c r="BW915" s="133"/>
      <c r="BX915" s="133"/>
      <c r="BY915" s="133"/>
      <c r="BZ915" s="133"/>
      <c r="CA915" s="133"/>
      <c r="CB915" s="133"/>
      <c r="CC915" s="133"/>
      <c r="CD915" s="133"/>
      <c r="CE915" s="133"/>
      <c r="CF915" s="133"/>
      <c r="CG915" s="133"/>
      <c r="CH915" s="133"/>
      <c r="CI915" s="133"/>
      <c r="CJ915" s="133"/>
      <c r="CK915" s="133"/>
      <c r="CL915" s="133"/>
      <c r="CM915" s="133"/>
      <c r="CN915" s="133"/>
      <c r="CO915" s="133"/>
      <c r="CP915" s="133"/>
      <c r="CQ915" s="133"/>
      <c r="CR915" s="133"/>
      <c r="CS915" s="133"/>
      <c r="CT915" s="133"/>
      <c r="CU915" s="133"/>
      <c r="CV915" s="133"/>
      <c r="CW915" s="133"/>
      <c r="CX915" s="133"/>
      <c r="CY915" s="133"/>
      <c r="CZ915" s="133"/>
      <c r="DA915" s="133"/>
      <c r="DB915" s="133"/>
      <c r="DC915" s="133"/>
      <c r="DD915" s="133"/>
      <c r="DE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33"/>
      <c r="BG916" s="133"/>
      <c r="BH916" s="133"/>
      <c r="BI916" s="133"/>
      <c r="BJ916" s="133"/>
      <c r="BK916" s="133"/>
      <c r="BL916" s="133"/>
      <c r="BM916" s="133"/>
      <c r="BN916" s="133"/>
      <c r="BO916" s="133"/>
      <c r="BP916" s="133"/>
      <c r="BQ916" s="133"/>
      <c r="BR916" s="133"/>
      <c r="BS916" s="133"/>
      <c r="BT916" s="133"/>
      <c r="BU916" s="133"/>
      <c r="BV916" s="133"/>
      <c r="BW916" s="133"/>
      <c r="BX916" s="133"/>
      <c r="BY916" s="133"/>
      <c r="BZ916" s="133"/>
      <c r="CA916" s="133"/>
      <c r="CB916" s="133"/>
      <c r="CC916" s="133"/>
      <c r="CD916" s="133"/>
      <c r="CE916" s="133"/>
      <c r="CF916" s="133"/>
      <c r="CG916" s="133"/>
      <c r="CH916" s="133"/>
      <c r="CI916" s="133"/>
      <c r="CJ916" s="133"/>
      <c r="CK916" s="133"/>
      <c r="CL916" s="133"/>
      <c r="CM916" s="133"/>
      <c r="CN916" s="133"/>
      <c r="CO916" s="133"/>
      <c r="CP916" s="133"/>
      <c r="CQ916" s="133"/>
      <c r="CR916" s="133"/>
      <c r="CS916" s="133"/>
      <c r="CT916" s="133"/>
      <c r="CU916" s="133"/>
      <c r="CV916" s="133"/>
      <c r="CW916" s="133"/>
      <c r="CX916" s="133"/>
      <c r="CY916" s="133"/>
      <c r="CZ916" s="133"/>
      <c r="DA916" s="133"/>
      <c r="DB916" s="133"/>
      <c r="DC916" s="133"/>
      <c r="DD916" s="133"/>
      <c r="DE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33"/>
      <c r="BG917" s="133"/>
      <c r="BH917" s="133"/>
      <c r="BI917" s="133"/>
      <c r="BJ917" s="133"/>
      <c r="BK917" s="133"/>
      <c r="BL917" s="133"/>
      <c r="BM917" s="133"/>
      <c r="BN917" s="133"/>
      <c r="BO917" s="133"/>
      <c r="BP917" s="133"/>
      <c r="BQ917" s="133"/>
      <c r="BR917" s="133"/>
      <c r="BS917" s="133"/>
      <c r="BT917" s="133"/>
      <c r="BU917" s="133"/>
      <c r="BV917" s="133"/>
      <c r="BW917" s="133"/>
      <c r="BX917" s="133"/>
      <c r="BY917" s="133"/>
      <c r="BZ917" s="133"/>
      <c r="CA917" s="133"/>
      <c r="CB917" s="133"/>
      <c r="CC917" s="133"/>
      <c r="CD917" s="133"/>
      <c r="CE917" s="133"/>
      <c r="CF917" s="133"/>
      <c r="CG917" s="133"/>
      <c r="CH917" s="133"/>
      <c r="CI917" s="133"/>
      <c r="CJ917" s="133"/>
      <c r="CK917" s="133"/>
      <c r="CL917" s="133"/>
      <c r="CM917" s="133"/>
      <c r="CN917" s="133"/>
      <c r="CO917" s="133"/>
      <c r="CP917" s="133"/>
      <c r="CQ917" s="133"/>
      <c r="CR917" s="133"/>
      <c r="CS917" s="133"/>
      <c r="CT917" s="133"/>
      <c r="CU917" s="133"/>
      <c r="CV917" s="133"/>
      <c r="CW917" s="133"/>
      <c r="CX917" s="133"/>
      <c r="CY917" s="133"/>
      <c r="CZ917" s="133"/>
      <c r="DA917" s="133"/>
      <c r="DB917" s="133"/>
      <c r="DC917" s="133"/>
      <c r="DD917" s="133"/>
      <c r="DE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33"/>
      <c r="BG918" s="133"/>
      <c r="BH918" s="133"/>
      <c r="BI918" s="133"/>
      <c r="BJ918" s="133"/>
      <c r="BK918" s="133"/>
      <c r="BL918" s="133"/>
      <c r="BM918" s="133"/>
      <c r="BN918" s="133"/>
      <c r="BO918" s="133"/>
      <c r="BP918" s="133"/>
      <c r="BQ918" s="133"/>
      <c r="BR918" s="133"/>
      <c r="BS918" s="133"/>
      <c r="BT918" s="133"/>
      <c r="BU918" s="133"/>
      <c r="BV918" s="133"/>
      <c r="BW918" s="133"/>
      <c r="BX918" s="133"/>
      <c r="BY918" s="133"/>
      <c r="BZ918" s="133"/>
      <c r="CA918" s="133"/>
      <c r="CB918" s="133"/>
      <c r="CC918" s="133"/>
      <c r="CD918" s="133"/>
      <c r="CE918" s="133"/>
      <c r="CF918" s="133"/>
      <c r="CG918" s="133"/>
      <c r="CH918" s="133"/>
      <c r="CI918" s="133"/>
      <c r="CJ918" s="133"/>
      <c r="CK918" s="133"/>
      <c r="CL918" s="133"/>
      <c r="CM918" s="133"/>
      <c r="CN918" s="133"/>
      <c r="CO918" s="133"/>
      <c r="CP918" s="133"/>
      <c r="CQ918" s="133"/>
      <c r="CR918" s="133"/>
      <c r="CS918" s="133"/>
      <c r="CT918" s="133"/>
      <c r="CU918" s="133"/>
      <c r="CV918" s="133"/>
      <c r="CW918" s="133"/>
      <c r="CX918" s="133"/>
      <c r="CY918" s="133"/>
      <c r="CZ918" s="133"/>
      <c r="DA918" s="133"/>
      <c r="DB918" s="133"/>
      <c r="DC918" s="133"/>
      <c r="DD918" s="133"/>
      <c r="DE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33"/>
      <c r="BG919" s="133"/>
      <c r="BH919" s="133"/>
      <c r="BI919" s="133"/>
      <c r="BJ919" s="133"/>
      <c r="BK919" s="133"/>
      <c r="BL919" s="133"/>
      <c r="BM919" s="133"/>
      <c r="BN919" s="133"/>
      <c r="BO919" s="133"/>
      <c r="BP919" s="133"/>
      <c r="BQ919" s="133"/>
      <c r="BR919" s="133"/>
      <c r="BS919" s="133"/>
      <c r="BT919" s="133"/>
      <c r="BU919" s="133"/>
      <c r="BV919" s="133"/>
      <c r="BW919" s="133"/>
      <c r="BX919" s="133"/>
      <c r="BY919" s="133"/>
      <c r="BZ919" s="133"/>
      <c r="CA919" s="133"/>
      <c r="CB919" s="133"/>
      <c r="CC919" s="133"/>
      <c r="CD919" s="133"/>
      <c r="CE919" s="133"/>
      <c r="CF919" s="133"/>
      <c r="CG919" s="133"/>
      <c r="CH919" s="133"/>
      <c r="CI919" s="133"/>
      <c r="CJ919" s="133"/>
      <c r="CK919" s="133"/>
      <c r="CL919" s="133"/>
      <c r="CM919" s="133"/>
      <c r="CN919" s="133"/>
      <c r="CO919" s="133"/>
      <c r="CP919" s="133"/>
      <c r="CQ919" s="133"/>
      <c r="CR919" s="133"/>
      <c r="CS919" s="133"/>
      <c r="CT919" s="133"/>
      <c r="CU919" s="133"/>
      <c r="CV919" s="133"/>
      <c r="CW919" s="133"/>
      <c r="CX919" s="133"/>
      <c r="CY919" s="133"/>
      <c r="CZ919" s="133"/>
      <c r="DA919" s="133"/>
      <c r="DB919" s="133"/>
      <c r="DC919" s="133"/>
      <c r="DD919" s="133"/>
      <c r="DE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33"/>
      <c r="BG920" s="133"/>
      <c r="BH920" s="133"/>
      <c r="BI920" s="133"/>
      <c r="BJ920" s="133"/>
      <c r="BK920" s="133"/>
      <c r="BL920" s="133"/>
      <c r="BM920" s="133"/>
      <c r="BN920" s="133"/>
      <c r="BO920" s="133"/>
      <c r="BP920" s="133"/>
      <c r="BQ920" s="133"/>
      <c r="BR920" s="133"/>
      <c r="BS920" s="133"/>
      <c r="BT920" s="133"/>
      <c r="BU920" s="133"/>
      <c r="BV920" s="133"/>
      <c r="BW920" s="133"/>
      <c r="BX920" s="133"/>
      <c r="BY920" s="133"/>
      <c r="BZ920" s="133"/>
      <c r="CA920" s="133"/>
      <c r="CB920" s="133"/>
      <c r="CC920" s="133"/>
      <c r="CD920" s="133"/>
      <c r="CE920" s="133"/>
      <c r="CF920" s="133"/>
      <c r="CG920" s="133"/>
      <c r="CH920" s="133"/>
      <c r="CI920" s="133"/>
      <c r="CJ920" s="133"/>
      <c r="CK920" s="133"/>
      <c r="CL920" s="133"/>
      <c r="CM920" s="133"/>
      <c r="CN920" s="133"/>
      <c r="CO920" s="133"/>
      <c r="CP920" s="133"/>
      <c r="CQ920" s="133"/>
      <c r="CR920" s="133"/>
      <c r="CS920" s="133"/>
      <c r="CT920" s="133"/>
      <c r="CU920" s="133"/>
      <c r="CV920" s="133"/>
      <c r="CW920" s="133"/>
      <c r="CX920" s="133"/>
      <c r="CY920" s="133"/>
      <c r="CZ920" s="133"/>
      <c r="DA920" s="133"/>
      <c r="DB920" s="133"/>
      <c r="DC920" s="133"/>
      <c r="DD920" s="133"/>
      <c r="DE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33"/>
      <c r="BG921" s="133"/>
      <c r="BH921" s="133"/>
      <c r="BI921" s="133"/>
      <c r="BJ921" s="133"/>
      <c r="BK921" s="133"/>
      <c r="BL921" s="133"/>
      <c r="BM921" s="133"/>
      <c r="BN921" s="133"/>
      <c r="BO921" s="133"/>
      <c r="BP921" s="133"/>
      <c r="BQ921" s="133"/>
      <c r="BR921" s="133"/>
      <c r="BS921" s="133"/>
      <c r="BT921" s="133"/>
      <c r="BU921" s="133"/>
      <c r="BV921" s="133"/>
      <c r="BW921" s="133"/>
      <c r="BX921" s="133"/>
      <c r="BY921" s="133"/>
      <c r="BZ921" s="133"/>
      <c r="CA921" s="133"/>
      <c r="CB921" s="133"/>
      <c r="CC921" s="133"/>
      <c r="CD921" s="133"/>
      <c r="CE921" s="133"/>
      <c r="CF921" s="133"/>
      <c r="CG921" s="133"/>
      <c r="CH921" s="133"/>
      <c r="CI921" s="133"/>
      <c r="CJ921" s="133"/>
      <c r="CK921" s="133"/>
      <c r="CL921" s="133"/>
      <c r="CM921" s="133"/>
      <c r="CN921" s="133"/>
      <c r="CO921" s="133"/>
      <c r="CP921" s="133"/>
      <c r="CQ921" s="133"/>
      <c r="CR921" s="133"/>
      <c r="CS921" s="133"/>
      <c r="CT921" s="133"/>
      <c r="CU921" s="133"/>
      <c r="CV921" s="133"/>
      <c r="CW921" s="133"/>
      <c r="CX921" s="133"/>
      <c r="CY921" s="133"/>
      <c r="CZ921" s="133"/>
      <c r="DA921" s="133"/>
      <c r="DB921" s="133"/>
      <c r="DC921" s="133"/>
      <c r="DD921" s="133"/>
      <c r="DE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33"/>
      <c r="BG922" s="133"/>
      <c r="BH922" s="133"/>
      <c r="BI922" s="133"/>
      <c r="BJ922" s="133"/>
      <c r="BK922" s="133"/>
      <c r="BL922" s="133"/>
      <c r="BM922" s="133"/>
      <c r="BN922" s="133"/>
      <c r="BO922" s="133"/>
      <c r="BP922" s="133"/>
      <c r="BQ922" s="133"/>
      <c r="BR922" s="133"/>
      <c r="BS922" s="133"/>
      <c r="BT922" s="133"/>
      <c r="BU922" s="133"/>
      <c r="BV922" s="133"/>
      <c r="BW922" s="133"/>
      <c r="BX922" s="133"/>
      <c r="BY922" s="133"/>
      <c r="BZ922" s="133"/>
      <c r="CA922" s="133"/>
      <c r="CB922" s="133"/>
      <c r="CC922" s="133"/>
      <c r="CD922" s="133"/>
      <c r="CE922" s="133"/>
      <c r="CF922" s="133"/>
      <c r="CG922" s="133"/>
      <c r="CH922" s="133"/>
      <c r="CI922" s="133"/>
      <c r="CJ922" s="133"/>
      <c r="CK922" s="133"/>
      <c r="CL922" s="133"/>
      <c r="CM922" s="133"/>
      <c r="CN922" s="133"/>
      <c r="CO922" s="133"/>
      <c r="CP922" s="133"/>
      <c r="CQ922" s="133"/>
      <c r="CR922" s="133"/>
      <c r="CS922" s="133"/>
      <c r="CT922" s="133"/>
      <c r="CU922" s="133"/>
      <c r="CV922" s="133"/>
      <c r="CW922" s="133"/>
      <c r="CX922" s="133"/>
      <c r="CY922" s="133"/>
      <c r="CZ922" s="133"/>
      <c r="DA922" s="133"/>
      <c r="DB922" s="133"/>
      <c r="DC922" s="133"/>
      <c r="DD922" s="133"/>
      <c r="DE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33"/>
      <c r="BG923" s="133"/>
      <c r="BH923" s="133"/>
      <c r="BI923" s="133"/>
      <c r="BJ923" s="133"/>
      <c r="BK923" s="133"/>
      <c r="BL923" s="133"/>
      <c r="BM923" s="133"/>
      <c r="BN923" s="133"/>
      <c r="BO923" s="133"/>
      <c r="BP923" s="133"/>
      <c r="BQ923" s="133"/>
      <c r="BR923" s="133"/>
      <c r="BS923" s="133"/>
      <c r="BT923" s="133"/>
      <c r="BU923" s="133"/>
      <c r="BV923" s="133"/>
      <c r="BW923" s="133"/>
      <c r="BX923" s="133"/>
      <c r="BY923" s="133"/>
      <c r="BZ923" s="133"/>
      <c r="CA923" s="133"/>
      <c r="CB923" s="133"/>
      <c r="CC923" s="133"/>
      <c r="CD923" s="133"/>
      <c r="CE923" s="133"/>
      <c r="CF923" s="133"/>
      <c r="CG923" s="133"/>
      <c r="CH923" s="133"/>
      <c r="CI923" s="133"/>
      <c r="CJ923" s="133"/>
      <c r="CK923" s="133"/>
      <c r="CL923" s="133"/>
      <c r="CM923" s="133"/>
      <c r="CN923" s="133"/>
      <c r="CO923" s="133"/>
      <c r="CP923" s="133"/>
      <c r="CQ923" s="133"/>
      <c r="CR923" s="133"/>
      <c r="CS923" s="133"/>
      <c r="CT923" s="133"/>
      <c r="CU923" s="133"/>
      <c r="CV923" s="133"/>
      <c r="CW923" s="133"/>
      <c r="CX923" s="133"/>
      <c r="CY923" s="133"/>
      <c r="CZ923" s="133"/>
      <c r="DA923" s="133"/>
      <c r="DB923" s="133"/>
      <c r="DC923" s="133"/>
      <c r="DD923" s="133"/>
      <c r="DE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33"/>
      <c r="BG924" s="133"/>
      <c r="BH924" s="133"/>
      <c r="BI924" s="133"/>
      <c r="BJ924" s="133"/>
      <c r="BK924" s="133"/>
      <c r="BL924" s="133"/>
      <c r="BM924" s="133"/>
      <c r="BN924" s="133"/>
      <c r="BO924" s="133"/>
      <c r="BP924" s="133"/>
      <c r="BQ924" s="133"/>
      <c r="BR924" s="133"/>
      <c r="BS924" s="133"/>
      <c r="BT924" s="133"/>
      <c r="BU924" s="133"/>
      <c r="BV924" s="133"/>
      <c r="BW924" s="133"/>
      <c r="BX924" s="133"/>
      <c r="BY924" s="133"/>
      <c r="BZ924" s="133"/>
      <c r="CA924" s="133"/>
      <c r="CB924" s="133"/>
      <c r="CC924" s="133"/>
      <c r="CD924" s="133"/>
      <c r="CE924" s="133"/>
      <c r="CF924" s="133"/>
      <c r="CG924" s="133"/>
      <c r="CH924" s="133"/>
      <c r="CI924" s="133"/>
      <c r="CJ924" s="133"/>
      <c r="CK924" s="133"/>
      <c r="CL924" s="133"/>
      <c r="CM924" s="133"/>
      <c r="CN924" s="133"/>
      <c r="CO924" s="133"/>
      <c r="CP924" s="133"/>
      <c r="CQ924" s="133"/>
      <c r="CR924" s="133"/>
      <c r="CS924" s="133"/>
      <c r="CT924" s="133"/>
      <c r="CU924" s="133"/>
      <c r="CV924" s="133"/>
      <c r="CW924" s="133"/>
      <c r="CX924" s="133"/>
      <c r="CY924" s="133"/>
      <c r="CZ924" s="133"/>
      <c r="DA924" s="133"/>
      <c r="DB924" s="133"/>
      <c r="DC924" s="133"/>
      <c r="DD924" s="133"/>
      <c r="DE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33"/>
      <c r="BG925" s="133"/>
      <c r="BH925" s="133"/>
      <c r="BI925" s="133"/>
      <c r="BJ925" s="133"/>
      <c r="BK925" s="133"/>
      <c r="BL925" s="133"/>
      <c r="BM925" s="133"/>
      <c r="BN925" s="133"/>
      <c r="BO925" s="133"/>
      <c r="BP925" s="133"/>
      <c r="BQ925" s="133"/>
      <c r="BR925" s="133"/>
      <c r="BS925" s="133"/>
      <c r="BT925" s="133"/>
      <c r="BU925" s="133"/>
      <c r="BV925" s="133"/>
      <c r="BW925" s="133"/>
      <c r="BX925" s="133"/>
      <c r="BY925" s="133"/>
      <c r="BZ925" s="133"/>
      <c r="CA925" s="133"/>
      <c r="CB925" s="133"/>
      <c r="CC925" s="133"/>
      <c r="CD925" s="133"/>
      <c r="CE925" s="133"/>
      <c r="CF925" s="133"/>
      <c r="CG925" s="133"/>
      <c r="CH925" s="133"/>
      <c r="CI925" s="133"/>
      <c r="CJ925" s="133"/>
      <c r="CK925" s="133"/>
      <c r="CL925" s="133"/>
      <c r="CM925" s="133"/>
      <c r="CN925" s="133"/>
      <c r="CO925" s="133"/>
      <c r="CP925" s="133"/>
      <c r="CQ925" s="133"/>
      <c r="CR925" s="133"/>
      <c r="CS925" s="133"/>
      <c r="CT925" s="133"/>
      <c r="CU925" s="133"/>
      <c r="CV925" s="133"/>
      <c r="CW925" s="133"/>
      <c r="CX925" s="133"/>
      <c r="CY925" s="133"/>
      <c r="CZ925" s="133"/>
      <c r="DA925" s="133"/>
      <c r="DB925" s="133"/>
      <c r="DC925" s="133"/>
      <c r="DD925" s="133"/>
      <c r="DE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33"/>
      <c r="BG926" s="133"/>
      <c r="BH926" s="133"/>
      <c r="BI926" s="133"/>
      <c r="BJ926" s="133"/>
      <c r="BK926" s="133"/>
      <c r="BL926" s="133"/>
      <c r="BM926" s="133"/>
      <c r="BN926" s="133"/>
      <c r="BO926" s="133"/>
      <c r="BP926" s="133"/>
      <c r="BQ926" s="133"/>
      <c r="BR926" s="133"/>
      <c r="BS926" s="133"/>
      <c r="BT926" s="133"/>
      <c r="BU926" s="133"/>
      <c r="BV926" s="133"/>
      <c r="BW926" s="133"/>
      <c r="BX926" s="133"/>
      <c r="BY926" s="133"/>
      <c r="BZ926" s="133"/>
      <c r="CA926" s="133"/>
      <c r="CB926" s="133"/>
      <c r="CC926" s="133"/>
      <c r="CD926" s="133"/>
      <c r="CE926" s="133"/>
      <c r="CF926" s="133"/>
      <c r="CG926" s="133"/>
      <c r="CH926" s="133"/>
      <c r="CI926" s="133"/>
      <c r="CJ926" s="133"/>
      <c r="CK926" s="133"/>
      <c r="CL926" s="133"/>
      <c r="CM926" s="133"/>
      <c r="CN926" s="133"/>
      <c r="CO926" s="133"/>
      <c r="CP926" s="133"/>
      <c r="CQ926" s="133"/>
      <c r="CR926" s="133"/>
      <c r="CS926" s="133"/>
      <c r="CT926" s="133"/>
      <c r="CU926" s="133"/>
      <c r="CV926" s="133"/>
      <c r="CW926" s="133"/>
      <c r="CX926" s="133"/>
      <c r="CY926" s="133"/>
      <c r="CZ926" s="133"/>
      <c r="DA926" s="133"/>
      <c r="DB926" s="133"/>
      <c r="DC926" s="133"/>
      <c r="DD926" s="133"/>
      <c r="DE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33"/>
      <c r="BG927" s="133"/>
      <c r="BH927" s="133"/>
      <c r="BI927" s="133"/>
      <c r="BJ927" s="133"/>
      <c r="BK927" s="133"/>
      <c r="BL927" s="133"/>
      <c r="BM927" s="133"/>
      <c r="BN927" s="133"/>
      <c r="BO927" s="133"/>
      <c r="BP927" s="133"/>
      <c r="BQ927" s="133"/>
      <c r="BR927" s="133"/>
      <c r="BS927" s="133"/>
      <c r="BT927" s="133"/>
      <c r="BU927" s="133"/>
      <c r="BV927" s="133"/>
      <c r="BW927" s="133"/>
      <c r="BX927" s="133"/>
      <c r="BY927" s="133"/>
      <c r="BZ927" s="133"/>
      <c r="CA927" s="133"/>
      <c r="CB927" s="133"/>
      <c r="CC927" s="133"/>
      <c r="CD927" s="133"/>
      <c r="CE927" s="133"/>
      <c r="CF927" s="133"/>
      <c r="CG927" s="133"/>
      <c r="CH927" s="133"/>
      <c r="CI927" s="133"/>
      <c r="CJ927" s="133"/>
      <c r="CK927" s="133"/>
      <c r="CL927" s="133"/>
      <c r="CM927" s="133"/>
      <c r="CN927" s="133"/>
      <c r="CO927" s="133"/>
      <c r="CP927" s="133"/>
      <c r="CQ927" s="133"/>
      <c r="CR927" s="133"/>
      <c r="CS927" s="133"/>
      <c r="CT927" s="133"/>
      <c r="CU927" s="133"/>
      <c r="CV927" s="133"/>
      <c r="CW927" s="133"/>
      <c r="CX927" s="133"/>
      <c r="CY927" s="133"/>
      <c r="CZ927" s="133"/>
      <c r="DA927" s="133"/>
      <c r="DB927" s="133"/>
      <c r="DC927" s="133"/>
      <c r="DD927" s="133"/>
      <c r="DE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33"/>
      <c r="BG928" s="133"/>
      <c r="BH928" s="133"/>
      <c r="BI928" s="133"/>
      <c r="BJ928" s="133"/>
      <c r="BK928" s="133"/>
      <c r="BL928" s="133"/>
      <c r="BM928" s="133"/>
      <c r="BN928" s="133"/>
      <c r="BO928" s="133"/>
      <c r="BP928" s="133"/>
      <c r="BQ928" s="133"/>
      <c r="BR928" s="133"/>
      <c r="BS928" s="133"/>
      <c r="BT928" s="133"/>
      <c r="BU928" s="133"/>
      <c r="BV928" s="133"/>
      <c r="BW928" s="133"/>
      <c r="BX928" s="133"/>
      <c r="BY928" s="133"/>
      <c r="BZ928" s="133"/>
      <c r="CA928" s="133"/>
      <c r="CB928" s="133"/>
      <c r="CC928" s="133"/>
      <c r="CD928" s="133"/>
      <c r="CE928" s="133"/>
      <c r="CF928" s="133"/>
      <c r="CG928" s="133"/>
      <c r="CH928" s="133"/>
      <c r="CI928" s="133"/>
      <c r="CJ928" s="133"/>
      <c r="CK928" s="133"/>
      <c r="CL928" s="133"/>
      <c r="CM928" s="133"/>
      <c r="CN928" s="133"/>
      <c r="CO928" s="133"/>
      <c r="CP928" s="133"/>
      <c r="CQ928" s="133"/>
      <c r="CR928" s="133"/>
      <c r="CS928" s="133"/>
      <c r="CT928" s="133"/>
      <c r="CU928" s="133"/>
      <c r="CV928" s="133"/>
      <c r="CW928" s="133"/>
      <c r="CX928" s="133"/>
      <c r="CY928" s="133"/>
      <c r="CZ928" s="133"/>
      <c r="DA928" s="133"/>
      <c r="DB928" s="133"/>
      <c r="DC928" s="133"/>
      <c r="DD928" s="133"/>
      <c r="DE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33"/>
      <c r="BG929" s="133"/>
      <c r="BH929" s="133"/>
      <c r="BI929" s="133"/>
      <c r="BJ929" s="133"/>
      <c r="BK929" s="133"/>
      <c r="BL929" s="133"/>
      <c r="BM929" s="133"/>
      <c r="BN929" s="133"/>
      <c r="BO929" s="133"/>
      <c r="BP929" s="133"/>
      <c r="BQ929" s="133"/>
      <c r="BR929" s="133"/>
      <c r="BS929" s="133"/>
      <c r="BT929" s="133"/>
      <c r="BU929" s="133"/>
      <c r="BV929" s="133"/>
      <c r="BW929" s="133"/>
      <c r="BX929" s="133"/>
      <c r="BY929" s="133"/>
      <c r="BZ929" s="133"/>
      <c r="CA929" s="133"/>
      <c r="CB929" s="133"/>
      <c r="CC929" s="133"/>
      <c r="CD929" s="133"/>
      <c r="CE929" s="133"/>
      <c r="CF929" s="133"/>
      <c r="CG929" s="133"/>
      <c r="CH929" s="133"/>
      <c r="CI929" s="133"/>
      <c r="CJ929" s="133"/>
      <c r="CK929" s="133"/>
      <c r="CL929" s="133"/>
      <c r="CM929" s="133"/>
      <c r="CN929" s="133"/>
      <c r="CO929" s="133"/>
      <c r="CP929" s="133"/>
      <c r="CQ929" s="133"/>
      <c r="CR929" s="133"/>
      <c r="CS929" s="133"/>
      <c r="CT929" s="133"/>
      <c r="CU929" s="133"/>
      <c r="CV929" s="133"/>
      <c r="CW929" s="133"/>
      <c r="CX929" s="133"/>
      <c r="CY929" s="133"/>
      <c r="CZ929" s="133"/>
      <c r="DA929" s="133"/>
      <c r="DB929" s="133"/>
      <c r="DC929" s="133"/>
      <c r="DD929" s="133"/>
      <c r="DE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33"/>
      <c r="BG930" s="133"/>
      <c r="BH930" s="133"/>
      <c r="BI930" s="133"/>
      <c r="BJ930" s="133"/>
      <c r="BK930" s="133"/>
      <c r="BL930" s="133"/>
      <c r="BM930" s="133"/>
      <c r="BN930" s="133"/>
      <c r="BO930" s="133"/>
      <c r="BP930" s="133"/>
      <c r="BQ930" s="133"/>
      <c r="BR930" s="133"/>
      <c r="BS930" s="133"/>
      <c r="BT930" s="133"/>
      <c r="BU930" s="133"/>
      <c r="BV930" s="133"/>
      <c r="BW930" s="133"/>
      <c r="BX930" s="133"/>
      <c r="BY930" s="133"/>
      <c r="BZ930" s="133"/>
      <c r="CA930" s="133"/>
      <c r="CB930" s="133"/>
      <c r="CC930" s="133"/>
      <c r="CD930" s="133"/>
      <c r="CE930" s="133"/>
      <c r="CF930" s="133"/>
      <c r="CG930" s="133"/>
      <c r="CH930" s="133"/>
      <c r="CI930" s="133"/>
      <c r="CJ930" s="133"/>
      <c r="CK930" s="133"/>
      <c r="CL930" s="133"/>
      <c r="CM930" s="133"/>
      <c r="CN930" s="133"/>
      <c r="CO930" s="133"/>
      <c r="CP930" s="133"/>
      <c r="CQ930" s="133"/>
      <c r="CR930" s="133"/>
      <c r="CS930" s="133"/>
      <c r="CT930" s="133"/>
      <c r="CU930" s="133"/>
      <c r="CV930" s="133"/>
      <c r="CW930" s="133"/>
      <c r="CX930" s="133"/>
      <c r="CY930" s="133"/>
      <c r="CZ930" s="133"/>
      <c r="DA930" s="133"/>
      <c r="DB930" s="133"/>
      <c r="DC930" s="133"/>
      <c r="DD930" s="133"/>
      <c r="DE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33"/>
      <c r="BG931" s="133"/>
      <c r="BH931" s="133"/>
      <c r="BI931" s="133"/>
      <c r="BJ931" s="133"/>
      <c r="BK931" s="133"/>
      <c r="BL931" s="133"/>
      <c r="BM931" s="133"/>
      <c r="BN931" s="133"/>
      <c r="BO931" s="133"/>
      <c r="BP931" s="133"/>
      <c r="BQ931" s="133"/>
      <c r="BR931" s="133"/>
      <c r="BS931" s="133"/>
      <c r="BT931" s="133"/>
      <c r="BU931" s="133"/>
      <c r="BV931" s="133"/>
      <c r="BW931" s="133"/>
      <c r="BX931" s="133"/>
      <c r="BY931" s="133"/>
      <c r="BZ931" s="133"/>
      <c r="CA931" s="133"/>
      <c r="CB931" s="133"/>
      <c r="CC931" s="133"/>
      <c r="CD931" s="133"/>
      <c r="CE931" s="133"/>
      <c r="CF931" s="133"/>
      <c r="CG931" s="133"/>
      <c r="CH931" s="133"/>
      <c r="CI931" s="133"/>
      <c r="CJ931" s="133"/>
      <c r="CK931" s="133"/>
      <c r="CL931" s="133"/>
      <c r="CM931" s="133"/>
      <c r="CN931" s="133"/>
      <c r="CO931" s="133"/>
      <c r="CP931" s="133"/>
      <c r="CQ931" s="133"/>
      <c r="CR931" s="133"/>
      <c r="CS931" s="133"/>
      <c r="CT931" s="133"/>
      <c r="CU931" s="133"/>
      <c r="CV931" s="133"/>
      <c r="CW931" s="133"/>
      <c r="CX931" s="133"/>
      <c r="CY931" s="133"/>
      <c r="CZ931" s="133"/>
      <c r="DA931" s="133"/>
      <c r="DB931" s="133"/>
      <c r="DC931" s="133"/>
      <c r="DD931" s="133"/>
      <c r="DE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33"/>
      <c r="BG932" s="133"/>
      <c r="BH932" s="133"/>
      <c r="BI932" s="133"/>
      <c r="BJ932" s="133"/>
      <c r="BK932" s="133"/>
      <c r="BL932" s="133"/>
      <c r="BM932" s="133"/>
      <c r="BN932" s="133"/>
      <c r="BO932" s="133"/>
      <c r="BP932" s="133"/>
      <c r="BQ932" s="133"/>
      <c r="BR932" s="133"/>
      <c r="BS932" s="133"/>
      <c r="BT932" s="133"/>
      <c r="BU932" s="133"/>
      <c r="BV932" s="133"/>
      <c r="BW932" s="133"/>
      <c r="BX932" s="133"/>
      <c r="BY932" s="133"/>
      <c r="BZ932" s="133"/>
      <c r="CA932" s="133"/>
      <c r="CB932" s="133"/>
      <c r="CC932" s="133"/>
      <c r="CD932" s="133"/>
      <c r="CE932" s="133"/>
      <c r="CF932" s="133"/>
      <c r="CG932" s="133"/>
      <c r="CH932" s="133"/>
      <c r="CI932" s="133"/>
      <c r="CJ932" s="133"/>
      <c r="CK932" s="133"/>
      <c r="CL932" s="133"/>
      <c r="CM932" s="133"/>
      <c r="CN932" s="133"/>
      <c r="CO932" s="133"/>
      <c r="CP932" s="133"/>
      <c r="CQ932" s="133"/>
      <c r="CR932" s="133"/>
      <c r="CS932" s="133"/>
      <c r="CT932" s="133"/>
      <c r="CU932" s="133"/>
      <c r="CV932" s="133"/>
      <c r="CW932" s="133"/>
      <c r="CX932" s="133"/>
      <c r="CY932" s="133"/>
      <c r="CZ932" s="133"/>
      <c r="DA932" s="133"/>
      <c r="DB932" s="133"/>
      <c r="DC932" s="133"/>
      <c r="DD932" s="133"/>
      <c r="DE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33"/>
      <c r="BG933" s="133"/>
      <c r="BH933" s="133"/>
      <c r="BI933" s="133"/>
      <c r="BJ933" s="133"/>
      <c r="BK933" s="133"/>
      <c r="BL933" s="133"/>
      <c r="BM933" s="133"/>
      <c r="BN933" s="133"/>
      <c r="BO933" s="133"/>
      <c r="BP933" s="133"/>
      <c r="BQ933" s="133"/>
      <c r="BR933" s="133"/>
      <c r="BS933" s="133"/>
      <c r="BT933" s="133"/>
      <c r="BU933" s="133"/>
      <c r="BV933" s="133"/>
      <c r="BW933" s="133"/>
      <c r="BX933" s="133"/>
      <c r="BY933" s="133"/>
      <c r="BZ933" s="133"/>
      <c r="CA933" s="133"/>
      <c r="CB933" s="133"/>
      <c r="CC933" s="133"/>
      <c r="CD933" s="133"/>
      <c r="CE933" s="133"/>
      <c r="CF933" s="133"/>
      <c r="CG933" s="133"/>
      <c r="CH933" s="133"/>
      <c r="CI933" s="133"/>
      <c r="CJ933" s="133"/>
      <c r="CK933" s="133"/>
      <c r="CL933" s="133"/>
      <c r="CM933" s="133"/>
      <c r="CN933" s="133"/>
      <c r="CO933" s="133"/>
      <c r="CP933" s="133"/>
      <c r="CQ933" s="133"/>
      <c r="CR933" s="133"/>
      <c r="CS933" s="133"/>
      <c r="CT933" s="133"/>
      <c r="CU933" s="133"/>
      <c r="CV933" s="133"/>
      <c r="CW933" s="133"/>
      <c r="CX933" s="133"/>
      <c r="CY933" s="133"/>
      <c r="CZ933" s="133"/>
      <c r="DA933" s="133"/>
      <c r="DB933" s="133"/>
      <c r="DC933" s="133"/>
      <c r="DD933" s="133"/>
      <c r="DE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33"/>
      <c r="BG934" s="133"/>
      <c r="BH934" s="133"/>
      <c r="BI934" s="133"/>
      <c r="BJ934" s="133"/>
      <c r="BK934" s="133"/>
      <c r="BL934" s="133"/>
      <c r="BM934" s="133"/>
      <c r="BN934" s="133"/>
      <c r="BO934" s="133"/>
      <c r="BP934" s="133"/>
      <c r="BQ934" s="133"/>
      <c r="BR934" s="133"/>
      <c r="BS934" s="133"/>
      <c r="BT934" s="133"/>
      <c r="BU934" s="133"/>
      <c r="BV934" s="133"/>
      <c r="BW934" s="133"/>
      <c r="BX934" s="133"/>
      <c r="BY934" s="133"/>
      <c r="BZ934" s="133"/>
      <c r="CA934" s="133"/>
      <c r="CB934" s="133"/>
      <c r="CC934" s="133"/>
      <c r="CD934" s="133"/>
      <c r="CE934" s="133"/>
      <c r="CF934" s="133"/>
      <c r="CG934" s="133"/>
      <c r="CH934" s="133"/>
      <c r="CI934" s="133"/>
      <c r="CJ934" s="133"/>
      <c r="CK934" s="133"/>
      <c r="CL934" s="133"/>
      <c r="CM934" s="133"/>
      <c r="CN934" s="133"/>
      <c r="CO934" s="133"/>
      <c r="CP934" s="133"/>
      <c r="CQ934" s="133"/>
      <c r="CR934" s="133"/>
      <c r="CS934" s="133"/>
      <c r="CT934" s="133"/>
      <c r="CU934" s="133"/>
      <c r="CV934" s="133"/>
      <c r="CW934" s="133"/>
      <c r="CX934" s="133"/>
      <c r="CY934" s="133"/>
      <c r="CZ934" s="133"/>
      <c r="DA934" s="133"/>
      <c r="DB934" s="133"/>
      <c r="DC934" s="133"/>
      <c r="DD934" s="133"/>
      <c r="DE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33"/>
      <c r="BG935" s="133"/>
      <c r="BH935" s="133"/>
      <c r="BI935" s="133"/>
      <c r="BJ935" s="133"/>
      <c r="BK935" s="133"/>
      <c r="BL935" s="133"/>
      <c r="BM935" s="133"/>
      <c r="BN935" s="133"/>
      <c r="BO935" s="133"/>
      <c r="BP935" s="133"/>
      <c r="BQ935" s="133"/>
      <c r="BR935" s="133"/>
      <c r="BS935" s="133"/>
      <c r="BT935" s="133"/>
      <c r="BU935" s="133"/>
      <c r="BV935" s="133"/>
      <c r="BW935" s="133"/>
      <c r="BX935" s="133"/>
      <c r="BY935" s="133"/>
      <c r="BZ935" s="133"/>
      <c r="CA935" s="133"/>
      <c r="CB935" s="133"/>
      <c r="CC935" s="133"/>
      <c r="CD935" s="133"/>
      <c r="CE935" s="133"/>
      <c r="CF935" s="133"/>
      <c r="CG935" s="133"/>
      <c r="CH935" s="133"/>
      <c r="CI935" s="133"/>
      <c r="CJ935" s="133"/>
      <c r="CK935" s="133"/>
      <c r="CL935" s="133"/>
      <c r="CM935" s="133"/>
      <c r="CN935" s="133"/>
      <c r="CO935" s="133"/>
      <c r="CP935" s="133"/>
      <c r="CQ935" s="133"/>
      <c r="CR935" s="133"/>
      <c r="CS935" s="133"/>
      <c r="CT935" s="133"/>
      <c r="CU935" s="133"/>
      <c r="CV935" s="133"/>
      <c r="CW935" s="133"/>
      <c r="CX935" s="133"/>
      <c r="CY935" s="133"/>
      <c r="CZ935" s="133"/>
      <c r="DA935" s="133"/>
      <c r="DB935" s="133"/>
      <c r="DC935" s="133"/>
      <c r="DD935" s="133"/>
      <c r="DE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33"/>
      <c r="BG936" s="133"/>
      <c r="BH936" s="133"/>
      <c r="BI936" s="133"/>
      <c r="BJ936" s="133"/>
      <c r="BK936" s="133"/>
      <c r="BL936" s="133"/>
      <c r="BM936" s="133"/>
      <c r="BN936" s="133"/>
      <c r="BO936" s="133"/>
      <c r="BP936" s="133"/>
      <c r="BQ936" s="133"/>
      <c r="BR936" s="133"/>
      <c r="BS936" s="133"/>
      <c r="BT936" s="133"/>
      <c r="BU936" s="133"/>
      <c r="BV936" s="133"/>
      <c r="BW936" s="133"/>
      <c r="BX936" s="133"/>
      <c r="BY936" s="133"/>
      <c r="BZ936" s="133"/>
      <c r="CA936" s="133"/>
      <c r="CB936" s="133"/>
      <c r="CC936" s="133"/>
      <c r="CD936" s="133"/>
      <c r="CE936" s="133"/>
      <c r="CF936" s="133"/>
      <c r="CG936" s="133"/>
      <c r="CH936" s="133"/>
      <c r="CI936" s="133"/>
      <c r="CJ936" s="133"/>
      <c r="CK936" s="133"/>
      <c r="CL936" s="133"/>
      <c r="CM936" s="133"/>
      <c r="CN936" s="133"/>
      <c r="CO936" s="133"/>
      <c r="CP936" s="133"/>
      <c r="CQ936" s="133"/>
      <c r="CR936" s="133"/>
      <c r="CS936" s="133"/>
      <c r="CT936" s="133"/>
      <c r="CU936" s="133"/>
      <c r="CV936" s="133"/>
      <c r="CW936" s="133"/>
      <c r="CX936" s="133"/>
      <c r="CY936" s="133"/>
      <c r="CZ936" s="133"/>
      <c r="DA936" s="133"/>
      <c r="DB936" s="133"/>
      <c r="DC936" s="133"/>
      <c r="DD936" s="133"/>
      <c r="DE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33"/>
      <c r="BG937" s="133"/>
      <c r="BH937" s="133"/>
      <c r="BI937" s="133"/>
      <c r="BJ937" s="133"/>
      <c r="BK937" s="133"/>
      <c r="BL937" s="133"/>
      <c r="BM937" s="133"/>
      <c r="BN937" s="133"/>
      <c r="BO937" s="133"/>
      <c r="BP937" s="133"/>
      <c r="BQ937" s="133"/>
      <c r="BR937" s="133"/>
      <c r="BS937" s="133"/>
      <c r="BT937" s="133"/>
      <c r="BU937" s="133"/>
      <c r="BV937" s="133"/>
      <c r="BW937" s="133"/>
      <c r="BX937" s="133"/>
      <c r="BY937" s="133"/>
      <c r="BZ937" s="133"/>
      <c r="CA937" s="133"/>
      <c r="CB937" s="133"/>
      <c r="CC937" s="133"/>
      <c r="CD937" s="133"/>
      <c r="CE937" s="133"/>
      <c r="CF937" s="133"/>
      <c r="CG937" s="133"/>
      <c r="CH937" s="133"/>
      <c r="CI937" s="133"/>
      <c r="CJ937" s="133"/>
      <c r="CK937" s="133"/>
      <c r="CL937" s="133"/>
      <c r="CM937" s="133"/>
      <c r="CN937" s="133"/>
      <c r="CO937" s="133"/>
      <c r="CP937" s="133"/>
      <c r="CQ937" s="133"/>
      <c r="CR937" s="133"/>
      <c r="CS937" s="133"/>
      <c r="CT937" s="133"/>
      <c r="CU937" s="133"/>
      <c r="CV937" s="133"/>
      <c r="CW937" s="133"/>
      <c r="CX937" s="133"/>
      <c r="CY937" s="133"/>
      <c r="CZ937" s="133"/>
      <c r="DA937" s="133"/>
      <c r="DB937" s="133"/>
      <c r="DC937" s="133"/>
      <c r="DD937" s="133"/>
      <c r="DE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33"/>
      <c r="BG938" s="133"/>
      <c r="BH938" s="133"/>
      <c r="BI938" s="133"/>
      <c r="BJ938" s="133"/>
      <c r="BK938" s="133"/>
      <c r="BL938" s="133"/>
      <c r="BM938" s="133"/>
      <c r="BN938" s="133"/>
      <c r="BO938" s="133"/>
      <c r="BP938" s="133"/>
      <c r="BQ938" s="133"/>
      <c r="BR938" s="133"/>
      <c r="BS938" s="133"/>
      <c r="BT938" s="133"/>
      <c r="BU938" s="133"/>
      <c r="BV938" s="133"/>
      <c r="BW938" s="133"/>
      <c r="BX938" s="133"/>
      <c r="BY938" s="133"/>
      <c r="BZ938" s="133"/>
      <c r="CA938" s="133"/>
      <c r="CB938" s="133"/>
      <c r="CC938" s="133"/>
      <c r="CD938" s="133"/>
      <c r="CE938" s="133"/>
      <c r="CF938" s="133"/>
      <c r="CG938" s="133"/>
      <c r="CH938" s="133"/>
      <c r="CI938" s="133"/>
      <c r="CJ938" s="133"/>
      <c r="CK938" s="133"/>
      <c r="CL938" s="133"/>
      <c r="CM938" s="133"/>
      <c r="CN938" s="133"/>
      <c r="CO938" s="133"/>
      <c r="CP938" s="133"/>
      <c r="CQ938" s="133"/>
      <c r="CR938" s="133"/>
      <c r="CS938" s="133"/>
      <c r="CT938" s="133"/>
      <c r="CU938" s="133"/>
      <c r="CV938" s="133"/>
      <c r="CW938" s="133"/>
      <c r="CX938" s="133"/>
      <c r="CY938" s="133"/>
      <c r="CZ938" s="133"/>
      <c r="DA938" s="133"/>
      <c r="DB938" s="133"/>
      <c r="DC938" s="133"/>
      <c r="DD938" s="133"/>
      <c r="DE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33"/>
      <c r="BG939" s="133"/>
      <c r="BH939" s="133"/>
      <c r="BI939" s="133"/>
      <c r="BJ939" s="133"/>
      <c r="BK939" s="133"/>
      <c r="BL939" s="133"/>
      <c r="BM939" s="133"/>
      <c r="BN939" s="133"/>
      <c r="BO939" s="133"/>
      <c r="BP939" s="133"/>
      <c r="BQ939" s="133"/>
      <c r="BR939" s="133"/>
      <c r="BS939" s="133"/>
      <c r="BT939" s="133"/>
      <c r="BU939" s="133"/>
      <c r="BV939" s="133"/>
      <c r="BW939" s="133"/>
      <c r="BX939" s="133"/>
      <c r="BY939" s="133"/>
      <c r="BZ939" s="133"/>
      <c r="CA939" s="133"/>
      <c r="CB939" s="133"/>
      <c r="CC939" s="133"/>
      <c r="CD939" s="133"/>
      <c r="CE939" s="133"/>
      <c r="CF939" s="133"/>
      <c r="CG939" s="133"/>
      <c r="CH939" s="133"/>
      <c r="CI939" s="133"/>
      <c r="CJ939" s="133"/>
      <c r="CK939" s="133"/>
      <c r="CL939" s="133"/>
      <c r="CM939" s="133"/>
      <c r="CN939" s="133"/>
      <c r="CO939" s="133"/>
      <c r="CP939" s="133"/>
      <c r="CQ939" s="133"/>
      <c r="CR939" s="133"/>
      <c r="CS939" s="133"/>
      <c r="CT939" s="133"/>
      <c r="CU939" s="133"/>
      <c r="CV939" s="133"/>
      <c r="CW939" s="133"/>
      <c r="CX939" s="133"/>
      <c r="CY939" s="133"/>
      <c r="CZ939" s="133"/>
      <c r="DA939" s="133"/>
      <c r="DB939" s="133"/>
      <c r="DC939" s="133"/>
      <c r="DD939" s="133"/>
      <c r="DE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33"/>
      <c r="BG940" s="133"/>
      <c r="BH940" s="133"/>
      <c r="BI940" s="133"/>
      <c r="BJ940" s="133"/>
      <c r="BK940" s="133"/>
      <c r="BL940" s="133"/>
      <c r="BM940" s="133"/>
      <c r="BN940" s="133"/>
      <c r="BO940" s="133"/>
      <c r="BP940" s="133"/>
      <c r="BQ940" s="133"/>
      <c r="BR940" s="133"/>
      <c r="BS940" s="133"/>
      <c r="BT940" s="133"/>
      <c r="BU940" s="133"/>
      <c r="BV940" s="133"/>
      <c r="BW940" s="133"/>
      <c r="BX940" s="133"/>
      <c r="BY940" s="133"/>
      <c r="BZ940" s="133"/>
      <c r="CA940" s="133"/>
      <c r="CB940" s="133"/>
      <c r="CC940" s="133"/>
      <c r="CD940" s="133"/>
      <c r="CE940" s="133"/>
      <c r="CF940" s="133"/>
      <c r="CG940" s="133"/>
      <c r="CH940" s="133"/>
      <c r="CI940" s="133"/>
      <c r="CJ940" s="133"/>
      <c r="CK940" s="133"/>
      <c r="CL940" s="133"/>
      <c r="CM940" s="133"/>
      <c r="CN940" s="133"/>
      <c r="CO940" s="133"/>
      <c r="CP940" s="133"/>
      <c r="CQ940" s="133"/>
      <c r="CR940" s="133"/>
      <c r="CS940" s="133"/>
      <c r="CT940" s="133"/>
      <c r="CU940" s="133"/>
      <c r="CV940" s="133"/>
      <c r="CW940" s="133"/>
      <c r="CX940" s="133"/>
      <c r="CY940" s="133"/>
      <c r="CZ940" s="133"/>
      <c r="DA940" s="133"/>
      <c r="DB940" s="133"/>
      <c r="DC940" s="133"/>
      <c r="DD940" s="133"/>
      <c r="DE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33"/>
      <c r="BG941" s="133"/>
      <c r="BH941" s="133"/>
      <c r="BI941" s="133"/>
      <c r="BJ941" s="133"/>
      <c r="BK941" s="133"/>
      <c r="BL941" s="133"/>
      <c r="BM941" s="133"/>
      <c r="BN941" s="133"/>
      <c r="BO941" s="133"/>
      <c r="BP941" s="133"/>
      <c r="BQ941" s="133"/>
      <c r="BR941" s="133"/>
      <c r="BS941" s="133"/>
      <c r="BT941" s="133"/>
      <c r="BU941" s="133"/>
      <c r="BV941" s="133"/>
      <c r="BW941" s="133"/>
      <c r="BX941" s="133"/>
      <c r="BY941" s="133"/>
      <c r="BZ941" s="133"/>
      <c r="CA941" s="133"/>
      <c r="CB941" s="133"/>
      <c r="CC941" s="133"/>
      <c r="CD941" s="133"/>
      <c r="CE941" s="133"/>
      <c r="CF941" s="133"/>
      <c r="CG941" s="133"/>
      <c r="CH941" s="133"/>
      <c r="CI941" s="133"/>
      <c r="CJ941" s="133"/>
      <c r="CK941" s="133"/>
      <c r="CL941" s="133"/>
      <c r="CM941" s="133"/>
      <c r="CN941" s="133"/>
      <c r="CO941" s="133"/>
      <c r="CP941" s="133"/>
      <c r="CQ941" s="133"/>
      <c r="CR941" s="133"/>
      <c r="CS941" s="133"/>
      <c r="CT941" s="133"/>
      <c r="CU941" s="133"/>
      <c r="CV941" s="133"/>
      <c r="CW941" s="133"/>
      <c r="CX941" s="133"/>
      <c r="CY941" s="133"/>
      <c r="CZ941" s="133"/>
      <c r="DA941" s="133"/>
      <c r="DB941" s="133"/>
      <c r="DC941" s="133"/>
      <c r="DD941" s="133"/>
      <c r="DE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33"/>
      <c r="BG942" s="133"/>
      <c r="BH942" s="133"/>
      <c r="BI942" s="133"/>
      <c r="BJ942" s="133"/>
      <c r="BK942" s="133"/>
      <c r="BL942" s="133"/>
      <c r="BM942" s="133"/>
      <c r="BN942" s="133"/>
      <c r="BO942" s="133"/>
      <c r="BP942" s="133"/>
      <c r="BQ942" s="133"/>
      <c r="BR942" s="133"/>
      <c r="BS942" s="133"/>
      <c r="BT942" s="133"/>
      <c r="BU942" s="133"/>
      <c r="BV942" s="133"/>
      <c r="BW942" s="133"/>
      <c r="BX942" s="133"/>
      <c r="BY942" s="133"/>
      <c r="BZ942" s="133"/>
      <c r="CA942" s="133"/>
      <c r="CB942" s="133"/>
      <c r="CC942" s="133"/>
      <c r="CD942" s="133"/>
      <c r="CE942" s="133"/>
      <c r="CF942" s="133"/>
      <c r="CG942" s="133"/>
      <c r="CH942" s="133"/>
      <c r="CI942" s="133"/>
      <c r="CJ942" s="133"/>
      <c r="CK942" s="133"/>
      <c r="CL942" s="133"/>
      <c r="CM942" s="133"/>
      <c r="CN942" s="133"/>
      <c r="CO942" s="133"/>
      <c r="CP942" s="133"/>
      <c r="CQ942" s="133"/>
      <c r="CR942" s="133"/>
      <c r="CS942" s="133"/>
      <c r="CT942" s="133"/>
      <c r="CU942" s="133"/>
      <c r="CV942" s="133"/>
      <c r="CW942" s="133"/>
      <c r="CX942" s="133"/>
      <c r="CY942" s="133"/>
      <c r="CZ942" s="133"/>
      <c r="DA942" s="133"/>
      <c r="DB942" s="133"/>
      <c r="DC942" s="133"/>
      <c r="DD942" s="133"/>
      <c r="DE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33"/>
      <c r="BG943" s="133"/>
      <c r="BH943" s="133"/>
      <c r="BI943" s="133"/>
      <c r="BJ943" s="133"/>
      <c r="BK943" s="133"/>
      <c r="BL943" s="133"/>
      <c r="BM943" s="133"/>
      <c r="BN943" s="133"/>
      <c r="BO943" s="133"/>
      <c r="BP943" s="133"/>
      <c r="BQ943" s="133"/>
      <c r="BR943" s="133"/>
      <c r="BS943" s="133"/>
      <c r="BT943" s="133"/>
      <c r="BU943" s="133"/>
      <c r="BV943" s="133"/>
      <c r="BW943" s="133"/>
      <c r="BX943" s="133"/>
      <c r="BY943" s="133"/>
      <c r="BZ943" s="133"/>
      <c r="CA943" s="133"/>
      <c r="CB943" s="133"/>
      <c r="CC943" s="133"/>
      <c r="CD943" s="133"/>
      <c r="CE943" s="133"/>
      <c r="CF943" s="133"/>
      <c r="CG943" s="133"/>
      <c r="CH943" s="133"/>
      <c r="CI943" s="133"/>
      <c r="CJ943" s="133"/>
      <c r="CK943" s="133"/>
      <c r="CL943" s="133"/>
      <c r="CM943" s="133"/>
      <c r="CN943" s="133"/>
      <c r="CO943" s="133"/>
      <c r="CP943" s="133"/>
      <c r="CQ943" s="133"/>
      <c r="CR943" s="133"/>
      <c r="CS943" s="133"/>
      <c r="CT943" s="133"/>
      <c r="CU943" s="133"/>
      <c r="CV943" s="133"/>
      <c r="CW943" s="133"/>
      <c r="CX943" s="133"/>
      <c r="CY943" s="133"/>
      <c r="CZ943" s="133"/>
      <c r="DA943" s="133"/>
      <c r="DB943" s="133"/>
      <c r="DC943" s="133"/>
      <c r="DD943" s="133"/>
      <c r="DE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33"/>
      <c r="BG944" s="133"/>
      <c r="BH944" s="133"/>
      <c r="BI944" s="133"/>
      <c r="BJ944" s="133"/>
      <c r="BK944" s="133"/>
      <c r="BL944" s="133"/>
      <c r="BM944" s="133"/>
      <c r="BN944" s="133"/>
      <c r="BO944" s="133"/>
      <c r="BP944" s="133"/>
      <c r="BQ944" s="133"/>
      <c r="BR944" s="133"/>
      <c r="BS944" s="133"/>
      <c r="BT944" s="133"/>
      <c r="BU944" s="133"/>
      <c r="BV944" s="133"/>
      <c r="BW944" s="133"/>
      <c r="BX944" s="133"/>
      <c r="BY944" s="133"/>
      <c r="BZ944" s="133"/>
      <c r="CA944" s="133"/>
      <c r="CB944" s="133"/>
      <c r="CC944" s="133"/>
      <c r="CD944" s="133"/>
      <c r="CE944" s="133"/>
      <c r="CF944" s="133"/>
      <c r="CG944" s="133"/>
      <c r="CH944" s="133"/>
      <c r="CI944" s="133"/>
      <c r="CJ944" s="133"/>
      <c r="CK944" s="133"/>
      <c r="CL944" s="133"/>
      <c r="CM944" s="133"/>
      <c r="CN944" s="133"/>
      <c r="CO944" s="133"/>
      <c r="CP944" s="133"/>
      <c r="CQ944" s="133"/>
      <c r="CR944" s="133"/>
      <c r="CS944" s="133"/>
      <c r="CT944" s="133"/>
      <c r="CU944" s="133"/>
      <c r="CV944" s="133"/>
      <c r="CW944" s="133"/>
      <c r="CX944" s="133"/>
      <c r="CY944" s="133"/>
      <c r="CZ944" s="133"/>
      <c r="DA944" s="133"/>
      <c r="DB944" s="133"/>
      <c r="DC944" s="133"/>
      <c r="DD944" s="133"/>
      <c r="DE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33"/>
      <c r="BG945" s="133"/>
      <c r="BH945" s="133"/>
      <c r="BI945" s="133"/>
      <c r="BJ945" s="133"/>
      <c r="BK945" s="133"/>
      <c r="BL945" s="133"/>
      <c r="BM945" s="133"/>
      <c r="BN945" s="133"/>
      <c r="BO945" s="133"/>
      <c r="BP945" s="133"/>
      <c r="BQ945" s="133"/>
      <c r="BR945" s="133"/>
      <c r="BS945" s="133"/>
      <c r="BT945" s="133"/>
      <c r="BU945" s="133"/>
      <c r="BV945" s="133"/>
      <c r="BW945" s="133"/>
      <c r="BX945" s="133"/>
      <c r="BY945" s="133"/>
      <c r="BZ945" s="133"/>
      <c r="CA945" s="133"/>
      <c r="CB945" s="133"/>
      <c r="CC945" s="133"/>
      <c r="CD945" s="133"/>
      <c r="CE945" s="133"/>
      <c r="CF945" s="133"/>
      <c r="CG945" s="133"/>
      <c r="CH945" s="133"/>
      <c r="CI945" s="133"/>
      <c r="CJ945" s="133"/>
      <c r="CK945" s="133"/>
      <c r="CL945" s="133"/>
      <c r="CM945" s="133"/>
      <c r="CN945" s="133"/>
      <c r="CO945" s="133"/>
      <c r="CP945" s="133"/>
      <c r="CQ945" s="133"/>
      <c r="CR945" s="133"/>
      <c r="CS945" s="133"/>
      <c r="CT945" s="133"/>
      <c r="CU945" s="133"/>
      <c r="CV945" s="133"/>
      <c r="CW945" s="133"/>
      <c r="CX945" s="133"/>
      <c r="CY945" s="133"/>
      <c r="CZ945" s="133"/>
      <c r="DA945" s="133"/>
      <c r="DB945" s="133"/>
      <c r="DC945" s="133"/>
      <c r="DD945" s="133"/>
      <c r="DE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33"/>
      <c r="BG946" s="133"/>
      <c r="BH946" s="133"/>
      <c r="BI946" s="133"/>
      <c r="BJ946" s="133"/>
      <c r="BK946" s="133"/>
      <c r="BL946" s="133"/>
      <c r="BM946" s="133"/>
      <c r="BN946" s="133"/>
      <c r="BO946" s="133"/>
      <c r="BP946" s="133"/>
      <c r="BQ946" s="133"/>
      <c r="BR946" s="133"/>
      <c r="BS946" s="133"/>
      <c r="BT946" s="133"/>
      <c r="BU946" s="133"/>
      <c r="BV946" s="133"/>
      <c r="BW946" s="133"/>
      <c r="BX946" s="133"/>
      <c r="BY946" s="133"/>
      <c r="BZ946" s="133"/>
      <c r="CA946" s="133"/>
      <c r="CB946" s="133"/>
      <c r="CC946" s="133"/>
      <c r="CD946" s="133"/>
      <c r="CE946" s="133"/>
      <c r="CF946" s="133"/>
      <c r="CG946" s="133"/>
      <c r="CH946" s="133"/>
      <c r="CI946" s="133"/>
      <c r="CJ946" s="133"/>
      <c r="CK946" s="133"/>
      <c r="CL946" s="133"/>
      <c r="CM946" s="133"/>
      <c r="CN946" s="133"/>
      <c r="CO946" s="133"/>
      <c r="CP946" s="133"/>
      <c r="CQ946" s="133"/>
      <c r="CR946" s="133"/>
      <c r="CS946" s="133"/>
      <c r="CT946" s="133"/>
      <c r="CU946" s="133"/>
      <c r="CV946" s="133"/>
      <c r="CW946" s="133"/>
      <c r="CX946" s="133"/>
      <c r="CY946" s="133"/>
      <c r="CZ946" s="133"/>
      <c r="DA946" s="133"/>
      <c r="DB946" s="133"/>
      <c r="DC946" s="133"/>
      <c r="DD946" s="133"/>
      <c r="DE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33"/>
      <c r="BG947" s="133"/>
      <c r="BH947" s="133"/>
      <c r="BI947" s="133"/>
      <c r="BJ947" s="133"/>
      <c r="BK947" s="133"/>
      <c r="BL947" s="133"/>
      <c r="BM947" s="133"/>
      <c r="BN947" s="133"/>
      <c r="BO947" s="133"/>
      <c r="BP947" s="133"/>
      <c r="BQ947" s="133"/>
      <c r="BR947" s="133"/>
      <c r="BS947" s="133"/>
      <c r="BT947" s="133"/>
      <c r="BU947" s="133"/>
      <c r="BV947" s="133"/>
      <c r="BW947" s="133"/>
      <c r="BX947" s="133"/>
      <c r="BY947" s="133"/>
      <c r="BZ947" s="133"/>
      <c r="CA947" s="133"/>
      <c r="CB947" s="133"/>
      <c r="CC947" s="133"/>
      <c r="CD947" s="133"/>
      <c r="CE947" s="133"/>
      <c r="CF947" s="133"/>
      <c r="CG947" s="133"/>
      <c r="CH947" s="133"/>
      <c r="CI947" s="133"/>
      <c r="CJ947" s="133"/>
      <c r="CK947" s="133"/>
      <c r="CL947" s="133"/>
      <c r="CM947" s="133"/>
      <c r="CN947" s="133"/>
      <c r="CO947" s="133"/>
      <c r="CP947" s="133"/>
      <c r="CQ947" s="133"/>
      <c r="CR947" s="133"/>
      <c r="CS947" s="133"/>
      <c r="CT947" s="133"/>
      <c r="CU947" s="133"/>
      <c r="CV947" s="133"/>
      <c r="CW947" s="133"/>
      <c r="CX947" s="133"/>
      <c r="CY947" s="133"/>
      <c r="CZ947" s="133"/>
      <c r="DA947" s="133"/>
      <c r="DB947" s="133"/>
      <c r="DC947" s="133"/>
      <c r="DD947" s="133"/>
      <c r="DE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33"/>
      <c r="BG948" s="133"/>
      <c r="BH948" s="133"/>
      <c r="BI948" s="133"/>
      <c r="BJ948" s="133"/>
      <c r="BK948" s="133"/>
      <c r="BL948" s="133"/>
      <c r="BM948" s="133"/>
      <c r="BN948" s="133"/>
      <c r="BO948" s="133"/>
      <c r="BP948" s="133"/>
      <c r="BQ948" s="133"/>
      <c r="BR948" s="133"/>
      <c r="BS948" s="133"/>
      <c r="BT948" s="133"/>
      <c r="BU948" s="133"/>
      <c r="BV948" s="133"/>
      <c r="BW948" s="133"/>
      <c r="BX948" s="133"/>
      <c r="BY948" s="133"/>
      <c r="BZ948" s="133"/>
      <c r="CA948" s="133"/>
      <c r="CB948" s="133"/>
      <c r="CC948" s="133"/>
      <c r="CD948" s="133"/>
      <c r="CE948" s="133"/>
      <c r="CF948" s="133"/>
      <c r="CG948" s="133"/>
      <c r="CH948" s="133"/>
      <c r="CI948" s="133"/>
      <c r="CJ948" s="133"/>
      <c r="CK948" s="133"/>
      <c r="CL948" s="133"/>
      <c r="CM948" s="133"/>
      <c r="CN948" s="133"/>
      <c r="CO948" s="133"/>
      <c r="CP948" s="133"/>
      <c r="CQ948" s="133"/>
      <c r="CR948" s="133"/>
      <c r="CS948" s="133"/>
      <c r="CT948" s="133"/>
      <c r="CU948" s="133"/>
      <c r="CV948" s="133"/>
      <c r="CW948" s="133"/>
      <c r="CX948" s="133"/>
      <c r="CY948" s="133"/>
      <c r="CZ948" s="133"/>
      <c r="DA948" s="133"/>
      <c r="DB948" s="133"/>
      <c r="DC948" s="133"/>
      <c r="DD948" s="133"/>
      <c r="DE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33"/>
      <c r="BG949" s="133"/>
      <c r="BH949" s="133"/>
      <c r="BI949" s="133"/>
      <c r="BJ949" s="133"/>
      <c r="BK949" s="133"/>
      <c r="BL949" s="133"/>
      <c r="BM949" s="133"/>
      <c r="BN949" s="133"/>
      <c r="BO949" s="133"/>
      <c r="BP949" s="133"/>
      <c r="BQ949" s="133"/>
      <c r="BR949" s="133"/>
      <c r="BS949" s="133"/>
      <c r="BT949" s="133"/>
      <c r="BU949" s="133"/>
      <c r="BV949" s="133"/>
      <c r="BW949" s="133"/>
      <c r="BX949" s="133"/>
      <c r="BY949" s="133"/>
      <c r="BZ949" s="133"/>
      <c r="CA949" s="133"/>
      <c r="CB949" s="133"/>
      <c r="CC949" s="133"/>
      <c r="CD949" s="133"/>
      <c r="CE949" s="133"/>
      <c r="CF949" s="133"/>
      <c r="CG949" s="133"/>
      <c r="CH949" s="133"/>
      <c r="CI949" s="133"/>
      <c r="CJ949" s="133"/>
      <c r="CK949" s="133"/>
      <c r="CL949" s="133"/>
      <c r="CM949" s="133"/>
      <c r="CN949" s="133"/>
      <c r="CO949" s="133"/>
      <c r="CP949" s="133"/>
      <c r="CQ949" s="133"/>
      <c r="CR949" s="133"/>
      <c r="CS949" s="133"/>
      <c r="CT949" s="133"/>
      <c r="CU949" s="133"/>
      <c r="CV949" s="133"/>
      <c r="CW949" s="133"/>
      <c r="CX949" s="133"/>
      <c r="CY949" s="133"/>
      <c r="CZ949" s="133"/>
      <c r="DA949" s="133"/>
      <c r="DB949" s="133"/>
      <c r="DC949" s="133"/>
      <c r="DD949" s="133"/>
      <c r="DE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33"/>
      <c r="BG950" s="133"/>
      <c r="BH950" s="133"/>
      <c r="BI950" s="133"/>
      <c r="BJ950" s="133"/>
      <c r="BK950" s="133"/>
      <c r="BL950" s="133"/>
      <c r="BM950" s="133"/>
      <c r="BN950" s="133"/>
      <c r="BO950" s="133"/>
      <c r="BP950" s="133"/>
      <c r="BQ950" s="133"/>
      <c r="BR950" s="133"/>
      <c r="BS950" s="133"/>
      <c r="BT950" s="133"/>
      <c r="BU950" s="133"/>
      <c r="BV950" s="133"/>
      <c r="BW950" s="133"/>
      <c r="BX950" s="133"/>
      <c r="BY950" s="133"/>
      <c r="BZ950" s="133"/>
      <c r="CA950" s="133"/>
      <c r="CB950" s="133"/>
      <c r="CC950" s="133"/>
      <c r="CD950" s="133"/>
      <c r="CE950" s="133"/>
      <c r="CF950" s="133"/>
      <c r="CG950" s="133"/>
      <c r="CH950" s="133"/>
      <c r="CI950" s="133"/>
      <c r="CJ950" s="133"/>
      <c r="CK950" s="133"/>
      <c r="CL950" s="133"/>
      <c r="CM950" s="133"/>
      <c r="CN950" s="133"/>
      <c r="CO950" s="133"/>
      <c r="CP950" s="133"/>
      <c r="CQ950" s="133"/>
      <c r="CR950" s="133"/>
      <c r="CS950" s="133"/>
      <c r="CT950" s="133"/>
      <c r="CU950" s="133"/>
      <c r="CV950" s="133"/>
      <c r="CW950" s="133"/>
      <c r="CX950" s="133"/>
      <c r="CY950" s="133"/>
      <c r="CZ950" s="133"/>
      <c r="DA950" s="133"/>
      <c r="DB950" s="133"/>
      <c r="DC950" s="133"/>
      <c r="DD950" s="133"/>
      <c r="DE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33"/>
      <c r="BG951" s="133"/>
      <c r="BH951" s="133"/>
      <c r="BI951" s="133"/>
      <c r="BJ951" s="133"/>
      <c r="BK951" s="133"/>
      <c r="BL951" s="133"/>
      <c r="BM951" s="133"/>
      <c r="BN951" s="133"/>
      <c r="BO951" s="133"/>
      <c r="BP951" s="133"/>
      <c r="BQ951" s="133"/>
      <c r="BR951" s="133"/>
      <c r="BS951" s="133"/>
      <c r="BT951" s="133"/>
      <c r="BU951" s="133"/>
      <c r="BV951" s="133"/>
      <c r="BW951" s="133"/>
      <c r="BX951" s="133"/>
      <c r="BY951" s="133"/>
      <c r="BZ951" s="133"/>
      <c r="CA951" s="133"/>
      <c r="CB951" s="133"/>
      <c r="CC951" s="133"/>
      <c r="CD951" s="133"/>
      <c r="CE951" s="133"/>
      <c r="CF951" s="133"/>
      <c r="CG951" s="133"/>
      <c r="CH951" s="133"/>
      <c r="CI951" s="133"/>
      <c r="CJ951" s="133"/>
      <c r="CK951" s="133"/>
      <c r="CL951" s="133"/>
      <c r="CM951" s="133"/>
      <c r="CN951" s="133"/>
      <c r="CO951" s="133"/>
      <c r="CP951" s="133"/>
      <c r="CQ951" s="133"/>
      <c r="CR951" s="133"/>
      <c r="CS951" s="133"/>
      <c r="CT951" s="133"/>
      <c r="CU951" s="133"/>
      <c r="CV951" s="133"/>
      <c r="CW951" s="133"/>
      <c r="CX951" s="133"/>
      <c r="CY951" s="133"/>
      <c r="CZ951" s="133"/>
      <c r="DA951" s="133"/>
      <c r="DB951" s="133"/>
      <c r="DC951" s="133"/>
      <c r="DD951" s="133"/>
      <c r="DE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33"/>
      <c r="BG952" s="133"/>
      <c r="BH952" s="133"/>
      <c r="BI952" s="133"/>
      <c r="BJ952" s="133"/>
      <c r="BK952" s="133"/>
      <c r="BL952" s="133"/>
      <c r="BM952" s="133"/>
      <c r="BN952" s="133"/>
      <c r="BO952" s="133"/>
      <c r="BP952" s="133"/>
      <c r="BQ952" s="133"/>
      <c r="BR952" s="133"/>
      <c r="BS952" s="133"/>
      <c r="BT952" s="133"/>
      <c r="BU952" s="133"/>
      <c r="BV952" s="133"/>
      <c r="BW952" s="133"/>
      <c r="BX952" s="133"/>
      <c r="BY952" s="133"/>
      <c r="BZ952" s="133"/>
      <c r="CA952" s="133"/>
      <c r="CB952" s="133"/>
      <c r="CC952" s="133"/>
      <c r="CD952" s="133"/>
      <c r="CE952" s="133"/>
      <c r="CF952" s="133"/>
      <c r="CG952" s="133"/>
      <c r="CH952" s="133"/>
      <c r="CI952" s="133"/>
      <c r="CJ952" s="133"/>
      <c r="CK952" s="133"/>
      <c r="CL952" s="133"/>
      <c r="CM952" s="133"/>
      <c r="CN952" s="133"/>
      <c r="CO952" s="133"/>
      <c r="CP952" s="133"/>
      <c r="CQ952" s="133"/>
      <c r="CR952" s="133"/>
      <c r="CS952" s="133"/>
      <c r="CT952" s="133"/>
      <c r="CU952" s="133"/>
      <c r="CV952" s="133"/>
      <c r="CW952" s="133"/>
      <c r="CX952" s="133"/>
      <c r="CY952" s="133"/>
      <c r="CZ952" s="133"/>
      <c r="DA952" s="133"/>
      <c r="DB952" s="133"/>
      <c r="DC952" s="133"/>
      <c r="DD952" s="133"/>
      <c r="DE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33"/>
      <c r="BG953" s="133"/>
      <c r="BH953" s="133"/>
      <c r="BI953" s="133"/>
      <c r="BJ953" s="133"/>
      <c r="BK953" s="133"/>
      <c r="BL953" s="133"/>
      <c r="BM953" s="133"/>
      <c r="BN953" s="133"/>
      <c r="BO953" s="133"/>
      <c r="BP953" s="133"/>
      <c r="BQ953" s="133"/>
      <c r="BR953" s="133"/>
      <c r="BS953" s="133"/>
      <c r="BT953" s="133"/>
      <c r="BU953" s="133"/>
      <c r="BV953" s="133"/>
      <c r="BW953" s="133"/>
      <c r="BX953" s="133"/>
      <c r="BY953" s="133"/>
      <c r="BZ953" s="133"/>
      <c r="CA953" s="133"/>
      <c r="CB953" s="133"/>
      <c r="CC953" s="133"/>
      <c r="CD953" s="133"/>
      <c r="CE953" s="133"/>
      <c r="CF953" s="133"/>
      <c r="CG953" s="133"/>
      <c r="CH953" s="133"/>
      <c r="CI953" s="133"/>
      <c r="CJ953" s="133"/>
      <c r="CK953" s="133"/>
      <c r="CL953" s="133"/>
      <c r="CM953" s="133"/>
      <c r="CN953" s="133"/>
      <c r="CO953" s="133"/>
      <c r="CP953" s="133"/>
      <c r="CQ953" s="133"/>
      <c r="CR953" s="133"/>
      <c r="CS953" s="133"/>
      <c r="CT953" s="133"/>
      <c r="CU953" s="133"/>
      <c r="CV953" s="133"/>
      <c r="CW953" s="133"/>
      <c r="CX953" s="133"/>
      <c r="CY953" s="133"/>
      <c r="CZ953" s="133"/>
      <c r="DA953" s="133"/>
      <c r="DB953" s="133"/>
      <c r="DC953" s="133"/>
      <c r="DD953" s="133"/>
      <c r="DE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33"/>
      <c r="BG954" s="133"/>
      <c r="BH954" s="133"/>
      <c r="BI954" s="133"/>
      <c r="BJ954" s="133"/>
      <c r="BK954" s="133"/>
      <c r="BL954" s="133"/>
      <c r="BM954" s="133"/>
      <c r="BN954" s="133"/>
      <c r="BO954" s="133"/>
      <c r="BP954" s="133"/>
      <c r="BQ954" s="133"/>
      <c r="BR954" s="133"/>
      <c r="BS954" s="133"/>
      <c r="BT954" s="133"/>
      <c r="BU954" s="133"/>
      <c r="BV954" s="133"/>
      <c r="BW954" s="133"/>
      <c r="BX954" s="133"/>
      <c r="BY954" s="133"/>
      <c r="BZ954" s="133"/>
      <c r="CA954" s="133"/>
      <c r="CB954" s="133"/>
      <c r="CC954" s="133"/>
      <c r="CD954" s="133"/>
      <c r="CE954" s="133"/>
      <c r="CF954" s="133"/>
      <c r="CG954" s="133"/>
      <c r="CH954" s="133"/>
      <c r="CI954" s="133"/>
      <c r="CJ954" s="133"/>
      <c r="CK954" s="133"/>
      <c r="CL954" s="133"/>
      <c r="CM954" s="133"/>
      <c r="CN954" s="133"/>
      <c r="CO954" s="133"/>
      <c r="CP954" s="133"/>
      <c r="CQ954" s="133"/>
      <c r="CR954" s="133"/>
      <c r="CS954" s="133"/>
      <c r="CT954" s="133"/>
      <c r="CU954" s="133"/>
      <c r="CV954" s="133"/>
      <c r="CW954" s="133"/>
      <c r="CX954" s="133"/>
      <c r="CY954" s="133"/>
      <c r="CZ954" s="133"/>
      <c r="DA954" s="133"/>
      <c r="DB954" s="133"/>
      <c r="DC954" s="133"/>
      <c r="DD954" s="133"/>
      <c r="DE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33"/>
      <c r="BG955" s="133"/>
      <c r="BH955" s="133"/>
      <c r="BI955" s="133"/>
      <c r="BJ955" s="133"/>
      <c r="BK955" s="133"/>
      <c r="BL955" s="133"/>
      <c r="BM955" s="133"/>
      <c r="BN955" s="133"/>
      <c r="BO955" s="133"/>
      <c r="BP955" s="133"/>
      <c r="BQ955" s="133"/>
      <c r="BR955" s="133"/>
      <c r="BS955" s="133"/>
      <c r="BT955" s="133"/>
      <c r="BU955" s="133"/>
      <c r="BV955" s="133"/>
      <c r="BW955" s="133"/>
      <c r="BX955" s="133"/>
      <c r="BY955" s="133"/>
      <c r="BZ955" s="133"/>
      <c r="CA955" s="133"/>
      <c r="CB955" s="133"/>
      <c r="CC955" s="133"/>
      <c r="CD955" s="133"/>
      <c r="CE955" s="133"/>
      <c r="CF955" s="133"/>
      <c r="CG955" s="133"/>
      <c r="CH955" s="133"/>
      <c r="CI955" s="133"/>
      <c r="CJ955" s="133"/>
      <c r="CK955" s="133"/>
      <c r="CL955" s="133"/>
      <c r="CM955" s="133"/>
      <c r="CN955" s="133"/>
      <c r="CO955" s="133"/>
      <c r="CP955" s="133"/>
      <c r="CQ955" s="133"/>
      <c r="CR955" s="133"/>
      <c r="CS955" s="133"/>
      <c r="CT955" s="133"/>
      <c r="CU955" s="133"/>
      <c r="CV955" s="133"/>
      <c r="CW955" s="133"/>
      <c r="CX955" s="133"/>
      <c r="CY955" s="133"/>
      <c r="CZ955" s="133"/>
      <c r="DA955" s="133"/>
      <c r="DB955" s="133"/>
      <c r="DC955" s="133"/>
      <c r="DD955" s="133"/>
      <c r="DE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33"/>
      <c r="BG956" s="133"/>
      <c r="BH956" s="133"/>
      <c r="BI956" s="133"/>
      <c r="BJ956" s="133"/>
      <c r="BK956" s="133"/>
      <c r="BL956" s="133"/>
      <c r="BM956" s="133"/>
      <c r="BN956" s="133"/>
      <c r="BO956" s="133"/>
      <c r="BP956" s="133"/>
      <c r="BQ956" s="133"/>
      <c r="BR956" s="133"/>
      <c r="BS956" s="133"/>
      <c r="BT956" s="133"/>
      <c r="BU956" s="133"/>
      <c r="BV956" s="133"/>
      <c r="BW956" s="133"/>
      <c r="BX956" s="133"/>
      <c r="BY956" s="133"/>
      <c r="BZ956" s="133"/>
      <c r="CA956" s="133"/>
      <c r="CB956" s="133"/>
      <c r="CC956" s="133"/>
      <c r="CD956" s="133"/>
      <c r="CE956" s="133"/>
      <c r="CF956" s="133"/>
      <c r="CG956" s="133"/>
      <c r="CH956" s="133"/>
      <c r="CI956" s="133"/>
      <c r="CJ956" s="133"/>
      <c r="CK956" s="133"/>
      <c r="CL956" s="133"/>
      <c r="CM956" s="133"/>
      <c r="CN956" s="133"/>
      <c r="CO956" s="133"/>
      <c r="CP956" s="133"/>
      <c r="CQ956" s="133"/>
      <c r="CR956" s="133"/>
      <c r="CS956" s="133"/>
      <c r="CT956" s="133"/>
      <c r="CU956" s="133"/>
      <c r="CV956" s="133"/>
      <c r="CW956" s="133"/>
      <c r="CX956" s="133"/>
      <c r="CY956" s="133"/>
      <c r="CZ956" s="133"/>
      <c r="DA956" s="133"/>
      <c r="DB956" s="133"/>
      <c r="DC956" s="133"/>
      <c r="DD956" s="133"/>
      <c r="DE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33"/>
      <c r="BG957" s="133"/>
      <c r="BH957" s="133"/>
      <c r="BI957" s="133"/>
      <c r="BJ957" s="133"/>
      <c r="BK957" s="133"/>
      <c r="BL957" s="133"/>
      <c r="BM957" s="133"/>
      <c r="BN957" s="133"/>
      <c r="BO957" s="133"/>
      <c r="BP957" s="133"/>
      <c r="BQ957" s="133"/>
      <c r="BR957" s="133"/>
      <c r="BS957" s="133"/>
      <c r="BT957" s="133"/>
      <c r="BU957" s="133"/>
      <c r="BV957" s="133"/>
      <c r="BW957" s="133"/>
      <c r="BX957" s="133"/>
      <c r="BY957" s="133"/>
      <c r="BZ957" s="133"/>
      <c r="CA957" s="133"/>
      <c r="CB957" s="133"/>
      <c r="CC957" s="133"/>
      <c r="CD957" s="133"/>
      <c r="CE957" s="133"/>
      <c r="CF957" s="133"/>
      <c r="CG957" s="133"/>
      <c r="CH957" s="133"/>
      <c r="CI957" s="133"/>
      <c r="CJ957" s="133"/>
      <c r="CK957" s="133"/>
      <c r="CL957" s="133"/>
      <c r="CM957" s="133"/>
      <c r="CN957" s="133"/>
      <c r="CO957" s="133"/>
      <c r="CP957" s="133"/>
      <c r="CQ957" s="133"/>
      <c r="CR957" s="133"/>
      <c r="CS957" s="133"/>
      <c r="CT957" s="133"/>
      <c r="CU957" s="133"/>
      <c r="CV957" s="133"/>
      <c r="CW957" s="133"/>
      <c r="CX957" s="133"/>
      <c r="CY957" s="133"/>
      <c r="CZ957" s="133"/>
      <c r="DA957" s="133"/>
      <c r="DB957" s="133"/>
      <c r="DC957" s="133"/>
      <c r="DD957" s="133"/>
      <c r="DE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33"/>
      <c r="BG958" s="133"/>
      <c r="BH958" s="133"/>
      <c r="BI958" s="133"/>
      <c r="BJ958" s="133"/>
      <c r="BK958" s="133"/>
      <c r="BL958" s="133"/>
      <c r="BM958" s="133"/>
      <c r="BN958" s="133"/>
      <c r="BO958" s="133"/>
      <c r="BP958" s="133"/>
      <c r="BQ958" s="133"/>
      <c r="BR958" s="133"/>
      <c r="BS958" s="133"/>
      <c r="BT958" s="133"/>
      <c r="BU958" s="133"/>
      <c r="BV958" s="133"/>
      <c r="BW958" s="133"/>
      <c r="BX958" s="133"/>
      <c r="BY958" s="133"/>
      <c r="BZ958" s="133"/>
      <c r="CA958" s="133"/>
      <c r="CB958" s="133"/>
      <c r="CC958" s="133"/>
      <c r="CD958" s="133"/>
      <c r="CE958" s="133"/>
      <c r="CF958" s="133"/>
      <c r="CG958" s="133"/>
      <c r="CH958" s="133"/>
      <c r="CI958" s="133"/>
      <c r="CJ958" s="133"/>
      <c r="CK958" s="133"/>
      <c r="CL958" s="133"/>
      <c r="CM958" s="133"/>
      <c r="CN958" s="133"/>
      <c r="CO958" s="133"/>
      <c r="CP958" s="133"/>
      <c r="CQ958" s="133"/>
      <c r="CR958" s="133"/>
      <c r="CS958" s="133"/>
      <c r="CT958" s="133"/>
      <c r="CU958" s="133"/>
      <c r="CV958" s="133"/>
      <c r="CW958" s="133"/>
      <c r="CX958" s="133"/>
      <c r="CY958" s="133"/>
      <c r="CZ958" s="133"/>
      <c r="DA958" s="133"/>
      <c r="DB958" s="133"/>
      <c r="DC958" s="133"/>
      <c r="DD958" s="133"/>
      <c r="DE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33"/>
      <c r="BG959" s="133"/>
      <c r="BH959" s="133"/>
      <c r="BI959" s="133"/>
      <c r="BJ959" s="133"/>
      <c r="BK959" s="133"/>
      <c r="BL959" s="133"/>
      <c r="BM959" s="133"/>
      <c r="BN959" s="133"/>
      <c r="BO959" s="133"/>
      <c r="BP959" s="133"/>
      <c r="BQ959" s="133"/>
      <c r="BR959" s="133"/>
      <c r="BS959" s="133"/>
      <c r="BT959" s="133"/>
      <c r="BU959" s="133"/>
      <c r="BV959" s="133"/>
      <c r="BW959" s="133"/>
      <c r="BX959" s="133"/>
      <c r="BY959" s="133"/>
      <c r="BZ959" s="133"/>
      <c r="CA959" s="133"/>
      <c r="CB959" s="133"/>
      <c r="CC959" s="133"/>
      <c r="CD959" s="133"/>
      <c r="CE959" s="133"/>
      <c r="CF959" s="133"/>
      <c r="CG959" s="133"/>
      <c r="CH959" s="133"/>
      <c r="CI959" s="133"/>
      <c r="CJ959" s="133"/>
      <c r="CK959" s="133"/>
      <c r="CL959" s="133"/>
      <c r="CM959" s="133"/>
      <c r="CN959" s="133"/>
      <c r="CO959" s="133"/>
      <c r="CP959" s="133"/>
      <c r="CQ959" s="133"/>
      <c r="CR959" s="133"/>
      <c r="CS959" s="133"/>
      <c r="CT959" s="133"/>
      <c r="CU959" s="133"/>
      <c r="CV959" s="133"/>
      <c r="CW959" s="133"/>
      <c r="CX959" s="133"/>
      <c r="CY959" s="133"/>
      <c r="CZ959" s="133"/>
      <c r="DA959" s="133"/>
      <c r="DB959" s="133"/>
      <c r="DC959" s="133"/>
      <c r="DD959" s="133"/>
      <c r="DE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33"/>
      <c r="BG960" s="133"/>
      <c r="BH960" s="133"/>
      <c r="BI960" s="133"/>
      <c r="BJ960" s="133"/>
      <c r="BK960" s="133"/>
      <c r="BL960" s="133"/>
      <c r="BM960" s="133"/>
      <c r="BN960" s="133"/>
      <c r="BO960" s="133"/>
      <c r="BP960" s="133"/>
      <c r="BQ960" s="133"/>
      <c r="BR960" s="133"/>
      <c r="BS960" s="133"/>
      <c r="BT960" s="133"/>
      <c r="BU960" s="133"/>
      <c r="BV960" s="133"/>
      <c r="BW960" s="133"/>
      <c r="BX960" s="133"/>
      <c r="BY960" s="133"/>
      <c r="BZ960" s="133"/>
      <c r="CA960" s="133"/>
      <c r="CB960" s="133"/>
      <c r="CC960" s="133"/>
      <c r="CD960" s="133"/>
      <c r="CE960" s="133"/>
      <c r="CF960" s="133"/>
      <c r="CG960" s="133"/>
      <c r="CH960" s="133"/>
      <c r="CI960" s="133"/>
      <c r="CJ960" s="133"/>
      <c r="CK960" s="133"/>
      <c r="CL960" s="133"/>
      <c r="CM960" s="133"/>
      <c r="CN960" s="133"/>
      <c r="CO960" s="133"/>
      <c r="CP960" s="133"/>
      <c r="CQ960" s="133"/>
      <c r="CR960" s="133"/>
      <c r="CS960" s="133"/>
      <c r="CT960" s="133"/>
      <c r="CU960" s="133"/>
      <c r="CV960" s="133"/>
      <c r="CW960" s="133"/>
      <c r="CX960" s="133"/>
      <c r="CY960" s="133"/>
      <c r="CZ960" s="133"/>
      <c r="DA960" s="133"/>
      <c r="DB960" s="133"/>
      <c r="DC960" s="133"/>
      <c r="DD960" s="133"/>
      <c r="DE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33"/>
      <c r="BG961" s="133"/>
      <c r="BH961" s="133"/>
      <c r="BI961" s="133"/>
      <c r="BJ961" s="133"/>
      <c r="BK961" s="133"/>
      <c r="BL961" s="133"/>
      <c r="BM961" s="133"/>
      <c r="BN961" s="133"/>
      <c r="BO961" s="133"/>
      <c r="BP961" s="133"/>
      <c r="BQ961" s="133"/>
      <c r="BR961" s="133"/>
      <c r="BS961" s="133"/>
      <c r="BT961" s="133"/>
      <c r="BU961" s="133"/>
      <c r="BV961" s="133"/>
      <c r="BW961" s="133"/>
      <c r="BX961" s="133"/>
      <c r="BY961" s="133"/>
      <c r="BZ961" s="133"/>
      <c r="CA961" s="133"/>
      <c r="CB961" s="133"/>
      <c r="CC961" s="133"/>
      <c r="CD961" s="133"/>
      <c r="CE961" s="133"/>
      <c r="CF961" s="133"/>
      <c r="CG961" s="133"/>
      <c r="CH961" s="133"/>
      <c r="CI961" s="133"/>
      <c r="CJ961" s="133"/>
      <c r="CK961" s="133"/>
      <c r="CL961" s="133"/>
      <c r="CM961" s="133"/>
      <c r="CN961" s="133"/>
      <c r="CO961" s="133"/>
      <c r="CP961" s="133"/>
      <c r="CQ961" s="133"/>
      <c r="CR961" s="133"/>
      <c r="CS961" s="133"/>
      <c r="CT961" s="133"/>
      <c r="CU961" s="133"/>
      <c r="CV961" s="133"/>
      <c r="CW961" s="133"/>
      <c r="CX961" s="133"/>
      <c r="CY961" s="133"/>
      <c r="CZ961" s="133"/>
      <c r="DA961" s="133"/>
      <c r="DB961" s="133"/>
      <c r="DC961" s="133"/>
      <c r="DD961" s="133"/>
      <c r="DE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33"/>
      <c r="BG962" s="133"/>
      <c r="BH962" s="133"/>
      <c r="BI962" s="133"/>
      <c r="BJ962" s="133"/>
      <c r="BK962" s="133"/>
      <c r="BL962" s="133"/>
      <c r="BM962" s="133"/>
      <c r="BN962" s="133"/>
      <c r="BO962" s="133"/>
      <c r="BP962" s="133"/>
      <c r="BQ962" s="133"/>
      <c r="BR962" s="133"/>
      <c r="BS962" s="133"/>
      <c r="BT962" s="133"/>
      <c r="BU962" s="133"/>
      <c r="BV962" s="133"/>
      <c r="BW962" s="133"/>
      <c r="BX962" s="133"/>
      <c r="BY962" s="133"/>
      <c r="BZ962" s="133"/>
      <c r="CA962" s="133"/>
      <c r="CB962" s="133"/>
      <c r="CC962" s="133"/>
      <c r="CD962" s="133"/>
      <c r="CE962" s="133"/>
      <c r="CF962" s="133"/>
      <c r="CG962" s="133"/>
      <c r="CH962" s="133"/>
      <c r="CI962" s="133"/>
      <c r="CJ962" s="133"/>
      <c r="CK962" s="133"/>
      <c r="CL962" s="133"/>
      <c r="CM962" s="133"/>
      <c r="CN962" s="133"/>
      <c r="CO962" s="133"/>
      <c r="CP962" s="133"/>
      <c r="CQ962" s="133"/>
      <c r="CR962" s="133"/>
      <c r="CS962" s="133"/>
      <c r="CT962" s="133"/>
      <c r="CU962" s="133"/>
      <c r="CV962" s="133"/>
      <c r="CW962" s="133"/>
      <c r="CX962" s="133"/>
      <c r="CY962" s="133"/>
      <c r="CZ962" s="133"/>
      <c r="DA962" s="133"/>
      <c r="DB962" s="133"/>
      <c r="DC962" s="133"/>
      <c r="DD962" s="133"/>
      <c r="DE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33"/>
      <c r="BG963" s="133"/>
      <c r="BH963" s="133"/>
      <c r="BI963" s="133"/>
      <c r="BJ963" s="133"/>
      <c r="BK963" s="133"/>
      <c r="BL963" s="133"/>
      <c r="BM963" s="133"/>
      <c r="BN963" s="133"/>
      <c r="BO963" s="133"/>
      <c r="BP963" s="133"/>
      <c r="BQ963" s="133"/>
      <c r="BR963" s="133"/>
      <c r="BS963" s="133"/>
      <c r="BT963" s="133"/>
      <c r="BU963" s="133"/>
      <c r="BV963" s="133"/>
      <c r="BW963" s="133"/>
      <c r="BX963" s="133"/>
      <c r="BY963" s="133"/>
      <c r="BZ963" s="133"/>
      <c r="CA963" s="133"/>
      <c r="CB963" s="133"/>
      <c r="CC963" s="133"/>
      <c r="CD963" s="133"/>
      <c r="CE963" s="133"/>
      <c r="CF963" s="133"/>
      <c r="CG963" s="133"/>
      <c r="CH963" s="133"/>
      <c r="CI963" s="133"/>
      <c r="CJ963" s="133"/>
      <c r="CK963" s="133"/>
      <c r="CL963" s="133"/>
      <c r="CM963" s="133"/>
      <c r="CN963" s="133"/>
      <c r="CO963" s="133"/>
      <c r="CP963" s="133"/>
      <c r="CQ963" s="133"/>
      <c r="CR963" s="133"/>
      <c r="CS963" s="133"/>
      <c r="CT963" s="133"/>
      <c r="CU963" s="133"/>
      <c r="CV963" s="133"/>
      <c r="CW963" s="133"/>
      <c r="CX963" s="133"/>
      <c r="CY963" s="133"/>
      <c r="CZ963" s="133"/>
      <c r="DA963" s="133"/>
      <c r="DB963" s="133"/>
      <c r="DC963" s="133"/>
      <c r="DD963" s="133"/>
      <c r="DE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33"/>
      <c r="BG964" s="133"/>
      <c r="BH964" s="133"/>
      <c r="BI964" s="133"/>
      <c r="BJ964" s="133"/>
      <c r="BK964" s="133"/>
      <c r="BL964" s="133"/>
      <c r="BM964" s="133"/>
      <c r="BN964" s="133"/>
      <c r="BO964" s="133"/>
      <c r="BP964" s="133"/>
      <c r="BQ964" s="133"/>
      <c r="BR964" s="133"/>
      <c r="BS964" s="133"/>
      <c r="BT964" s="133"/>
      <c r="BU964" s="133"/>
      <c r="BV964" s="133"/>
      <c r="BW964" s="133"/>
      <c r="BX964" s="133"/>
      <c r="BY964" s="133"/>
      <c r="BZ964" s="133"/>
      <c r="CA964" s="133"/>
      <c r="CB964" s="133"/>
      <c r="CC964" s="133"/>
      <c r="CD964" s="133"/>
      <c r="CE964" s="133"/>
      <c r="CF964" s="133"/>
      <c r="CG964" s="133"/>
      <c r="CH964" s="133"/>
      <c r="CI964" s="133"/>
      <c r="CJ964" s="133"/>
      <c r="CK964" s="133"/>
      <c r="CL964" s="133"/>
      <c r="CM964" s="133"/>
      <c r="CN964" s="133"/>
      <c r="CO964" s="133"/>
      <c r="CP964" s="133"/>
      <c r="CQ964" s="133"/>
      <c r="CR964" s="133"/>
      <c r="CS964" s="133"/>
      <c r="CT964" s="133"/>
      <c r="CU964" s="133"/>
      <c r="CV964" s="133"/>
      <c r="CW964" s="133"/>
      <c r="CX964" s="133"/>
      <c r="CY964" s="133"/>
      <c r="CZ964" s="133"/>
      <c r="DA964" s="133"/>
      <c r="DB964" s="133"/>
      <c r="DC964" s="133"/>
      <c r="DD964" s="133"/>
      <c r="DE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33"/>
      <c r="BG965" s="133"/>
      <c r="BH965" s="133"/>
      <c r="BI965" s="133"/>
      <c r="BJ965" s="133"/>
      <c r="BK965" s="133"/>
      <c r="BL965" s="133"/>
      <c r="BM965" s="133"/>
      <c r="BN965" s="133"/>
      <c r="BO965" s="133"/>
      <c r="BP965" s="133"/>
      <c r="BQ965" s="133"/>
      <c r="BR965" s="133"/>
      <c r="BS965" s="133"/>
      <c r="BT965" s="133"/>
      <c r="BU965" s="133"/>
      <c r="BV965" s="133"/>
      <c r="BW965" s="133"/>
      <c r="BX965" s="133"/>
      <c r="BY965" s="133"/>
      <c r="BZ965" s="133"/>
      <c r="CA965" s="133"/>
      <c r="CB965" s="133"/>
      <c r="CC965" s="133"/>
      <c r="CD965" s="133"/>
      <c r="CE965" s="133"/>
      <c r="CF965" s="133"/>
      <c r="CG965" s="133"/>
      <c r="CH965" s="133"/>
      <c r="CI965" s="133"/>
      <c r="CJ965" s="133"/>
      <c r="CK965" s="133"/>
      <c r="CL965" s="133"/>
      <c r="CM965" s="133"/>
      <c r="CN965" s="133"/>
      <c r="CO965" s="133"/>
      <c r="CP965" s="133"/>
      <c r="CQ965" s="133"/>
      <c r="CR965" s="133"/>
      <c r="CS965" s="133"/>
      <c r="CT965" s="133"/>
      <c r="CU965" s="133"/>
      <c r="CV965" s="133"/>
      <c r="CW965" s="133"/>
      <c r="CX965" s="133"/>
      <c r="CY965" s="133"/>
      <c r="CZ965" s="133"/>
      <c r="DA965" s="133"/>
      <c r="DB965" s="133"/>
      <c r="DC965" s="133"/>
      <c r="DD965" s="133"/>
      <c r="DE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33"/>
      <c r="BG966" s="133"/>
      <c r="BH966" s="133"/>
      <c r="BI966" s="133"/>
      <c r="BJ966" s="133"/>
      <c r="BK966" s="133"/>
      <c r="BL966" s="133"/>
      <c r="BM966" s="133"/>
      <c r="BN966" s="133"/>
      <c r="BO966" s="133"/>
      <c r="BP966" s="133"/>
      <c r="BQ966" s="133"/>
      <c r="BR966" s="133"/>
      <c r="BS966" s="133"/>
      <c r="BT966" s="133"/>
      <c r="BU966" s="133"/>
      <c r="BV966" s="133"/>
      <c r="BW966" s="133"/>
      <c r="BX966" s="133"/>
      <c r="BY966" s="133"/>
      <c r="BZ966" s="133"/>
      <c r="CA966" s="133"/>
      <c r="CB966" s="133"/>
      <c r="CC966" s="133"/>
      <c r="CD966" s="133"/>
      <c r="CE966" s="133"/>
      <c r="CF966" s="133"/>
      <c r="CG966" s="133"/>
      <c r="CH966" s="133"/>
      <c r="CI966" s="133"/>
      <c r="CJ966" s="133"/>
      <c r="CK966" s="133"/>
      <c r="CL966" s="133"/>
      <c r="CM966" s="133"/>
      <c r="CN966" s="133"/>
      <c r="CO966" s="133"/>
      <c r="CP966" s="133"/>
      <c r="CQ966" s="133"/>
      <c r="CR966" s="133"/>
      <c r="CS966" s="133"/>
      <c r="CT966" s="133"/>
      <c r="CU966" s="133"/>
      <c r="CV966" s="133"/>
      <c r="CW966" s="133"/>
      <c r="CX966" s="133"/>
      <c r="CY966" s="133"/>
      <c r="CZ966" s="133"/>
      <c r="DA966" s="133"/>
      <c r="DB966" s="133"/>
      <c r="DC966" s="133"/>
      <c r="DD966" s="133"/>
      <c r="DE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33"/>
      <c r="BG967" s="133"/>
      <c r="BH967" s="133"/>
      <c r="BI967" s="133"/>
      <c r="BJ967" s="133"/>
      <c r="BK967" s="133"/>
      <c r="BL967" s="133"/>
      <c r="BM967" s="133"/>
      <c r="BN967" s="133"/>
      <c r="BO967" s="133"/>
      <c r="BP967" s="133"/>
      <c r="BQ967" s="133"/>
      <c r="BR967" s="133"/>
      <c r="BS967" s="133"/>
      <c r="BT967" s="133"/>
      <c r="BU967" s="133"/>
      <c r="BV967" s="133"/>
      <c r="BW967" s="133"/>
      <c r="BX967" s="133"/>
      <c r="BY967" s="133"/>
      <c r="BZ967" s="133"/>
      <c r="CA967" s="133"/>
      <c r="CB967" s="133"/>
      <c r="CC967" s="133"/>
      <c r="CD967" s="133"/>
      <c r="CE967" s="133"/>
      <c r="CF967" s="133"/>
      <c r="CG967" s="133"/>
      <c r="CH967" s="133"/>
      <c r="CI967" s="133"/>
      <c r="CJ967" s="133"/>
      <c r="CK967" s="133"/>
      <c r="CL967" s="133"/>
      <c r="CM967" s="133"/>
      <c r="CN967" s="133"/>
      <c r="CO967" s="133"/>
      <c r="CP967" s="133"/>
      <c r="CQ967" s="133"/>
      <c r="CR967" s="133"/>
      <c r="CS967" s="133"/>
      <c r="CT967" s="133"/>
      <c r="CU967" s="133"/>
      <c r="CV967" s="133"/>
      <c r="CW967" s="133"/>
      <c r="CX967" s="133"/>
      <c r="CY967" s="133"/>
      <c r="CZ967" s="133"/>
      <c r="DA967" s="133"/>
      <c r="DB967" s="133"/>
      <c r="DC967" s="133"/>
      <c r="DD967" s="133"/>
      <c r="DE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33"/>
      <c r="BG968" s="133"/>
      <c r="BH968" s="133"/>
      <c r="BI968" s="133"/>
      <c r="BJ968" s="133"/>
      <c r="BK968" s="133"/>
      <c r="BL968" s="133"/>
      <c r="BM968" s="133"/>
      <c r="BN968" s="133"/>
      <c r="BO968" s="133"/>
      <c r="BP968" s="133"/>
      <c r="BQ968" s="133"/>
      <c r="BR968" s="133"/>
      <c r="BS968" s="133"/>
      <c r="BT968" s="133"/>
      <c r="BU968" s="133"/>
      <c r="BV968" s="133"/>
      <c r="BW968" s="133"/>
      <c r="BX968" s="133"/>
      <c r="BY968" s="133"/>
      <c r="BZ968" s="133"/>
      <c r="CA968" s="133"/>
      <c r="CB968" s="133"/>
      <c r="CC968" s="133"/>
      <c r="CD968" s="133"/>
      <c r="CE968" s="133"/>
      <c r="CF968" s="133"/>
      <c r="CG968" s="133"/>
      <c r="CH968" s="133"/>
      <c r="CI968" s="133"/>
      <c r="CJ968" s="133"/>
      <c r="CK968" s="133"/>
      <c r="CL968" s="133"/>
      <c r="CM968" s="133"/>
      <c r="CN968" s="133"/>
      <c r="CO968" s="133"/>
      <c r="CP968" s="133"/>
      <c r="CQ968" s="133"/>
      <c r="CR968" s="133"/>
      <c r="CS968" s="133"/>
      <c r="CT968" s="133"/>
      <c r="CU968" s="133"/>
      <c r="CV968" s="133"/>
      <c r="CW968" s="133"/>
      <c r="CX968" s="133"/>
      <c r="CY968" s="133"/>
      <c r="CZ968" s="133"/>
      <c r="DA968" s="133"/>
      <c r="DB968" s="133"/>
      <c r="DC968" s="133"/>
      <c r="DD968" s="133"/>
      <c r="DE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33"/>
      <c r="BG969" s="133"/>
      <c r="BH969" s="133"/>
      <c r="BI969" s="133"/>
      <c r="BJ969" s="133"/>
      <c r="BK969" s="133"/>
      <c r="BL969" s="133"/>
      <c r="BM969" s="133"/>
      <c r="BN969" s="133"/>
      <c r="BO969" s="133"/>
      <c r="BP969" s="133"/>
      <c r="BQ969" s="133"/>
      <c r="BR969" s="133"/>
      <c r="BS969" s="133"/>
      <c r="BT969" s="133"/>
      <c r="BU969" s="133"/>
      <c r="BV969" s="133"/>
      <c r="BW969" s="133"/>
      <c r="BX969" s="133"/>
      <c r="BY969" s="133"/>
      <c r="BZ969" s="133"/>
      <c r="CA969" s="133"/>
      <c r="CB969" s="133"/>
      <c r="CC969" s="133"/>
      <c r="CD969" s="133"/>
      <c r="CE969" s="133"/>
      <c r="CF969" s="133"/>
      <c r="CG969" s="133"/>
      <c r="CH969" s="133"/>
      <c r="CI969" s="133"/>
      <c r="CJ969" s="133"/>
      <c r="CK969" s="133"/>
      <c r="CL969" s="133"/>
      <c r="CM969" s="133"/>
      <c r="CN969" s="133"/>
      <c r="CO969" s="133"/>
      <c r="CP969" s="133"/>
      <c r="CQ969" s="133"/>
      <c r="CR969" s="133"/>
      <c r="CS969" s="133"/>
      <c r="CT969" s="133"/>
      <c r="CU969" s="133"/>
      <c r="CV969" s="133"/>
      <c r="CW969" s="133"/>
      <c r="CX969" s="133"/>
      <c r="CY969" s="133"/>
      <c r="CZ969" s="133"/>
      <c r="DA969" s="133"/>
      <c r="DB969" s="133"/>
      <c r="DC969" s="133"/>
      <c r="DD969" s="133"/>
      <c r="DE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33"/>
      <c r="BG970" s="133"/>
      <c r="BH970" s="133"/>
      <c r="BI970" s="133"/>
      <c r="BJ970" s="133"/>
      <c r="BK970" s="133"/>
      <c r="BL970" s="133"/>
      <c r="BM970" s="133"/>
      <c r="BN970" s="133"/>
      <c r="BO970" s="133"/>
      <c r="BP970" s="133"/>
      <c r="BQ970" s="133"/>
      <c r="BR970" s="133"/>
      <c r="BS970" s="133"/>
      <c r="BT970" s="133"/>
      <c r="BU970" s="133"/>
      <c r="BV970" s="133"/>
      <c r="BW970" s="133"/>
      <c r="BX970" s="133"/>
      <c r="BY970" s="133"/>
      <c r="BZ970" s="133"/>
      <c r="CA970" s="133"/>
      <c r="CB970" s="133"/>
      <c r="CC970" s="133"/>
      <c r="CD970" s="133"/>
      <c r="CE970" s="133"/>
      <c r="CF970" s="133"/>
      <c r="CG970" s="133"/>
      <c r="CH970" s="133"/>
      <c r="CI970" s="133"/>
      <c r="CJ970" s="133"/>
      <c r="CK970" s="133"/>
      <c r="CL970" s="133"/>
      <c r="CM970" s="133"/>
      <c r="CN970" s="133"/>
      <c r="CO970" s="133"/>
      <c r="CP970" s="133"/>
      <c r="CQ970" s="133"/>
      <c r="CR970" s="133"/>
      <c r="CS970" s="133"/>
      <c r="CT970" s="133"/>
      <c r="CU970" s="133"/>
      <c r="CV970" s="133"/>
      <c r="CW970" s="133"/>
      <c r="CX970" s="133"/>
      <c r="CY970" s="133"/>
      <c r="CZ970" s="133"/>
      <c r="DA970" s="133"/>
      <c r="DB970" s="133"/>
      <c r="DC970" s="133"/>
      <c r="DD970" s="133"/>
      <c r="DE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33"/>
      <c r="BG971" s="133"/>
      <c r="BH971" s="133"/>
      <c r="BI971" s="133"/>
      <c r="BJ971" s="133"/>
      <c r="BK971" s="133"/>
      <c r="BL971" s="133"/>
      <c r="BM971" s="133"/>
      <c r="BN971" s="133"/>
      <c r="BO971" s="133"/>
      <c r="BP971" s="133"/>
      <c r="BQ971" s="133"/>
      <c r="BR971" s="133"/>
      <c r="BS971" s="133"/>
      <c r="BT971" s="133"/>
      <c r="BU971" s="133"/>
      <c r="BV971" s="133"/>
      <c r="BW971" s="133"/>
      <c r="BX971" s="133"/>
      <c r="BY971" s="133"/>
      <c r="BZ971" s="133"/>
      <c r="CA971" s="133"/>
      <c r="CB971" s="133"/>
      <c r="CC971" s="133"/>
      <c r="CD971" s="133"/>
      <c r="CE971" s="133"/>
      <c r="CF971" s="133"/>
      <c r="CG971" s="133"/>
      <c r="CH971" s="133"/>
      <c r="CI971" s="133"/>
      <c r="CJ971" s="133"/>
      <c r="CK971" s="133"/>
      <c r="CL971" s="133"/>
      <c r="CM971" s="133"/>
      <c r="CN971" s="133"/>
      <c r="CO971" s="133"/>
      <c r="CP971" s="133"/>
      <c r="CQ971" s="133"/>
      <c r="CR971" s="133"/>
      <c r="CS971" s="133"/>
      <c r="CT971" s="133"/>
      <c r="CU971" s="133"/>
      <c r="CV971" s="133"/>
      <c r="CW971" s="133"/>
      <c r="CX971" s="133"/>
      <c r="CY971" s="133"/>
      <c r="CZ971" s="133"/>
      <c r="DA971" s="133"/>
      <c r="DB971" s="133"/>
      <c r="DC971" s="133"/>
      <c r="DD971" s="133"/>
      <c r="DE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33"/>
      <c r="BG972" s="133"/>
      <c r="BH972" s="133"/>
      <c r="BI972" s="133"/>
      <c r="BJ972" s="133"/>
      <c r="BK972" s="133"/>
      <c r="BL972" s="133"/>
      <c r="BM972" s="133"/>
      <c r="BN972" s="133"/>
      <c r="BO972" s="133"/>
      <c r="BP972" s="133"/>
      <c r="BQ972" s="133"/>
      <c r="BR972" s="133"/>
      <c r="BS972" s="133"/>
      <c r="BT972" s="133"/>
      <c r="BU972" s="133"/>
      <c r="BV972" s="133"/>
      <c r="BW972" s="133"/>
      <c r="BX972" s="133"/>
      <c r="BY972" s="133"/>
      <c r="BZ972" s="133"/>
      <c r="CA972" s="133"/>
      <c r="CB972" s="133"/>
      <c r="CC972" s="133"/>
      <c r="CD972" s="133"/>
      <c r="CE972" s="133"/>
      <c r="CF972" s="133"/>
      <c r="CG972" s="133"/>
      <c r="CH972" s="133"/>
      <c r="CI972" s="133"/>
      <c r="CJ972" s="133"/>
      <c r="CK972" s="133"/>
      <c r="CL972" s="133"/>
      <c r="CM972" s="133"/>
      <c r="CN972" s="133"/>
      <c r="CO972" s="133"/>
      <c r="CP972" s="133"/>
      <c r="CQ972" s="133"/>
      <c r="CR972" s="133"/>
      <c r="CS972" s="133"/>
      <c r="CT972" s="133"/>
      <c r="CU972" s="133"/>
      <c r="CV972" s="133"/>
      <c r="CW972" s="133"/>
      <c r="CX972" s="133"/>
      <c r="CY972" s="133"/>
      <c r="CZ972" s="133"/>
      <c r="DA972" s="133"/>
      <c r="DB972" s="133"/>
      <c r="DC972" s="133"/>
      <c r="DD972" s="133"/>
      <c r="DE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33"/>
      <c r="BG973" s="133"/>
      <c r="BH973" s="133"/>
      <c r="BI973" s="133"/>
      <c r="BJ973" s="133"/>
      <c r="BK973" s="133"/>
      <c r="BL973" s="133"/>
      <c r="BM973" s="133"/>
      <c r="BN973" s="133"/>
      <c r="BO973" s="133"/>
      <c r="BP973" s="133"/>
      <c r="BQ973" s="133"/>
      <c r="BR973" s="133"/>
      <c r="BS973" s="133"/>
      <c r="BT973" s="133"/>
      <c r="BU973" s="133"/>
      <c r="BV973" s="133"/>
      <c r="BW973" s="133"/>
      <c r="BX973" s="133"/>
      <c r="BY973" s="133"/>
      <c r="BZ973" s="133"/>
      <c r="CA973" s="133"/>
      <c r="CB973" s="133"/>
      <c r="CC973" s="133"/>
      <c r="CD973" s="133"/>
      <c r="CE973" s="133"/>
      <c r="CF973" s="133"/>
      <c r="CG973" s="133"/>
      <c r="CH973" s="133"/>
      <c r="CI973" s="133"/>
      <c r="CJ973" s="133"/>
      <c r="CK973" s="133"/>
      <c r="CL973" s="133"/>
      <c r="CM973" s="133"/>
      <c r="CN973" s="133"/>
      <c r="CO973" s="133"/>
      <c r="CP973" s="133"/>
      <c r="CQ973" s="133"/>
      <c r="CR973" s="133"/>
      <c r="CS973" s="133"/>
      <c r="CT973" s="133"/>
      <c r="CU973" s="133"/>
      <c r="CV973" s="133"/>
      <c r="CW973" s="133"/>
      <c r="CX973" s="133"/>
      <c r="CY973" s="133"/>
      <c r="CZ973" s="133"/>
      <c r="DA973" s="133"/>
      <c r="DB973" s="133"/>
      <c r="DC973" s="133"/>
      <c r="DD973" s="133"/>
      <c r="DE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33"/>
      <c r="BG974" s="133"/>
      <c r="BH974" s="133"/>
      <c r="BI974" s="133"/>
      <c r="BJ974" s="133"/>
      <c r="BK974" s="133"/>
      <c r="BL974" s="133"/>
      <c r="BM974" s="133"/>
      <c r="BN974" s="133"/>
      <c r="BO974" s="133"/>
      <c r="BP974" s="133"/>
      <c r="BQ974" s="133"/>
      <c r="BR974" s="133"/>
      <c r="BS974" s="133"/>
      <c r="BT974" s="133"/>
      <c r="BU974" s="133"/>
      <c r="BV974" s="133"/>
      <c r="BW974" s="133"/>
      <c r="BX974" s="133"/>
      <c r="BY974" s="133"/>
      <c r="BZ974" s="133"/>
      <c r="CA974" s="133"/>
      <c r="CB974" s="133"/>
      <c r="CC974" s="133"/>
      <c r="CD974" s="133"/>
      <c r="CE974" s="133"/>
      <c r="CF974" s="133"/>
      <c r="CG974" s="133"/>
      <c r="CH974" s="133"/>
      <c r="CI974" s="133"/>
      <c r="CJ974" s="133"/>
      <c r="CK974" s="133"/>
      <c r="CL974" s="133"/>
      <c r="CM974" s="133"/>
      <c r="CN974" s="133"/>
      <c r="CO974" s="133"/>
      <c r="CP974" s="133"/>
      <c r="CQ974" s="133"/>
      <c r="CR974" s="133"/>
      <c r="CS974" s="133"/>
      <c r="CT974" s="133"/>
      <c r="CU974" s="133"/>
      <c r="CV974" s="133"/>
      <c r="CW974" s="133"/>
      <c r="CX974" s="133"/>
      <c r="CY974" s="133"/>
      <c r="CZ974" s="133"/>
      <c r="DA974" s="133"/>
      <c r="DB974" s="133"/>
      <c r="DC974" s="133"/>
      <c r="DD974" s="133"/>
      <c r="DE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33"/>
      <c r="BG975" s="133"/>
      <c r="BH975" s="133"/>
      <c r="BI975" s="133"/>
      <c r="BJ975" s="133"/>
      <c r="BK975" s="133"/>
      <c r="BL975" s="133"/>
      <c r="BM975" s="133"/>
      <c r="BN975" s="133"/>
      <c r="BO975" s="133"/>
      <c r="BP975" s="133"/>
      <c r="BQ975" s="133"/>
      <c r="BR975" s="133"/>
      <c r="BS975" s="133"/>
      <c r="BT975" s="133"/>
      <c r="BU975" s="133"/>
      <c r="BV975" s="133"/>
      <c r="BW975" s="133"/>
      <c r="BX975" s="133"/>
      <c r="BY975" s="133"/>
      <c r="BZ975" s="133"/>
      <c r="CA975" s="133"/>
      <c r="CB975" s="133"/>
      <c r="CC975" s="133"/>
      <c r="CD975" s="133"/>
      <c r="CE975" s="133"/>
      <c r="CF975" s="133"/>
      <c r="CG975" s="133"/>
      <c r="CH975" s="133"/>
      <c r="CI975" s="133"/>
      <c r="CJ975" s="133"/>
      <c r="CK975" s="133"/>
      <c r="CL975" s="133"/>
      <c r="CM975" s="133"/>
      <c r="CN975" s="133"/>
      <c r="CO975" s="133"/>
      <c r="CP975" s="133"/>
      <c r="CQ975" s="133"/>
      <c r="CR975" s="133"/>
      <c r="CS975" s="133"/>
      <c r="CT975" s="133"/>
      <c r="CU975" s="133"/>
      <c r="CV975" s="133"/>
      <c r="CW975" s="133"/>
      <c r="CX975" s="133"/>
      <c r="CY975" s="133"/>
      <c r="CZ975" s="133"/>
      <c r="DA975" s="133"/>
      <c r="DB975" s="133"/>
      <c r="DC975" s="133"/>
      <c r="DD975" s="133"/>
      <c r="DE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33"/>
      <c r="BG976" s="133"/>
      <c r="BH976" s="133"/>
      <c r="BI976" s="133"/>
      <c r="BJ976" s="133"/>
      <c r="BK976" s="133"/>
      <c r="BL976" s="133"/>
      <c r="BM976" s="133"/>
      <c r="BN976" s="133"/>
      <c r="BO976" s="133"/>
      <c r="BP976" s="133"/>
      <c r="BQ976" s="133"/>
      <c r="BR976" s="133"/>
      <c r="BS976" s="133"/>
      <c r="BT976" s="133"/>
      <c r="BU976" s="133"/>
      <c r="BV976" s="133"/>
      <c r="BW976" s="133"/>
      <c r="BX976" s="133"/>
      <c r="BY976" s="133"/>
      <c r="BZ976" s="133"/>
      <c r="CA976" s="133"/>
      <c r="CB976" s="133"/>
      <c r="CC976" s="133"/>
      <c r="CD976" s="133"/>
      <c r="CE976" s="133"/>
      <c r="CF976" s="133"/>
      <c r="CG976" s="133"/>
      <c r="CH976" s="133"/>
      <c r="CI976" s="133"/>
      <c r="CJ976" s="133"/>
      <c r="CK976" s="133"/>
      <c r="CL976" s="133"/>
      <c r="CM976" s="133"/>
      <c r="CN976" s="133"/>
      <c r="CO976" s="133"/>
      <c r="CP976" s="133"/>
      <c r="CQ976" s="133"/>
      <c r="CR976" s="133"/>
      <c r="CS976" s="133"/>
      <c r="CT976" s="133"/>
      <c r="CU976" s="133"/>
      <c r="CV976" s="133"/>
      <c r="CW976" s="133"/>
      <c r="CX976" s="133"/>
      <c r="CY976" s="133"/>
      <c r="CZ976" s="133"/>
      <c r="DA976" s="133"/>
      <c r="DB976" s="133"/>
      <c r="DC976" s="133"/>
      <c r="DD976" s="133"/>
      <c r="DE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33"/>
      <c r="BG977" s="133"/>
      <c r="BH977" s="133"/>
      <c r="BI977" s="133"/>
      <c r="BJ977" s="133"/>
      <c r="BK977" s="133"/>
      <c r="BL977" s="133"/>
      <c r="BM977" s="133"/>
      <c r="BN977" s="133"/>
      <c r="BO977" s="133"/>
      <c r="BP977" s="133"/>
      <c r="BQ977" s="133"/>
      <c r="BR977" s="133"/>
      <c r="BS977" s="133"/>
      <c r="BT977" s="133"/>
      <c r="BU977" s="133"/>
      <c r="BV977" s="133"/>
      <c r="BW977" s="133"/>
      <c r="BX977" s="133"/>
      <c r="BY977" s="133"/>
      <c r="BZ977" s="133"/>
      <c r="CA977" s="133"/>
      <c r="CB977" s="133"/>
      <c r="CC977" s="133"/>
      <c r="CD977" s="133"/>
      <c r="CE977" s="133"/>
      <c r="CF977" s="133"/>
      <c r="CG977" s="133"/>
      <c r="CH977" s="133"/>
      <c r="CI977" s="133"/>
      <c r="CJ977" s="133"/>
      <c r="CK977" s="133"/>
      <c r="CL977" s="133"/>
      <c r="CM977" s="133"/>
      <c r="CN977" s="133"/>
      <c r="CO977" s="133"/>
      <c r="CP977" s="133"/>
      <c r="CQ977" s="133"/>
      <c r="CR977" s="133"/>
      <c r="CS977" s="133"/>
      <c r="CT977" s="133"/>
      <c r="CU977" s="133"/>
      <c r="CV977" s="133"/>
      <c r="CW977" s="133"/>
      <c r="CX977" s="133"/>
      <c r="CY977" s="133"/>
      <c r="CZ977" s="133"/>
      <c r="DA977" s="133"/>
      <c r="DB977" s="133"/>
      <c r="DC977" s="133"/>
      <c r="DD977" s="133"/>
      <c r="DE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33"/>
      <c r="BG978" s="133"/>
      <c r="BH978" s="133"/>
      <c r="BI978" s="133"/>
      <c r="BJ978" s="133"/>
      <c r="BK978" s="133"/>
      <c r="BL978" s="133"/>
      <c r="BM978" s="133"/>
      <c r="BN978" s="133"/>
      <c r="BO978" s="133"/>
      <c r="BP978" s="133"/>
      <c r="BQ978" s="133"/>
      <c r="BR978" s="133"/>
      <c r="BS978" s="133"/>
      <c r="BT978" s="133"/>
      <c r="BU978" s="133"/>
      <c r="BV978" s="133"/>
      <c r="BW978" s="133"/>
      <c r="BX978" s="133"/>
      <c r="BY978" s="133"/>
      <c r="BZ978" s="133"/>
      <c r="CA978" s="133"/>
      <c r="CB978" s="133"/>
      <c r="CC978" s="133"/>
      <c r="CD978" s="133"/>
      <c r="CE978" s="133"/>
      <c r="CF978" s="133"/>
      <c r="CG978" s="133"/>
      <c r="CH978" s="133"/>
      <c r="CI978" s="133"/>
      <c r="CJ978" s="133"/>
      <c r="CK978" s="133"/>
      <c r="CL978" s="133"/>
      <c r="CM978" s="133"/>
      <c r="CN978" s="133"/>
      <c r="CO978" s="133"/>
      <c r="CP978" s="133"/>
      <c r="CQ978" s="133"/>
      <c r="CR978" s="133"/>
      <c r="CS978" s="133"/>
      <c r="CT978" s="133"/>
      <c r="CU978" s="133"/>
      <c r="CV978" s="133"/>
      <c r="CW978" s="133"/>
      <c r="CX978" s="133"/>
      <c r="CY978" s="133"/>
      <c r="CZ978" s="133"/>
      <c r="DA978" s="133"/>
      <c r="DB978" s="133"/>
      <c r="DC978" s="133"/>
      <c r="DD978" s="133"/>
      <c r="DE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33"/>
      <c r="BG979" s="133"/>
      <c r="BH979" s="133"/>
      <c r="BI979" s="133"/>
      <c r="BJ979" s="133"/>
      <c r="BK979" s="133"/>
      <c r="BL979" s="133"/>
      <c r="BM979" s="133"/>
      <c r="BN979" s="133"/>
      <c r="BO979" s="133"/>
      <c r="BP979" s="133"/>
      <c r="BQ979" s="133"/>
      <c r="BR979" s="133"/>
      <c r="BS979" s="133"/>
      <c r="BT979" s="133"/>
      <c r="BU979" s="133"/>
      <c r="BV979" s="133"/>
      <c r="BW979" s="133"/>
      <c r="BX979" s="133"/>
      <c r="BY979" s="133"/>
      <c r="BZ979" s="133"/>
      <c r="CA979" s="133"/>
      <c r="CB979" s="133"/>
      <c r="CC979" s="133"/>
      <c r="CD979" s="133"/>
      <c r="CE979" s="133"/>
      <c r="CF979" s="133"/>
      <c r="CG979" s="133"/>
      <c r="CH979" s="133"/>
      <c r="CI979" s="133"/>
      <c r="CJ979" s="133"/>
      <c r="CK979" s="133"/>
      <c r="CL979" s="133"/>
      <c r="CM979" s="133"/>
      <c r="CN979" s="133"/>
      <c r="CO979" s="133"/>
      <c r="CP979" s="133"/>
      <c r="CQ979" s="133"/>
      <c r="CR979" s="133"/>
      <c r="CS979" s="133"/>
      <c r="CT979" s="133"/>
      <c r="CU979" s="133"/>
      <c r="CV979" s="133"/>
      <c r="CW979" s="133"/>
      <c r="CX979" s="133"/>
      <c r="CY979" s="133"/>
      <c r="CZ979" s="133"/>
      <c r="DA979" s="133"/>
      <c r="DB979" s="133"/>
      <c r="DC979" s="133"/>
      <c r="DD979" s="133"/>
      <c r="DE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33"/>
      <c r="BG980" s="133"/>
      <c r="BH980" s="133"/>
      <c r="BI980" s="133"/>
      <c r="BJ980" s="133"/>
      <c r="BK980" s="133"/>
      <c r="BL980" s="133"/>
      <c r="BM980" s="133"/>
      <c r="BN980" s="133"/>
      <c r="BO980" s="133"/>
      <c r="BP980" s="133"/>
      <c r="BQ980" s="133"/>
      <c r="BR980" s="133"/>
      <c r="BS980" s="133"/>
      <c r="BT980" s="133"/>
      <c r="BU980" s="133"/>
      <c r="BV980" s="133"/>
      <c r="BW980" s="133"/>
      <c r="BX980" s="133"/>
      <c r="BY980" s="133"/>
      <c r="BZ980" s="133"/>
      <c r="CA980" s="133"/>
      <c r="CB980" s="133"/>
      <c r="CC980" s="133"/>
      <c r="CD980" s="133"/>
      <c r="CE980" s="133"/>
      <c r="CF980" s="133"/>
      <c r="CG980" s="133"/>
      <c r="CH980" s="133"/>
      <c r="CI980" s="133"/>
      <c r="CJ980" s="133"/>
      <c r="CK980" s="133"/>
      <c r="CL980" s="133"/>
      <c r="CM980" s="133"/>
      <c r="CN980" s="133"/>
      <c r="CO980" s="133"/>
      <c r="CP980" s="133"/>
      <c r="CQ980" s="133"/>
      <c r="CR980" s="133"/>
      <c r="CS980" s="133"/>
      <c r="CT980" s="133"/>
      <c r="CU980" s="133"/>
      <c r="CV980" s="133"/>
      <c r="CW980" s="133"/>
      <c r="CX980" s="133"/>
      <c r="CY980" s="133"/>
      <c r="CZ980" s="133"/>
      <c r="DA980" s="133"/>
      <c r="DB980" s="133"/>
      <c r="DC980" s="133"/>
      <c r="DD980" s="133"/>
      <c r="DE980" s="133"/>
    </row>
  </sheetData>
  <mergeCells count="29">
    <mergeCell ref="AD1:AH2"/>
    <mergeCell ref="AI1:AM2"/>
    <mergeCell ref="AN1:AR2"/>
    <mergeCell ref="AS1:AW2"/>
    <mergeCell ref="AX1:BB2"/>
    <mergeCell ref="BC1:BG2"/>
    <mergeCell ref="BH1:BL2"/>
    <mergeCell ref="CV1:CZ2"/>
    <mergeCell ref="DA1:DE2"/>
    <mergeCell ref="BM1:BQ2"/>
    <mergeCell ref="BR1:BV2"/>
    <mergeCell ref="BW1:CA2"/>
    <mergeCell ref="CB1:CF2"/>
    <mergeCell ref="CG1:CK2"/>
    <mergeCell ref="CL1:CP2"/>
    <mergeCell ref="CQ1:CU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13.0" ySplit="3.0" topLeftCell="N4" activePane="bottomRight" state="frozen"/>
      <selection activeCell="N1" sqref="N1" pane="topRight"/>
      <selection activeCell="A4" sqref="A4" pane="bottomLeft"/>
      <selection activeCell="N4" sqref="N4" pane="bottomRight"/>
    </sheetView>
  </sheetViews>
  <sheetFormatPr customHeight="1" defaultColWidth="14.43" defaultRowHeight="15.0" outlineLevelRow="1"/>
  <cols>
    <col customWidth="1" min="1" max="1" width="5.43"/>
    <col customWidth="1" min="2" max="2" width="42.86"/>
    <col customWidth="1" min="3" max="4" width="8.57"/>
    <col customWidth="1" min="5" max="5" width="8.29"/>
    <col customWidth="1" min="6" max="6" width="7.14"/>
    <col customWidth="1" min="7" max="7" width="10.0"/>
    <col customWidth="1" min="8" max="8" width="7.71"/>
    <col customWidth="1" min="9" max="9" width="5.71"/>
    <col customWidth="1" min="10" max="10" width="7.71"/>
    <col customWidth="1" hidden="1" min="11" max="11" width="7.71"/>
    <col customWidth="1" min="12" max="12" width="6.14"/>
    <col customWidth="1" min="13" max="13" width="6.86"/>
    <col customWidth="1" hidden="1" min="14" max="14" width="8.14"/>
    <col customWidth="1" min="15" max="16" width="8.71"/>
    <col customWidth="1" min="17" max="17" width="3.14"/>
    <col customWidth="1" min="18" max="18" width="9.57"/>
    <col customWidth="1" min="19" max="19" width="7.57"/>
    <col customWidth="1" min="20" max="21" width="8.71"/>
    <col customWidth="1" min="22" max="22" width="3.14"/>
    <col customWidth="1" min="23" max="23" width="9.57"/>
    <col customWidth="1" min="24" max="24" width="7.57"/>
    <col customWidth="1" min="25" max="25" width="10.86"/>
    <col customWidth="1" min="26" max="26" width="8.71"/>
    <col customWidth="1" min="27" max="27" width="3.14"/>
    <col customWidth="1" min="28" max="28" width="9.57"/>
    <col customWidth="1" min="29" max="29" width="7.57"/>
    <col customWidth="1" min="30" max="30" width="9.71"/>
    <col customWidth="1" min="31" max="31" width="8.71"/>
    <col customWidth="1" min="32" max="32" width="3.14"/>
    <col customWidth="1" min="33" max="33" width="9.57"/>
    <col customWidth="1" min="34" max="34" width="7.57"/>
    <col customWidth="1" min="35" max="35" width="9.14"/>
    <col customWidth="1" min="36" max="36" width="8.71"/>
    <col customWidth="1" min="37" max="37" width="3.14"/>
    <col customWidth="1" min="38" max="38" width="9.57"/>
    <col customWidth="1" min="39" max="39" width="7.57"/>
    <col customWidth="1" min="40" max="40" width="10.0"/>
    <col customWidth="1" min="41" max="41" width="8.71"/>
    <col customWidth="1" min="42" max="42" width="3.14"/>
    <col customWidth="1" min="43" max="43" width="9.57"/>
    <col customWidth="1" min="44" max="44" width="7.57"/>
  </cols>
  <sheetData>
    <row r="1" outlineLevel="1">
      <c r="A1" s="1" t="s">
        <v>0</v>
      </c>
      <c r="B1" s="1" t="s">
        <v>1</v>
      </c>
      <c r="C1" s="2" t="s">
        <v>2</v>
      </c>
      <c r="D1" s="3"/>
      <c r="E1" s="4" t="s">
        <v>3</v>
      </c>
      <c r="F1" s="5"/>
      <c r="G1" s="5"/>
      <c r="H1" s="5"/>
      <c r="I1" s="5"/>
      <c r="J1" s="5"/>
      <c r="K1" s="5"/>
      <c r="L1" s="5"/>
      <c r="M1" s="6"/>
      <c r="N1" s="9"/>
      <c r="O1" s="518" t="s">
        <v>430</v>
      </c>
      <c r="P1" s="421"/>
      <c r="Q1" s="421"/>
      <c r="R1" s="421"/>
      <c r="S1" s="3"/>
      <c r="T1" s="518" t="s">
        <v>431</v>
      </c>
      <c r="U1" s="421"/>
      <c r="V1" s="421"/>
      <c r="W1" s="421"/>
      <c r="X1" s="3"/>
      <c r="Y1" s="518" t="s">
        <v>432</v>
      </c>
      <c r="Z1" s="421"/>
      <c r="AA1" s="421"/>
      <c r="AB1" s="421"/>
      <c r="AC1" s="3"/>
      <c r="AD1" s="518" t="s">
        <v>433</v>
      </c>
      <c r="AE1" s="421"/>
      <c r="AF1" s="421"/>
      <c r="AG1" s="421"/>
      <c r="AH1" s="3"/>
      <c r="AI1" s="518" t="s">
        <v>434</v>
      </c>
      <c r="AJ1" s="421"/>
      <c r="AK1" s="421"/>
      <c r="AL1" s="421"/>
      <c r="AM1" s="3"/>
      <c r="AN1" s="518" t="s">
        <v>435</v>
      </c>
      <c r="AO1" s="421"/>
      <c r="AP1" s="421"/>
      <c r="AQ1" s="421"/>
      <c r="AR1" s="3"/>
    </row>
    <row r="2" outlineLevel="1">
      <c r="A2" s="13"/>
      <c r="B2" s="13"/>
      <c r="C2" s="14"/>
      <c r="D2" s="15"/>
      <c r="E2" s="1" t="s">
        <v>11</v>
      </c>
      <c r="F2" s="1" t="s">
        <v>12</v>
      </c>
      <c r="G2" s="16" t="s">
        <v>13</v>
      </c>
      <c r="H2" s="16" t="s">
        <v>14</v>
      </c>
      <c r="I2" s="4" t="s">
        <v>15</v>
      </c>
      <c r="J2" s="5"/>
      <c r="K2" s="11"/>
      <c r="L2" s="4" t="s">
        <v>16</v>
      </c>
      <c r="M2" s="6"/>
      <c r="N2" s="18"/>
      <c r="O2" s="14"/>
      <c r="P2" s="200"/>
      <c r="Q2" s="200"/>
      <c r="R2" s="200"/>
      <c r="S2" s="15"/>
      <c r="T2" s="14"/>
      <c r="U2" s="200"/>
      <c r="V2" s="200"/>
      <c r="W2" s="200"/>
      <c r="X2" s="15"/>
      <c r="Y2" s="14"/>
      <c r="Z2" s="200"/>
      <c r="AA2" s="200"/>
      <c r="AB2" s="200"/>
      <c r="AC2" s="15"/>
      <c r="AD2" s="14"/>
      <c r="AE2" s="200"/>
      <c r="AF2" s="200"/>
      <c r="AG2" s="200"/>
      <c r="AH2" s="15"/>
      <c r="AI2" s="14"/>
      <c r="AJ2" s="200"/>
      <c r="AK2" s="200"/>
      <c r="AL2" s="200"/>
      <c r="AM2" s="15"/>
      <c r="AN2" s="14"/>
      <c r="AO2" s="200"/>
      <c r="AP2" s="200"/>
      <c r="AQ2" s="200"/>
      <c r="AR2" s="15"/>
    </row>
    <row r="3" outlineLevel="1">
      <c r="A3" s="24"/>
      <c r="B3" s="24"/>
      <c r="C3" s="25" t="s">
        <v>21</v>
      </c>
      <c r="D3" s="25" t="s">
        <v>22</v>
      </c>
      <c r="E3" s="24"/>
      <c r="F3" s="24"/>
      <c r="G3" s="24"/>
      <c r="H3" s="24"/>
      <c r="I3" s="25" t="s">
        <v>26</v>
      </c>
      <c r="J3" s="25" t="s">
        <v>24</v>
      </c>
      <c r="K3" s="25" t="s">
        <v>25</v>
      </c>
      <c r="L3" s="25" t="s">
        <v>26</v>
      </c>
      <c r="M3" s="25" t="s">
        <v>24</v>
      </c>
      <c r="N3" s="27" t="s">
        <v>25</v>
      </c>
      <c r="O3" s="519" t="s">
        <v>27</v>
      </c>
      <c r="P3" s="519" t="s">
        <v>28</v>
      </c>
      <c r="Q3" s="519" t="s">
        <v>29</v>
      </c>
      <c r="R3" s="519" t="s">
        <v>30</v>
      </c>
      <c r="S3" s="519" t="s">
        <v>16</v>
      </c>
      <c r="T3" s="519" t="s">
        <v>27</v>
      </c>
      <c r="U3" s="519" t="s">
        <v>28</v>
      </c>
      <c r="V3" s="519" t="s">
        <v>29</v>
      </c>
      <c r="W3" s="519" t="s">
        <v>30</v>
      </c>
      <c r="X3" s="519" t="s">
        <v>16</v>
      </c>
      <c r="Y3" s="519" t="s">
        <v>27</v>
      </c>
      <c r="Z3" s="519" t="s">
        <v>28</v>
      </c>
      <c r="AA3" s="519" t="s">
        <v>29</v>
      </c>
      <c r="AB3" s="519" t="s">
        <v>30</v>
      </c>
      <c r="AC3" s="519" t="s">
        <v>16</v>
      </c>
      <c r="AD3" s="519" t="s">
        <v>27</v>
      </c>
      <c r="AE3" s="519" t="s">
        <v>28</v>
      </c>
      <c r="AF3" s="519" t="s">
        <v>29</v>
      </c>
      <c r="AG3" s="519" t="s">
        <v>30</v>
      </c>
      <c r="AH3" s="519" t="s">
        <v>16</v>
      </c>
      <c r="AI3" s="519" t="s">
        <v>27</v>
      </c>
      <c r="AJ3" s="519" t="s">
        <v>28</v>
      </c>
      <c r="AK3" s="519" t="s">
        <v>29</v>
      </c>
      <c r="AL3" s="519" t="s">
        <v>30</v>
      </c>
      <c r="AM3" s="519" t="s">
        <v>16</v>
      </c>
      <c r="AN3" s="519" t="s">
        <v>27</v>
      </c>
      <c r="AO3" s="519" t="s">
        <v>28</v>
      </c>
      <c r="AP3" s="519" t="s">
        <v>29</v>
      </c>
      <c r="AQ3" s="519" t="s">
        <v>30</v>
      </c>
      <c r="AR3" s="519" t="s">
        <v>16</v>
      </c>
    </row>
    <row r="4">
      <c r="A4" s="441" t="s">
        <v>257</v>
      </c>
      <c r="B4" s="442" t="s">
        <v>258</v>
      </c>
      <c r="C4" s="443">
        <v>46268.0</v>
      </c>
      <c r="D4" s="443">
        <v>46268.0</v>
      </c>
      <c r="E4" s="444">
        <v>1.0</v>
      </c>
      <c r="F4" s="445">
        <v>0.0</v>
      </c>
      <c r="G4" s="446">
        <v>0.0</v>
      </c>
      <c r="H4" s="446">
        <v>0.0</v>
      </c>
      <c r="I4" s="54">
        <v>0.0</v>
      </c>
      <c r="J4" s="54">
        <v>0.0</v>
      </c>
      <c r="K4" s="326">
        <f t="shared" ref="K4:K27" si="1">J4/$I$114</f>
        <v>0</v>
      </c>
      <c r="L4" s="54">
        <v>0.0</v>
      </c>
      <c r="M4" s="54">
        <v>0.0</v>
      </c>
      <c r="N4" s="220"/>
      <c r="O4" s="74"/>
      <c r="P4" s="520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  <c r="AG4" s="521"/>
      <c r="AH4" s="521"/>
      <c r="AI4" s="74"/>
      <c r="AJ4" s="521"/>
      <c r="AK4" s="521"/>
      <c r="AL4" s="521"/>
      <c r="AM4" s="521"/>
      <c r="AN4" s="521"/>
      <c r="AO4" s="521"/>
      <c r="AP4" s="521"/>
      <c r="AQ4" s="521"/>
      <c r="AR4" s="521"/>
    </row>
    <row r="5">
      <c r="A5" s="449" t="s">
        <v>31</v>
      </c>
      <c r="B5" s="450" t="s">
        <v>259</v>
      </c>
      <c r="C5" s="451">
        <v>46268.0</v>
      </c>
      <c r="D5" s="451">
        <v>46268.0</v>
      </c>
      <c r="E5" s="452">
        <f t="shared" ref="E5:E27" si="2">D5-C5+1</f>
        <v>1</v>
      </c>
      <c r="F5" s="453">
        <f>F6+F8+F19</f>
        <v>34</v>
      </c>
      <c r="G5" s="454">
        <f t="shared" ref="G5:G113" si="3">F5/$F$114</f>
        <v>0.04298356511</v>
      </c>
      <c r="H5" s="455">
        <f>H21</f>
        <v>0.04298356511</v>
      </c>
      <c r="I5" s="456">
        <f>I6+I8+I19</f>
        <v>1</v>
      </c>
      <c r="J5" s="456">
        <f>J21</f>
        <v>1</v>
      </c>
      <c r="K5" s="454">
        <f t="shared" si="1"/>
        <v>0.001757469244</v>
      </c>
      <c r="L5" s="456">
        <f>L6+L8+L19</f>
        <v>0.44</v>
      </c>
      <c r="M5" s="456">
        <f>M21</f>
        <v>0.44</v>
      </c>
      <c r="N5" s="87" t="str">
        <f>M5/#REF!</f>
        <v>#REF!</v>
      </c>
      <c r="O5" s="74"/>
      <c r="P5" s="522"/>
      <c r="Q5" s="523"/>
      <c r="R5" s="524"/>
      <c r="S5" s="525"/>
      <c r="T5" s="526"/>
      <c r="U5" s="526"/>
      <c r="V5" s="526"/>
      <c r="W5" s="524"/>
      <c r="X5" s="523"/>
      <c r="Y5" s="526"/>
      <c r="Z5" s="526"/>
      <c r="AA5" s="526"/>
      <c r="AB5" s="524"/>
      <c r="AC5" s="523"/>
      <c r="AD5" s="524"/>
      <c r="AE5" s="526"/>
      <c r="AF5" s="526"/>
      <c r="AG5" s="524"/>
      <c r="AH5" s="527"/>
      <c r="AI5" s="74"/>
      <c r="AJ5" s="526"/>
      <c r="AK5" s="526"/>
      <c r="AL5" s="524"/>
      <c r="AM5" s="525"/>
      <c r="AN5" s="526"/>
      <c r="AO5" s="526"/>
      <c r="AP5" s="526"/>
      <c r="AQ5" s="524"/>
      <c r="AR5" s="523"/>
    </row>
    <row r="6">
      <c r="A6" s="463" t="s">
        <v>33</v>
      </c>
      <c r="B6" s="464" t="s">
        <v>34</v>
      </c>
      <c r="C6" s="465">
        <v>46268.0</v>
      </c>
      <c r="D6" s="465">
        <v>46269.0</v>
      </c>
      <c r="E6" s="466">
        <f t="shared" si="2"/>
        <v>2</v>
      </c>
      <c r="F6" s="467">
        <f>SUM(F7)</f>
        <v>1</v>
      </c>
      <c r="G6" s="245">
        <f t="shared" si="3"/>
        <v>0.001264222503</v>
      </c>
      <c r="H6" s="468">
        <f>H7</f>
        <v>0.001264222503</v>
      </c>
      <c r="I6" s="469">
        <f>SUM(I7)</f>
        <v>0</v>
      </c>
      <c r="J6" s="469">
        <f>J7</f>
        <v>0</v>
      </c>
      <c r="K6" s="245">
        <f t="shared" si="1"/>
        <v>0</v>
      </c>
      <c r="L6" s="469">
        <f>L7</f>
        <v>0</v>
      </c>
      <c r="M6" s="469">
        <f t="shared" ref="M6:M7" si="4">L6</f>
        <v>0</v>
      </c>
      <c r="N6" s="247" t="str">
        <f>SUM(N7)</f>
        <v>#REF!</v>
      </c>
      <c r="O6" s="74"/>
      <c r="P6" s="522"/>
      <c r="Q6" s="523"/>
      <c r="R6" s="524"/>
      <c r="S6" s="525"/>
      <c r="T6" s="526"/>
      <c r="U6" s="526"/>
      <c r="V6" s="526"/>
      <c r="W6" s="524"/>
      <c r="X6" s="523"/>
      <c r="Y6" s="526"/>
      <c r="Z6" s="526"/>
      <c r="AA6" s="526"/>
      <c r="AB6" s="524"/>
      <c r="AC6" s="523"/>
      <c r="AD6" s="524"/>
      <c r="AE6" s="526"/>
      <c r="AF6" s="526"/>
      <c r="AG6" s="524"/>
      <c r="AH6" s="527"/>
      <c r="AI6" s="74"/>
      <c r="AJ6" s="526"/>
      <c r="AK6" s="526"/>
      <c r="AL6" s="524"/>
      <c r="AM6" s="525"/>
      <c r="AN6" s="526"/>
      <c r="AO6" s="526"/>
      <c r="AP6" s="526"/>
      <c r="AQ6" s="524"/>
      <c r="AR6" s="523"/>
    </row>
    <row r="7">
      <c r="A7" s="470" t="s">
        <v>35</v>
      </c>
      <c r="B7" s="471" t="s">
        <v>36</v>
      </c>
      <c r="C7" s="472">
        <v>46268.0</v>
      </c>
      <c r="D7" s="472">
        <v>46269.0</v>
      </c>
      <c r="E7" s="473">
        <f t="shared" si="2"/>
        <v>2</v>
      </c>
      <c r="F7" s="474">
        <v>1.0</v>
      </c>
      <c r="G7" s="263">
        <f t="shared" si="3"/>
        <v>0.001264222503</v>
      </c>
      <c r="H7" s="327">
        <f>G7</f>
        <v>0.001264222503</v>
      </c>
      <c r="I7" s="475">
        <f>P7+U7+Z7+AE7+AJ7+AO7</f>
        <v>0</v>
      </c>
      <c r="J7" s="475">
        <f>I7</f>
        <v>0</v>
      </c>
      <c r="K7" s="326">
        <f t="shared" si="1"/>
        <v>0</v>
      </c>
      <c r="L7" s="476">
        <f>S7+X7+AC7+AH7+AM7+AR7</f>
        <v>0</v>
      </c>
      <c r="M7" s="476">
        <f t="shared" si="4"/>
        <v>0</v>
      </c>
      <c r="N7" s="62" t="str">
        <f t="shared" ref="N7:N86" si="5">M7/#REF!</f>
        <v>#REF!</v>
      </c>
      <c r="O7" s="74">
        <f>P7/$F7</f>
        <v>0</v>
      </c>
      <c r="P7" s="528">
        <v>0.0</v>
      </c>
      <c r="Q7" s="521"/>
      <c r="R7" s="521">
        <f>Roles!$D$5</f>
        <v>0.44</v>
      </c>
      <c r="S7" s="527">
        <f>R7*P7</f>
        <v>0</v>
      </c>
      <c r="T7" s="74">
        <f>U7/$F7</f>
        <v>0</v>
      </c>
      <c r="U7" s="528">
        <v>0.0</v>
      </c>
      <c r="V7" s="521"/>
      <c r="W7" s="521">
        <f>Roles!$D$6</f>
        <v>0.1</v>
      </c>
      <c r="X7" s="527">
        <f>W7*U7</f>
        <v>0</v>
      </c>
      <c r="Y7" s="74">
        <f>Z7/$F7</f>
        <v>0</v>
      </c>
      <c r="Z7" s="528">
        <v>0.0</v>
      </c>
      <c r="AA7" s="521"/>
      <c r="AB7" s="521">
        <f>Roles!$D$6</f>
        <v>0.1</v>
      </c>
      <c r="AC7" s="527">
        <f>AB7*Z7</f>
        <v>0</v>
      </c>
      <c r="AD7" s="74">
        <f>AE7/$F7</f>
        <v>0</v>
      </c>
      <c r="AE7" s="528">
        <v>0.0</v>
      </c>
      <c r="AF7" s="521"/>
      <c r="AG7" s="521">
        <f>Roles!$D$6</f>
        <v>0.1</v>
      </c>
      <c r="AH7" s="527">
        <f>AG7*AE7</f>
        <v>0</v>
      </c>
      <c r="AI7" s="74">
        <f>AJ7/$F7</f>
        <v>0</v>
      </c>
      <c r="AJ7" s="528">
        <v>0.0</v>
      </c>
      <c r="AK7" s="521"/>
      <c r="AL7" s="521">
        <f>Roles!$D$6</f>
        <v>0.1</v>
      </c>
      <c r="AM7" s="527">
        <f>AL7*AJ7</f>
        <v>0</v>
      </c>
      <c r="AN7" s="74">
        <f>AO7/$F7</f>
        <v>0</v>
      </c>
      <c r="AO7" s="528">
        <v>0.0</v>
      </c>
      <c r="AP7" s="521"/>
      <c r="AQ7" s="521">
        <f>Roles!$D$6</f>
        <v>0.1</v>
      </c>
      <c r="AR7" s="527">
        <f>AQ7*AO7</f>
        <v>0</v>
      </c>
    </row>
    <row r="8">
      <c r="A8" s="463" t="s">
        <v>38</v>
      </c>
      <c r="B8" s="464" t="s">
        <v>39</v>
      </c>
      <c r="C8" s="465">
        <v>46268.0</v>
      </c>
      <c r="D8" s="465">
        <v>46272.0</v>
      </c>
      <c r="E8" s="466">
        <f t="shared" si="2"/>
        <v>5</v>
      </c>
      <c r="F8" s="467">
        <f>SUM(F9:F18)</f>
        <v>24</v>
      </c>
      <c r="G8" s="245">
        <f t="shared" si="3"/>
        <v>0.03034134008</v>
      </c>
      <c r="H8" s="468">
        <f>G9+G10+G11+G12+G13+G14+G15+G17+G18+H9</f>
        <v>0.03160556258</v>
      </c>
      <c r="I8" s="477">
        <f>SUM(I9:I18)</f>
        <v>0</v>
      </c>
      <c r="J8" s="477">
        <f>J18</f>
        <v>0</v>
      </c>
      <c r="K8" s="245">
        <f t="shared" si="1"/>
        <v>0</v>
      </c>
      <c r="L8" s="478">
        <f>SUM(L9:L18)</f>
        <v>0</v>
      </c>
      <c r="M8" s="478">
        <f>M18</f>
        <v>0</v>
      </c>
      <c r="N8" s="49" t="str">
        <f t="shared" si="5"/>
        <v>#REF!</v>
      </c>
      <c r="O8" s="74"/>
      <c r="P8" s="528"/>
      <c r="Q8" s="521"/>
      <c r="R8" s="521"/>
      <c r="S8" s="527"/>
      <c r="T8" s="74"/>
      <c r="U8" s="528"/>
      <c r="V8" s="521"/>
      <c r="W8" s="521"/>
      <c r="X8" s="527"/>
      <c r="Y8" s="74"/>
      <c r="Z8" s="528"/>
      <c r="AA8" s="521"/>
      <c r="AB8" s="521"/>
      <c r="AC8" s="527"/>
      <c r="AD8" s="74"/>
      <c r="AE8" s="528"/>
      <c r="AF8" s="521"/>
      <c r="AG8" s="521"/>
      <c r="AH8" s="527"/>
      <c r="AI8" s="74"/>
      <c r="AJ8" s="528"/>
      <c r="AK8" s="521"/>
      <c r="AL8" s="521"/>
      <c r="AM8" s="527"/>
      <c r="AN8" s="74"/>
      <c r="AO8" s="528"/>
      <c r="AP8" s="521"/>
      <c r="AQ8" s="521"/>
      <c r="AR8" s="527"/>
    </row>
    <row r="9">
      <c r="A9" s="470" t="s">
        <v>40</v>
      </c>
      <c r="B9" s="471" t="s">
        <v>41</v>
      </c>
      <c r="C9" s="472">
        <v>46268.0</v>
      </c>
      <c r="D9" s="472">
        <v>46268.0</v>
      </c>
      <c r="E9" s="473">
        <f t="shared" si="2"/>
        <v>1</v>
      </c>
      <c r="F9" s="474">
        <v>1.0</v>
      </c>
      <c r="G9" s="263">
        <f t="shared" si="3"/>
        <v>0.001264222503</v>
      </c>
      <c r="H9" s="327">
        <f>H7+G9</f>
        <v>0.002528445006</v>
      </c>
      <c r="I9" s="475">
        <f t="shared" ref="I9:I18" si="6">P9+U9+Z9+AE9+AJ9+AO9</f>
        <v>0</v>
      </c>
      <c r="J9" s="475">
        <f>SUM(I9,J7)</f>
        <v>0</v>
      </c>
      <c r="K9" s="326">
        <f t="shared" si="1"/>
        <v>0</v>
      </c>
      <c r="L9" s="476">
        <f t="shared" ref="L9:L18" si="7">S9+X9+AC9+AH9+AM9+AR9</f>
        <v>0</v>
      </c>
      <c r="M9" s="476">
        <f>SUM(L9,M7)</f>
        <v>0</v>
      </c>
      <c r="N9" s="62" t="str">
        <f t="shared" si="5"/>
        <v>#REF!</v>
      </c>
      <c r="O9" s="74">
        <f t="shared" ref="O9:O18" si="8">P9/$F9</f>
        <v>0</v>
      </c>
      <c r="P9" s="528">
        <v>0.0</v>
      </c>
      <c r="Q9" s="521"/>
      <c r="R9" s="521">
        <f>Roles!$D$5</f>
        <v>0.44</v>
      </c>
      <c r="S9" s="527">
        <f t="shared" ref="S9:S18" si="9">R9*P9</f>
        <v>0</v>
      </c>
      <c r="T9" s="74">
        <f t="shared" ref="T9:T18" si="10">U9/$F9</f>
        <v>0</v>
      </c>
      <c r="U9" s="528">
        <v>0.0</v>
      </c>
      <c r="V9" s="521"/>
      <c r="W9" s="521">
        <f>Roles!$D$6</f>
        <v>0.1</v>
      </c>
      <c r="X9" s="527">
        <f t="shared" ref="X9:X18" si="11">W9*U9</f>
        <v>0</v>
      </c>
      <c r="Y9" s="74">
        <f t="shared" ref="Y9:Y18" si="12">Z9/$F9</f>
        <v>0</v>
      </c>
      <c r="Z9" s="528">
        <v>0.0</v>
      </c>
      <c r="AA9" s="521"/>
      <c r="AB9" s="521">
        <f>Roles!$D$6</f>
        <v>0.1</v>
      </c>
      <c r="AC9" s="527">
        <f t="shared" ref="AC9:AC18" si="13">AB9*Z9</f>
        <v>0</v>
      </c>
      <c r="AD9" s="74">
        <f t="shared" ref="AD9:AD18" si="14">AE9/$F9</f>
        <v>0</v>
      </c>
      <c r="AE9" s="528">
        <v>0.0</v>
      </c>
      <c r="AF9" s="521"/>
      <c r="AG9" s="521">
        <f>Roles!$D$6</f>
        <v>0.1</v>
      </c>
      <c r="AH9" s="527">
        <f t="shared" ref="AH9:AH18" si="15">AG9*AE9</f>
        <v>0</v>
      </c>
      <c r="AI9" s="74">
        <f t="shared" ref="AI9:AI18" si="16">AJ9/$F9</f>
        <v>0</v>
      </c>
      <c r="AJ9" s="528">
        <v>0.0</v>
      </c>
      <c r="AK9" s="521"/>
      <c r="AL9" s="521">
        <f>Roles!$D$6</f>
        <v>0.1</v>
      </c>
      <c r="AM9" s="527">
        <f t="shared" ref="AM9:AM18" si="17">AL9*AJ9</f>
        <v>0</v>
      </c>
      <c r="AN9" s="74">
        <f t="shared" ref="AN9:AN18" si="18">AO9/$F9</f>
        <v>0</v>
      </c>
      <c r="AO9" s="528">
        <v>0.0</v>
      </c>
      <c r="AP9" s="521"/>
      <c r="AQ9" s="521">
        <f>Roles!$D$6</f>
        <v>0.1</v>
      </c>
      <c r="AR9" s="527">
        <f t="shared" ref="AR9:AR18" si="19">AQ9*AO9</f>
        <v>0</v>
      </c>
    </row>
    <row r="10">
      <c r="A10" s="470" t="s">
        <v>42</v>
      </c>
      <c r="B10" s="471" t="s">
        <v>43</v>
      </c>
      <c r="C10" s="472">
        <v>46268.0</v>
      </c>
      <c r="D10" s="472">
        <v>46269.0</v>
      </c>
      <c r="E10" s="473">
        <f t="shared" si="2"/>
        <v>2</v>
      </c>
      <c r="F10" s="474">
        <v>2.0</v>
      </c>
      <c r="G10" s="263">
        <f t="shared" si="3"/>
        <v>0.002528445006</v>
      </c>
      <c r="H10" s="327">
        <f t="shared" ref="H10:H18" si="20">H9+G10</f>
        <v>0.005056890013</v>
      </c>
      <c r="I10" s="475">
        <f t="shared" si="6"/>
        <v>0</v>
      </c>
      <c r="J10" s="475">
        <f t="shared" ref="J10:J18" si="21">SUM(I10,J9)</f>
        <v>0</v>
      </c>
      <c r="K10" s="326">
        <f t="shared" si="1"/>
        <v>0</v>
      </c>
      <c r="L10" s="476">
        <f t="shared" si="7"/>
        <v>0</v>
      </c>
      <c r="M10" s="476">
        <f t="shared" ref="M10:M18" si="22">SUM(L10,M9)</f>
        <v>0</v>
      </c>
      <c r="N10" s="305" t="str">
        <f t="shared" si="5"/>
        <v>#REF!</v>
      </c>
      <c r="O10" s="74">
        <f t="shared" si="8"/>
        <v>0</v>
      </c>
      <c r="P10" s="528">
        <v>0.0</v>
      </c>
      <c r="Q10" s="521"/>
      <c r="R10" s="521">
        <f>Roles!$D$5</f>
        <v>0.44</v>
      </c>
      <c r="S10" s="527">
        <f t="shared" si="9"/>
        <v>0</v>
      </c>
      <c r="T10" s="74">
        <f t="shared" si="10"/>
        <v>0</v>
      </c>
      <c r="U10" s="528">
        <v>0.0</v>
      </c>
      <c r="V10" s="521"/>
      <c r="W10" s="521">
        <f>Roles!$D$6</f>
        <v>0.1</v>
      </c>
      <c r="X10" s="527">
        <f t="shared" si="11"/>
        <v>0</v>
      </c>
      <c r="Y10" s="74">
        <f t="shared" si="12"/>
        <v>0</v>
      </c>
      <c r="Z10" s="528">
        <v>0.0</v>
      </c>
      <c r="AA10" s="521"/>
      <c r="AB10" s="521">
        <f>Roles!$D$6</f>
        <v>0.1</v>
      </c>
      <c r="AC10" s="527">
        <f t="shared" si="13"/>
        <v>0</v>
      </c>
      <c r="AD10" s="74">
        <f t="shared" si="14"/>
        <v>0</v>
      </c>
      <c r="AE10" s="528">
        <v>0.0</v>
      </c>
      <c r="AF10" s="521"/>
      <c r="AG10" s="521">
        <f>Roles!$D$6</f>
        <v>0.1</v>
      </c>
      <c r="AH10" s="527">
        <f t="shared" si="15"/>
        <v>0</v>
      </c>
      <c r="AI10" s="74">
        <f t="shared" si="16"/>
        <v>0</v>
      </c>
      <c r="AJ10" s="528">
        <v>0.0</v>
      </c>
      <c r="AK10" s="521"/>
      <c r="AL10" s="521">
        <f>Roles!$D$6</f>
        <v>0.1</v>
      </c>
      <c r="AM10" s="527">
        <f t="shared" si="17"/>
        <v>0</v>
      </c>
      <c r="AN10" s="74">
        <f t="shared" si="18"/>
        <v>0</v>
      </c>
      <c r="AO10" s="528">
        <v>0.0</v>
      </c>
      <c r="AP10" s="521"/>
      <c r="AQ10" s="521">
        <f>Roles!$D$6</f>
        <v>0.1</v>
      </c>
      <c r="AR10" s="527">
        <f t="shared" si="19"/>
        <v>0</v>
      </c>
    </row>
    <row r="11">
      <c r="A11" s="470" t="s">
        <v>44</v>
      </c>
      <c r="B11" s="471" t="s">
        <v>45</v>
      </c>
      <c r="C11" s="472">
        <v>46268.0</v>
      </c>
      <c r="D11" s="472">
        <v>46269.0</v>
      </c>
      <c r="E11" s="473">
        <f t="shared" si="2"/>
        <v>2</v>
      </c>
      <c r="F11" s="474">
        <v>2.0</v>
      </c>
      <c r="G11" s="263">
        <f t="shared" si="3"/>
        <v>0.002528445006</v>
      </c>
      <c r="H11" s="327">
        <f t="shared" si="20"/>
        <v>0.007585335019</v>
      </c>
      <c r="I11" s="475">
        <f t="shared" si="6"/>
        <v>0</v>
      </c>
      <c r="J11" s="475">
        <f t="shared" si="21"/>
        <v>0</v>
      </c>
      <c r="K11" s="326">
        <f t="shared" si="1"/>
        <v>0</v>
      </c>
      <c r="L11" s="476">
        <f t="shared" si="7"/>
        <v>0</v>
      </c>
      <c r="M11" s="476">
        <f t="shared" si="22"/>
        <v>0</v>
      </c>
      <c r="N11" s="62" t="str">
        <f t="shared" si="5"/>
        <v>#REF!</v>
      </c>
      <c r="O11" s="74">
        <f t="shared" si="8"/>
        <v>0</v>
      </c>
      <c r="P11" s="528">
        <v>0.0</v>
      </c>
      <c r="Q11" s="521"/>
      <c r="R11" s="521">
        <f>Roles!$D$5</f>
        <v>0.44</v>
      </c>
      <c r="S11" s="527">
        <f t="shared" si="9"/>
        <v>0</v>
      </c>
      <c r="T11" s="74">
        <f t="shared" si="10"/>
        <v>0</v>
      </c>
      <c r="U11" s="528">
        <v>0.0</v>
      </c>
      <c r="V11" s="521"/>
      <c r="W11" s="521">
        <f>Roles!$D$6</f>
        <v>0.1</v>
      </c>
      <c r="X11" s="527">
        <f t="shared" si="11"/>
        <v>0</v>
      </c>
      <c r="Y11" s="74">
        <f t="shared" si="12"/>
        <v>0</v>
      </c>
      <c r="Z11" s="528">
        <v>0.0</v>
      </c>
      <c r="AA11" s="521"/>
      <c r="AB11" s="521">
        <f>Roles!$D$6</f>
        <v>0.1</v>
      </c>
      <c r="AC11" s="527">
        <f t="shared" si="13"/>
        <v>0</v>
      </c>
      <c r="AD11" s="74">
        <f t="shared" si="14"/>
        <v>0</v>
      </c>
      <c r="AE11" s="528">
        <v>0.0</v>
      </c>
      <c r="AF11" s="521"/>
      <c r="AG11" s="521">
        <f>Roles!$D$6</f>
        <v>0.1</v>
      </c>
      <c r="AH11" s="527">
        <f t="shared" si="15"/>
        <v>0</v>
      </c>
      <c r="AI11" s="74">
        <f t="shared" si="16"/>
        <v>0</v>
      </c>
      <c r="AJ11" s="528">
        <v>0.0</v>
      </c>
      <c r="AK11" s="521"/>
      <c r="AL11" s="521">
        <f>Roles!$D$6</f>
        <v>0.1</v>
      </c>
      <c r="AM11" s="527">
        <f t="shared" si="17"/>
        <v>0</v>
      </c>
      <c r="AN11" s="74">
        <f t="shared" si="18"/>
        <v>0</v>
      </c>
      <c r="AO11" s="528">
        <v>0.0</v>
      </c>
      <c r="AP11" s="521"/>
      <c r="AQ11" s="521">
        <f>Roles!$D$6</f>
        <v>0.1</v>
      </c>
      <c r="AR11" s="527">
        <f t="shared" si="19"/>
        <v>0</v>
      </c>
    </row>
    <row r="12">
      <c r="A12" s="470" t="s">
        <v>46</v>
      </c>
      <c r="B12" s="471" t="s">
        <v>47</v>
      </c>
      <c r="C12" s="472">
        <v>46268.0</v>
      </c>
      <c r="D12" s="472">
        <v>46268.0</v>
      </c>
      <c r="E12" s="473">
        <f t="shared" si="2"/>
        <v>1</v>
      </c>
      <c r="F12" s="474">
        <v>2.0</v>
      </c>
      <c r="G12" s="263">
        <f t="shared" si="3"/>
        <v>0.002528445006</v>
      </c>
      <c r="H12" s="327">
        <f t="shared" si="20"/>
        <v>0.01011378003</v>
      </c>
      <c r="I12" s="475">
        <f t="shared" si="6"/>
        <v>0</v>
      </c>
      <c r="J12" s="475">
        <f t="shared" si="21"/>
        <v>0</v>
      </c>
      <c r="K12" s="326">
        <f t="shared" si="1"/>
        <v>0</v>
      </c>
      <c r="L12" s="476">
        <f t="shared" si="7"/>
        <v>0</v>
      </c>
      <c r="M12" s="476">
        <f t="shared" si="22"/>
        <v>0</v>
      </c>
      <c r="N12" s="62" t="str">
        <f t="shared" si="5"/>
        <v>#REF!</v>
      </c>
      <c r="O12" s="74">
        <f t="shared" si="8"/>
        <v>0</v>
      </c>
      <c r="P12" s="528">
        <v>0.0</v>
      </c>
      <c r="Q12" s="521"/>
      <c r="R12" s="521">
        <f>Roles!$D$5</f>
        <v>0.44</v>
      </c>
      <c r="S12" s="527">
        <f t="shared" si="9"/>
        <v>0</v>
      </c>
      <c r="T12" s="74">
        <f t="shared" si="10"/>
        <v>0</v>
      </c>
      <c r="U12" s="528">
        <v>0.0</v>
      </c>
      <c r="V12" s="521"/>
      <c r="W12" s="521">
        <f>Roles!$D$6</f>
        <v>0.1</v>
      </c>
      <c r="X12" s="527">
        <f t="shared" si="11"/>
        <v>0</v>
      </c>
      <c r="Y12" s="74">
        <f t="shared" si="12"/>
        <v>0</v>
      </c>
      <c r="Z12" s="528">
        <v>0.0</v>
      </c>
      <c r="AA12" s="521"/>
      <c r="AB12" s="521">
        <f>Roles!$D$6</f>
        <v>0.1</v>
      </c>
      <c r="AC12" s="527">
        <f t="shared" si="13"/>
        <v>0</v>
      </c>
      <c r="AD12" s="74">
        <f t="shared" si="14"/>
        <v>0</v>
      </c>
      <c r="AE12" s="528">
        <v>0.0</v>
      </c>
      <c r="AF12" s="521"/>
      <c r="AG12" s="521">
        <f>Roles!$D$6</f>
        <v>0.1</v>
      </c>
      <c r="AH12" s="527">
        <f t="shared" si="15"/>
        <v>0</v>
      </c>
      <c r="AI12" s="74">
        <f t="shared" si="16"/>
        <v>0</v>
      </c>
      <c r="AJ12" s="528">
        <v>0.0</v>
      </c>
      <c r="AK12" s="521"/>
      <c r="AL12" s="521">
        <f>Roles!$D$6</f>
        <v>0.1</v>
      </c>
      <c r="AM12" s="527">
        <f t="shared" si="17"/>
        <v>0</v>
      </c>
      <c r="AN12" s="74">
        <f t="shared" si="18"/>
        <v>0</v>
      </c>
      <c r="AO12" s="528">
        <v>0.0</v>
      </c>
      <c r="AP12" s="521"/>
      <c r="AQ12" s="521">
        <f>Roles!$D$6</f>
        <v>0.1</v>
      </c>
      <c r="AR12" s="527">
        <f t="shared" si="19"/>
        <v>0</v>
      </c>
    </row>
    <row r="13">
      <c r="A13" s="470" t="s">
        <v>48</v>
      </c>
      <c r="B13" s="471" t="s">
        <v>49</v>
      </c>
      <c r="C13" s="472">
        <v>46268.0</v>
      </c>
      <c r="D13" s="472">
        <v>46268.0</v>
      </c>
      <c r="E13" s="473">
        <f t="shared" si="2"/>
        <v>1</v>
      </c>
      <c r="F13" s="474">
        <v>1.0</v>
      </c>
      <c r="G13" s="263">
        <f t="shared" si="3"/>
        <v>0.001264222503</v>
      </c>
      <c r="H13" s="327">
        <f t="shared" si="20"/>
        <v>0.01137800253</v>
      </c>
      <c r="I13" s="475">
        <f t="shared" si="6"/>
        <v>0</v>
      </c>
      <c r="J13" s="475">
        <f t="shared" si="21"/>
        <v>0</v>
      </c>
      <c r="K13" s="326">
        <f t="shared" si="1"/>
        <v>0</v>
      </c>
      <c r="L13" s="476">
        <f t="shared" si="7"/>
        <v>0</v>
      </c>
      <c r="M13" s="476">
        <f t="shared" si="22"/>
        <v>0</v>
      </c>
      <c r="N13" s="305" t="str">
        <f t="shared" si="5"/>
        <v>#REF!</v>
      </c>
      <c r="O13" s="74">
        <f t="shared" si="8"/>
        <v>0</v>
      </c>
      <c r="P13" s="528">
        <v>0.0</v>
      </c>
      <c r="Q13" s="521"/>
      <c r="R13" s="521">
        <f>Roles!$D$5</f>
        <v>0.44</v>
      </c>
      <c r="S13" s="527">
        <f t="shared" si="9"/>
        <v>0</v>
      </c>
      <c r="T13" s="74">
        <f t="shared" si="10"/>
        <v>0</v>
      </c>
      <c r="U13" s="528">
        <v>0.0</v>
      </c>
      <c r="V13" s="521"/>
      <c r="W13" s="521">
        <f>Roles!$D$6</f>
        <v>0.1</v>
      </c>
      <c r="X13" s="527">
        <f t="shared" si="11"/>
        <v>0</v>
      </c>
      <c r="Y13" s="74">
        <f t="shared" si="12"/>
        <v>0</v>
      </c>
      <c r="Z13" s="528">
        <v>0.0</v>
      </c>
      <c r="AA13" s="521"/>
      <c r="AB13" s="521">
        <f>Roles!$D$6</f>
        <v>0.1</v>
      </c>
      <c r="AC13" s="527">
        <f t="shared" si="13"/>
        <v>0</v>
      </c>
      <c r="AD13" s="74">
        <f t="shared" si="14"/>
        <v>0</v>
      </c>
      <c r="AE13" s="528">
        <v>0.0</v>
      </c>
      <c r="AF13" s="521"/>
      <c r="AG13" s="521">
        <f>Roles!$D$6</f>
        <v>0.1</v>
      </c>
      <c r="AH13" s="527">
        <f t="shared" si="15"/>
        <v>0</v>
      </c>
      <c r="AI13" s="74">
        <f t="shared" si="16"/>
        <v>0</v>
      </c>
      <c r="AJ13" s="528">
        <v>0.0</v>
      </c>
      <c r="AK13" s="521"/>
      <c r="AL13" s="521">
        <f>Roles!$D$6</f>
        <v>0.1</v>
      </c>
      <c r="AM13" s="527">
        <f t="shared" si="17"/>
        <v>0</v>
      </c>
      <c r="AN13" s="74">
        <f t="shared" si="18"/>
        <v>0</v>
      </c>
      <c r="AO13" s="528">
        <v>0.0</v>
      </c>
      <c r="AP13" s="521"/>
      <c r="AQ13" s="521">
        <f>Roles!$D$6</f>
        <v>0.1</v>
      </c>
      <c r="AR13" s="527">
        <f t="shared" si="19"/>
        <v>0</v>
      </c>
    </row>
    <row r="14">
      <c r="A14" s="470" t="s">
        <v>50</v>
      </c>
      <c r="B14" s="471" t="s">
        <v>51</v>
      </c>
      <c r="C14" s="472">
        <v>46268.0</v>
      </c>
      <c r="D14" s="472">
        <v>46271.0</v>
      </c>
      <c r="E14" s="473">
        <f t="shared" si="2"/>
        <v>4</v>
      </c>
      <c r="F14" s="474">
        <v>5.0</v>
      </c>
      <c r="G14" s="263">
        <f t="shared" si="3"/>
        <v>0.006321112516</v>
      </c>
      <c r="H14" s="327">
        <f t="shared" si="20"/>
        <v>0.01769911504</v>
      </c>
      <c r="I14" s="475">
        <f t="shared" si="6"/>
        <v>0</v>
      </c>
      <c r="J14" s="475">
        <f t="shared" si="21"/>
        <v>0</v>
      </c>
      <c r="K14" s="326">
        <f t="shared" si="1"/>
        <v>0</v>
      </c>
      <c r="L14" s="476">
        <f t="shared" si="7"/>
        <v>0</v>
      </c>
      <c r="M14" s="476">
        <f t="shared" si="22"/>
        <v>0</v>
      </c>
      <c r="N14" s="62" t="str">
        <f t="shared" si="5"/>
        <v>#REF!</v>
      </c>
      <c r="O14" s="74">
        <f t="shared" si="8"/>
        <v>0</v>
      </c>
      <c r="P14" s="528">
        <v>0.0</v>
      </c>
      <c r="Q14" s="521"/>
      <c r="R14" s="521">
        <f>Roles!$D$5</f>
        <v>0.44</v>
      </c>
      <c r="S14" s="527">
        <f t="shared" si="9"/>
        <v>0</v>
      </c>
      <c r="T14" s="74">
        <f t="shared" si="10"/>
        <v>0</v>
      </c>
      <c r="U14" s="528">
        <v>0.0</v>
      </c>
      <c r="V14" s="521"/>
      <c r="W14" s="521">
        <f>Roles!$D$6</f>
        <v>0.1</v>
      </c>
      <c r="X14" s="527">
        <f t="shared" si="11"/>
        <v>0</v>
      </c>
      <c r="Y14" s="74">
        <f t="shared" si="12"/>
        <v>0</v>
      </c>
      <c r="Z14" s="528">
        <v>0.0</v>
      </c>
      <c r="AA14" s="521"/>
      <c r="AB14" s="521">
        <f>Roles!$D$6</f>
        <v>0.1</v>
      </c>
      <c r="AC14" s="527">
        <f t="shared" si="13"/>
        <v>0</v>
      </c>
      <c r="AD14" s="74">
        <f t="shared" si="14"/>
        <v>0</v>
      </c>
      <c r="AE14" s="528">
        <v>0.0</v>
      </c>
      <c r="AF14" s="521"/>
      <c r="AG14" s="521">
        <f>Roles!$D$6</f>
        <v>0.1</v>
      </c>
      <c r="AH14" s="527">
        <f t="shared" si="15"/>
        <v>0</v>
      </c>
      <c r="AI14" s="74">
        <f t="shared" si="16"/>
        <v>0</v>
      </c>
      <c r="AJ14" s="528">
        <v>0.0</v>
      </c>
      <c r="AK14" s="521"/>
      <c r="AL14" s="521">
        <f>Roles!$D$6</f>
        <v>0.1</v>
      </c>
      <c r="AM14" s="527">
        <f t="shared" si="17"/>
        <v>0</v>
      </c>
      <c r="AN14" s="74">
        <f t="shared" si="18"/>
        <v>0</v>
      </c>
      <c r="AO14" s="528">
        <v>0.0</v>
      </c>
      <c r="AP14" s="521"/>
      <c r="AQ14" s="521">
        <f>Roles!$D$6</f>
        <v>0.1</v>
      </c>
      <c r="AR14" s="527">
        <f t="shared" si="19"/>
        <v>0</v>
      </c>
    </row>
    <row r="15">
      <c r="A15" s="470" t="s">
        <v>52</v>
      </c>
      <c r="B15" s="471" t="s">
        <v>53</v>
      </c>
      <c r="C15" s="472">
        <v>46269.0</v>
      </c>
      <c r="D15" s="472">
        <v>46270.0</v>
      </c>
      <c r="E15" s="473">
        <f t="shared" si="2"/>
        <v>2</v>
      </c>
      <c r="F15" s="474">
        <v>4.0</v>
      </c>
      <c r="G15" s="263">
        <f t="shared" si="3"/>
        <v>0.005056890013</v>
      </c>
      <c r="H15" s="327">
        <f t="shared" si="20"/>
        <v>0.02275600506</v>
      </c>
      <c r="I15" s="475">
        <f t="shared" si="6"/>
        <v>0</v>
      </c>
      <c r="J15" s="475">
        <f t="shared" si="21"/>
        <v>0</v>
      </c>
      <c r="K15" s="326">
        <f t="shared" si="1"/>
        <v>0</v>
      </c>
      <c r="L15" s="476">
        <f t="shared" si="7"/>
        <v>0</v>
      </c>
      <c r="M15" s="476">
        <f t="shared" si="22"/>
        <v>0</v>
      </c>
      <c r="N15" s="62" t="str">
        <f t="shared" si="5"/>
        <v>#REF!</v>
      </c>
      <c r="O15" s="74">
        <f t="shared" si="8"/>
        <v>0</v>
      </c>
      <c r="P15" s="528">
        <v>0.0</v>
      </c>
      <c r="Q15" s="521"/>
      <c r="R15" s="521">
        <f>Roles!$D$5</f>
        <v>0.44</v>
      </c>
      <c r="S15" s="527">
        <f t="shared" si="9"/>
        <v>0</v>
      </c>
      <c r="T15" s="74">
        <f t="shared" si="10"/>
        <v>0</v>
      </c>
      <c r="U15" s="528">
        <v>0.0</v>
      </c>
      <c r="V15" s="521"/>
      <c r="W15" s="521">
        <f>Roles!$D$6</f>
        <v>0.1</v>
      </c>
      <c r="X15" s="527">
        <f t="shared" si="11"/>
        <v>0</v>
      </c>
      <c r="Y15" s="74">
        <f t="shared" si="12"/>
        <v>0</v>
      </c>
      <c r="Z15" s="528">
        <v>0.0</v>
      </c>
      <c r="AA15" s="521"/>
      <c r="AB15" s="521">
        <f>Roles!$D$6</f>
        <v>0.1</v>
      </c>
      <c r="AC15" s="527">
        <f t="shared" si="13"/>
        <v>0</v>
      </c>
      <c r="AD15" s="74">
        <f t="shared" si="14"/>
        <v>0</v>
      </c>
      <c r="AE15" s="528">
        <v>0.0</v>
      </c>
      <c r="AF15" s="521"/>
      <c r="AG15" s="521">
        <f>Roles!$D$6</f>
        <v>0.1</v>
      </c>
      <c r="AH15" s="527">
        <f t="shared" si="15"/>
        <v>0</v>
      </c>
      <c r="AI15" s="74">
        <f t="shared" si="16"/>
        <v>0</v>
      </c>
      <c r="AJ15" s="528">
        <v>0.0</v>
      </c>
      <c r="AK15" s="521"/>
      <c r="AL15" s="521">
        <f>Roles!$D$6</f>
        <v>0.1</v>
      </c>
      <c r="AM15" s="527">
        <f t="shared" si="17"/>
        <v>0</v>
      </c>
      <c r="AN15" s="74">
        <f t="shared" si="18"/>
        <v>0</v>
      </c>
      <c r="AO15" s="528">
        <v>0.0</v>
      </c>
      <c r="AP15" s="521"/>
      <c r="AQ15" s="521">
        <f>Roles!$D$6</f>
        <v>0.1</v>
      </c>
      <c r="AR15" s="527">
        <f t="shared" si="19"/>
        <v>0</v>
      </c>
    </row>
    <row r="16">
      <c r="A16" s="470" t="s">
        <v>54</v>
      </c>
      <c r="B16" s="471" t="s">
        <v>55</v>
      </c>
      <c r="C16" s="472">
        <v>46268.0</v>
      </c>
      <c r="D16" s="472">
        <v>46268.0</v>
      </c>
      <c r="E16" s="473">
        <f t="shared" si="2"/>
        <v>1</v>
      </c>
      <c r="F16" s="474">
        <v>1.0</v>
      </c>
      <c r="G16" s="263">
        <f t="shared" si="3"/>
        <v>0.001264222503</v>
      </c>
      <c r="H16" s="327">
        <f t="shared" si="20"/>
        <v>0.02402022756</v>
      </c>
      <c r="I16" s="475">
        <f t="shared" si="6"/>
        <v>0</v>
      </c>
      <c r="J16" s="475">
        <f t="shared" si="21"/>
        <v>0</v>
      </c>
      <c r="K16" s="326">
        <f t="shared" si="1"/>
        <v>0</v>
      </c>
      <c r="L16" s="476">
        <f t="shared" si="7"/>
        <v>0</v>
      </c>
      <c r="M16" s="476">
        <f t="shared" si="22"/>
        <v>0</v>
      </c>
      <c r="N16" s="62" t="str">
        <f t="shared" si="5"/>
        <v>#REF!</v>
      </c>
      <c r="O16" s="74">
        <f t="shared" si="8"/>
        <v>0</v>
      </c>
      <c r="P16" s="528">
        <v>0.0</v>
      </c>
      <c r="Q16" s="521"/>
      <c r="R16" s="521">
        <f>Roles!$D$5</f>
        <v>0.44</v>
      </c>
      <c r="S16" s="527">
        <f t="shared" si="9"/>
        <v>0</v>
      </c>
      <c r="T16" s="74">
        <f t="shared" si="10"/>
        <v>0</v>
      </c>
      <c r="U16" s="528">
        <v>0.0</v>
      </c>
      <c r="V16" s="521"/>
      <c r="W16" s="521">
        <f>Roles!$D$6</f>
        <v>0.1</v>
      </c>
      <c r="X16" s="527">
        <f t="shared" si="11"/>
        <v>0</v>
      </c>
      <c r="Y16" s="74">
        <f t="shared" si="12"/>
        <v>0</v>
      </c>
      <c r="Z16" s="528">
        <v>0.0</v>
      </c>
      <c r="AA16" s="521"/>
      <c r="AB16" s="521">
        <f>Roles!$D$6</f>
        <v>0.1</v>
      </c>
      <c r="AC16" s="527">
        <f t="shared" si="13"/>
        <v>0</v>
      </c>
      <c r="AD16" s="74">
        <f t="shared" si="14"/>
        <v>0</v>
      </c>
      <c r="AE16" s="528">
        <v>0.0</v>
      </c>
      <c r="AF16" s="521"/>
      <c r="AG16" s="521">
        <f>Roles!$D$6</f>
        <v>0.1</v>
      </c>
      <c r="AH16" s="527">
        <f t="shared" si="15"/>
        <v>0</v>
      </c>
      <c r="AI16" s="74">
        <f t="shared" si="16"/>
        <v>0</v>
      </c>
      <c r="AJ16" s="528">
        <v>0.0</v>
      </c>
      <c r="AK16" s="521"/>
      <c r="AL16" s="521">
        <f>Roles!$D$6</f>
        <v>0.1</v>
      </c>
      <c r="AM16" s="527">
        <f t="shared" si="17"/>
        <v>0</v>
      </c>
      <c r="AN16" s="74">
        <f t="shared" si="18"/>
        <v>0</v>
      </c>
      <c r="AO16" s="528">
        <v>0.0</v>
      </c>
      <c r="AP16" s="521"/>
      <c r="AQ16" s="521">
        <f>Roles!$D$6</f>
        <v>0.1</v>
      </c>
      <c r="AR16" s="527">
        <f t="shared" si="19"/>
        <v>0</v>
      </c>
    </row>
    <row r="17">
      <c r="A17" s="470" t="s">
        <v>56</v>
      </c>
      <c r="B17" s="471" t="s">
        <v>57</v>
      </c>
      <c r="C17" s="472">
        <v>46268.0</v>
      </c>
      <c r="D17" s="472">
        <v>46268.0</v>
      </c>
      <c r="E17" s="473">
        <f t="shared" si="2"/>
        <v>1</v>
      </c>
      <c r="F17" s="474">
        <v>1.0</v>
      </c>
      <c r="G17" s="263">
        <f t="shared" si="3"/>
        <v>0.001264222503</v>
      </c>
      <c r="H17" s="327">
        <f t="shared" si="20"/>
        <v>0.02528445006</v>
      </c>
      <c r="I17" s="475">
        <f t="shared" si="6"/>
        <v>0</v>
      </c>
      <c r="J17" s="475">
        <f t="shared" si="21"/>
        <v>0</v>
      </c>
      <c r="K17" s="326">
        <f t="shared" si="1"/>
        <v>0</v>
      </c>
      <c r="L17" s="476">
        <f t="shared" si="7"/>
        <v>0</v>
      </c>
      <c r="M17" s="476">
        <f t="shared" si="22"/>
        <v>0</v>
      </c>
      <c r="N17" s="121" t="str">
        <f t="shared" si="5"/>
        <v>#REF!</v>
      </c>
      <c r="O17" s="74">
        <f t="shared" si="8"/>
        <v>0</v>
      </c>
      <c r="P17" s="528">
        <v>0.0</v>
      </c>
      <c r="Q17" s="521"/>
      <c r="R17" s="521">
        <f>Roles!$D$5</f>
        <v>0.44</v>
      </c>
      <c r="S17" s="527">
        <f t="shared" si="9"/>
        <v>0</v>
      </c>
      <c r="T17" s="74">
        <f t="shared" si="10"/>
        <v>0</v>
      </c>
      <c r="U17" s="528">
        <v>0.0</v>
      </c>
      <c r="V17" s="521"/>
      <c r="W17" s="521">
        <f>Roles!$D$6</f>
        <v>0.1</v>
      </c>
      <c r="X17" s="527">
        <f t="shared" si="11"/>
        <v>0</v>
      </c>
      <c r="Y17" s="74">
        <f t="shared" si="12"/>
        <v>0</v>
      </c>
      <c r="Z17" s="528">
        <v>0.0</v>
      </c>
      <c r="AA17" s="521"/>
      <c r="AB17" s="521">
        <f>Roles!$D$6</f>
        <v>0.1</v>
      </c>
      <c r="AC17" s="527">
        <f t="shared" si="13"/>
        <v>0</v>
      </c>
      <c r="AD17" s="74">
        <f t="shared" si="14"/>
        <v>0</v>
      </c>
      <c r="AE17" s="528">
        <v>0.0</v>
      </c>
      <c r="AF17" s="521"/>
      <c r="AG17" s="521">
        <f>Roles!$D$6</f>
        <v>0.1</v>
      </c>
      <c r="AH17" s="527">
        <f t="shared" si="15"/>
        <v>0</v>
      </c>
      <c r="AI17" s="74">
        <f t="shared" si="16"/>
        <v>0</v>
      </c>
      <c r="AJ17" s="528">
        <v>0.0</v>
      </c>
      <c r="AK17" s="521"/>
      <c r="AL17" s="521">
        <f>Roles!$D$6</f>
        <v>0.1</v>
      </c>
      <c r="AM17" s="527">
        <f t="shared" si="17"/>
        <v>0</v>
      </c>
      <c r="AN17" s="74">
        <f t="shared" si="18"/>
        <v>0</v>
      </c>
      <c r="AO17" s="528">
        <v>0.0</v>
      </c>
      <c r="AP17" s="521"/>
      <c r="AQ17" s="521">
        <f>Roles!$D$6</f>
        <v>0.1</v>
      </c>
      <c r="AR17" s="527">
        <f t="shared" si="19"/>
        <v>0</v>
      </c>
    </row>
    <row r="18">
      <c r="A18" s="470" t="s">
        <v>260</v>
      </c>
      <c r="B18" s="480" t="s">
        <v>261</v>
      </c>
      <c r="C18" s="472">
        <v>46268.0</v>
      </c>
      <c r="D18" s="472">
        <v>46272.0</v>
      </c>
      <c r="E18" s="473">
        <f t="shared" si="2"/>
        <v>5</v>
      </c>
      <c r="F18" s="481">
        <v>5.0</v>
      </c>
      <c r="G18" s="263">
        <f t="shared" si="3"/>
        <v>0.006321112516</v>
      </c>
      <c r="H18" s="327">
        <f t="shared" si="20"/>
        <v>0.03160556258</v>
      </c>
      <c r="I18" s="475">
        <f t="shared" si="6"/>
        <v>0</v>
      </c>
      <c r="J18" s="475">
        <f t="shared" si="21"/>
        <v>0</v>
      </c>
      <c r="K18" s="326">
        <f t="shared" si="1"/>
        <v>0</v>
      </c>
      <c r="L18" s="476">
        <f t="shared" si="7"/>
        <v>0</v>
      </c>
      <c r="M18" s="476">
        <f t="shared" si="22"/>
        <v>0</v>
      </c>
      <c r="N18" s="87" t="str">
        <f t="shared" si="5"/>
        <v>#REF!</v>
      </c>
      <c r="O18" s="74">
        <f t="shared" si="8"/>
        <v>0</v>
      </c>
      <c r="P18" s="528">
        <v>0.0</v>
      </c>
      <c r="Q18" s="521"/>
      <c r="R18" s="521">
        <f>Roles!$D$5</f>
        <v>0.44</v>
      </c>
      <c r="S18" s="527">
        <f t="shared" si="9"/>
        <v>0</v>
      </c>
      <c r="T18" s="74">
        <f t="shared" si="10"/>
        <v>0</v>
      </c>
      <c r="U18" s="528">
        <v>0.0</v>
      </c>
      <c r="V18" s="521"/>
      <c r="W18" s="521">
        <f>Roles!$D$6</f>
        <v>0.1</v>
      </c>
      <c r="X18" s="527">
        <f t="shared" si="11"/>
        <v>0</v>
      </c>
      <c r="Y18" s="74">
        <f t="shared" si="12"/>
        <v>0</v>
      </c>
      <c r="Z18" s="528">
        <v>0.0</v>
      </c>
      <c r="AA18" s="521"/>
      <c r="AB18" s="521">
        <f>Roles!$D$6</f>
        <v>0.1</v>
      </c>
      <c r="AC18" s="527">
        <f t="shared" si="13"/>
        <v>0</v>
      </c>
      <c r="AD18" s="74">
        <f t="shared" si="14"/>
        <v>0</v>
      </c>
      <c r="AE18" s="528">
        <v>0.0</v>
      </c>
      <c r="AF18" s="521"/>
      <c r="AG18" s="521">
        <f>Roles!$D$6</f>
        <v>0.1</v>
      </c>
      <c r="AH18" s="527">
        <f t="shared" si="15"/>
        <v>0</v>
      </c>
      <c r="AI18" s="74">
        <f t="shared" si="16"/>
        <v>0</v>
      </c>
      <c r="AJ18" s="528">
        <v>0.0</v>
      </c>
      <c r="AK18" s="521"/>
      <c r="AL18" s="521">
        <f>Roles!$D$6</f>
        <v>0.1</v>
      </c>
      <c r="AM18" s="527">
        <f t="shared" si="17"/>
        <v>0</v>
      </c>
      <c r="AN18" s="74">
        <f t="shared" si="18"/>
        <v>0</v>
      </c>
      <c r="AO18" s="528">
        <v>0.0</v>
      </c>
      <c r="AP18" s="521"/>
      <c r="AQ18" s="521">
        <f>Roles!$D$6</f>
        <v>0.1</v>
      </c>
      <c r="AR18" s="527">
        <f t="shared" si="19"/>
        <v>0</v>
      </c>
    </row>
    <row r="19">
      <c r="A19" s="463" t="s">
        <v>58</v>
      </c>
      <c r="B19" s="464" t="s">
        <v>59</v>
      </c>
      <c r="C19" s="465">
        <v>46268.0</v>
      </c>
      <c r="D19" s="465">
        <v>46274.0</v>
      </c>
      <c r="E19" s="466">
        <f t="shared" si="2"/>
        <v>7</v>
      </c>
      <c r="F19" s="467">
        <f>SUM(F20:F21)</f>
        <v>9</v>
      </c>
      <c r="G19" s="245">
        <f t="shared" si="3"/>
        <v>0.01137800253</v>
      </c>
      <c r="H19" s="468">
        <f>H21</f>
        <v>0.04298356511</v>
      </c>
      <c r="I19" s="477">
        <f>SUM(I20:I21)</f>
        <v>1</v>
      </c>
      <c r="J19" s="469">
        <f>J21</f>
        <v>1</v>
      </c>
      <c r="K19" s="245">
        <f t="shared" si="1"/>
        <v>0.001757469244</v>
      </c>
      <c r="L19" s="246">
        <f>SUM(L20:L21)</f>
        <v>0.44</v>
      </c>
      <c r="M19" s="478">
        <f>M21</f>
        <v>0.44</v>
      </c>
      <c r="N19" s="305" t="str">
        <f t="shared" si="5"/>
        <v>#REF!</v>
      </c>
      <c r="O19" s="74"/>
      <c r="P19" s="528"/>
      <c r="Q19" s="521"/>
      <c r="R19" s="521"/>
      <c r="S19" s="527"/>
      <c r="T19" s="74"/>
      <c r="U19" s="528"/>
      <c r="V19" s="521"/>
      <c r="W19" s="521"/>
      <c r="X19" s="527"/>
      <c r="Y19" s="74"/>
      <c r="Z19" s="528"/>
      <c r="AA19" s="521"/>
      <c r="AB19" s="521"/>
      <c r="AC19" s="527"/>
      <c r="AD19" s="74"/>
      <c r="AE19" s="528"/>
      <c r="AF19" s="521"/>
      <c r="AG19" s="521"/>
      <c r="AH19" s="527"/>
      <c r="AI19" s="74"/>
      <c r="AJ19" s="528"/>
      <c r="AK19" s="521"/>
      <c r="AL19" s="521"/>
      <c r="AM19" s="527"/>
      <c r="AN19" s="74"/>
      <c r="AO19" s="528"/>
      <c r="AP19" s="521"/>
      <c r="AQ19" s="521"/>
      <c r="AR19" s="527"/>
    </row>
    <row r="20">
      <c r="A20" s="470" t="s">
        <v>60</v>
      </c>
      <c r="B20" s="480" t="s">
        <v>61</v>
      </c>
      <c r="C20" s="472">
        <v>46271.0</v>
      </c>
      <c r="D20" s="472">
        <v>46271.0</v>
      </c>
      <c r="E20" s="473">
        <f t="shared" si="2"/>
        <v>1</v>
      </c>
      <c r="F20" s="474">
        <v>1.0</v>
      </c>
      <c r="G20" s="263">
        <f t="shared" si="3"/>
        <v>0.001264222503</v>
      </c>
      <c r="H20" s="327">
        <f>H18+G20</f>
        <v>0.03286978508</v>
      </c>
      <c r="I20" s="475">
        <f t="shared" ref="I20:I21" si="23">P20+U20+Z20+AE20+AJ20+AO20</f>
        <v>1</v>
      </c>
      <c r="J20" s="328">
        <f>SUM(I20,J18)</f>
        <v>1</v>
      </c>
      <c r="K20" s="326">
        <f t="shared" si="1"/>
        <v>0.001757469244</v>
      </c>
      <c r="L20" s="476">
        <f t="shared" ref="L20:L21" si="24">S20+X20+AC20+AH20+AM20+AR20</f>
        <v>0.44</v>
      </c>
      <c r="M20" s="476">
        <f>SUM(L20,M18)</f>
        <v>0.44</v>
      </c>
      <c r="N20" s="87" t="str">
        <f t="shared" si="5"/>
        <v>#REF!</v>
      </c>
      <c r="O20" s="74">
        <f t="shared" ref="O20:O21" si="25">P20/$F20</f>
        <v>1</v>
      </c>
      <c r="P20" s="528">
        <v>1.0</v>
      </c>
      <c r="Q20" s="521"/>
      <c r="R20" s="521">
        <f>Roles!$D$5</f>
        <v>0.44</v>
      </c>
      <c r="S20" s="527">
        <f t="shared" ref="S20:S21" si="26">R20*P20</f>
        <v>0.44</v>
      </c>
      <c r="T20" s="74">
        <f t="shared" ref="T20:T21" si="27">U20/$F20</f>
        <v>0</v>
      </c>
      <c r="U20" s="528">
        <v>0.0</v>
      </c>
      <c r="V20" s="521"/>
      <c r="W20" s="521">
        <f>Roles!$D$6</f>
        <v>0.1</v>
      </c>
      <c r="X20" s="527">
        <f t="shared" ref="X20:X21" si="28">W20*U20</f>
        <v>0</v>
      </c>
      <c r="Y20" s="74">
        <f t="shared" ref="Y20:Y21" si="29">Z20/$F20</f>
        <v>0</v>
      </c>
      <c r="Z20" s="528">
        <v>0.0</v>
      </c>
      <c r="AA20" s="521"/>
      <c r="AB20" s="521">
        <f>Roles!$D$6</f>
        <v>0.1</v>
      </c>
      <c r="AC20" s="527">
        <f t="shared" ref="AC20:AC21" si="30">AB20*Z20</f>
        <v>0</v>
      </c>
      <c r="AD20" s="74">
        <f t="shared" ref="AD20:AD21" si="31">AE20/$F20</f>
        <v>0</v>
      </c>
      <c r="AE20" s="528">
        <v>0.0</v>
      </c>
      <c r="AF20" s="521"/>
      <c r="AG20" s="521">
        <f>Roles!$D$6</f>
        <v>0.1</v>
      </c>
      <c r="AH20" s="527">
        <f t="shared" ref="AH20:AH21" si="32">AG20*AE20</f>
        <v>0</v>
      </c>
      <c r="AI20" s="74">
        <f t="shared" ref="AI20:AI21" si="33">AJ20/$F20</f>
        <v>0</v>
      </c>
      <c r="AJ20" s="528">
        <v>0.0</v>
      </c>
      <c r="AK20" s="521"/>
      <c r="AL20" s="521">
        <f>Roles!$D$6</f>
        <v>0.1</v>
      </c>
      <c r="AM20" s="527">
        <f t="shared" ref="AM20:AM21" si="34">AL20*AJ20</f>
        <v>0</v>
      </c>
      <c r="AN20" s="74">
        <f t="shared" ref="AN20:AN21" si="35">AO20/$F20</f>
        <v>0</v>
      </c>
      <c r="AO20" s="528">
        <v>0.0</v>
      </c>
      <c r="AP20" s="521"/>
      <c r="AQ20" s="521">
        <f>Roles!$D$6</f>
        <v>0.1</v>
      </c>
      <c r="AR20" s="527">
        <f t="shared" ref="AR20:AR55" si="36">AQ20*AO20</f>
        <v>0</v>
      </c>
    </row>
    <row r="21">
      <c r="A21" s="470" t="s">
        <v>262</v>
      </c>
      <c r="B21" s="480" t="s">
        <v>263</v>
      </c>
      <c r="C21" s="472">
        <v>46268.0</v>
      </c>
      <c r="D21" s="472">
        <v>46274.0</v>
      </c>
      <c r="E21" s="473">
        <f t="shared" si="2"/>
        <v>7</v>
      </c>
      <c r="F21" s="481">
        <v>8.0</v>
      </c>
      <c r="G21" s="263">
        <f t="shared" si="3"/>
        <v>0.01011378003</v>
      </c>
      <c r="H21" s="327">
        <f t="shared" ref="H21:H22" si="37">H20+G21</f>
        <v>0.04298356511</v>
      </c>
      <c r="I21" s="475">
        <f t="shared" si="23"/>
        <v>0</v>
      </c>
      <c r="J21" s="475">
        <f>SUM(I21,J20)</f>
        <v>1</v>
      </c>
      <c r="K21" s="326">
        <f t="shared" si="1"/>
        <v>0.001757469244</v>
      </c>
      <c r="L21" s="476">
        <f t="shared" si="24"/>
        <v>0</v>
      </c>
      <c r="M21" s="287">
        <f>M20+L21</f>
        <v>0.44</v>
      </c>
      <c r="N21" s="38" t="str">
        <f t="shared" si="5"/>
        <v>#REF!</v>
      </c>
      <c r="O21" s="74">
        <f t="shared" si="25"/>
        <v>0</v>
      </c>
      <c r="P21" s="528">
        <v>0.0</v>
      </c>
      <c r="Q21" s="521"/>
      <c r="R21" s="521">
        <f>Roles!$D$5</f>
        <v>0.44</v>
      </c>
      <c r="S21" s="527">
        <f t="shared" si="26"/>
        <v>0</v>
      </c>
      <c r="T21" s="74">
        <f t="shared" si="27"/>
        <v>0</v>
      </c>
      <c r="U21" s="528">
        <v>0.0</v>
      </c>
      <c r="V21" s="521"/>
      <c r="W21" s="521">
        <f>Roles!$D$6</f>
        <v>0.1</v>
      </c>
      <c r="X21" s="527">
        <f t="shared" si="28"/>
        <v>0</v>
      </c>
      <c r="Y21" s="74">
        <f t="shared" si="29"/>
        <v>0</v>
      </c>
      <c r="Z21" s="528">
        <v>0.0</v>
      </c>
      <c r="AA21" s="521"/>
      <c r="AB21" s="521">
        <f>Roles!$D$6</f>
        <v>0.1</v>
      </c>
      <c r="AC21" s="527">
        <f t="shared" si="30"/>
        <v>0</v>
      </c>
      <c r="AD21" s="74">
        <f t="shared" si="31"/>
        <v>0</v>
      </c>
      <c r="AE21" s="528">
        <v>0.0</v>
      </c>
      <c r="AF21" s="521"/>
      <c r="AG21" s="521">
        <f>Roles!$D$6</f>
        <v>0.1</v>
      </c>
      <c r="AH21" s="527">
        <f t="shared" si="32"/>
        <v>0</v>
      </c>
      <c r="AI21" s="74">
        <f t="shared" si="33"/>
        <v>0</v>
      </c>
      <c r="AJ21" s="528">
        <v>0.0</v>
      </c>
      <c r="AK21" s="521"/>
      <c r="AL21" s="521">
        <f>Roles!$D$6</f>
        <v>0.1</v>
      </c>
      <c r="AM21" s="527">
        <f t="shared" si="34"/>
        <v>0</v>
      </c>
      <c r="AN21" s="74">
        <f t="shared" si="35"/>
        <v>0</v>
      </c>
      <c r="AO21" s="528">
        <v>0.0</v>
      </c>
      <c r="AP21" s="521"/>
      <c r="AQ21" s="521">
        <f>Roles!$D$6</f>
        <v>0.1</v>
      </c>
      <c r="AR21" s="527">
        <f t="shared" si="36"/>
        <v>0</v>
      </c>
    </row>
    <row r="22" ht="15.75" customHeight="1">
      <c r="A22" s="483" t="s">
        <v>78</v>
      </c>
      <c r="B22" s="484" t="s">
        <v>264</v>
      </c>
      <c r="C22" s="443">
        <v>46275.0</v>
      </c>
      <c r="D22" s="443">
        <v>46275.0</v>
      </c>
      <c r="E22" s="485">
        <f t="shared" si="2"/>
        <v>1</v>
      </c>
      <c r="F22" s="486">
        <v>0.0</v>
      </c>
      <c r="G22" s="326">
        <f t="shared" si="3"/>
        <v>0</v>
      </c>
      <c r="H22" s="326">
        <f t="shared" si="37"/>
        <v>0.04298356511</v>
      </c>
      <c r="I22" s="54">
        <f>F22</f>
        <v>0</v>
      </c>
      <c r="J22" s="54">
        <f>J21+I22</f>
        <v>1</v>
      </c>
      <c r="K22" s="326">
        <f t="shared" si="1"/>
        <v>0.001757469244</v>
      </c>
      <c r="L22" s="54">
        <v>0.0</v>
      </c>
      <c r="M22" s="54">
        <f>M20+L22</f>
        <v>0.44</v>
      </c>
      <c r="N22" s="49" t="str">
        <f t="shared" si="5"/>
        <v>#REF!</v>
      </c>
      <c r="O22" s="74"/>
      <c r="P22" s="528"/>
      <c r="Q22" s="521"/>
      <c r="R22" s="521"/>
      <c r="S22" s="527"/>
      <c r="T22" s="74"/>
      <c r="U22" s="528"/>
      <c r="V22" s="521"/>
      <c r="W22" s="521"/>
      <c r="X22" s="527"/>
      <c r="Y22" s="74"/>
      <c r="Z22" s="528"/>
      <c r="AA22" s="521"/>
      <c r="AB22" s="521"/>
      <c r="AC22" s="527"/>
      <c r="AD22" s="74"/>
      <c r="AE22" s="528"/>
      <c r="AF22" s="521"/>
      <c r="AG22" s="521"/>
      <c r="AH22" s="527"/>
      <c r="AI22" s="74"/>
      <c r="AJ22" s="528"/>
      <c r="AK22" s="521"/>
      <c r="AL22" s="521"/>
      <c r="AM22" s="527"/>
      <c r="AN22" s="74"/>
      <c r="AO22" s="528"/>
      <c r="AP22" s="521"/>
      <c r="AQ22" s="521"/>
      <c r="AR22" s="527">
        <f t="shared" si="36"/>
        <v>0</v>
      </c>
    </row>
    <row r="23" ht="15.75" customHeight="1">
      <c r="A23" s="487" t="s">
        <v>64</v>
      </c>
      <c r="B23" s="488" t="s">
        <v>265</v>
      </c>
      <c r="C23" s="489">
        <v>46275.0</v>
      </c>
      <c r="D23" s="489">
        <v>46289.0</v>
      </c>
      <c r="E23" s="490">
        <f t="shared" si="2"/>
        <v>15</v>
      </c>
      <c r="F23" s="300">
        <f>F24+F29+F32 + F36+F40+F44</f>
        <v>167</v>
      </c>
      <c r="G23" s="322">
        <f t="shared" si="3"/>
        <v>0.211125158</v>
      </c>
      <c r="H23" s="322">
        <f>H46</f>
        <v>0.2541087231</v>
      </c>
      <c r="I23" s="491">
        <f>I24+I29+I32+I36+I40+I44</f>
        <v>81</v>
      </c>
      <c r="J23" s="491">
        <f>J46</f>
        <v>82</v>
      </c>
      <c r="K23" s="454">
        <f t="shared" si="1"/>
        <v>0.144112478</v>
      </c>
      <c r="L23" s="491">
        <f>L24+L29+L32+L36+L40+L44</f>
        <v>13.54</v>
      </c>
      <c r="M23" s="491">
        <f>M46</f>
        <v>13.98</v>
      </c>
      <c r="N23" s="305" t="str">
        <f t="shared" si="5"/>
        <v>#REF!</v>
      </c>
      <c r="O23" s="74"/>
      <c r="P23" s="528"/>
      <c r="Q23" s="521"/>
      <c r="R23" s="521"/>
      <c r="S23" s="527"/>
      <c r="T23" s="74"/>
      <c r="U23" s="528"/>
      <c r="V23" s="521"/>
      <c r="W23" s="521"/>
      <c r="X23" s="527"/>
      <c r="Y23" s="74"/>
      <c r="Z23" s="528"/>
      <c r="AA23" s="521"/>
      <c r="AB23" s="521"/>
      <c r="AC23" s="527"/>
      <c r="AD23" s="74"/>
      <c r="AE23" s="528"/>
      <c r="AF23" s="521"/>
      <c r="AG23" s="521"/>
      <c r="AH23" s="527"/>
      <c r="AI23" s="74"/>
      <c r="AJ23" s="528"/>
      <c r="AK23" s="521"/>
      <c r="AL23" s="521"/>
      <c r="AM23" s="527"/>
      <c r="AN23" s="74"/>
      <c r="AO23" s="528"/>
      <c r="AP23" s="521"/>
      <c r="AQ23" s="521"/>
      <c r="AR23" s="527">
        <f t="shared" si="36"/>
        <v>0</v>
      </c>
    </row>
    <row r="24" ht="15.75" customHeight="1">
      <c r="A24" s="492" t="s">
        <v>266</v>
      </c>
      <c r="B24" s="493" t="s">
        <v>267</v>
      </c>
      <c r="C24" s="494">
        <v>46275.0</v>
      </c>
      <c r="D24" s="494">
        <v>46279.0</v>
      </c>
      <c r="E24" s="495">
        <f t="shared" si="2"/>
        <v>5</v>
      </c>
      <c r="F24" s="277">
        <f>SUM(F25:F28)</f>
        <v>21</v>
      </c>
      <c r="G24" s="315">
        <f t="shared" si="3"/>
        <v>0.02654867257</v>
      </c>
      <c r="H24" s="315">
        <f>H28</f>
        <v>0.06953223767</v>
      </c>
      <c r="I24" s="496">
        <f>SUM(I25:I28)</f>
        <v>1</v>
      </c>
      <c r="J24" s="496">
        <f>J28</f>
        <v>2</v>
      </c>
      <c r="K24" s="245">
        <f t="shared" si="1"/>
        <v>0.003514938489</v>
      </c>
      <c r="L24" s="496">
        <f>SUM(L25:L28)</f>
        <v>0.44</v>
      </c>
      <c r="M24" s="496">
        <f>M28</f>
        <v>0.88</v>
      </c>
      <c r="N24" s="62" t="str">
        <f t="shared" si="5"/>
        <v>#REF!</v>
      </c>
      <c r="O24" s="74"/>
      <c r="P24" s="528"/>
      <c r="Q24" s="521"/>
      <c r="R24" s="521"/>
      <c r="S24" s="527"/>
      <c r="T24" s="74"/>
      <c r="U24" s="528"/>
      <c r="V24" s="521"/>
      <c r="W24" s="521"/>
      <c r="X24" s="527"/>
      <c r="Y24" s="74"/>
      <c r="Z24" s="528"/>
      <c r="AA24" s="521"/>
      <c r="AB24" s="521"/>
      <c r="AC24" s="527"/>
      <c r="AD24" s="74"/>
      <c r="AE24" s="528"/>
      <c r="AF24" s="521"/>
      <c r="AG24" s="521"/>
      <c r="AH24" s="527"/>
      <c r="AI24" s="74"/>
      <c r="AJ24" s="528"/>
      <c r="AK24" s="521"/>
      <c r="AL24" s="521"/>
      <c r="AM24" s="527"/>
      <c r="AN24" s="74"/>
      <c r="AO24" s="528"/>
      <c r="AP24" s="521"/>
      <c r="AQ24" s="521"/>
      <c r="AR24" s="527">
        <f t="shared" si="36"/>
        <v>0</v>
      </c>
    </row>
    <row r="25" ht="15.75" customHeight="1">
      <c r="A25" s="257" t="s">
        <v>68</v>
      </c>
      <c r="B25" s="258" t="s">
        <v>268</v>
      </c>
      <c r="C25" s="497">
        <v>46275.0</v>
      </c>
      <c r="D25" s="497">
        <v>46277.0</v>
      </c>
      <c r="E25" s="498">
        <f t="shared" si="2"/>
        <v>3</v>
      </c>
      <c r="F25" s="499">
        <v>10.0</v>
      </c>
      <c r="G25" s="263">
        <f t="shared" si="3"/>
        <v>0.01264222503</v>
      </c>
      <c r="H25" s="263">
        <f>G25+H21</f>
        <v>0.05562579014</v>
      </c>
      <c r="I25" s="475">
        <f t="shared" ref="I25:I28" si="38">P25+U25+Z25+AE25+AJ25+AO25</f>
        <v>0</v>
      </c>
      <c r="J25" s="287">
        <f>I25+J21</f>
        <v>1</v>
      </c>
      <c r="K25" s="326">
        <f t="shared" si="1"/>
        <v>0.001757469244</v>
      </c>
      <c r="L25" s="476">
        <f t="shared" ref="L25:L28" si="39">S25+X25+AC25+AH25+AM25+AR25</f>
        <v>0</v>
      </c>
      <c r="M25" s="287">
        <f>L25 +M21</f>
        <v>0.44</v>
      </c>
      <c r="N25" s="62" t="str">
        <f t="shared" si="5"/>
        <v>#REF!</v>
      </c>
      <c r="O25" s="74">
        <f t="shared" ref="O25:O28" si="40">P25/$F25</f>
        <v>0</v>
      </c>
      <c r="P25" s="528">
        <v>0.0</v>
      </c>
      <c r="Q25" s="521"/>
      <c r="R25" s="521">
        <f>Roles!$D$5</f>
        <v>0.44</v>
      </c>
      <c r="S25" s="527">
        <f t="shared" ref="S25:S28" si="41">R25*P25</f>
        <v>0</v>
      </c>
      <c r="T25" s="74">
        <f t="shared" ref="T25:T28" si="42">U25/$F25</f>
        <v>0</v>
      </c>
      <c r="U25" s="528">
        <v>0.0</v>
      </c>
      <c r="V25" s="521"/>
      <c r="W25" s="521">
        <f>Roles!$D$6</f>
        <v>0.1</v>
      </c>
      <c r="X25" s="527">
        <f t="shared" ref="X25:X28" si="43">W25*U25</f>
        <v>0</v>
      </c>
      <c r="Y25" s="74">
        <f t="shared" ref="Y25:Y28" si="44">Z25/$F25</f>
        <v>0</v>
      </c>
      <c r="Z25" s="528">
        <v>0.0</v>
      </c>
      <c r="AA25" s="521"/>
      <c r="AB25" s="521">
        <f>Roles!$D$6</f>
        <v>0.1</v>
      </c>
      <c r="AC25" s="527">
        <f t="shared" ref="AC25:AC28" si="45">AB25*Z25</f>
        <v>0</v>
      </c>
      <c r="AD25" s="74">
        <f t="shared" ref="AD25:AD28" si="46">AE25/$F25</f>
        <v>0</v>
      </c>
      <c r="AE25" s="528">
        <v>0.0</v>
      </c>
      <c r="AF25" s="521"/>
      <c r="AG25" s="521">
        <f>Roles!$D$6</f>
        <v>0.1</v>
      </c>
      <c r="AH25" s="527">
        <f t="shared" ref="AH25:AH28" si="47">AG25*AE25</f>
        <v>0</v>
      </c>
      <c r="AI25" s="74">
        <f t="shared" ref="AI25:AI28" si="48">AJ25/$F25</f>
        <v>0</v>
      </c>
      <c r="AJ25" s="528">
        <v>0.0</v>
      </c>
      <c r="AK25" s="521"/>
      <c r="AL25" s="521">
        <f>Roles!$D$6</f>
        <v>0.1</v>
      </c>
      <c r="AM25" s="527">
        <f t="shared" ref="AM25:AM28" si="49">AL25*AJ25</f>
        <v>0</v>
      </c>
      <c r="AN25" s="74">
        <f t="shared" ref="AN25:AN28" si="50">AO25/$F25</f>
        <v>0</v>
      </c>
      <c r="AO25" s="528">
        <v>0.0</v>
      </c>
      <c r="AP25" s="521"/>
      <c r="AQ25" s="521">
        <f>Roles!$D$6</f>
        <v>0.1</v>
      </c>
      <c r="AR25" s="527">
        <f t="shared" si="36"/>
        <v>0</v>
      </c>
    </row>
    <row r="26" ht="15.75" customHeight="1">
      <c r="A26" s="257" t="s">
        <v>70</v>
      </c>
      <c r="B26" s="258" t="s">
        <v>269</v>
      </c>
      <c r="C26" s="497">
        <v>46275.0</v>
      </c>
      <c r="D26" s="497">
        <v>46279.0</v>
      </c>
      <c r="E26" s="498">
        <f t="shared" si="2"/>
        <v>5</v>
      </c>
      <c r="F26" s="499">
        <v>5.0</v>
      </c>
      <c r="G26" s="263">
        <f t="shared" si="3"/>
        <v>0.006321112516</v>
      </c>
      <c r="H26" s="263">
        <f t="shared" ref="H26:H28" si="51">H25+G26</f>
        <v>0.06194690265</v>
      </c>
      <c r="I26" s="475">
        <f t="shared" si="38"/>
        <v>0</v>
      </c>
      <c r="J26" s="287">
        <f t="shared" ref="J26:J28" si="52">J25+I26</f>
        <v>1</v>
      </c>
      <c r="K26" s="326">
        <f t="shared" si="1"/>
        <v>0.001757469244</v>
      </c>
      <c r="L26" s="476">
        <f t="shared" si="39"/>
        <v>0</v>
      </c>
      <c r="M26" s="287">
        <f t="shared" ref="M26:M28" si="53">M25+L26</f>
        <v>0.44</v>
      </c>
      <c r="N26" s="62" t="str">
        <f t="shared" si="5"/>
        <v>#REF!</v>
      </c>
      <c r="O26" s="74">
        <f t="shared" si="40"/>
        <v>0</v>
      </c>
      <c r="P26" s="528">
        <v>0.0</v>
      </c>
      <c r="Q26" s="521"/>
      <c r="R26" s="521">
        <f>Roles!$D$5</f>
        <v>0.44</v>
      </c>
      <c r="S26" s="527">
        <f t="shared" si="41"/>
        <v>0</v>
      </c>
      <c r="T26" s="74">
        <f t="shared" si="42"/>
        <v>0</v>
      </c>
      <c r="U26" s="528">
        <v>0.0</v>
      </c>
      <c r="V26" s="521"/>
      <c r="W26" s="521">
        <f>Roles!$D$6</f>
        <v>0.1</v>
      </c>
      <c r="X26" s="527">
        <f t="shared" si="43"/>
        <v>0</v>
      </c>
      <c r="Y26" s="74">
        <f t="shared" si="44"/>
        <v>0</v>
      </c>
      <c r="Z26" s="528">
        <v>0.0</v>
      </c>
      <c r="AA26" s="521"/>
      <c r="AB26" s="521">
        <f>Roles!$D$6</f>
        <v>0.1</v>
      </c>
      <c r="AC26" s="527">
        <f t="shared" si="45"/>
        <v>0</v>
      </c>
      <c r="AD26" s="74">
        <f t="shared" si="46"/>
        <v>0</v>
      </c>
      <c r="AE26" s="528">
        <v>0.0</v>
      </c>
      <c r="AF26" s="521"/>
      <c r="AG26" s="521">
        <f>Roles!$D$6</f>
        <v>0.1</v>
      </c>
      <c r="AH26" s="527">
        <f t="shared" si="47"/>
        <v>0</v>
      </c>
      <c r="AI26" s="74">
        <f t="shared" si="48"/>
        <v>0</v>
      </c>
      <c r="AJ26" s="528">
        <v>0.0</v>
      </c>
      <c r="AK26" s="521"/>
      <c r="AL26" s="521">
        <f>Roles!$D$6</f>
        <v>0.1</v>
      </c>
      <c r="AM26" s="527">
        <f t="shared" si="49"/>
        <v>0</v>
      </c>
      <c r="AN26" s="74">
        <f t="shared" si="50"/>
        <v>0</v>
      </c>
      <c r="AO26" s="528">
        <v>0.0</v>
      </c>
      <c r="AP26" s="521"/>
      <c r="AQ26" s="521">
        <f>Roles!$D$6</f>
        <v>0.1</v>
      </c>
      <c r="AR26" s="527">
        <f t="shared" si="36"/>
        <v>0</v>
      </c>
    </row>
    <row r="27" ht="15.75" customHeight="1">
      <c r="A27" s="257" t="s">
        <v>72</v>
      </c>
      <c r="B27" s="258" t="s">
        <v>270</v>
      </c>
      <c r="C27" s="497">
        <v>46275.0</v>
      </c>
      <c r="D27" s="497">
        <v>46279.0</v>
      </c>
      <c r="E27" s="500">
        <f t="shared" si="2"/>
        <v>5</v>
      </c>
      <c r="F27" s="499">
        <v>5.0</v>
      </c>
      <c r="G27" s="263">
        <f t="shared" si="3"/>
        <v>0.006321112516</v>
      </c>
      <c r="H27" s="263">
        <f t="shared" si="51"/>
        <v>0.06826801517</v>
      </c>
      <c r="I27" s="475">
        <f t="shared" si="38"/>
        <v>0</v>
      </c>
      <c r="J27" s="287">
        <f t="shared" si="52"/>
        <v>1</v>
      </c>
      <c r="K27" s="326">
        <f t="shared" si="1"/>
        <v>0.001757469244</v>
      </c>
      <c r="L27" s="476">
        <f t="shared" si="39"/>
        <v>0</v>
      </c>
      <c r="M27" s="287">
        <f t="shared" si="53"/>
        <v>0.44</v>
      </c>
      <c r="N27" s="305" t="str">
        <f t="shared" si="5"/>
        <v>#REF!</v>
      </c>
      <c r="O27" s="74">
        <f t="shared" si="40"/>
        <v>0</v>
      </c>
      <c r="P27" s="528">
        <v>0.0</v>
      </c>
      <c r="Q27" s="521"/>
      <c r="R27" s="521">
        <f>Roles!$D$5</f>
        <v>0.44</v>
      </c>
      <c r="S27" s="527">
        <f t="shared" si="41"/>
        <v>0</v>
      </c>
      <c r="T27" s="74">
        <f t="shared" si="42"/>
        <v>0</v>
      </c>
      <c r="U27" s="528">
        <v>0.0</v>
      </c>
      <c r="V27" s="521"/>
      <c r="W27" s="521">
        <f>Roles!$D$6</f>
        <v>0.1</v>
      </c>
      <c r="X27" s="527">
        <f t="shared" si="43"/>
        <v>0</v>
      </c>
      <c r="Y27" s="74">
        <f t="shared" si="44"/>
        <v>0</v>
      </c>
      <c r="Z27" s="528">
        <v>0.0</v>
      </c>
      <c r="AA27" s="521"/>
      <c r="AB27" s="521">
        <f>Roles!$D$6</f>
        <v>0.1</v>
      </c>
      <c r="AC27" s="527">
        <f t="shared" si="45"/>
        <v>0</v>
      </c>
      <c r="AD27" s="74">
        <f t="shared" si="46"/>
        <v>0</v>
      </c>
      <c r="AE27" s="528">
        <v>0.0</v>
      </c>
      <c r="AF27" s="521"/>
      <c r="AG27" s="521">
        <f>Roles!$D$6</f>
        <v>0.1</v>
      </c>
      <c r="AH27" s="527">
        <f t="shared" si="47"/>
        <v>0</v>
      </c>
      <c r="AI27" s="74">
        <f t="shared" si="48"/>
        <v>0</v>
      </c>
      <c r="AJ27" s="528">
        <v>0.0</v>
      </c>
      <c r="AK27" s="521"/>
      <c r="AL27" s="521">
        <f>Roles!$D$6</f>
        <v>0.1</v>
      </c>
      <c r="AM27" s="527">
        <f t="shared" si="49"/>
        <v>0</v>
      </c>
      <c r="AN27" s="74">
        <f t="shared" si="50"/>
        <v>0</v>
      </c>
      <c r="AO27" s="528">
        <v>0.0</v>
      </c>
      <c r="AP27" s="521"/>
      <c r="AQ27" s="521">
        <f>Roles!$D$6</f>
        <v>0.1</v>
      </c>
      <c r="AR27" s="527">
        <f t="shared" si="36"/>
        <v>0</v>
      </c>
    </row>
    <row r="28" ht="15.75" customHeight="1">
      <c r="A28" s="257" t="s">
        <v>74</v>
      </c>
      <c r="B28" s="501" t="s">
        <v>271</v>
      </c>
      <c r="C28" s="497">
        <v>46277.0</v>
      </c>
      <c r="D28" s="497">
        <v>46277.0</v>
      </c>
      <c r="E28" s="498">
        <v>1.0</v>
      </c>
      <c r="F28" s="499">
        <v>1.0</v>
      </c>
      <c r="G28" s="263">
        <f t="shared" si="3"/>
        <v>0.001264222503</v>
      </c>
      <c r="H28" s="263">
        <f t="shared" si="51"/>
        <v>0.06953223767</v>
      </c>
      <c r="I28" s="475">
        <f t="shared" si="38"/>
        <v>1</v>
      </c>
      <c r="J28" s="287">
        <f t="shared" si="52"/>
        <v>2</v>
      </c>
      <c r="K28" s="502"/>
      <c r="L28" s="476">
        <f t="shared" si="39"/>
        <v>0.44</v>
      </c>
      <c r="M28" s="287">
        <f t="shared" si="53"/>
        <v>0.88</v>
      </c>
      <c r="N28" s="106" t="str">
        <f t="shared" si="5"/>
        <v>#REF!</v>
      </c>
      <c r="O28" s="74">
        <f t="shared" si="40"/>
        <v>1</v>
      </c>
      <c r="P28" s="528">
        <v>1.0</v>
      </c>
      <c r="Q28" s="521"/>
      <c r="R28" s="521">
        <f>Roles!$D$5</f>
        <v>0.44</v>
      </c>
      <c r="S28" s="527">
        <f t="shared" si="41"/>
        <v>0.44</v>
      </c>
      <c r="T28" s="74">
        <f t="shared" si="42"/>
        <v>0</v>
      </c>
      <c r="U28" s="528">
        <v>0.0</v>
      </c>
      <c r="V28" s="521"/>
      <c r="W28" s="521">
        <f>Roles!$D$6</f>
        <v>0.1</v>
      </c>
      <c r="X28" s="527">
        <f t="shared" si="43"/>
        <v>0</v>
      </c>
      <c r="Y28" s="74">
        <f t="shared" si="44"/>
        <v>0</v>
      </c>
      <c r="Z28" s="528">
        <v>0.0</v>
      </c>
      <c r="AA28" s="521"/>
      <c r="AB28" s="521">
        <f>Roles!$D$6</f>
        <v>0.1</v>
      </c>
      <c r="AC28" s="527">
        <f t="shared" si="45"/>
        <v>0</v>
      </c>
      <c r="AD28" s="74">
        <f t="shared" si="46"/>
        <v>0</v>
      </c>
      <c r="AE28" s="528">
        <v>0.0</v>
      </c>
      <c r="AF28" s="521"/>
      <c r="AG28" s="521">
        <f>Roles!$D$6</f>
        <v>0.1</v>
      </c>
      <c r="AH28" s="527">
        <f t="shared" si="47"/>
        <v>0</v>
      </c>
      <c r="AI28" s="74">
        <f t="shared" si="48"/>
        <v>0</v>
      </c>
      <c r="AJ28" s="528">
        <v>0.0</v>
      </c>
      <c r="AK28" s="521"/>
      <c r="AL28" s="521">
        <f>Roles!$D$6</f>
        <v>0.1</v>
      </c>
      <c r="AM28" s="527">
        <f t="shared" si="49"/>
        <v>0</v>
      </c>
      <c r="AN28" s="74">
        <f t="shared" si="50"/>
        <v>0</v>
      </c>
      <c r="AO28" s="528">
        <v>0.0</v>
      </c>
      <c r="AP28" s="521"/>
      <c r="AQ28" s="521">
        <f>Roles!$D$6</f>
        <v>0.1</v>
      </c>
      <c r="AR28" s="527">
        <f t="shared" si="36"/>
        <v>0</v>
      </c>
    </row>
    <row r="29" ht="15.75" customHeight="1">
      <c r="A29" s="492" t="s">
        <v>272</v>
      </c>
      <c r="B29" s="493" t="s">
        <v>273</v>
      </c>
      <c r="C29" s="494">
        <v>46280.0</v>
      </c>
      <c r="D29" s="494">
        <v>46282.0</v>
      </c>
      <c r="E29" s="495">
        <f t="shared" ref="E29:E57" si="54">D29-C29+1</f>
        <v>3</v>
      </c>
      <c r="F29" s="277">
        <f>SUM(F30:F31)</f>
        <v>20</v>
      </c>
      <c r="G29" s="315">
        <f t="shared" si="3"/>
        <v>0.02528445006</v>
      </c>
      <c r="H29" s="315">
        <f>H31</f>
        <v>0.09481668774</v>
      </c>
      <c r="I29" s="496">
        <f>SUM(I30:I31)</f>
        <v>0</v>
      </c>
      <c r="J29" s="496">
        <f>J31</f>
        <v>2</v>
      </c>
      <c r="K29" s="245">
        <f t="shared" ref="K29:K113" si="55">J29/$I$114</f>
        <v>0.003514938489</v>
      </c>
      <c r="L29" s="496">
        <f>SUM(L30:L31)</f>
        <v>0</v>
      </c>
      <c r="M29" s="496">
        <f>M31</f>
        <v>0.88</v>
      </c>
      <c r="N29" s="62" t="str">
        <f t="shared" si="5"/>
        <v>#REF!</v>
      </c>
      <c r="O29" s="74"/>
      <c r="P29" s="528"/>
      <c r="Q29" s="521"/>
      <c r="R29" s="521"/>
      <c r="S29" s="527"/>
      <c r="T29" s="74"/>
      <c r="U29" s="528"/>
      <c r="V29" s="521"/>
      <c r="W29" s="521"/>
      <c r="X29" s="527"/>
      <c r="Y29" s="74"/>
      <c r="Z29" s="528"/>
      <c r="AA29" s="521"/>
      <c r="AB29" s="521"/>
      <c r="AC29" s="527"/>
      <c r="AD29" s="74"/>
      <c r="AE29" s="528"/>
      <c r="AF29" s="521"/>
      <c r="AG29" s="521"/>
      <c r="AH29" s="527"/>
      <c r="AI29" s="74"/>
      <c r="AJ29" s="528"/>
      <c r="AK29" s="521"/>
      <c r="AL29" s="521"/>
      <c r="AM29" s="527"/>
      <c r="AN29" s="74"/>
      <c r="AO29" s="528"/>
      <c r="AP29" s="521"/>
      <c r="AQ29" s="521"/>
      <c r="AR29" s="527">
        <f t="shared" si="36"/>
        <v>0</v>
      </c>
    </row>
    <row r="30" ht="15.75" customHeight="1">
      <c r="A30" s="257" t="s">
        <v>80</v>
      </c>
      <c r="B30" s="258" t="s">
        <v>274</v>
      </c>
      <c r="C30" s="497">
        <v>46280.0</v>
      </c>
      <c r="D30" s="497">
        <v>46282.0</v>
      </c>
      <c r="E30" s="498">
        <f t="shared" si="54"/>
        <v>3</v>
      </c>
      <c r="F30" s="499">
        <v>10.0</v>
      </c>
      <c r="G30" s="263">
        <f t="shared" si="3"/>
        <v>0.01264222503</v>
      </c>
      <c r="H30" s="263">
        <f>H28+G30</f>
        <v>0.08217446271</v>
      </c>
      <c r="I30" s="475">
        <f t="shared" ref="I30:I31" si="56">P30+U30+Z30+AE30+AJ30+AO30</f>
        <v>0</v>
      </c>
      <c r="J30" s="287">
        <f>J28+I30</f>
        <v>2</v>
      </c>
      <c r="K30" s="326">
        <f t="shared" si="55"/>
        <v>0.003514938489</v>
      </c>
      <c r="L30" s="476">
        <f t="shared" ref="L30:L31" si="57">S30+X30+AC30+AH30+AM30+AR30</f>
        <v>0</v>
      </c>
      <c r="M30" s="287">
        <f>M28+L30</f>
        <v>0.88</v>
      </c>
      <c r="N30" s="121" t="str">
        <f t="shared" si="5"/>
        <v>#REF!</v>
      </c>
      <c r="O30" s="74">
        <f t="shared" ref="O30:O31" si="58">P30/$F30</f>
        <v>0</v>
      </c>
      <c r="P30" s="528">
        <v>0.0</v>
      </c>
      <c r="Q30" s="521"/>
      <c r="R30" s="521">
        <f>Roles!$D$5</f>
        <v>0.44</v>
      </c>
      <c r="S30" s="527">
        <f t="shared" ref="S30:S31" si="59">R30*P30</f>
        <v>0</v>
      </c>
      <c r="T30" s="74">
        <f t="shared" ref="T30:T31" si="60">U30/$F30</f>
        <v>0</v>
      </c>
      <c r="U30" s="528">
        <v>0.0</v>
      </c>
      <c r="V30" s="521"/>
      <c r="W30" s="521">
        <f>Roles!$D$6</f>
        <v>0.1</v>
      </c>
      <c r="X30" s="527">
        <f t="shared" ref="X30:X31" si="61">W30*U30</f>
        <v>0</v>
      </c>
      <c r="Y30" s="74">
        <f t="shared" ref="Y30:Y31" si="62">Z30/$F30</f>
        <v>0</v>
      </c>
      <c r="Z30" s="528">
        <v>0.0</v>
      </c>
      <c r="AA30" s="521"/>
      <c r="AB30" s="521">
        <f>Roles!$D$6</f>
        <v>0.1</v>
      </c>
      <c r="AC30" s="527">
        <f t="shared" ref="AC30:AC31" si="63">AB30*Z30</f>
        <v>0</v>
      </c>
      <c r="AD30" s="74">
        <f t="shared" ref="AD30:AD31" si="64">AE30/$F30</f>
        <v>0</v>
      </c>
      <c r="AE30" s="528">
        <v>0.0</v>
      </c>
      <c r="AF30" s="521"/>
      <c r="AG30" s="521">
        <f>Roles!$D$6</f>
        <v>0.1</v>
      </c>
      <c r="AH30" s="527">
        <f t="shared" ref="AH30:AH31" si="65">AG30*AE30</f>
        <v>0</v>
      </c>
      <c r="AI30" s="74">
        <f t="shared" ref="AI30:AI31" si="66">AJ30/$F30</f>
        <v>0</v>
      </c>
      <c r="AJ30" s="528">
        <v>0.0</v>
      </c>
      <c r="AK30" s="521"/>
      <c r="AL30" s="521">
        <f>Roles!$D$6</f>
        <v>0.1</v>
      </c>
      <c r="AM30" s="527">
        <f t="shared" ref="AM30:AM31" si="67">AL30*AJ30</f>
        <v>0</v>
      </c>
      <c r="AN30" s="74">
        <f t="shared" ref="AN30:AN31" si="68">AO30/$F30</f>
        <v>0</v>
      </c>
      <c r="AO30" s="528">
        <v>0.0</v>
      </c>
      <c r="AP30" s="521"/>
      <c r="AQ30" s="521">
        <f>Roles!$D$6</f>
        <v>0.1</v>
      </c>
      <c r="AR30" s="527">
        <f t="shared" si="36"/>
        <v>0</v>
      </c>
    </row>
    <row r="31" ht="15.75" customHeight="1">
      <c r="A31" s="257" t="s">
        <v>82</v>
      </c>
      <c r="B31" s="258" t="s">
        <v>275</v>
      </c>
      <c r="C31" s="497">
        <v>46281.0</v>
      </c>
      <c r="D31" s="497">
        <v>46282.0</v>
      </c>
      <c r="E31" s="498">
        <f t="shared" si="54"/>
        <v>2</v>
      </c>
      <c r="F31" s="499">
        <v>10.0</v>
      </c>
      <c r="G31" s="263">
        <f t="shared" si="3"/>
        <v>0.01264222503</v>
      </c>
      <c r="H31" s="263">
        <f>H30+G31</f>
        <v>0.09481668774</v>
      </c>
      <c r="I31" s="475">
        <f t="shared" si="56"/>
        <v>0</v>
      </c>
      <c r="J31" s="287">
        <f>J30+I31</f>
        <v>2</v>
      </c>
      <c r="K31" s="326">
        <f t="shared" si="55"/>
        <v>0.003514938489</v>
      </c>
      <c r="L31" s="476">
        <f t="shared" si="57"/>
        <v>0</v>
      </c>
      <c r="M31" s="287">
        <f>M30+L31</f>
        <v>0.88</v>
      </c>
      <c r="N31" s="131" t="str">
        <f t="shared" si="5"/>
        <v>#REF!</v>
      </c>
      <c r="O31" s="74">
        <f t="shared" si="58"/>
        <v>0</v>
      </c>
      <c r="P31" s="528">
        <v>0.0</v>
      </c>
      <c r="Q31" s="521"/>
      <c r="R31" s="521">
        <f>Roles!$D$5</f>
        <v>0.44</v>
      </c>
      <c r="S31" s="527">
        <f t="shared" si="59"/>
        <v>0</v>
      </c>
      <c r="T31" s="74">
        <f t="shared" si="60"/>
        <v>0</v>
      </c>
      <c r="U31" s="528">
        <v>0.0</v>
      </c>
      <c r="V31" s="521"/>
      <c r="W31" s="521">
        <f>Roles!$D$6</f>
        <v>0.1</v>
      </c>
      <c r="X31" s="527">
        <f t="shared" si="61"/>
        <v>0</v>
      </c>
      <c r="Y31" s="74">
        <f t="shared" si="62"/>
        <v>0</v>
      </c>
      <c r="Z31" s="528">
        <v>0.0</v>
      </c>
      <c r="AA31" s="521"/>
      <c r="AB31" s="521">
        <f>Roles!$D$6</f>
        <v>0.1</v>
      </c>
      <c r="AC31" s="527">
        <f t="shared" si="63"/>
        <v>0</v>
      </c>
      <c r="AD31" s="74">
        <f t="shared" si="64"/>
        <v>0</v>
      </c>
      <c r="AE31" s="528">
        <v>0.0</v>
      </c>
      <c r="AF31" s="521"/>
      <c r="AG31" s="521">
        <f>Roles!$D$6</f>
        <v>0.1</v>
      </c>
      <c r="AH31" s="527">
        <f t="shared" si="65"/>
        <v>0</v>
      </c>
      <c r="AI31" s="74">
        <f t="shared" si="66"/>
        <v>0</v>
      </c>
      <c r="AJ31" s="528">
        <v>0.0</v>
      </c>
      <c r="AK31" s="521"/>
      <c r="AL31" s="521">
        <f>Roles!$D$6</f>
        <v>0.1</v>
      </c>
      <c r="AM31" s="527">
        <f t="shared" si="67"/>
        <v>0</v>
      </c>
      <c r="AN31" s="74">
        <f t="shared" si="68"/>
        <v>0</v>
      </c>
      <c r="AO31" s="528">
        <v>0.0</v>
      </c>
      <c r="AP31" s="521"/>
      <c r="AQ31" s="521">
        <f>Roles!$D$6</f>
        <v>0.1</v>
      </c>
      <c r="AR31" s="527">
        <f t="shared" si="36"/>
        <v>0</v>
      </c>
    </row>
    <row r="32" ht="15.75" customHeight="1">
      <c r="A32" s="492" t="s">
        <v>276</v>
      </c>
      <c r="B32" s="493" t="s">
        <v>277</v>
      </c>
      <c r="C32" s="494">
        <v>46283.0</v>
      </c>
      <c r="D32" s="494">
        <v>46285.0</v>
      </c>
      <c r="E32" s="495">
        <f t="shared" si="54"/>
        <v>3</v>
      </c>
      <c r="F32" s="277">
        <f>SUM(F33:F35)</f>
        <v>25</v>
      </c>
      <c r="G32" s="315">
        <f t="shared" si="3"/>
        <v>0.03160556258</v>
      </c>
      <c r="H32" s="315">
        <f>H35</f>
        <v>0.1264222503</v>
      </c>
      <c r="I32" s="496">
        <f>SUM(I33:I35)</f>
        <v>0</v>
      </c>
      <c r="J32" s="496">
        <f>J35</f>
        <v>2</v>
      </c>
      <c r="K32" s="245">
        <f t="shared" si="55"/>
        <v>0.003514938489</v>
      </c>
      <c r="L32" s="496">
        <f>SUM(L33:L35)</f>
        <v>0</v>
      </c>
      <c r="M32" s="496">
        <f>M35</f>
        <v>0.88</v>
      </c>
      <c r="N32" s="305" t="str">
        <f t="shared" si="5"/>
        <v>#REF!</v>
      </c>
      <c r="O32" s="74"/>
      <c r="P32" s="528"/>
      <c r="Q32" s="521"/>
      <c r="R32" s="521"/>
      <c r="S32" s="527"/>
      <c r="T32" s="74"/>
      <c r="U32" s="528"/>
      <c r="V32" s="521"/>
      <c r="W32" s="521"/>
      <c r="X32" s="527"/>
      <c r="Y32" s="74"/>
      <c r="Z32" s="528"/>
      <c r="AA32" s="521"/>
      <c r="AB32" s="521"/>
      <c r="AC32" s="527"/>
      <c r="AD32" s="74"/>
      <c r="AE32" s="528"/>
      <c r="AF32" s="521"/>
      <c r="AG32" s="521"/>
      <c r="AH32" s="527"/>
      <c r="AI32" s="74"/>
      <c r="AJ32" s="528"/>
      <c r="AK32" s="521"/>
      <c r="AL32" s="521"/>
      <c r="AM32" s="527"/>
      <c r="AN32" s="74"/>
      <c r="AO32" s="528"/>
      <c r="AP32" s="521"/>
      <c r="AQ32" s="521"/>
      <c r="AR32" s="527">
        <f t="shared" si="36"/>
        <v>0</v>
      </c>
    </row>
    <row r="33" ht="15.75" customHeight="1">
      <c r="A33" s="257" t="s">
        <v>100</v>
      </c>
      <c r="B33" s="258" t="s">
        <v>278</v>
      </c>
      <c r="C33" s="497">
        <v>46283.0</v>
      </c>
      <c r="D33" s="497">
        <v>46284.0</v>
      </c>
      <c r="E33" s="498">
        <f t="shared" si="54"/>
        <v>2</v>
      </c>
      <c r="F33" s="499">
        <v>10.0</v>
      </c>
      <c r="G33" s="263">
        <f t="shared" si="3"/>
        <v>0.01264222503</v>
      </c>
      <c r="H33" s="263">
        <f>H31+G33</f>
        <v>0.1074589128</v>
      </c>
      <c r="I33" s="475">
        <f t="shared" ref="I33:I35" si="69">P33+U33+Z33+AE33+AJ33+AO33</f>
        <v>0</v>
      </c>
      <c r="J33" s="287">
        <f>J31+I33</f>
        <v>2</v>
      </c>
      <c r="K33" s="326">
        <f t="shared" si="55"/>
        <v>0.003514938489</v>
      </c>
      <c r="L33" s="476">
        <f t="shared" ref="L33:L35" si="70">S33+X33+AC33+AH33+AM33+AR33</f>
        <v>0</v>
      </c>
      <c r="M33" s="287">
        <f>M31+L33</f>
        <v>0.88</v>
      </c>
      <c r="N33" s="62" t="str">
        <f t="shared" si="5"/>
        <v>#REF!</v>
      </c>
      <c r="O33" s="74">
        <f t="shared" ref="O33:O35" si="71">P33/$F33</f>
        <v>0</v>
      </c>
      <c r="P33" s="528">
        <v>0.0</v>
      </c>
      <c r="Q33" s="521"/>
      <c r="R33" s="521">
        <f>Roles!$D$5</f>
        <v>0.44</v>
      </c>
      <c r="S33" s="527">
        <f t="shared" ref="S33:S35" si="72">R33*P33</f>
        <v>0</v>
      </c>
      <c r="T33" s="74">
        <f t="shared" ref="T33:T35" si="73">U33/$F33</f>
        <v>0</v>
      </c>
      <c r="U33" s="528">
        <v>0.0</v>
      </c>
      <c r="V33" s="521"/>
      <c r="W33" s="521">
        <f>Roles!$D$6</f>
        <v>0.1</v>
      </c>
      <c r="X33" s="527">
        <f t="shared" ref="X33:X35" si="74">W33*U33</f>
        <v>0</v>
      </c>
      <c r="Y33" s="74">
        <f t="shared" ref="Y33:Y35" si="75">Z33/$F33</f>
        <v>0</v>
      </c>
      <c r="Z33" s="528">
        <v>0.0</v>
      </c>
      <c r="AA33" s="521"/>
      <c r="AB33" s="521">
        <f>Roles!$D$6</f>
        <v>0.1</v>
      </c>
      <c r="AC33" s="527">
        <f t="shared" ref="AC33:AC35" si="76">AB33*Z33</f>
        <v>0</v>
      </c>
      <c r="AD33" s="74">
        <f t="shared" ref="AD33:AD35" si="77">AE33/$F33</f>
        <v>0</v>
      </c>
      <c r="AE33" s="528">
        <v>0.0</v>
      </c>
      <c r="AF33" s="521"/>
      <c r="AG33" s="521">
        <f>Roles!$D$6</f>
        <v>0.1</v>
      </c>
      <c r="AH33" s="527">
        <f t="shared" ref="AH33:AH35" si="78">AG33*AE33</f>
        <v>0</v>
      </c>
      <c r="AI33" s="74">
        <f t="shared" ref="AI33:AI35" si="79">AJ33/$F33</f>
        <v>0</v>
      </c>
      <c r="AJ33" s="528">
        <v>0.0</v>
      </c>
      <c r="AK33" s="521"/>
      <c r="AL33" s="521">
        <f>Roles!$D$6</f>
        <v>0.1</v>
      </c>
      <c r="AM33" s="527">
        <f t="shared" ref="AM33:AM35" si="80">AL33*AJ33</f>
        <v>0</v>
      </c>
      <c r="AN33" s="74">
        <f t="shared" ref="AN33:AN35" si="81">AO33/$F33</f>
        <v>0</v>
      </c>
      <c r="AO33" s="528">
        <v>0.0</v>
      </c>
      <c r="AP33" s="521"/>
      <c r="AQ33" s="521">
        <f>Roles!$D$6</f>
        <v>0.1</v>
      </c>
      <c r="AR33" s="527">
        <f t="shared" si="36"/>
        <v>0</v>
      </c>
    </row>
    <row r="34" ht="15.75" customHeight="1">
      <c r="A34" s="257" t="s">
        <v>102</v>
      </c>
      <c r="B34" s="258" t="s">
        <v>279</v>
      </c>
      <c r="C34" s="497">
        <v>46284.0</v>
      </c>
      <c r="D34" s="497">
        <v>46285.0</v>
      </c>
      <c r="E34" s="498">
        <f t="shared" si="54"/>
        <v>2</v>
      </c>
      <c r="F34" s="499">
        <v>10.0</v>
      </c>
      <c r="G34" s="263">
        <f t="shared" si="3"/>
        <v>0.01264222503</v>
      </c>
      <c r="H34" s="263">
        <f t="shared" ref="H34:H35" si="82">H33+G34</f>
        <v>0.1201011378</v>
      </c>
      <c r="I34" s="475">
        <f t="shared" si="69"/>
        <v>0</v>
      </c>
      <c r="J34" s="287">
        <f t="shared" ref="J34:J35" si="83">J33+I34</f>
        <v>2</v>
      </c>
      <c r="K34" s="326">
        <f t="shared" si="55"/>
        <v>0.003514938489</v>
      </c>
      <c r="L34" s="476">
        <f t="shared" si="70"/>
        <v>0</v>
      </c>
      <c r="M34" s="287">
        <f t="shared" ref="M34:M35" si="84">M33+L34</f>
        <v>0.88</v>
      </c>
      <c r="N34" s="62" t="str">
        <f t="shared" si="5"/>
        <v>#REF!</v>
      </c>
      <c r="O34" s="74">
        <f t="shared" si="71"/>
        <v>0</v>
      </c>
      <c r="P34" s="528">
        <v>0.0</v>
      </c>
      <c r="Q34" s="521"/>
      <c r="R34" s="521">
        <f>Roles!$D$5</f>
        <v>0.44</v>
      </c>
      <c r="S34" s="527">
        <f t="shared" si="72"/>
        <v>0</v>
      </c>
      <c r="T34" s="74">
        <f t="shared" si="73"/>
        <v>0</v>
      </c>
      <c r="U34" s="528">
        <v>0.0</v>
      </c>
      <c r="V34" s="521"/>
      <c r="W34" s="521">
        <f>Roles!$D$6</f>
        <v>0.1</v>
      </c>
      <c r="X34" s="527">
        <f t="shared" si="74"/>
        <v>0</v>
      </c>
      <c r="Y34" s="74">
        <f t="shared" si="75"/>
        <v>0</v>
      </c>
      <c r="Z34" s="528">
        <v>0.0</v>
      </c>
      <c r="AA34" s="521"/>
      <c r="AB34" s="521">
        <f>Roles!$D$6</f>
        <v>0.1</v>
      </c>
      <c r="AC34" s="527">
        <f t="shared" si="76"/>
        <v>0</v>
      </c>
      <c r="AD34" s="74">
        <f t="shared" si="77"/>
        <v>0</v>
      </c>
      <c r="AE34" s="528">
        <v>0.0</v>
      </c>
      <c r="AF34" s="521"/>
      <c r="AG34" s="521">
        <f>Roles!$D$6</f>
        <v>0.1</v>
      </c>
      <c r="AH34" s="527">
        <f t="shared" si="78"/>
        <v>0</v>
      </c>
      <c r="AI34" s="74">
        <f t="shared" si="79"/>
        <v>0</v>
      </c>
      <c r="AJ34" s="528">
        <v>0.0</v>
      </c>
      <c r="AK34" s="521"/>
      <c r="AL34" s="521">
        <f>Roles!$D$6</f>
        <v>0.1</v>
      </c>
      <c r="AM34" s="527">
        <f t="shared" si="80"/>
        <v>0</v>
      </c>
      <c r="AN34" s="74">
        <f t="shared" si="81"/>
        <v>0</v>
      </c>
      <c r="AO34" s="528">
        <v>0.0</v>
      </c>
      <c r="AP34" s="521"/>
      <c r="AQ34" s="521">
        <f>Roles!$D$6</f>
        <v>0.1</v>
      </c>
      <c r="AR34" s="527">
        <f t="shared" si="36"/>
        <v>0</v>
      </c>
    </row>
    <row r="35" ht="15.75" customHeight="1">
      <c r="A35" s="257" t="s">
        <v>104</v>
      </c>
      <c r="B35" s="258" t="s">
        <v>280</v>
      </c>
      <c r="C35" s="497">
        <v>46285.0</v>
      </c>
      <c r="D35" s="497">
        <v>46285.0</v>
      </c>
      <c r="E35" s="498">
        <f t="shared" si="54"/>
        <v>1</v>
      </c>
      <c r="F35" s="499">
        <v>5.0</v>
      </c>
      <c r="G35" s="263">
        <f t="shared" si="3"/>
        <v>0.006321112516</v>
      </c>
      <c r="H35" s="263">
        <f t="shared" si="82"/>
        <v>0.1264222503</v>
      </c>
      <c r="I35" s="475">
        <f t="shared" si="69"/>
        <v>0</v>
      </c>
      <c r="J35" s="287">
        <f t="shared" si="83"/>
        <v>2</v>
      </c>
      <c r="K35" s="326">
        <f t="shared" si="55"/>
        <v>0.003514938489</v>
      </c>
      <c r="L35" s="476">
        <f t="shared" si="70"/>
        <v>0</v>
      </c>
      <c r="M35" s="287">
        <f t="shared" si="84"/>
        <v>0.88</v>
      </c>
      <c r="N35" s="305" t="str">
        <f t="shared" si="5"/>
        <v>#REF!</v>
      </c>
      <c r="O35" s="74">
        <f t="shared" si="71"/>
        <v>0</v>
      </c>
      <c r="P35" s="528">
        <v>0.0</v>
      </c>
      <c r="Q35" s="521"/>
      <c r="R35" s="521">
        <f>Roles!$D$5</f>
        <v>0.44</v>
      </c>
      <c r="S35" s="527">
        <f t="shared" si="72"/>
        <v>0</v>
      </c>
      <c r="T35" s="74">
        <f t="shared" si="73"/>
        <v>0</v>
      </c>
      <c r="U35" s="528">
        <v>0.0</v>
      </c>
      <c r="V35" s="521"/>
      <c r="W35" s="521">
        <f>Roles!$D$6</f>
        <v>0.1</v>
      </c>
      <c r="X35" s="527">
        <f t="shared" si="74"/>
        <v>0</v>
      </c>
      <c r="Y35" s="74">
        <f t="shared" si="75"/>
        <v>0</v>
      </c>
      <c r="Z35" s="528">
        <v>0.0</v>
      </c>
      <c r="AA35" s="521"/>
      <c r="AB35" s="521">
        <f>Roles!$D$6</f>
        <v>0.1</v>
      </c>
      <c r="AC35" s="527">
        <f t="shared" si="76"/>
        <v>0</v>
      </c>
      <c r="AD35" s="74">
        <f t="shared" si="77"/>
        <v>0</v>
      </c>
      <c r="AE35" s="528">
        <v>0.0</v>
      </c>
      <c r="AF35" s="521"/>
      <c r="AG35" s="521">
        <f>Roles!$D$6</f>
        <v>0.1</v>
      </c>
      <c r="AH35" s="527">
        <f t="shared" si="78"/>
        <v>0</v>
      </c>
      <c r="AI35" s="74">
        <f t="shared" si="79"/>
        <v>0</v>
      </c>
      <c r="AJ35" s="528">
        <v>0.0</v>
      </c>
      <c r="AK35" s="521"/>
      <c r="AL35" s="521">
        <f>Roles!$D$6</f>
        <v>0.1</v>
      </c>
      <c r="AM35" s="527">
        <f t="shared" si="80"/>
        <v>0</v>
      </c>
      <c r="AN35" s="74">
        <f t="shared" si="81"/>
        <v>0</v>
      </c>
      <c r="AO35" s="528">
        <v>0.0</v>
      </c>
      <c r="AP35" s="521"/>
      <c r="AQ35" s="521">
        <f>Roles!$D$6</f>
        <v>0.1</v>
      </c>
      <c r="AR35" s="527">
        <f t="shared" si="36"/>
        <v>0</v>
      </c>
    </row>
    <row r="36" ht="15.75" customHeight="1">
      <c r="A36" s="492" t="s">
        <v>281</v>
      </c>
      <c r="B36" s="493" t="s">
        <v>282</v>
      </c>
      <c r="C36" s="494">
        <v>46286.0</v>
      </c>
      <c r="D36" s="494">
        <v>46289.0</v>
      </c>
      <c r="E36" s="495">
        <f t="shared" si="54"/>
        <v>4</v>
      </c>
      <c r="F36" s="277">
        <f>SUM(F37:F39)</f>
        <v>36</v>
      </c>
      <c r="G36" s="315">
        <f t="shared" si="3"/>
        <v>0.04551201011</v>
      </c>
      <c r="H36" s="315">
        <f>H39</f>
        <v>0.1719342604</v>
      </c>
      <c r="I36" s="496">
        <f>SUM(I37:I39)</f>
        <v>37</v>
      </c>
      <c r="J36" s="496">
        <f>J39</f>
        <v>39</v>
      </c>
      <c r="K36" s="245">
        <f t="shared" si="55"/>
        <v>0.06854130053</v>
      </c>
      <c r="L36" s="496">
        <f>SUM(L37:L39)</f>
        <v>6.08</v>
      </c>
      <c r="M36" s="496">
        <f>M39</f>
        <v>6.96</v>
      </c>
      <c r="N36" s="62" t="str">
        <f t="shared" si="5"/>
        <v>#REF!</v>
      </c>
      <c r="O36" s="74"/>
      <c r="P36" s="528"/>
      <c r="Q36" s="521"/>
      <c r="R36" s="521"/>
      <c r="S36" s="527"/>
      <c r="T36" s="74"/>
      <c r="U36" s="528"/>
      <c r="V36" s="521"/>
      <c r="W36" s="521"/>
      <c r="X36" s="527"/>
      <c r="Y36" s="74"/>
      <c r="Z36" s="528"/>
      <c r="AA36" s="521"/>
      <c r="AB36" s="521"/>
      <c r="AC36" s="527"/>
      <c r="AD36" s="74"/>
      <c r="AE36" s="528"/>
      <c r="AF36" s="521"/>
      <c r="AG36" s="521"/>
      <c r="AH36" s="527"/>
      <c r="AI36" s="74"/>
      <c r="AJ36" s="528"/>
      <c r="AK36" s="521"/>
      <c r="AL36" s="521"/>
      <c r="AM36" s="527"/>
      <c r="AN36" s="74"/>
      <c r="AO36" s="528"/>
      <c r="AP36" s="521"/>
      <c r="AQ36" s="521"/>
      <c r="AR36" s="527">
        <f t="shared" si="36"/>
        <v>0</v>
      </c>
    </row>
    <row r="37" ht="15.75" customHeight="1">
      <c r="A37" s="257" t="s">
        <v>283</v>
      </c>
      <c r="B37" s="258" t="s">
        <v>284</v>
      </c>
      <c r="C37" s="497">
        <v>46286.0</v>
      </c>
      <c r="D37" s="497">
        <v>46287.0</v>
      </c>
      <c r="E37" s="498">
        <f t="shared" si="54"/>
        <v>2</v>
      </c>
      <c r="F37" s="499">
        <v>15.0</v>
      </c>
      <c r="G37" s="263">
        <f t="shared" si="3"/>
        <v>0.01896333755</v>
      </c>
      <c r="H37" s="263">
        <f>H35+G37</f>
        <v>0.1453855879</v>
      </c>
      <c r="I37" s="475">
        <f t="shared" ref="I37:I39" si="85">P37+U37+Z37+AE37+AJ37+AO37</f>
        <v>15</v>
      </c>
      <c r="J37" s="287">
        <f>I37+J35</f>
        <v>17</v>
      </c>
      <c r="K37" s="326">
        <f t="shared" si="55"/>
        <v>0.02987697715</v>
      </c>
      <c r="L37" s="476">
        <f t="shared" ref="L37:L39" si="86">S37+X37+AC37+AH37+AM37+AR37</f>
        <v>2.52</v>
      </c>
      <c r="M37" s="287">
        <f>L37+M35</f>
        <v>3.4</v>
      </c>
      <c r="N37" s="62" t="str">
        <f t="shared" si="5"/>
        <v>#REF!</v>
      </c>
      <c r="O37" s="74">
        <f t="shared" ref="O37:O39" si="87">P37/$F37</f>
        <v>0.2</v>
      </c>
      <c r="P37" s="528">
        <v>3.0</v>
      </c>
      <c r="Q37" s="521"/>
      <c r="R37" s="521">
        <f>Roles!$D$5</f>
        <v>0.44</v>
      </c>
      <c r="S37" s="527">
        <f t="shared" ref="S37:S39" si="88">R37*P37</f>
        <v>1.32</v>
      </c>
      <c r="T37" s="74">
        <f t="shared" ref="T37:T39" si="89">U37/$F37</f>
        <v>0.2</v>
      </c>
      <c r="U37" s="528">
        <v>3.0</v>
      </c>
      <c r="V37" s="521"/>
      <c r="W37" s="521">
        <f>Roles!$D$6</f>
        <v>0.1</v>
      </c>
      <c r="X37" s="527">
        <f t="shared" ref="X37:X39" si="90">W37*U37</f>
        <v>0.3</v>
      </c>
      <c r="Y37" s="74">
        <f t="shared" ref="Y37:Y39" si="91">Z37/$F37</f>
        <v>0.1333333333</v>
      </c>
      <c r="Z37" s="528">
        <v>2.0</v>
      </c>
      <c r="AA37" s="521"/>
      <c r="AB37" s="521">
        <f>Roles!$D$6</f>
        <v>0.1</v>
      </c>
      <c r="AC37" s="527">
        <f t="shared" ref="AC37:AC39" si="92">AB37*Z37</f>
        <v>0.2</v>
      </c>
      <c r="AD37" s="74">
        <f t="shared" ref="AD37:AD39" si="93">AE37/$F37</f>
        <v>0.1333333333</v>
      </c>
      <c r="AE37" s="528">
        <v>2.0</v>
      </c>
      <c r="AF37" s="521"/>
      <c r="AG37" s="521">
        <f>Roles!$D$6</f>
        <v>0.1</v>
      </c>
      <c r="AH37" s="527">
        <f t="shared" ref="AH37:AH39" si="94">AG37*AE37</f>
        <v>0.2</v>
      </c>
      <c r="AI37" s="74">
        <f t="shared" ref="AI37:AI39" si="95">AJ37/$F37</f>
        <v>0.1333333333</v>
      </c>
      <c r="AJ37" s="528">
        <v>2.0</v>
      </c>
      <c r="AK37" s="521"/>
      <c r="AL37" s="521">
        <f>Roles!$D$6</f>
        <v>0.1</v>
      </c>
      <c r="AM37" s="527">
        <f t="shared" ref="AM37:AM39" si="96">AL37*AJ37</f>
        <v>0.2</v>
      </c>
      <c r="AN37" s="74">
        <f t="shared" ref="AN37:AN39" si="97">AO37/$F37</f>
        <v>0.2</v>
      </c>
      <c r="AO37" s="528">
        <v>3.0</v>
      </c>
      <c r="AP37" s="521"/>
      <c r="AQ37" s="521">
        <f>Roles!$D$6</f>
        <v>0.1</v>
      </c>
      <c r="AR37" s="527">
        <f t="shared" si="36"/>
        <v>0.3</v>
      </c>
    </row>
    <row r="38" ht="15.75" customHeight="1">
      <c r="A38" s="257" t="s">
        <v>285</v>
      </c>
      <c r="B38" s="258" t="s">
        <v>286</v>
      </c>
      <c r="C38" s="497">
        <v>46288.0</v>
      </c>
      <c r="D38" s="497">
        <v>46289.0</v>
      </c>
      <c r="E38" s="498">
        <f t="shared" si="54"/>
        <v>2</v>
      </c>
      <c r="F38" s="499">
        <v>11.0</v>
      </c>
      <c r="G38" s="263">
        <f t="shared" si="3"/>
        <v>0.01390644753</v>
      </c>
      <c r="H38" s="263">
        <f t="shared" ref="H38:H39" si="98">H37+G38</f>
        <v>0.1592920354</v>
      </c>
      <c r="I38" s="475">
        <f t="shared" si="85"/>
        <v>10</v>
      </c>
      <c r="J38" s="287">
        <f t="shared" ref="J38:J39" si="99">J37+I38</f>
        <v>27</v>
      </c>
      <c r="K38" s="326">
        <f t="shared" si="55"/>
        <v>0.0474516696</v>
      </c>
      <c r="L38" s="476">
        <f t="shared" si="86"/>
        <v>1.68</v>
      </c>
      <c r="M38" s="287">
        <f t="shared" ref="M38:M39" si="100">M37+L38</f>
        <v>5.08</v>
      </c>
      <c r="N38" s="305" t="str">
        <f t="shared" si="5"/>
        <v>#REF!</v>
      </c>
      <c r="O38" s="74">
        <f t="shared" si="87"/>
        <v>0.1818181818</v>
      </c>
      <c r="P38" s="528">
        <v>2.0</v>
      </c>
      <c r="Q38" s="521"/>
      <c r="R38" s="521">
        <f>Roles!$D$5</f>
        <v>0.44</v>
      </c>
      <c r="S38" s="527">
        <f t="shared" si="88"/>
        <v>0.88</v>
      </c>
      <c r="T38" s="74">
        <f t="shared" si="89"/>
        <v>0.09090909091</v>
      </c>
      <c r="U38" s="528">
        <v>1.0</v>
      </c>
      <c r="V38" s="521"/>
      <c r="W38" s="521">
        <f>Roles!$D$6</f>
        <v>0.1</v>
      </c>
      <c r="X38" s="527">
        <f t="shared" si="90"/>
        <v>0.1</v>
      </c>
      <c r="Y38" s="74">
        <f t="shared" si="91"/>
        <v>0.1818181818</v>
      </c>
      <c r="Z38" s="528">
        <v>2.0</v>
      </c>
      <c r="AA38" s="521"/>
      <c r="AB38" s="521">
        <f>Roles!$D$6</f>
        <v>0.1</v>
      </c>
      <c r="AC38" s="527">
        <f t="shared" si="92"/>
        <v>0.2</v>
      </c>
      <c r="AD38" s="74">
        <f t="shared" si="93"/>
        <v>0.1818181818</v>
      </c>
      <c r="AE38" s="528">
        <v>2.0</v>
      </c>
      <c r="AF38" s="521"/>
      <c r="AG38" s="521">
        <f>Roles!$D$6</f>
        <v>0.1</v>
      </c>
      <c r="AH38" s="527">
        <f t="shared" si="94"/>
        <v>0.2</v>
      </c>
      <c r="AI38" s="74">
        <f t="shared" si="95"/>
        <v>0.1818181818</v>
      </c>
      <c r="AJ38" s="528">
        <v>2.0</v>
      </c>
      <c r="AK38" s="521"/>
      <c r="AL38" s="521">
        <f>Roles!$D$6</f>
        <v>0.1</v>
      </c>
      <c r="AM38" s="527">
        <f t="shared" si="96"/>
        <v>0.2</v>
      </c>
      <c r="AN38" s="74">
        <f t="shared" si="97"/>
        <v>0.09090909091</v>
      </c>
      <c r="AO38" s="528">
        <v>1.0</v>
      </c>
      <c r="AP38" s="521"/>
      <c r="AQ38" s="521">
        <f>Roles!$D$6</f>
        <v>0.1</v>
      </c>
      <c r="AR38" s="527">
        <f t="shared" si="36"/>
        <v>0.1</v>
      </c>
    </row>
    <row r="39" ht="15.75" customHeight="1">
      <c r="A39" s="257" t="s">
        <v>287</v>
      </c>
      <c r="B39" s="258" t="s">
        <v>288</v>
      </c>
      <c r="C39" s="497">
        <v>46286.0</v>
      </c>
      <c r="D39" s="497">
        <v>46287.0</v>
      </c>
      <c r="E39" s="498">
        <f t="shared" si="54"/>
        <v>2</v>
      </c>
      <c r="F39" s="499">
        <v>10.0</v>
      </c>
      <c r="G39" s="263">
        <f t="shared" si="3"/>
        <v>0.01264222503</v>
      </c>
      <c r="H39" s="263">
        <f t="shared" si="98"/>
        <v>0.1719342604</v>
      </c>
      <c r="I39" s="475">
        <f t="shared" si="85"/>
        <v>12</v>
      </c>
      <c r="J39" s="287">
        <f t="shared" si="99"/>
        <v>39</v>
      </c>
      <c r="K39" s="326">
        <f t="shared" si="55"/>
        <v>0.06854130053</v>
      </c>
      <c r="L39" s="476">
        <f t="shared" si="86"/>
        <v>1.88</v>
      </c>
      <c r="M39" s="287">
        <f t="shared" si="100"/>
        <v>6.96</v>
      </c>
      <c r="N39" s="62" t="str">
        <f t="shared" si="5"/>
        <v>#REF!</v>
      </c>
      <c r="O39" s="74">
        <f t="shared" si="87"/>
        <v>0.2</v>
      </c>
      <c r="P39" s="528">
        <v>2.0</v>
      </c>
      <c r="Q39" s="521"/>
      <c r="R39" s="521">
        <f>Roles!$D$5</f>
        <v>0.44</v>
      </c>
      <c r="S39" s="527">
        <f t="shared" si="88"/>
        <v>0.88</v>
      </c>
      <c r="T39" s="74">
        <f t="shared" si="89"/>
        <v>0.2</v>
      </c>
      <c r="U39" s="528">
        <v>2.0</v>
      </c>
      <c r="V39" s="521"/>
      <c r="W39" s="521">
        <f>Roles!$D$6</f>
        <v>0.1</v>
      </c>
      <c r="X39" s="527">
        <f t="shared" si="90"/>
        <v>0.2</v>
      </c>
      <c r="Y39" s="74">
        <f t="shared" si="91"/>
        <v>0.2</v>
      </c>
      <c r="Z39" s="528">
        <v>2.0</v>
      </c>
      <c r="AA39" s="521"/>
      <c r="AB39" s="521">
        <f>Roles!$D$6</f>
        <v>0.1</v>
      </c>
      <c r="AC39" s="527">
        <f t="shared" si="92"/>
        <v>0.2</v>
      </c>
      <c r="AD39" s="74">
        <f t="shared" si="93"/>
        <v>0.2</v>
      </c>
      <c r="AE39" s="528">
        <v>2.0</v>
      </c>
      <c r="AF39" s="521"/>
      <c r="AG39" s="521">
        <f>Roles!$D$6</f>
        <v>0.1</v>
      </c>
      <c r="AH39" s="527">
        <f t="shared" si="94"/>
        <v>0.2</v>
      </c>
      <c r="AI39" s="74">
        <f t="shared" si="95"/>
        <v>0.2</v>
      </c>
      <c r="AJ39" s="528">
        <v>2.0</v>
      </c>
      <c r="AK39" s="521"/>
      <c r="AL39" s="521">
        <f>Roles!$D$6</f>
        <v>0.1</v>
      </c>
      <c r="AM39" s="527">
        <f t="shared" si="96"/>
        <v>0.2</v>
      </c>
      <c r="AN39" s="74">
        <f t="shared" si="97"/>
        <v>0.2</v>
      </c>
      <c r="AO39" s="528">
        <v>2.0</v>
      </c>
      <c r="AP39" s="521"/>
      <c r="AQ39" s="521">
        <f>Roles!$D$6</f>
        <v>0.1</v>
      </c>
      <c r="AR39" s="527">
        <f t="shared" si="36"/>
        <v>0.2</v>
      </c>
    </row>
    <row r="40" ht="15.75" customHeight="1">
      <c r="A40" s="492" t="s">
        <v>289</v>
      </c>
      <c r="B40" s="493" t="s">
        <v>290</v>
      </c>
      <c r="C40" s="494">
        <v>46282.0</v>
      </c>
      <c r="D40" s="494">
        <v>46287.0</v>
      </c>
      <c r="E40" s="495">
        <f t="shared" si="54"/>
        <v>6</v>
      </c>
      <c r="F40" s="277">
        <f>SUM(F41:F43)</f>
        <v>40</v>
      </c>
      <c r="G40" s="315">
        <f t="shared" si="3"/>
        <v>0.05056890013</v>
      </c>
      <c r="H40" s="315">
        <f>H43</f>
        <v>0.2225031606</v>
      </c>
      <c r="I40" s="496">
        <f>SUM(I41:I43)</f>
        <v>43</v>
      </c>
      <c r="J40" s="496">
        <f>J43</f>
        <v>82</v>
      </c>
      <c r="K40" s="245">
        <f t="shared" si="55"/>
        <v>0.144112478</v>
      </c>
      <c r="L40" s="496">
        <f>SUM(L41:L43)</f>
        <v>7.02</v>
      </c>
      <c r="M40" s="496">
        <f>M43</f>
        <v>13.98</v>
      </c>
      <c r="N40" s="62" t="str">
        <f t="shared" si="5"/>
        <v>#REF!</v>
      </c>
      <c r="O40" s="74"/>
      <c r="P40" s="528"/>
      <c r="Q40" s="521"/>
      <c r="R40" s="521"/>
      <c r="S40" s="527"/>
      <c r="T40" s="74"/>
      <c r="U40" s="528"/>
      <c r="V40" s="521"/>
      <c r="W40" s="521"/>
      <c r="X40" s="527"/>
      <c r="Y40" s="74"/>
      <c r="Z40" s="528"/>
      <c r="AA40" s="521"/>
      <c r="AB40" s="521"/>
      <c r="AC40" s="527"/>
      <c r="AD40" s="74"/>
      <c r="AE40" s="528"/>
      <c r="AF40" s="521"/>
      <c r="AG40" s="521"/>
      <c r="AH40" s="527"/>
      <c r="AI40" s="74"/>
      <c r="AJ40" s="528"/>
      <c r="AK40" s="521"/>
      <c r="AL40" s="521"/>
      <c r="AM40" s="527"/>
      <c r="AN40" s="74"/>
      <c r="AO40" s="528"/>
      <c r="AP40" s="521"/>
      <c r="AQ40" s="521"/>
      <c r="AR40" s="527">
        <f t="shared" si="36"/>
        <v>0</v>
      </c>
    </row>
    <row r="41" ht="15.75" customHeight="1">
      <c r="A41" s="257" t="s">
        <v>291</v>
      </c>
      <c r="B41" s="258" t="s">
        <v>292</v>
      </c>
      <c r="C41" s="497">
        <v>46282.0</v>
      </c>
      <c r="D41" s="497">
        <v>46284.0</v>
      </c>
      <c r="E41" s="498">
        <f t="shared" si="54"/>
        <v>3</v>
      </c>
      <c r="F41" s="261">
        <v>15.0</v>
      </c>
      <c r="G41" s="263">
        <f t="shared" si="3"/>
        <v>0.01896333755</v>
      </c>
      <c r="H41" s="263">
        <f>H39+G41</f>
        <v>0.190897598</v>
      </c>
      <c r="I41" s="475">
        <f t="shared" ref="I41:I43" si="101">P41+U41+Z41+AE41+AJ41+AO41</f>
        <v>18</v>
      </c>
      <c r="J41" s="287">
        <f>J39+I41</f>
        <v>57</v>
      </c>
      <c r="K41" s="326">
        <f t="shared" si="55"/>
        <v>0.1001757469</v>
      </c>
      <c r="L41" s="476">
        <f t="shared" ref="L41:L43" si="102">S41+X41+AC41+AH41+AM41+AR41</f>
        <v>2.82</v>
      </c>
      <c r="M41" s="287">
        <f>M39+L41</f>
        <v>9.78</v>
      </c>
      <c r="N41" s="305" t="str">
        <f t="shared" si="5"/>
        <v>#REF!</v>
      </c>
      <c r="O41" s="74">
        <f t="shared" ref="O41:O43" si="103">P41/$F41</f>
        <v>0.2</v>
      </c>
      <c r="P41" s="528">
        <v>3.0</v>
      </c>
      <c r="Q41" s="521"/>
      <c r="R41" s="521">
        <f>Roles!$D$5</f>
        <v>0.44</v>
      </c>
      <c r="S41" s="527">
        <f t="shared" ref="S41:S43" si="104">R41*P41</f>
        <v>1.32</v>
      </c>
      <c r="T41" s="74">
        <f t="shared" ref="T41:T43" si="105">U41/$F41</f>
        <v>0.2</v>
      </c>
      <c r="U41" s="528">
        <v>3.0</v>
      </c>
      <c r="V41" s="521"/>
      <c r="W41" s="521">
        <f>Roles!$D$6</f>
        <v>0.1</v>
      </c>
      <c r="X41" s="527">
        <f t="shared" ref="X41:X43" si="106">W41*U41</f>
        <v>0.3</v>
      </c>
      <c r="Y41" s="74">
        <f t="shared" ref="Y41:Y43" si="107">Z41/$F41</f>
        <v>0.2</v>
      </c>
      <c r="Z41" s="528">
        <v>3.0</v>
      </c>
      <c r="AA41" s="521"/>
      <c r="AB41" s="521">
        <f>Roles!$D$6</f>
        <v>0.1</v>
      </c>
      <c r="AC41" s="527">
        <f t="shared" ref="AC41:AC43" si="108">AB41*Z41</f>
        <v>0.3</v>
      </c>
      <c r="AD41" s="74">
        <f t="shared" ref="AD41:AD43" si="109">AE41/$F41</f>
        <v>0.2</v>
      </c>
      <c r="AE41" s="528">
        <v>3.0</v>
      </c>
      <c r="AF41" s="521"/>
      <c r="AG41" s="521">
        <f>Roles!$D$6</f>
        <v>0.1</v>
      </c>
      <c r="AH41" s="527">
        <f t="shared" ref="AH41:AH43" si="110">AG41*AE41</f>
        <v>0.3</v>
      </c>
      <c r="AI41" s="74">
        <f t="shared" ref="AI41:AI43" si="111">AJ41/$F41</f>
        <v>0.2</v>
      </c>
      <c r="AJ41" s="528">
        <v>3.0</v>
      </c>
      <c r="AK41" s="521"/>
      <c r="AL41" s="521">
        <f>Roles!$D$6</f>
        <v>0.1</v>
      </c>
      <c r="AM41" s="527">
        <f t="shared" ref="AM41:AM43" si="112">AL41*AJ41</f>
        <v>0.3</v>
      </c>
      <c r="AN41" s="74">
        <f t="shared" ref="AN41:AN43" si="113">AO41/$F41</f>
        <v>0.2</v>
      </c>
      <c r="AO41" s="528">
        <v>3.0</v>
      </c>
      <c r="AP41" s="521"/>
      <c r="AQ41" s="521">
        <f>Roles!$D$6</f>
        <v>0.1</v>
      </c>
      <c r="AR41" s="527">
        <f t="shared" si="36"/>
        <v>0.3</v>
      </c>
    </row>
    <row r="42" ht="15.75" customHeight="1">
      <c r="A42" s="257" t="s">
        <v>293</v>
      </c>
      <c r="B42" s="258" t="s">
        <v>294</v>
      </c>
      <c r="C42" s="497">
        <v>46285.0</v>
      </c>
      <c r="D42" s="497">
        <v>46286.0</v>
      </c>
      <c r="E42" s="498">
        <f t="shared" si="54"/>
        <v>2</v>
      </c>
      <c r="F42" s="261">
        <v>15.0</v>
      </c>
      <c r="G42" s="263">
        <f t="shared" si="3"/>
        <v>0.01896333755</v>
      </c>
      <c r="H42" s="263">
        <f t="shared" ref="H42:H43" si="114">H41+G42</f>
        <v>0.2098609355</v>
      </c>
      <c r="I42" s="475">
        <f t="shared" si="101"/>
        <v>15</v>
      </c>
      <c r="J42" s="287">
        <f t="shared" ref="J42:J43" si="115">J41+I42</f>
        <v>72</v>
      </c>
      <c r="K42" s="326">
        <f t="shared" si="55"/>
        <v>0.1265377856</v>
      </c>
      <c r="L42" s="476">
        <f t="shared" si="102"/>
        <v>2.52</v>
      </c>
      <c r="M42" s="287">
        <f t="shared" ref="M42:M43" si="116">M41+L42</f>
        <v>12.3</v>
      </c>
      <c r="N42" s="87" t="str">
        <f t="shared" si="5"/>
        <v>#REF!</v>
      </c>
      <c r="O42" s="74">
        <f t="shared" si="103"/>
        <v>0.2</v>
      </c>
      <c r="P42" s="528">
        <v>3.0</v>
      </c>
      <c r="Q42" s="521"/>
      <c r="R42" s="521">
        <f>Roles!$D$5</f>
        <v>0.44</v>
      </c>
      <c r="S42" s="527">
        <f t="shared" si="104"/>
        <v>1.32</v>
      </c>
      <c r="T42" s="74">
        <f t="shared" si="105"/>
        <v>0.1333333333</v>
      </c>
      <c r="U42" s="528">
        <v>2.0</v>
      </c>
      <c r="V42" s="521"/>
      <c r="W42" s="521">
        <f>Roles!$D$6</f>
        <v>0.1</v>
      </c>
      <c r="X42" s="527">
        <f t="shared" si="106"/>
        <v>0.2</v>
      </c>
      <c r="Y42" s="74">
        <f t="shared" si="107"/>
        <v>0.2</v>
      </c>
      <c r="Z42" s="528">
        <v>3.0</v>
      </c>
      <c r="AA42" s="521"/>
      <c r="AB42" s="521">
        <f>Roles!$D$6</f>
        <v>0.1</v>
      </c>
      <c r="AC42" s="527">
        <f t="shared" si="108"/>
        <v>0.3</v>
      </c>
      <c r="AD42" s="74">
        <f t="shared" si="109"/>
        <v>0.2</v>
      </c>
      <c r="AE42" s="528">
        <v>3.0</v>
      </c>
      <c r="AF42" s="521"/>
      <c r="AG42" s="521">
        <f>Roles!$D$6</f>
        <v>0.1</v>
      </c>
      <c r="AH42" s="527">
        <f t="shared" si="110"/>
        <v>0.3</v>
      </c>
      <c r="AI42" s="74">
        <f t="shared" si="111"/>
        <v>0.1333333333</v>
      </c>
      <c r="AJ42" s="528">
        <v>2.0</v>
      </c>
      <c r="AK42" s="521"/>
      <c r="AL42" s="521">
        <f>Roles!$D$6</f>
        <v>0.1</v>
      </c>
      <c r="AM42" s="527">
        <f t="shared" si="112"/>
        <v>0.2</v>
      </c>
      <c r="AN42" s="74">
        <f t="shared" si="113"/>
        <v>0.1333333333</v>
      </c>
      <c r="AO42" s="528">
        <v>2.0</v>
      </c>
      <c r="AP42" s="521"/>
      <c r="AQ42" s="521">
        <f>Roles!$D$6</f>
        <v>0.1</v>
      </c>
      <c r="AR42" s="527">
        <f t="shared" si="36"/>
        <v>0.2</v>
      </c>
    </row>
    <row r="43" ht="15.75" customHeight="1">
      <c r="A43" s="257" t="s">
        <v>295</v>
      </c>
      <c r="B43" s="258" t="s">
        <v>296</v>
      </c>
      <c r="C43" s="497">
        <v>46287.0</v>
      </c>
      <c r="D43" s="497">
        <v>46287.0</v>
      </c>
      <c r="E43" s="498">
        <f t="shared" si="54"/>
        <v>1</v>
      </c>
      <c r="F43" s="261">
        <v>10.0</v>
      </c>
      <c r="G43" s="263">
        <f t="shared" si="3"/>
        <v>0.01264222503</v>
      </c>
      <c r="H43" s="263">
        <f t="shared" si="114"/>
        <v>0.2225031606</v>
      </c>
      <c r="I43" s="475">
        <f t="shared" si="101"/>
        <v>10</v>
      </c>
      <c r="J43" s="287">
        <f t="shared" si="115"/>
        <v>82</v>
      </c>
      <c r="K43" s="326">
        <f t="shared" si="55"/>
        <v>0.144112478</v>
      </c>
      <c r="L43" s="476">
        <f t="shared" si="102"/>
        <v>1.68</v>
      </c>
      <c r="M43" s="287">
        <f t="shared" si="116"/>
        <v>13.98</v>
      </c>
      <c r="N43" s="106" t="str">
        <f t="shared" si="5"/>
        <v>#REF!</v>
      </c>
      <c r="O43" s="74">
        <f t="shared" si="103"/>
        <v>0.2</v>
      </c>
      <c r="P43" s="528">
        <v>2.0</v>
      </c>
      <c r="Q43" s="521"/>
      <c r="R43" s="521">
        <f>Roles!$D$5</f>
        <v>0.44</v>
      </c>
      <c r="S43" s="527">
        <f t="shared" si="104"/>
        <v>0.88</v>
      </c>
      <c r="T43" s="74">
        <f t="shared" si="105"/>
        <v>0.2</v>
      </c>
      <c r="U43" s="528">
        <v>2.0</v>
      </c>
      <c r="V43" s="521"/>
      <c r="W43" s="521">
        <f>Roles!$D$6</f>
        <v>0.1</v>
      </c>
      <c r="X43" s="527">
        <f t="shared" si="106"/>
        <v>0.2</v>
      </c>
      <c r="Y43" s="74">
        <f t="shared" si="107"/>
        <v>0.1</v>
      </c>
      <c r="Z43" s="528">
        <v>1.0</v>
      </c>
      <c r="AA43" s="521"/>
      <c r="AB43" s="521">
        <f>Roles!$D$6</f>
        <v>0.1</v>
      </c>
      <c r="AC43" s="527">
        <f t="shared" si="108"/>
        <v>0.1</v>
      </c>
      <c r="AD43" s="74">
        <f t="shared" si="109"/>
        <v>0.1</v>
      </c>
      <c r="AE43" s="528">
        <v>1.0</v>
      </c>
      <c r="AF43" s="521"/>
      <c r="AG43" s="521">
        <f>Roles!$D$6</f>
        <v>0.1</v>
      </c>
      <c r="AH43" s="527">
        <f t="shared" si="110"/>
        <v>0.1</v>
      </c>
      <c r="AI43" s="74">
        <f t="shared" si="111"/>
        <v>0.2</v>
      </c>
      <c r="AJ43" s="528">
        <v>2.0</v>
      </c>
      <c r="AK43" s="521"/>
      <c r="AL43" s="521">
        <f>Roles!$D$6</f>
        <v>0.1</v>
      </c>
      <c r="AM43" s="527">
        <f t="shared" si="112"/>
        <v>0.2</v>
      </c>
      <c r="AN43" s="74">
        <f t="shared" si="113"/>
        <v>0.2</v>
      </c>
      <c r="AO43" s="528">
        <v>2.0</v>
      </c>
      <c r="AP43" s="521"/>
      <c r="AQ43" s="521">
        <f>Roles!$D$6</f>
        <v>0.1</v>
      </c>
      <c r="AR43" s="527">
        <f t="shared" si="36"/>
        <v>0.2</v>
      </c>
    </row>
    <row r="44" ht="15.75" customHeight="1">
      <c r="A44" s="492" t="s">
        <v>297</v>
      </c>
      <c r="B44" s="493" t="s">
        <v>298</v>
      </c>
      <c r="C44" s="494">
        <v>46287.0</v>
      </c>
      <c r="D44" s="494">
        <v>46289.0</v>
      </c>
      <c r="E44" s="495">
        <f t="shared" si="54"/>
        <v>3</v>
      </c>
      <c r="F44" s="277">
        <f>SUM(F45:F46)</f>
        <v>25</v>
      </c>
      <c r="G44" s="315">
        <f t="shared" si="3"/>
        <v>0.03160556258</v>
      </c>
      <c r="H44" s="315">
        <f>H46</f>
        <v>0.2541087231</v>
      </c>
      <c r="I44" s="496">
        <f>SUM(I45:I46)</f>
        <v>0</v>
      </c>
      <c r="J44" s="496">
        <f>J46</f>
        <v>82</v>
      </c>
      <c r="K44" s="245">
        <f t="shared" si="55"/>
        <v>0.144112478</v>
      </c>
      <c r="L44" s="496">
        <f>SUM(L45:L46)</f>
        <v>0</v>
      </c>
      <c r="M44" s="496">
        <f>M46</f>
        <v>13.98</v>
      </c>
      <c r="N44" s="121" t="str">
        <f t="shared" si="5"/>
        <v>#REF!</v>
      </c>
      <c r="O44" s="74"/>
      <c r="P44" s="528"/>
      <c r="Q44" s="521"/>
      <c r="R44" s="521"/>
      <c r="S44" s="527"/>
      <c r="T44" s="74"/>
      <c r="U44" s="528"/>
      <c r="V44" s="521"/>
      <c r="W44" s="521"/>
      <c r="X44" s="527"/>
      <c r="Y44" s="74"/>
      <c r="Z44" s="528"/>
      <c r="AA44" s="521"/>
      <c r="AB44" s="521"/>
      <c r="AC44" s="527"/>
      <c r="AD44" s="74"/>
      <c r="AE44" s="528"/>
      <c r="AF44" s="521"/>
      <c r="AG44" s="521"/>
      <c r="AH44" s="527"/>
      <c r="AI44" s="74"/>
      <c r="AJ44" s="528"/>
      <c r="AK44" s="521"/>
      <c r="AL44" s="521"/>
      <c r="AM44" s="527"/>
      <c r="AN44" s="74"/>
      <c r="AO44" s="528"/>
      <c r="AP44" s="521"/>
      <c r="AQ44" s="521"/>
      <c r="AR44" s="527">
        <f t="shared" si="36"/>
        <v>0</v>
      </c>
    </row>
    <row r="45" ht="15.75" customHeight="1">
      <c r="A45" s="257" t="s">
        <v>299</v>
      </c>
      <c r="B45" s="258" t="s">
        <v>300</v>
      </c>
      <c r="C45" s="497">
        <v>46287.0</v>
      </c>
      <c r="D45" s="497">
        <v>46288.0</v>
      </c>
      <c r="E45" s="498">
        <f t="shared" si="54"/>
        <v>2</v>
      </c>
      <c r="F45" s="261">
        <v>15.0</v>
      </c>
      <c r="G45" s="263">
        <f t="shared" si="3"/>
        <v>0.01896333755</v>
      </c>
      <c r="H45" s="263">
        <f>H43+G45</f>
        <v>0.2414664981</v>
      </c>
      <c r="I45" s="475">
        <f t="shared" ref="I45:I46" si="117">P45+U45+Z45+AE45+AJ45+AO45</f>
        <v>0</v>
      </c>
      <c r="J45" s="287">
        <f>J43+I45</f>
        <v>82</v>
      </c>
      <c r="K45" s="326">
        <f t="shared" si="55"/>
        <v>0.144112478</v>
      </c>
      <c r="L45" s="476">
        <f t="shared" ref="L45:L46" si="118">S45+X45+AC45+AH45+AM45+AR45</f>
        <v>0</v>
      </c>
      <c r="M45" s="287">
        <f>M43+L45</f>
        <v>13.98</v>
      </c>
      <c r="N45" s="131" t="str">
        <f t="shared" si="5"/>
        <v>#REF!</v>
      </c>
      <c r="O45" s="74">
        <f t="shared" ref="O45:O46" si="119">P45/$F45</f>
        <v>0</v>
      </c>
      <c r="P45" s="528">
        <v>0.0</v>
      </c>
      <c r="Q45" s="521"/>
      <c r="R45" s="521">
        <f>Roles!$D$5</f>
        <v>0.44</v>
      </c>
      <c r="S45" s="527">
        <f t="shared" ref="S45:S46" si="120">R45*P45</f>
        <v>0</v>
      </c>
      <c r="T45" s="74">
        <f t="shared" ref="T45:T46" si="121">U45/$F45</f>
        <v>0</v>
      </c>
      <c r="U45" s="528">
        <v>0.0</v>
      </c>
      <c r="V45" s="521"/>
      <c r="W45" s="521">
        <f>Roles!$D$6</f>
        <v>0.1</v>
      </c>
      <c r="X45" s="527">
        <f t="shared" ref="X45:X46" si="122">W45*U45</f>
        <v>0</v>
      </c>
      <c r="Y45" s="74">
        <f t="shared" ref="Y45:Y46" si="123">Z45/$F45</f>
        <v>0</v>
      </c>
      <c r="Z45" s="528">
        <v>0.0</v>
      </c>
      <c r="AA45" s="521"/>
      <c r="AB45" s="521">
        <f>Roles!$D$6</f>
        <v>0.1</v>
      </c>
      <c r="AC45" s="527">
        <f t="shared" ref="AC45:AC46" si="124">AB45*Z45</f>
        <v>0</v>
      </c>
      <c r="AD45" s="74">
        <f t="shared" ref="AD45:AD46" si="125">AE45/$F45</f>
        <v>0</v>
      </c>
      <c r="AE45" s="528">
        <v>0.0</v>
      </c>
      <c r="AF45" s="521"/>
      <c r="AG45" s="521">
        <f>Roles!$D$6</f>
        <v>0.1</v>
      </c>
      <c r="AH45" s="527">
        <f t="shared" ref="AH45:AH46" si="126">AG45*AE45</f>
        <v>0</v>
      </c>
      <c r="AI45" s="74">
        <f t="shared" ref="AI45:AI46" si="127">AJ45/$F45</f>
        <v>0</v>
      </c>
      <c r="AJ45" s="528">
        <v>0.0</v>
      </c>
      <c r="AK45" s="521"/>
      <c r="AL45" s="521">
        <f>Roles!$D$6</f>
        <v>0.1</v>
      </c>
      <c r="AM45" s="527">
        <f t="shared" ref="AM45:AM46" si="128">AL45*AJ45</f>
        <v>0</v>
      </c>
      <c r="AN45" s="74">
        <f t="shared" ref="AN45:AN46" si="129">AO45/$F45</f>
        <v>0</v>
      </c>
      <c r="AO45" s="528">
        <v>0.0</v>
      </c>
      <c r="AP45" s="521"/>
      <c r="AQ45" s="521">
        <f>Roles!$D$6</f>
        <v>0.1</v>
      </c>
      <c r="AR45" s="527">
        <f t="shared" si="36"/>
        <v>0</v>
      </c>
    </row>
    <row r="46" ht="15.75" customHeight="1">
      <c r="A46" s="503" t="s">
        <v>301</v>
      </c>
      <c r="B46" s="504" t="s">
        <v>302</v>
      </c>
      <c r="C46" s="497">
        <v>46289.0</v>
      </c>
      <c r="D46" s="497">
        <v>46289.0</v>
      </c>
      <c r="E46" s="498">
        <f t="shared" si="54"/>
        <v>1</v>
      </c>
      <c r="F46" s="261">
        <v>10.0</v>
      </c>
      <c r="G46" s="263">
        <f t="shared" si="3"/>
        <v>0.01264222503</v>
      </c>
      <c r="H46" s="263">
        <f t="shared" ref="H46:H47" si="130">H45+G46</f>
        <v>0.2541087231</v>
      </c>
      <c r="I46" s="475">
        <f t="shared" si="117"/>
        <v>0</v>
      </c>
      <c r="J46" s="287">
        <f t="shared" ref="J46:J47" si="131">J45+I46</f>
        <v>82</v>
      </c>
      <c r="K46" s="326">
        <f t="shared" si="55"/>
        <v>0.144112478</v>
      </c>
      <c r="L46" s="476">
        <f t="shared" si="118"/>
        <v>0</v>
      </c>
      <c r="M46" s="287">
        <f t="shared" ref="M46:M47" si="132">M45+L46</f>
        <v>13.98</v>
      </c>
      <c r="N46" s="305" t="str">
        <f t="shared" si="5"/>
        <v>#REF!</v>
      </c>
      <c r="O46" s="74">
        <f t="shared" si="119"/>
        <v>0</v>
      </c>
      <c r="P46" s="528">
        <v>0.0</v>
      </c>
      <c r="Q46" s="521"/>
      <c r="R46" s="521">
        <f>Roles!$D$5</f>
        <v>0.44</v>
      </c>
      <c r="S46" s="527">
        <f t="shared" si="120"/>
        <v>0</v>
      </c>
      <c r="T46" s="74">
        <f t="shared" si="121"/>
        <v>0</v>
      </c>
      <c r="U46" s="528">
        <v>0.0</v>
      </c>
      <c r="V46" s="521"/>
      <c r="W46" s="521">
        <f>Roles!$D$6</f>
        <v>0.1</v>
      </c>
      <c r="X46" s="527">
        <f t="shared" si="122"/>
        <v>0</v>
      </c>
      <c r="Y46" s="74">
        <f t="shared" si="123"/>
        <v>0</v>
      </c>
      <c r="Z46" s="528">
        <v>0.0</v>
      </c>
      <c r="AA46" s="521"/>
      <c r="AB46" s="521">
        <f>Roles!$D$6</f>
        <v>0.1</v>
      </c>
      <c r="AC46" s="527">
        <f t="shared" si="124"/>
        <v>0</v>
      </c>
      <c r="AD46" s="74">
        <f t="shared" si="125"/>
        <v>0</v>
      </c>
      <c r="AE46" s="528">
        <v>0.0</v>
      </c>
      <c r="AF46" s="521"/>
      <c r="AG46" s="521">
        <f>Roles!$D$6</f>
        <v>0.1</v>
      </c>
      <c r="AH46" s="527">
        <f t="shared" si="126"/>
        <v>0</v>
      </c>
      <c r="AI46" s="74">
        <f t="shared" si="127"/>
        <v>0</v>
      </c>
      <c r="AJ46" s="528">
        <v>0.0</v>
      </c>
      <c r="AK46" s="521"/>
      <c r="AL46" s="521">
        <f>Roles!$D$6</f>
        <v>0.1</v>
      </c>
      <c r="AM46" s="527">
        <f t="shared" si="128"/>
        <v>0</v>
      </c>
      <c r="AN46" s="74">
        <f t="shared" si="129"/>
        <v>0</v>
      </c>
      <c r="AO46" s="528">
        <v>0.0</v>
      </c>
      <c r="AP46" s="521"/>
      <c r="AQ46" s="521">
        <f>Roles!$D$6</f>
        <v>0.1</v>
      </c>
      <c r="AR46" s="527">
        <f t="shared" si="36"/>
        <v>0</v>
      </c>
    </row>
    <row r="47" ht="15.75" customHeight="1">
      <c r="A47" s="483" t="s">
        <v>108</v>
      </c>
      <c r="B47" s="484" t="s">
        <v>303</v>
      </c>
      <c r="C47" s="443">
        <v>46289.0</v>
      </c>
      <c r="D47" s="443">
        <v>46289.0</v>
      </c>
      <c r="E47" s="485">
        <f t="shared" si="54"/>
        <v>1</v>
      </c>
      <c r="F47" s="505">
        <v>0.0</v>
      </c>
      <c r="G47" s="326">
        <f t="shared" si="3"/>
        <v>0</v>
      </c>
      <c r="H47" s="326">
        <f t="shared" si="130"/>
        <v>0.2541087231</v>
      </c>
      <c r="I47" s="54">
        <f>F47</f>
        <v>0</v>
      </c>
      <c r="J47" s="54">
        <f t="shared" si="131"/>
        <v>82</v>
      </c>
      <c r="K47" s="326">
        <f t="shared" si="55"/>
        <v>0.144112478</v>
      </c>
      <c r="L47" s="54">
        <v>0.0</v>
      </c>
      <c r="M47" s="54">
        <f t="shared" si="132"/>
        <v>13.98</v>
      </c>
      <c r="N47" s="62" t="str">
        <f t="shared" si="5"/>
        <v>#REF!</v>
      </c>
      <c r="O47" s="74"/>
      <c r="P47" s="528"/>
      <c r="Q47" s="521"/>
      <c r="R47" s="521"/>
      <c r="S47" s="527"/>
      <c r="T47" s="74"/>
      <c r="U47" s="528"/>
      <c r="V47" s="521"/>
      <c r="W47" s="521"/>
      <c r="X47" s="527"/>
      <c r="Y47" s="74"/>
      <c r="Z47" s="528"/>
      <c r="AA47" s="521"/>
      <c r="AB47" s="521"/>
      <c r="AC47" s="527"/>
      <c r="AD47" s="74"/>
      <c r="AE47" s="528"/>
      <c r="AF47" s="521"/>
      <c r="AG47" s="521"/>
      <c r="AH47" s="527"/>
      <c r="AI47" s="74"/>
      <c r="AJ47" s="528"/>
      <c r="AK47" s="521"/>
      <c r="AL47" s="521"/>
      <c r="AM47" s="527"/>
      <c r="AN47" s="74"/>
      <c r="AO47" s="528"/>
      <c r="AP47" s="521"/>
      <c r="AQ47" s="521"/>
      <c r="AR47" s="527">
        <f t="shared" si="36"/>
        <v>0</v>
      </c>
    </row>
    <row r="48" ht="15.75" customHeight="1">
      <c r="A48" s="487">
        <v>3.0</v>
      </c>
      <c r="B48" s="507" t="s">
        <v>304</v>
      </c>
      <c r="C48" s="489">
        <v>46290.0</v>
      </c>
      <c r="D48" s="489">
        <v>46310.0</v>
      </c>
      <c r="E48" s="490">
        <f t="shared" si="54"/>
        <v>21</v>
      </c>
      <c r="F48" s="300">
        <f>F49+F52+F56+F60</f>
        <v>157</v>
      </c>
      <c r="G48" s="322">
        <f t="shared" si="3"/>
        <v>0.198482933</v>
      </c>
      <c r="H48" s="322">
        <f>H62</f>
        <v>0.4525916561</v>
      </c>
      <c r="I48" s="491">
        <f>I49+I52+I56+I60</f>
        <v>99</v>
      </c>
      <c r="J48" s="491">
        <f>J62</f>
        <v>181</v>
      </c>
      <c r="K48" s="454">
        <f t="shared" si="55"/>
        <v>0.3181019332</v>
      </c>
      <c r="L48" s="491">
        <f>L49+L52+L56+L60</f>
        <v>16.36</v>
      </c>
      <c r="M48" s="491">
        <f>M62</f>
        <v>30.34</v>
      </c>
      <c r="N48" s="62" t="str">
        <f t="shared" si="5"/>
        <v>#REF!</v>
      </c>
      <c r="O48" s="74"/>
      <c r="P48" s="528"/>
      <c r="Q48" s="521"/>
      <c r="R48" s="521"/>
      <c r="S48" s="527"/>
      <c r="T48" s="74"/>
      <c r="U48" s="528"/>
      <c r="V48" s="521"/>
      <c r="W48" s="521"/>
      <c r="X48" s="527"/>
      <c r="Y48" s="74"/>
      <c r="Z48" s="528"/>
      <c r="AA48" s="521"/>
      <c r="AB48" s="521"/>
      <c r="AC48" s="527"/>
      <c r="AD48" s="74"/>
      <c r="AE48" s="528"/>
      <c r="AF48" s="521"/>
      <c r="AG48" s="521"/>
      <c r="AH48" s="527"/>
      <c r="AI48" s="74"/>
      <c r="AJ48" s="528"/>
      <c r="AK48" s="521"/>
      <c r="AL48" s="521"/>
      <c r="AM48" s="527"/>
      <c r="AN48" s="74"/>
      <c r="AO48" s="528"/>
      <c r="AP48" s="521"/>
      <c r="AQ48" s="521"/>
      <c r="AR48" s="527">
        <f t="shared" si="36"/>
        <v>0</v>
      </c>
    </row>
    <row r="49" ht="15.75" customHeight="1">
      <c r="A49" s="492">
        <v>3.1</v>
      </c>
      <c r="B49" s="493" t="s">
        <v>305</v>
      </c>
      <c r="C49" s="494">
        <v>46290.0</v>
      </c>
      <c r="D49" s="494">
        <v>46297.0</v>
      </c>
      <c r="E49" s="495">
        <f t="shared" si="54"/>
        <v>8</v>
      </c>
      <c r="F49" s="277">
        <f>SUM(F50:F51)</f>
        <v>60</v>
      </c>
      <c r="G49" s="315">
        <f t="shared" si="3"/>
        <v>0.07585335019</v>
      </c>
      <c r="H49" s="315">
        <f>H51</f>
        <v>0.3299620733</v>
      </c>
      <c r="I49" s="496">
        <f>SUM(I50:I51)</f>
        <v>0</v>
      </c>
      <c r="J49" s="496">
        <f>J51</f>
        <v>82</v>
      </c>
      <c r="K49" s="245">
        <f t="shared" si="55"/>
        <v>0.144112478</v>
      </c>
      <c r="L49" s="496">
        <f>SUM(L50:L51)</f>
        <v>0</v>
      </c>
      <c r="M49" s="496">
        <f>M51</f>
        <v>13.98</v>
      </c>
      <c r="N49" s="305" t="str">
        <f t="shared" si="5"/>
        <v>#REF!</v>
      </c>
      <c r="O49" s="74"/>
      <c r="P49" s="528"/>
      <c r="Q49" s="521"/>
      <c r="R49" s="521"/>
      <c r="S49" s="527"/>
      <c r="T49" s="74"/>
      <c r="U49" s="528"/>
      <c r="V49" s="521"/>
      <c r="W49" s="521"/>
      <c r="X49" s="527"/>
      <c r="Y49" s="74"/>
      <c r="Z49" s="528"/>
      <c r="AA49" s="521"/>
      <c r="AB49" s="521"/>
      <c r="AC49" s="527"/>
      <c r="AD49" s="74"/>
      <c r="AE49" s="528"/>
      <c r="AF49" s="521"/>
      <c r="AG49" s="521"/>
      <c r="AH49" s="527"/>
      <c r="AI49" s="74"/>
      <c r="AJ49" s="528"/>
      <c r="AK49" s="521"/>
      <c r="AL49" s="521"/>
      <c r="AM49" s="527"/>
      <c r="AN49" s="74"/>
      <c r="AO49" s="528"/>
      <c r="AP49" s="521"/>
      <c r="AQ49" s="521"/>
      <c r="AR49" s="527">
        <f t="shared" si="36"/>
        <v>0</v>
      </c>
    </row>
    <row r="50" ht="15.75" customHeight="1">
      <c r="A50" s="257" t="s">
        <v>128</v>
      </c>
      <c r="B50" s="258" t="s">
        <v>306</v>
      </c>
      <c r="C50" s="497">
        <v>46290.0</v>
      </c>
      <c r="D50" s="497">
        <v>46293.0</v>
      </c>
      <c r="E50" s="498">
        <f t="shared" si="54"/>
        <v>4</v>
      </c>
      <c r="F50" s="261">
        <v>30.0</v>
      </c>
      <c r="G50" s="263">
        <f t="shared" si="3"/>
        <v>0.03792667509</v>
      </c>
      <c r="H50" s="263">
        <f>H46+G50</f>
        <v>0.2920353982</v>
      </c>
      <c r="I50" s="475">
        <f t="shared" ref="I50:I51" si="133">P50+U50+Z50+AE50+AJ50+AO50</f>
        <v>0</v>
      </c>
      <c r="J50" s="287">
        <f>J46+I50</f>
        <v>82</v>
      </c>
      <c r="K50" s="326">
        <f t="shared" si="55"/>
        <v>0.144112478</v>
      </c>
      <c r="L50" s="476">
        <f t="shared" ref="L50:L51" si="134">S50+X50+AC50+AH50+AM50+AR50</f>
        <v>0</v>
      </c>
      <c r="M50" s="287">
        <f>M46+L50</f>
        <v>13.98</v>
      </c>
      <c r="N50" s="121" t="str">
        <f t="shared" si="5"/>
        <v>#REF!</v>
      </c>
      <c r="O50" s="74">
        <f t="shared" ref="O50:O51" si="135">P50/$F50</f>
        <v>0</v>
      </c>
      <c r="P50" s="528">
        <v>0.0</v>
      </c>
      <c r="Q50" s="521"/>
      <c r="R50" s="521">
        <f>Roles!$D$5</f>
        <v>0.44</v>
      </c>
      <c r="S50" s="527">
        <f t="shared" ref="S50:S51" si="136">R50*P50</f>
        <v>0</v>
      </c>
      <c r="T50" s="74">
        <f t="shared" ref="T50:T51" si="137">U50/$F50</f>
        <v>0</v>
      </c>
      <c r="U50" s="528">
        <v>0.0</v>
      </c>
      <c r="V50" s="521"/>
      <c r="W50" s="521">
        <f>Roles!$D$6</f>
        <v>0.1</v>
      </c>
      <c r="X50" s="527">
        <f t="shared" ref="X50:X51" si="138">W50*U50</f>
        <v>0</v>
      </c>
      <c r="Y50" s="74">
        <f t="shared" ref="Y50:Y51" si="139">Z50/$F50</f>
        <v>0</v>
      </c>
      <c r="Z50" s="528">
        <v>0.0</v>
      </c>
      <c r="AA50" s="521"/>
      <c r="AB50" s="521">
        <f>Roles!$D$6</f>
        <v>0.1</v>
      </c>
      <c r="AC50" s="527">
        <f t="shared" ref="AC50:AC51" si="140">AB50*Z50</f>
        <v>0</v>
      </c>
      <c r="AD50" s="74">
        <f t="shared" ref="AD50:AD51" si="141">AE50/$F50</f>
        <v>0</v>
      </c>
      <c r="AE50" s="528">
        <v>0.0</v>
      </c>
      <c r="AF50" s="521"/>
      <c r="AG50" s="521">
        <f>Roles!$D$6</f>
        <v>0.1</v>
      </c>
      <c r="AH50" s="527">
        <f t="shared" ref="AH50:AH51" si="142">AG50*AE50</f>
        <v>0</v>
      </c>
      <c r="AI50" s="74">
        <f t="shared" ref="AI50:AI51" si="143">AJ50/$F50</f>
        <v>0</v>
      </c>
      <c r="AJ50" s="528">
        <v>0.0</v>
      </c>
      <c r="AK50" s="521"/>
      <c r="AL50" s="521">
        <f>Roles!$D$6</f>
        <v>0.1</v>
      </c>
      <c r="AM50" s="527">
        <f t="shared" ref="AM50:AM51" si="144">AL50*AJ50</f>
        <v>0</v>
      </c>
      <c r="AN50" s="74">
        <f t="shared" ref="AN50:AN51" si="145">AO50/$F50</f>
        <v>0</v>
      </c>
      <c r="AO50" s="528">
        <v>0.0</v>
      </c>
      <c r="AP50" s="521"/>
      <c r="AQ50" s="521">
        <f>Roles!$D$6</f>
        <v>0.1</v>
      </c>
      <c r="AR50" s="527">
        <f t="shared" si="36"/>
        <v>0</v>
      </c>
    </row>
    <row r="51" ht="15.75" customHeight="1">
      <c r="A51" s="257" t="s">
        <v>130</v>
      </c>
      <c r="B51" s="508" t="s">
        <v>307</v>
      </c>
      <c r="C51" s="497">
        <v>46294.0</v>
      </c>
      <c r="D51" s="497">
        <v>46297.0</v>
      </c>
      <c r="E51" s="498">
        <f t="shared" si="54"/>
        <v>4</v>
      </c>
      <c r="F51" s="261">
        <v>30.0</v>
      </c>
      <c r="G51" s="263">
        <f t="shared" si="3"/>
        <v>0.03792667509</v>
      </c>
      <c r="H51" s="263">
        <f>H50+G51</f>
        <v>0.3299620733</v>
      </c>
      <c r="I51" s="475">
        <f t="shared" si="133"/>
        <v>0</v>
      </c>
      <c r="J51" s="287">
        <f>J50+I51</f>
        <v>82</v>
      </c>
      <c r="K51" s="326">
        <f t="shared" si="55"/>
        <v>0.144112478</v>
      </c>
      <c r="L51" s="476">
        <f t="shared" si="134"/>
        <v>0</v>
      </c>
      <c r="M51" s="287">
        <f>M50+L51</f>
        <v>13.98</v>
      </c>
      <c r="N51" s="38" t="str">
        <f t="shared" si="5"/>
        <v>#REF!</v>
      </c>
      <c r="O51" s="74">
        <f t="shared" si="135"/>
        <v>0</v>
      </c>
      <c r="P51" s="528">
        <v>0.0</v>
      </c>
      <c r="Q51" s="521"/>
      <c r="R51" s="521">
        <f>Roles!$D$5</f>
        <v>0.44</v>
      </c>
      <c r="S51" s="527">
        <f t="shared" si="136"/>
        <v>0</v>
      </c>
      <c r="T51" s="74">
        <f t="shared" si="137"/>
        <v>0</v>
      </c>
      <c r="U51" s="528">
        <v>0.0</v>
      </c>
      <c r="V51" s="521"/>
      <c r="W51" s="521">
        <f>Roles!$D$6</f>
        <v>0.1</v>
      </c>
      <c r="X51" s="527">
        <f t="shared" si="138"/>
        <v>0</v>
      </c>
      <c r="Y51" s="74">
        <f t="shared" si="139"/>
        <v>0</v>
      </c>
      <c r="Z51" s="528">
        <v>0.0</v>
      </c>
      <c r="AA51" s="521"/>
      <c r="AB51" s="521">
        <f>Roles!$D$6</f>
        <v>0.1</v>
      </c>
      <c r="AC51" s="527">
        <f t="shared" si="140"/>
        <v>0</v>
      </c>
      <c r="AD51" s="74">
        <f t="shared" si="141"/>
        <v>0</v>
      </c>
      <c r="AE51" s="528">
        <v>0.0</v>
      </c>
      <c r="AF51" s="521"/>
      <c r="AG51" s="521">
        <f>Roles!$D$6</f>
        <v>0.1</v>
      </c>
      <c r="AH51" s="527">
        <f t="shared" si="142"/>
        <v>0</v>
      </c>
      <c r="AI51" s="74">
        <f t="shared" si="143"/>
        <v>0</v>
      </c>
      <c r="AJ51" s="528">
        <v>0.0</v>
      </c>
      <c r="AK51" s="521"/>
      <c r="AL51" s="521">
        <f>Roles!$D$6</f>
        <v>0.1</v>
      </c>
      <c r="AM51" s="527">
        <f t="shared" si="144"/>
        <v>0</v>
      </c>
      <c r="AN51" s="74">
        <f t="shared" si="145"/>
        <v>0</v>
      </c>
      <c r="AO51" s="528">
        <v>0.0</v>
      </c>
      <c r="AP51" s="521"/>
      <c r="AQ51" s="521">
        <f>Roles!$D$6</f>
        <v>0.1</v>
      </c>
      <c r="AR51" s="527">
        <f t="shared" si="36"/>
        <v>0</v>
      </c>
    </row>
    <row r="52" ht="15.75" customHeight="1">
      <c r="A52" s="492">
        <v>3.2</v>
      </c>
      <c r="B52" s="509" t="s">
        <v>308</v>
      </c>
      <c r="C52" s="494">
        <v>46298.0</v>
      </c>
      <c r="D52" s="494">
        <v>46303.0</v>
      </c>
      <c r="E52" s="495">
        <f t="shared" si="54"/>
        <v>6</v>
      </c>
      <c r="F52" s="277">
        <f>SUM(F53:F55)</f>
        <v>51</v>
      </c>
      <c r="G52" s="315">
        <f t="shared" si="3"/>
        <v>0.06447534766</v>
      </c>
      <c r="H52" s="315">
        <f>H55</f>
        <v>0.394437421</v>
      </c>
      <c r="I52" s="496">
        <f>SUM(I53:I55)</f>
        <v>56</v>
      </c>
      <c r="J52" s="496">
        <f>J55</f>
        <v>138</v>
      </c>
      <c r="K52" s="245">
        <f t="shared" si="55"/>
        <v>0.2425307557</v>
      </c>
      <c r="L52" s="496">
        <f>SUM(L53:L55)</f>
        <v>9.34</v>
      </c>
      <c r="M52" s="496">
        <f>M55</f>
        <v>23.32</v>
      </c>
      <c r="N52" s="247" t="str">
        <f t="shared" si="5"/>
        <v>#REF!</v>
      </c>
      <c r="O52" s="74"/>
      <c r="P52" s="528"/>
      <c r="Q52" s="521"/>
      <c r="R52" s="521"/>
      <c r="S52" s="527"/>
      <c r="T52" s="74"/>
      <c r="U52" s="528"/>
      <c r="V52" s="521"/>
      <c r="W52" s="521"/>
      <c r="X52" s="527"/>
      <c r="Y52" s="74"/>
      <c r="Z52" s="528"/>
      <c r="AA52" s="521"/>
      <c r="AB52" s="521"/>
      <c r="AC52" s="527"/>
      <c r="AD52" s="74"/>
      <c r="AE52" s="528"/>
      <c r="AF52" s="521"/>
      <c r="AG52" s="521"/>
      <c r="AH52" s="527"/>
      <c r="AI52" s="74"/>
      <c r="AJ52" s="528"/>
      <c r="AK52" s="521"/>
      <c r="AL52" s="521"/>
      <c r="AM52" s="527"/>
      <c r="AN52" s="74"/>
      <c r="AO52" s="528"/>
      <c r="AP52" s="521"/>
      <c r="AQ52" s="521"/>
      <c r="AR52" s="527">
        <f t="shared" si="36"/>
        <v>0</v>
      </c>
    </row>
    <row r="53" ht="15.75" customHeight="1">
      <c r="A53" s="257" t="s">
        <v>134</v>
      </c>
      <c r="B53" s="510" t="s">
        <v>309</v>
      </c>
      <c r="C53" s="497">
        <v>46298.0</v>
      </c>
      <c r="D53" s="497">
        <v>46298.0</v>
      </c>
      <c r="E53" s="498">
        <f t="shared" si="54"/>
        <v>1</v>
      </c>
      <c r="F53" s="499">
        <v>1.0</v>
      </c>
      <c r="G53" s="263">
        <f t="shared" si="3"/>
        <v>0.001264222503</v>
      </c>
      <c r="H53" s="263">
        <f>G53+H51</f>
        <v>0.3312262958</v>
      </c>
      <c r="I53" s="475">
        <f t="shared" ref="I53:I55" si="146">P53+U53+Z53+AE53+AJ53+AO53</f>
        <v>1</v>
      </c>
      <c r="J53" s="287">
        <f>I53+J51</f>
        <v>83</v>
      </c>
      <c r="K53" s="326">
        <f t="shared" si="55"/>
        <v>0.1458699473</v>
      </c>
      <c r="L53" s="476">
        <f t="shared" ref="L53:L55" si="147">S53+X53+AC53+AH53+AM53+AR53</f>
        <v>0.44</v>
      </c>
      <c r="M53" s="287">
        <f>M51+L53</f>
        <v>14.42</v>
      </c>
      <c r="N53" s="121" t="str">
        <f t="shared" si="5"/>
        <v>#REF!</v>
      </c>
      <c r="O53" s="74">
        <f t="shared" ref="O53:O55" si="148">P53/$F53</f>
        <v>1</v>
      </c>
      <c r="P53" s="528">
        <v>1.0</v>
      </c>
      <c r="Q53" s="521"/>
      <c r="R53" s="521">
        <f>Roles!$D$5</f>
        <v>0.44</v>
      </c>
      <c r="S53" s="527">
        <f t="shared" ref="S53:S55" si="149">R53*P53</f>
        <v>0.44</v>
      </c>
      <c r="T53" s="74">
        <f t="shared" ref="T53:T55" si="150">U53/$F53</f>
        <v>0</v>
      </c>
      <c r="U53" s="528">
        <v>0.0</v>
      </c>
      <c r="V53" s="521"/>
      <c r="W53" s="521">
        <f>Roles!$D$6</f>
        <v>0.1</v>
      </c>
      <c r="X53" s="527">
        <f t="shared" ref="X53:X55" si="151">W53*U53</f>
        <v>0</v>
      </c>
      <c r="Y53" s="74">
        <f t="shared" ref="Y53:Y55" si="152">Z53/$F53</f>
        <v>0</v>
      </c>
      <c r="Z53" s="528">
        <v>0.0</v>
      </c>
      <c r="AA53" s="521"/>
      <c r="AB53" s="521">
        <f>Roles!$D$6</f>
        <v>0.1</v>
      </c>
      <c r="AC53" s="527">
        <f t="shared" ref="AC53:AC55" si="153">AB53*Z53</f>
        <v>0</v>
      </c>
      <c r="AD53" s="74">
        <f t="shared" ref="AD53:AD55" si="154">AE53/$F53</f>
        <v>0</v>
      </c>
      <c r="AE53" s="528">
        <v>0.0</v>
      </c>
      <c r="AF53" s="521"/>
      <c r="AG53" s="521">
        <f>Roles!$D$6</f>
        <v>0.1</v>
      </c>
      <c r="AH53" s="527">
        <f t="shared" ref="AH53:AH55" si="155">AG53*AE53</f>
        <v>0</v>
      </c>
      <c r="AI53" s="74">
        <f t="shared" ref="AI53:AI55" si="156">AJ53/$F53</f>
        <v>0</v>
      </c>
      <c r="AJ53" s="528">
        <v>0.0</v>
      </c>
      <c r="AK53" s="521"/>
      <c r="AL53" s="521">
        <f>Roles!$D$6</f>
        <v>0.1</v>
      </c>
      <c r="AM53" s="527">
        <f t="shared" ref="AM53:AM55" si="157">AL53*AJ53</f>
        <v>0</v>
      </c>
      <c r="AN53" s="74">
        <f t="shared" ref="AN53:AN55" si="158">AO53/$F53</f>
        <v>0</v>
      </c>
      <c r="AO53" s="528">
        <v>0.0</v>
      </c>
      <c r="AP53" s="521"/>
      <c r="AQ53" s="521">
        <f>Roles!$D$6</f>
        <v>0.1</v>
      </c>
      <c r="AR53" s="527">
        <f t="shared" si="36"/>
        <v>0</v>
      </c>
    </row>
    <row r="54" ht="15.75" customHeight="1">
      <c r="A54" s="257" t="s">
        <v>136</v>
      </c>
      <c r="B54" s="508" t="s">
        <v>310</v>
      </c>
      <c r="C54" s="497">
        <v>46298.0</v>
      </c>
      <c r="D54" s="497">
        <v>46300.0</v>
      </c>
      <c r="E54" s="498">
        <f t="shared" si="54"/>
        <v>3</v>
      </c>
      <c r="F54" s="261">
        <v>25.0</v>
      </c>
      <c r="G54" s="263">
        <f t="shared" si="3"/>
        <v>0.03160556258</v>
      </c>
      <c r="H54" s="263">
        <f t="shared" ref="H54:H55" si="159">H53+G54</f>
        <v>0.3628318584</v>
      </c>
      <c r="I54" s="475">
        <f t="shared" si="146"/>
        <v>27</v>
      </c>
      <c r="J54" s="287">
        <f t="shared" ref="J54:J55" si="160">J53+I54</f>
        <v>110</v>
      </c>
      <c r="K54" s="326">
        <f t="shared" si="55"/>
        <v>0.1933216169</v>
      </c>
      <c r="L54" s="476">
        <f t="shared" si="147"/>
        <v>4.4</v>
      </c>
      <c r="M54" s="287">
        <f t="shared" ref="M54:M55" si="161">M53+L54</f>
        <v>18.82</v>
      </c>
      <c r="N54" s="62" t="str">
        <f t="shared" si="5"/>
        <v>#REF!</v>
      </c>
      <c r="O54" s="74">
        <f t="shared" si="148"/>
        <v>0.2</v>
      </c>
      <c r="P54" s="528">
        <v>5.0</v>
      </c>
      <c r="Q54" s="521"/>
      <c r="R54" s="521">
        <f>Roles!$D$5</f>
        <v>0.44</v>
      </c>
      <c r="S54" s="527">
        <f t="shared" si="149"/>
        <v>2.2</v>
      </c>
      <c r="T54" s="74">
        <f t="shared" si="150"/>
        <v>0.2</v>
      </c>
      <c r="U54" s="528">
        <v>5.0</v>
      </c>
      <c r="V54" s="521"/>
      <c r="W54" s="521">
        <f>Roles!$D$6</f>
        <v>0.1</v>
      </c>
      <c r="X54" s="527">
        <f t="shared" si="151"/>
        <v>0.5</v>
      </c>
      <c r="Y54" s="74">
        <f t="shared" si="152"/>
        <v>0.16</v>
      </c>
      <c r="Z54" s="528">
        <v>4.0</v>
      </c>
      <c r="AA54" s="521"/>
      <c r="AB54" s="521">
        <f>Roles!$D$6</f>
        <v>0.1</v>
      </c>
      <c r="AC54" s="527">
        <f t="shared" si="153"/>
        <v>0.4</v>
      </c>
      <c r="AD54" s="74">
        <f t="shared" si="154"/>
        <v>0.16</v>
      </c>
      <c r="AE54" s="528">
        <v>4.0</v>
      </c>
      <c r="AF54" s="521"/>
      <c r="AG54" s="521">
        <f>Roles!$D$6</f>
        <v>0.1</v>
      </c>
      <c r="AH54" s="527">
        <f t="shared" si="155"/>
        <v>0.4</v>
      </c>
      <c r="AI54" s="74">
        <f t="shared" si="156"/>
        <v>0.16</v>
      </c>
      <c r="AJ54" s="528">
        <v>4.0</v>
      </c>
      <c r="AK54" s="521"/>
      <c r="AL54" s="521">
        <f>Roles!$D$6</f>
        <v>0.1</v>
      </c>
      <c r="AM54" s="527">
        <f t="shared" si="157"/>
        <v>0.4</v>
      </c>
      <c r="AN54" s="74">
        <f t="shared" si="158"/>
        <v>0.2</v>
      </c>
      <c r="AO54" s="528">
        <v>5.0</v>
      </c>
      <c r="AP54" s="521"/>
      <c r="AQ54" s="521">
        <f>Roles!$D$6</f>
        <v>0.1</v>
      </c>
      <c r="AR54" s="527">
        <f t="shared" si="36"/>
        <v>0.5</v>
      </c>
    </row>
    <row r="55" ht="15.75" customHeight="1">
      <c r="A55" s="257" t="s">
        <v>311</v>
      </c>
      <c r="B55" s="508" t="s">
        <v>312</v>
      </c>
      <c r="C55" s="497">
        <v>46301.0</v>
      </c>
      <c r="D55" s="497">
        <v>46303.0</v>
      </c>
      <c r="E55" s="498">
        <f t="shared" si="54"/>
        <v>3</v>
      </c>
      <c r="F55" s="261">
        <v>25.0</v>
      </c>
      <c r="G55" s="263">
        <f t="shared" si="3"/>
        <v>0.03160556258</v>
      </c>
      <c r="H55" s="263">
        <f t="shared" si="159"/>
        <v>0.394437421</v>
      </c>
      <c r="I55" s="475">
        <f t="shared" si="146"/>
        <v>28</v>
      </c>
      <c r="J55" s="287">
        <f t="shared" si="160"/>
        <v>138</v>
      </c>
      <c r="K55" s="326">
        <f t="shared" si="55"/>
        <v>0.2425307557</v>
      </c>
      <c r="L55" s="476">
        <f t="shared" si="147"/>
        <v>4.5</v>
      </c>
      <c r="M55" s="287">
        <f t="shared" si="161"/>
        <v>23.32</v>
      </c>
      <c r="N55" s="247" t="str">
        <f t="shared" si="5"/>
        <v>#REF!</v>
      </c>
      <c r="O55" s="74">
        <f t="shared" si="148"/>
        <v>0.2</v>
      </c>
      <c r="P55" s="528">
        <v>5.0</v>
      </c>
      <c r="Q55" s="521"/>
      <c r="R55" s="521">
        <f>Roles!$D$5</f>
        <v>0.44</v>
      </c>
      <c r="S55" s="527">
        <f t="shared" si="149"/>
        <v>2.2</v>
      </c>
      <c r="T55" s="74">
        <f t="shared" si="150"/>
        <v>0.16</v>
      </c>
      <c r="U55" s="528">
        <v>4.0</v>
      </c>
      <c r="V55" s="521"/>
      <c r="W55" s="521">
        <f>Roles!$D$6</f>
        <v>0.1</v>
      </c>
      <c r="X55" s="527">
        <f t="shared" si="151"/>
        <v>0.4</v>
      </c>
      <c r="Y55" s="74">
        <f t="shared" si="152"/>
        <v>0.2</v>
      </c>
      <c r="Z55" s="528">
        <v>5.0</v>
      </c>
      <c r="AA55" s="521"/>
      <c r="AB55" s="521">
        <f>Roles!$D$6</f>
        <v>0.1</v>
      </c>
      <c r="AC55" s="527">
        <f t="shared" si="153"/>
        <v>0.5</v>
      </c>
      <c r="AD55" s="74">
        <f t="shared" si="154"/>
        <v>0.2</v>
      </c>
      <c r="AE55" s="528">
        <v>5.0</v>
      </c>
      <c r="AF55" s="521"/>
      <c r="AG55" s="521">
        <f>Roles!$D$6</f>
        <v>0.1</v>
      </c>
      <c r="AH55" s="527">
        <f t="shared" si="155"/>
        <v>0.5</v>
      </c>
      <c r="AI55" s="74">
        <f t="shared" si="156"/>
        <v>0.2</v>
      </c>
      <c r="AJ55" s="528">
        <v>5.0</v>
      </c>
      <c r="AK55" s="521"/>
      <c r="AL55" s="521">
        <f>Roles!$D$6</f>
        <v>0.1</v>
      </c>
      <c r="AM55" s="527">
        <f t="shared" si="157"/>
        <v>0.5</v>
      </c>
      <c r="AN55" s="74">
        <f t="shared" si="158"/>
        <v>0.16</v>
      </c>
      <c r="AO55" s="528">
        <v>4.0</v>
      </c>
      <c r="AP55" s="521"/>
      <c r="AQ55" s="521">
        <f>Roles!$D$6</f>
        <v>0.1</v>
      </c>
      <c r="AR55" s="527">
        <f t="shared" si="36"/>
        <v>0.4</v>
      </c>
    </row>
    <row r="56" ht="15.75" customHeight="1">
      <c r="A56" s="492">
        <v>3.3</v>
      </c>
      <c r="B56" s="493" t="s">
        <v>313</v>
      </c>
      <c r="C56" s="494">
        <v>46304.0</v>
      </c>
      <c r="D56" s="494">
        <v>46307.0</v>
      </c>
      <c r="E56" s="495">
        <f t="shared" si="54"/>
        <v>4</v>
      </c>
      <c r="F56" s="277">
        <f>SUM(F57:F59)</f>
        <v>26</v>
      </c>
      <c r="G56" s="315">
        <f t="shared" si="3"/>
        <v>0.03286978508</v>
      </c>
      <c r="H56" s="315">
        <f>H59</f>
        <v>0.4273072061</v>
      </c>
      <c r="I56" s="496">
        <f>SUM(I57:I59)</f>
        <v>31</v>
      </c>
      <c r="J56" s="496">
        <f>J59</f>
        <v>169</v>
      </c>
      <c r="K56" s="245">
        <f t="shared" si="55"/>
        <v>0.2970123023</v>
      </c>
      <c r="L56" s="496">
        <f>SUM(L57:L59)</f>
        <v>5.14</v>
      </c>
      <c r="M56" s="496">
        <f>M59</f>
        <v>28.46</v>
      </c>
      <c r="N56" s="62" t="str">
        <f t="shared" si="5"/>
        <v>#REF!</v>
      </c>
      <c r="O56" s="74"/>
      <c r="P56" s="528"/>
      <c r="Q56" s="521"/>
      <c r="R56" s="521"/>
      <c r="S56" s="527"/>
      <c r="T56" s="74"/>
      <c r="U56" s="528"/>
      <c r="V56" s="521"/>
      <c r="W56" s="521"/>
      <c r="X56" s="527"/>
      <c r="Y56" s="74"/>
      <c r="Z56" s="528"/>
      <c r="AA56" s="521"/>
      <c r="AB56" s="521"/>
      <c r="AC56" s="527"/>
      <c r="AD56" s="74"/>
      <c r="AE56" s="528"/>
      <c r="AF56" s="521"/>
      <c r="AG56" s="521"/>
      <c r="AH56" s="527"/>
      <c r="AI56" s="74"/>
      <c r="AJ56" s="528"/>
      <c r="AK56" s="521"/>
      <c r="AL56" s="521"/>
      <c r="AM56" s="527"/>
      <c r="AN56" s="74"/>
      <c r="AO56" s="528"/>
      <c r="AP56" s="521"/>
      <c r="AQ56" s="521"/>
      <c r="AR56" s="527"/>
    </row>
    <row r="57" ht="15.75" customHeight="1">
      <c r="A57" s="257" t="s">
        <v>140</v>
      </c>
      <c r="B57" s="258" t="s">
        <v>314</v>
      </c>
      <c r="C57" s="497">
        <v>46304.0</v>
      </c>
      <c r="D57" s="497">
        <v>46305.0</v>
      </c>
      <c r="E57" s="498">
        <f t="shared" si="54"/>
        <v>2</v>
      </c>
      <c r="F57" s="261">
        <v>10.0</v>
      </c>
      <c r="G57" s="263">
        <f t="shared" si="3"/>
        <v>0.01264222503</v>
      </c>
      <c r="H57" s="263">
        <f>H55+G57</f>
        <v>0.407079646</v>
      </c>
      <c r="I57" s="475">
        <f t="shared" ref="I57:I59" si="162">P57+U57+Z57+AE57+AJ57+AO57</f>
        <v>12</v>
      </c>
      <c r="J57" s="287">
        <f>J55+I57</f>
        <v>150</v>
      </c>
      <c r="K57" s="326">
        <f t="shared" si="55"/>
        <v>0.2636203866</v>
      </c>
      <c r="L57" s="476">
        <f t="shared" ref="L57:L59" si="163">S57+X57+AC57+AH57+AM57+AR57</f>
        <v>1.88</v>
      </c>
      <c r="M57" s="287">
        <f>M55+L57</f>
        <v>25.2</v>
      </c>
      <c r="N57" s="121" t="str">
        <f t="shared" si="5"/>
        <v>#REF!</v>
      </c>
      <c r="O57" s="74">
        <f t="shared" ref="O57:O59" si="164">P57/$F57</f>
        <v>0.2</v>
      </c>
      <c r="P57" s="528">
        <v>2.0</v>
      </c>
      <c r="Q57" s="521"/>
      <c r="R57" s="521">
        <f>Roles!$D$5</f>
        <v>0.44</v>
      </c>
      <c r="S57" s="527">
        <f t="shared" ref="S57:S59" si="165">R57*P57</f>
        <v>0.88</v>
      </c>
      <c r="T57" s="74">
        <f t="shared" ref="T57:T59" si="166">U57/$F57</f>
        <v>0.2</v>
      </c>
      <c r="U57" s="528">
        <v>2.0</v>
      </c>
      <c r="V57" s="521"/>
      <c r="W57" s="521">
        <f>Roles!$D$6</f>
        <v>0.1</v>
      </c>
      <c r="X57" s="527">
        <f t="shared" ref="X57:X59" si="167">W57*U57</f>
        <v>0.2</v>
      </c>
      <c r="Y57" s="74">
        <f t="shared" ref="Y57:Y59" si="168">Z57/$F57</f>
        <v>0.2</v>
      </c>
      <c r="Z57" s="528">
        <v>2.0</v>
      </c>
      <c r="AA57" s="521"/>
      <c r="AB57" s="521">
        <f>Roles!$D$6</f>
        <v>0.1</v>
      </c>
      <c r="AC57" s="527">
        <f t="shared" ref="AC57:AC59" si="169">AB57*Z57</f>
        <v>0.2</v>
      </c>
      <c r="AD57" s="74">
        <f t="shared" ref="AD57:AD59" si="170">AE57/$F57</f>
        <v>0.2</v>
      </c>
      <c r="AE57" s="528">
        <v>2.0</v>
      </c>
      <c r="AF57" s="521"/>
      <c r="AG57" s="521">
        <f>Roles!$D$6</f>
        <v>0.1</v>
      </c>
      <c r="AH57" s="527">
        <f t="shared" ref="AH57:AH59" si="171">AG57*AE57</f>
        <v>0.2</v>
      </c>
      <c r="AI57" s="74">
        <f t="shared" ref="AI57:AI59" si="172">AJ57/$F57</f>
        <v>0.2</v>
      </c>
      <c r="AJ57" s="528">
        <v>2.0</v>
      </c>
      <c r="AK57" s="521"/>
      <c r="AL57" s="521">
        <f>Roles!$D$6</f>
        <v>0.1</v>
      </c>
      <c r="AM57" s="527">
        <f t="shared" ref="AM57:AM59" si="173">AL57*AJ57</f>
        <v>0.2</v>
      </c>
      <c r="AN57" s="74">
        <f t="shared" ref="AN57:AN59" si="174">AO57/$F57</f>
        <v>0.2</v>
      </c>
      <c r="AO57" s="528">
        <v>2.0</v>
      </c>
      <c r="AP57" s="521"/>
      <c r="AQ57" s="521">
        <f>Roles!$D$6</f>
        <v>0.1</v>
      </c>
      <c r="AR57" s="527">
        <f t="shared" ref="AR57:AR59" si="175">AQ57*AO57</f>
        <v>0.2</v>
      </c>
    </row>
    <row r="58" ht="15.75" customHeight="1">
      <c r="A58" s="257" t="s">
        <v>142</v>
      </c>
      <c r="B58" s="501" t="s">
        <v>315</v>
      </c>
      <c r="C58" s="497">
        <v>46305.0</v>
      </c>
      <c r="D58" s="497">
        <v>46305.0</v>
      </c>
      <c r="E58" s="498">
        <v>1.0</v>
      </c>
      <c r="F58" s="499">
        <v>1.0</v>
      </c>
      <c r="G58" s="327">
        <f t="shared" si="3"/>
        <v>0.001264222503</v>
      </c>
      <c r="H58" s="327">
        <f t="shared" ref="H58:H59" si="176">H57+G58</f>
        <v>0.4083438685</v>
      </c>
      <c r="I58" s="475">
        <f t="shared" si="162"/>
        <v>1</v>
      </c>
      <c r="J58" s="328">
        <f t="shared" ref="J58:J59" si="177">J57+I58</f>
        <v>151</v>
      </c>
      <c r="K58" s="329">
        <f t="shared" si="55"/>
        <v>0.2653778559</v>
      </c>
      <c r="L58" s="476">
        <f t="shared" si="163"/>
        <v>0.44</v>
      </c>
      <c r="M58" s="328">
        <f t="shared" ref="M58:M59" si="178">M57+L58</f>
        <v>25.64</v>
      </c>
      <c r="N58" s="49" t="str">
        <f t="shared" si="5"/>
        <v>#REF!</v>
      </c>
      <c r="O58" s="74">
        <f t="shared" si="164"/>
        <v>1</v>
      </c>
      <c r="P58" s="528">
        <v>1.0</v>
      </c>
      <c r="Q58" s="521"/>
      <c r="R58" s="521">
        <f>Roles!$D$5</f>
        <v>0.44</v>
      </c>
      <c r="S58" s="527">
        <f t="shared" si="165"/>
        <v>0.44</v>
      </c>
      <c r="T58" s="74">
        <f t="shared" si="166"/>
        <v>0</v>
      </c>
      <c r="U58" s="528">
        <v>0.0</v>
      </c>
      <c r="V58" s="521"/>
      <c r="W58" s="521">
        <f>Roles!$D$6</f>
        <v>0.1</v>
      </c>
      <c r="X58" s="527">
        <f t="shared" si="167"/>
        <v>0</v>
      </c>
      <c r="Y58" s="74">
        <f t="shared" si="168"/>
        <v>0</v>
      </c>
      <c r="Z58" s="528">
        <v>0.0</v>
      </c>
      <c r="AA58" s="521"/>
      <c r="AB58" s="521">
        <f>Roles!$D$6</f>
        <v>0.1</v>
      </c>
      <c r="AC58" s="527">
        <f t="shared" si="169"/>
        <v>0</v>
      </c>
      <c r="AD58" s="74">
        <f t="shared" si="170"/>
        <v>0</v>
      </c>
      <c r="AE58" s="528">
        <v>0.0</v>
      </c>
      <c r="AF58" s="521"/>
      <c r="AG58" s="521">
        <f>Roles!$D$6</f>
        <v>0.1</v>
      </c>
      <c r="AH58" s="527">
        <f t="shared" si="171"/>
        <v>0</v>
      </c>
      <c r="AI58" s="74">
        <f t="shared" si="172"/>
        <v>0</v>
      </c>
      <c r="AJ58" s="528">
        <v>0.0</v>
      </c>
      <c r="AK58" s="521"/>
      <c r="AL58" s="521">
        <f>Roles!$D$6</f>
        <v>0.1</v>
      </c>
      <c r="AM58" s="527">
        <f t="shared" si="173"/>
        <v>0</v>
      </c>
      <c r="AN58" s="74">
        <f t="shared" si="174"/>
        <v>0</v>
      </c>
      <c r="AO58" s="528">
        <v>0.0</v>
      </c>
      <c r="AP58" s="521"/>
      <c r="AQ58" s="521">
        <f>Roles!$D$6</f>
        <v>0.1</v>
      </c>
      <c r="AR58" s="527">
        <f t="shared" si="175"/>
        <v>0</v>
      </c>
    </row>
    <row r="59" ht="15.75" customHeight="1">
      <c r="A59" s="257" t="s">
        <v>144</v>
      </c>
      <c r="B59" s="258" t="s">
        <v>316</v>
      </c>
      <c r="C59" s="497">
        <v>46306.0</v>
      </c>
      <c r="D59" s="497">
        <v>46307.0</v>
      </c>
      <c r="E59" s="498">
        <f t="shared" ref="E59:E66" si="179">D59-C59+1</f>
        <v>2</v>
      </c>
      <c r="F59" s="261">
        <v>15.0</v>
      </c>
      <c r="G59" s="263">
        <f t="shared" si="3"/>
        <v>0.01896333755</v>
      </c>
      <c r="H59" s="263">
        <f t="shared" si="176"/>
        <v>0.4273072061</v>
      </c>
      <c r="I59" s="475">
        <f t="shared" si="162"/>
        <v>18</v>
      </c>
      <c r="J59" s="287">
        <f t="shared" si="177"/>
        <v>169</v>
      </c>
      <c r="K59" s="326">
        <f t="shared" si="55"/>
        <v>0.2970123023</v>
      </c>
      <c r="L59" s="476">
        <f t="shared" si="163"/>
        <v>2.82</v>
      </c>
      <c r="M59" s="287">
        <f t="shared" si="178"/>
        <v>28.46</v>
      </c>
      <c r="N59" s="131" t="str">
        <f t="shared" si="5"/>
        <v>#REF!</v>
      </c>
      <c r="O59" s="74">
        <f t="shared" si="164"/>
        <v>0.2</v>
      </c>
      <c r="P59" s="528">
        <v>3.0</v>
      </c>
      <c r="Q59" s="521"/>
      <c r="R59" s="521">
        <f>Roles!$D$5</f>
        <v>0.44</v>
      </c>
      <c r="S59" s="527">
        <f t="shared" si="165"/>
        <v>1.32</v>
      </c>
      <c r="T59" s="74">
        <f t="shared" si="166"/>
        <v>0.2</v>
      </c>
      <c r="U59" s="528">
        <v>3.0</v>
      </c>
      <c r="V59" s="521"/>
      <c r="W59" s="521">
        <f>Roles!$D$6</f>
        <v>0.1</v>
      </c>
      <c r="X59" s="527">
        <f t="shared" si="167"/>
        <v>0.3</v>
      </c>
      <c r="Y59" s="74">
        <f t="shared" si="168"/>
        <v>0.2</v>
      </c>
      <c r="Z59" s="528">
        <v>3.0</v>
      </c>
      <c r="AA59" s="521"/>
      <c r="AB59" s="521">
        <f>Roles!$D$6</f>
        <v>0.1</v>
      </c>
      <c r="AC59" s="527">
        <f t="shared" si="169"/>
        <v>0.3</v>
      </c>
      <c r="AD59" s="74">
        <f t="shared" si="170"/>
        <v>0.2</v>
      </c>
      <c r="AE59" s="528">
        <v>3.0</v>
      </c>
      <c r="AF59" s="521"/>
      <c r="AG59" s="521">
        <f>Roles!$D$6</f>
        <v>0.1</v>
      </c>
      <c r="AH59" s="527">
        <f t="shared" si="171"/>
        <v>0.3</v>
      </c>
      <c r="AI59" s="74">
        <f t="shared" si="172"/>
        <v>0.2</v>
      </c>
      <c r="AJ59" s="528">
        <v>3.0</v>
      </c>
      <c r="AK59" s="521"/>
      <c r="AL59" s="521">
        <f>Roles!$D$6</f>
        <v>0.1</v>
      </c>
      <c r="AM59" s="527">
        <f t="shared" si="173"/>
        <v>0.3</v>
      </c>
      <c r="AN59" s="74">
        <f t="shared" si="174"/>
        <v>0.2</v>
      </c>
      <c r="AO59" s="528">
        <v>3.0</v>
      </c>
      <c r="AP59" s="521"/>
      <c r="AQ59" s="521">
        <f>Roles!$D$6</f>
        <v>0.1</v>
      </c>
      <c r="AR59" s="527">
        <f t="shared" si="175"/>
        <v>0.3</v>
      </c>
    </row>
    <row r="60" ht="15.75" customHeight="1">
      <c r="A60" s="492">
        <v>3.4</v>
      </c>
      <c r="B60" s="493" t="s">
        <v>317</v>
      </c>
      <c r="C60" s="494">
        <v>46308.0</v>
      </c>
      <c r="D60" s="494">
        <v>46310.0</v>
      </c>
      <c r="E60" s="495">
        <f t="shared" si="179"/>
        <v>3</v>
      </c>
      <c r="F60" s="277">
        <f>SUM(F61:F62)</f>
        <v>20</v>
      </c>
      <c r="G60" s="315">
        <f t="shared" si="3"/>
        <v>0.02528445006</v>
      </c>
      <c r="H60" s="315">
        <f>H62</f>
        <v>0.4525916561</v>
      </c>
      <c r="I60" s="496">
        <f>SUM(I61:I62)</f>
        <v>12</v>
      </c>
      <c r="J60" s="496">
        <f>J62</f>
        <v>181</v>
      </c>
      <c r="K60" s="245">
        <f t="shared" si="55"/>
        <v>0.3181019332</v>
      </c>
      <c r="L60" s="496">
        <f>SUM(L61:L62)</f>
        <v>1.88</v>
      </c>
      <c r="M60" s="496">
        <f>M62</f>
        <v>30.34</v>
      </c>
      <c r="N60" s="305" t="str">
        <f t="shared" si="5"/>
        <v>#REF!</v>
      </c>
      <c r="O60" s="74"/>
      <c r="P60" s="528"/>
      <c r="Q60" s="521"/>
      <c r="R60" s="521"/>
      <c r="S60" s="527"/>
      <c r="T60" s="74"/>
      <c r="U60" s="528"/>
      <c r="V60" s="521"/>
      <c r="W60" s="521"/>
      <c r="X60" s="527"/>
      <c r="Y60" s="74"/>
      <c r="Z60" s="528"/>
      <c r="AA60" s="521"/>
      <c r="AB60" s="521"/>
      <c r="AC60" s="527"/>
      <c r="AD60" s="74"/>
      <c r="AE60" s="528"/>
      <c r="AF60" s="521"/>
      <c r="AG60" s="521"/>
      <c r="AH60" s="527"/>
      <c r="AI60" s="74"/>
      <c r="AJ60" s="528"/>
      <c r="AK60" s="521"/>
      <c r="AL60" s="521"/>
      <c r="AM60" s="527"/>
      <c r="AN60" s="74"/>
      <c r="AO60" s="528"/>
      <c r="AP60" s="521"/>
      <c r="AQ60" s="521"/>
      <c r="AR60" s="527"/>
    </row>
    <row r="61" ht="15.75" customHeight="1">
      <c r="A61" s="257" t="s">
        <v>318</v>
      </c>
      <c r="B61" s="258" t="s">
        <v>319</v>
      </c>
      <c r="C61" s="497">
        <v>46308.0</v>
      </c>
      <c r="D61" s="497">
        <v>46309.0</v>
      </c>
      <c r="E61" s="498">
        <f t="shared" si="179"/>
        <v>2</v>
      </c>
      <c r="F61" s="261">
        <v>10.0</v>
      </c>
      <c r="G61" s="263">
        <f t="shared" si="3"/>
        <v>0.01264222503</v>
      </c>
      <c r="H61" s="263">
        <f>H59+G61</f>
        <v>0.4399494311</v>
      </c>
      <c r="I61" s="475">
        <f t="shared" ref="I61:I62" si="180">P61+U61+Z61+AE61+AJ61+AO61</f>
        <v>12</v>
      </c>
      <c r="J61" s="287">
        <f>J59+I61</f>
        <v>181</v>
      </c>
      <c r="K61" s="326">
        <f t="shared" si="55"/>
        <v>0.3181019332</v>
      </c>
      <c r="L61" s="476">
        <f t="shared" ref="L61:L62" si="181">S61+X61+AC61+AH61+AM61+AR61</f>
        <v>1.88</v>
      </c>
      <c r="M61" s="287">
        <f>M59+L61</f>
        <v>30.34</v>
      </c>
      <c r="N61" s="121" t="str">
        <f t="shared" si="5"/>
        <v>#REF!</v>
      </c>
      <c r="O61" s="74">
        <f t="shared" ref="O61:O62" si="182">P61/$F61</f>
        <v>0.2</v>
      </c>
      <c r="P61" s="528">
        <v>2.0</v>
      </c>
      <c r="Q61" s="521"/>
      <c r="R61" s="521">
        <f>Roles!$D$5</f>
        <v>0.44</v>
      </c>
      <c r="S61" s="527">
        <f t="shared" ref="S61:S62" si="183">R61*P61</f>
        <v>0.88</v>
      </c>
      <c r="T61" s="74">
        <f t="shared" ref="T61:T62" si="184">U61/$F61</f>
        <v>0.2</v>
      </c>
      <c r="U61" s="528">
        <v>2.0</v>
      </c>
      <c r="V61" s="521"/>
      <c r="W61" s="521">
        <f>Roles!$D$6</f>
        <v>0.1</v>
      </c>
      <c r="X61" s="527">
        <f t="shared" ref="X61:X62" si="185">W61*U61</f>
        <v>0.2</v>
      </c>
      <c r="Y61" s="74">
        <f t="shared" ref="Y61:Y62" si="186">Z61/$F61</f>
        <v>0.2</v>
      </c>
      <c r="Z61" s="528">
        <v>2.0</v>
      </c>
      <c r="AA61" s="521"/>
      <c r="AB61" s="521">
        <f>Roles!$D$6</f>
        <v>0.1</v>
      </c>
      <c r="AC61" s="527">
        <f t="shared" ref="AC61:AC62" si="187">AB61*Z61</f>
        <v>0.2</v>
      </c>
      <c r="AD61" s="74">
        <f t="shared" ref="AD61:AD62" si="188">AE61/$F61</f>
        <v>0.2</v>
      </c>
      <c r="AE61" s="528">
        <v>2.0</v>
      </c>
      <c r="AF61" s="521"/>
      <c r="AG61" s="521">
        <f>Roles!$D$6</f>
        <v>0.1</v>
      </c>
      <c r="AH61" s="527">
        <f t="shared" ref="AH61:AH62" si="189">AG61*AE61</f>
        <v>0.2</v>
      </c>
      <c r="AI61" s="74">
        <f t="shared" ref="AI61:AI62" si="190">AJ61/$F61</f>
        <v>0.2</v>
      </c>
      <c r="AJ61" s="528">
        <v>2.0</v>
      </c>
      <c r="AK61" s="521"/>
      <c r="AL61" s="521">
        <f>Roles!$D$6</f>
        <v>0.1</v>
      </c>
      <c r="AM61" s="527">
        <f t="shared" ref="AM61:AM62" si="191">AL61*AJ61</f>
        <v>0.2</v>
      </c>
      <c r="AN61" s="74">
        <f t="shared" ref="AN61:AN62" si="192">AO61/$F61</f>
        <v>0.2</v>
      </c>
      <c r="AO61" s="528">
        <v>2.0</v>
      </c>
      <c r="AP61" s="521"/>
      <c r="AQ61" s="521">
        <f>Roles!$D$6</f>
        <v>0.1</v>
      </c>
      <c r="AR61" s="527">
        <f t="shared" ref="AR61:AR62" si="193">AQ61*AO61</f>
        <v>0.2</v>
      </c>
    </row>
    <row r="62" ht="15.75" customHeight="1">
      <c r="A62" s="257" t="s">
        <v>320</v>
      </c>
      <c r="B62" s="258" t="s">
        <v>321</v>
      </c>
      <c r="C62" s="497">
        <v>46309.0</v>
      </c>
      <c r="D62" s="497">
        <v>46310.0</v>
      </c>
      <c r="E62" s="498">
        <f t="shared" si="179"/>
        <v>2</v>
      </c>
      <c r="F62" s="261">
        <v>10.0</v>
      </c>
      <c r="G62" s="263">
        <f t="shared" si="3"/>
        <v>0.01264222503</v>
      </c>
      <c r="H62" s="263">
        <f t="shared" ref="H62:H63" si="194">H61+G62</f>
        <v>0.4525916561</v>
      </c>
      <c r="I62" s="475">
        <f t="shared" si="180"/>
        <v>0</v>
      </c>
      <c r="J62" s="287">
        <f t="shared" ref="J62:J63" si="195">J61+I62</f>
        <v>181</v>
      </c>
      <c r="K62" s="326">
        <f t="shared" si="55"/>
        <v>0.3181019332</v>
      </c>
      <c r="L62" s="476">
        <f t="shared" si="181"/>
        <v>0</v>
      </c>
      <c r="M62" s="287">
        <f t="shared" ref="M62:M63" si="196">M61+L62</f>
        <v>30.34</v>
      </c>
      <c r="N62" s="124" t="str">
        <f t="shared" si="5"/>
        <v>#REF!</v>
      </c>
      <c r="O62" s="74">
        <f t="shared" si="182"/>
        <v>0</v>
      </c>
      <c r="P62" s="528">
        <v>0.0</v>
      </c>
      <c r="Q62" s="521"/>
      <c r="R62" s="521">
        <f>Roles!$D$5</f>
        <v>0.44</v>
      </c>
      <c r="S62" s="527">
        <f t="shared" si="183"/>
        <v>0</v>
      </c>
      <c r="T62" s="74">
        <f t="shared" si="184"/>
        <v>0</v>
      </c>
      <c r="U62" s="528">
        <v>0.0</v>
      </c>
      <c r="V62" s="521"/>
      <c r="W62" s="521">
        <f>Roles!$D$6</f>
        <v>0.1</v>
      </c>
      <c r="X62" s="527">
        <f t="shared" si="185"/>
        <v>0</v>
      </c>
      <c r="Y62" s="74">
        <f t="shared" si="186"/>
        <v>0</v>
      </c>
      <c r="Z62" s="528">
        <v>0.0</v>
      </c>
      <c r="AA62" s="521"/>
      <c r="AB62" s="521">
        <f>Roles!$D$6</f>
        <v>0.1</v>
      </c>
      <c r="AC62" s="527">
        <f t="shared" si="187"/>
        <v>0</v>
      </c>
      <c r="AD62" s="74">
        <f t="shared" si="188"/>
        <v>0</v>
      </c>
      <c r="AE62" s="528">
        <v>0.0</v>
      </c>
      <c r="AF62" s="521"/>
      <c r="AG62" s="521">
        <f>Roles!$D$6</f>
        <v>0.1</v>
      </c>
      <c r="AH62" s="527">
        <f t="shared" si="189"/>
        <v>0</v>
      </c>
      <c r="AI62" s="74">
        <f t="shared" si="190"/>
        <v>0</v>
      </c>
      <c r="AJ62" s="528">
        <v>0.0</v>
      </c>
      <c r="AK62" s="521"/>
      <c r="AL62" s="521">
        <f>Roles!$D$6</f>
        <v>0.1</v>
      </c>
      <c r="AM62" s="527">
        <f t="shared" si="191"/>
        <v>0</v>
      </c>
      <c r="AN62" s="74">
        <f t="shared" si="192"/>
        <v>0</v>
      </c>
      <c r="AO62" s="528">
        <v>0.0</v>
      </c>
      <c r="AP62" s="521"/>
      <c r="AQ62" s="521">
        <f>Roles!$D$6</f>
        <v>0.1</v>
      </c>
      <c r="AR62" s="527">
        <f t="shared" si="193"/>
        <v>0</v>
      </c>
    </row>
    <row r="63" ht="15.75" customHeight="1">
      <c r="A63" s="483" t="s">
        <v>150</v>
      </c>
      <c r="B63" s="484" t="s">
        <v>322</v>
      </c>
      <c r="C63" s="443">
        <v>46310.0</v>
      </c>
      <c r="D63" s="443">
        <v>46310.0</v>
      </c>
      <c r="E63" s="485">
        <f t="shared" si="179"/>
        <v>1</v>
      </c>
      <c r="F63" s="505">
        <v>0.0</v>
      </c>
      <c r="G63" s="326">
        <f t="shared" si="3"/>
        <v>0</v>
      </c>
      <c r="H63" s="326">
        <f t="shared" si="194"/>
        <v>0.4525916561</v>
      </c>
      <c r="I63" s="54">
        <f>F63</f>
        <v>0</v>
      </c>
      <c r="J63" s="54">
        <f t="shared" si="195"/>
        <v>181</v>
      </c>
      <c r="K63" s="326">
        <f t="shared" si="55"/>
        <v>0.3181019332</v>
      </c>
      <c r="L63" s="54">
        <v>0.0</v>
      </c>
      <c r="M63" s="54">
        <f t="shared" si="196"/>
        <v>30.34</v>
      </c>
      <c r="N63" s="247" t="str">
        <f t="shared" si="5"/>
        <v>#REF!</v>
      </c>
      <c r="O63" s="74"/>
      <c r="P63" s="528"/>
      <c r="Q63" s="521"/>
      <c r="R63" s="521"/>
      <c r="S63" s="527"/>
      <c r="T63" s="74"/>
      <c r="U63" s="528"/>
      <c r="V63" s="521"/>
      <c r="W63" s="521"/>
      <c r="X63" s="527"/>
      <c r="Y63" s="74"/>
      <c r="Z63" s="528"/>
      <c r="AA63" s="521"/>
      <c r="AB63" s="521"/>
      <c r="AC63" s="527"/>
      <c r="AD63" s="74"/>
      <c r="AE63" s="528"/>
      <c r="AF63" s="521"/>
      <c r="AG63" s="521"/>
      <c r="AH63" s="527"/>
      <c r="AI63" s="74"/>
      <c r="AJ63" s="528"/>
      <c r="AK63" s="521"/>
      <c r="AL63" s="521"/>
      <c r="AM63" s="527"/>
      <c r="AN63" s="74"/>
      <c r="AO63" s="528"/>
      <c r="AP63" s="521"/>
      <c r="AQ63" s="521"/>
      <c r="AR63" s="527"/>
    </row>
    <row r="64" ht="15.75" customHeight="1">
      <c r="A64" s="487">
        <v>4.0</v>
      </c>
      <c r="B64" s="507" t="s">
        <v>323</v>
      </c>
      <c r="C64" s="489">
        <v>46311.0</v>
      </c>
      <c r="D64" s="489">
        <v>46331.0</v>
      </c>
      <c r="E64" s="490">
        <f t="shared" si="179"/>
        <v>21</v>
      </c>
      <c r="F64" s="300">
        <f>F65+F69+F73+F77</f>
        <v>158</v>
      </c>
      <c r="G64" s="322">
        <f t="shared" si="3"/>
        <v>0.1997471555</v>
      </c>
      <c r="H64" s="322">
        <f>H79</f>
        <v>0.6523388116</v>
      </c>
      <c r="I64" s="491">
        <f>I65+I69+I73+I77</f>
        <v>160</v>
      </c>
      <c r="J64" s="491">
        <f>J79</f>
        <v>341</v>
      </c>
      <c r="K64" s="454">
        <f t="shared" si="55"/>
        <v>0.5992970123</v>
      </c>
      <c r="L64" s="491">
        <f>L65+L69+L73+L77</f>
        <v>26.2</v>
      </c>
      <c r="M64" s="491">
        <f>M79</f>
        <v>56.54</v>
      </c>
      <c r="N64" s="106" t="str">
        <f t="shared" si="5"/>
        <v>#REF!</v>
      </c>
      <c r="O64" s="74"/>
      <c r="P64" s="528"/>
      <c r="Q64" s="521"/>
      <c r="R64" s="521"/>
      <c r="S64" s="527"/>
      <c r="T64" s="74"/>
      <c r="U64" s="528"/>
      <c r="V64" s="521"/>
      <c r="W64" s="521"/>
      <c r="X64" s="527"/>
      <c r="Y64" s="74"/>
      <c r="Z64" s="528"/>
      <c r="AA64" s="521"/>
      <c r="AB64" s="521"/>
      <c r="AC64" s="527"/>
      <c r="AD64" s="74"/>
      <c r="AE64" s="528"/>
      <c r="AF64" s="521"/>
      <c r="AG64" s="521"/>
      <c r="AH64" s="527"/>
      <c r="AI64" s="74"/>
      <c r="AJ64" s="528"/>
      <c r="AK64" s="521"/>
      <c r="AL64" s="521"/>
      <c r="AM64" s="527"/>
      <c r="AN64" s="74"/>
      <c r="AO64" s="528"/>
      <c r="AP64" s="521"/>
      <c r="AQ64" s="521"/>
      <c r="AR64" s="527"/>
    </row>
    <row r="65" ht="15.75" customHeight="1">
      <c r="A65" s="492">
        <v>4.1</v>
      </c>
      <c r="B65" s="493" t="s">
        <v>324</v>
      </c>
      <c r="C65" s="494">
        <v>46311.0</v>
      </c>
      <c r="D65" s="494">
        <v>46318.0</v>
      </c>
      <c r="E65" s="495">
        <f t="shared" si="179"/>
        <v>8</v>
      </c>
      <c r="F65" s="277">
        <f>SUM(F66:F68)</f>
        <v>61</v>
      </c>
      <c r="G65" s="315">
        <f t="shared" si="3"/>
        <v>0.07711757269</v>
      </c>
      <c r="H65" s="315">
        <f>H68</f>
        <v>0.5297092288</v>
      </c>
      <c r="I65" s="496">
        <f>SUM(I66:I68)</f>
        <v>61</v>
      </c>
      <c r="J65" s="496">
        <f>J68</f>
        <v>242</v>
      </c>
      <c r="K65" s="245">
        <f t="shared" si="55"/>
        <v>0.4253075571</v>
      </c>
      <c r="L65" s="496">
        <f>SUM(L66:L68)</f>
        <v>9.84</v>
      </c>
      <c r="M65" s="496">
        <f>M68</f>
        <v>40.18</v>
      </c>
      <c r="N65" s="49" t="str">
        <f t="shared" si="5"/>
        <v>#REF!</v>
      </c>
      <c r="O65" s="74"/>
      <c r="P65" s="528"/>
      <c r="Q65" s="521"/>
      <c r="R65" s="521"/>
      <c r="S65" s="527"/>
      <c r="T65" s="74"/>
      <c r="U65" s="528"/>
      <c r="V65" s="521"/>
      <c r="W65" s="521"/>
      <c r="X65" s="527"/>
      <c r="Y65" s="74"/>
      <c r="Z65" s="528"/>
      <c r="AA65" s="521"/>
      <c r="AB65" s="521"/>
      <c r="AC65" s="527"/>
      <c r="AD65" s="74"/>
      <c r="AE65" s="528"/>
      <c r="AF65" s="521"/>
      <c r="AG65" s="521"/>
      <c r="AH65" s="527"/>
      <c r="AI65" s="74"/>
      <c r="AJ65" s="528"/>
      <c r="AK65" s="521"/>
      <c r="AL65" s="521"/>
      <c r="AM65" s="527"/>
      <c r="AN65" s="74"/>
      <c r="AO65" s="528"/>
      <c r="AP65" s="521"/>
      <c r="AQ65" s="521"/>
      <c r="AR65" s="527"/>
    </row>
    <row r="66" ht="15.75" customHeight="1">
      <c r="A66" s="257" t="s">
        <v>196</v>
      </c>
      <c r="B66" s="258" t="s">
        <v>325</v>
      </c>
      <c r="C66" s="497">
        <v>46311.0</v>
      </c>
      <c r="D66" s="497">
        <v>46314.0</v>
      </c>
      <c r="E66" s="498">
        <f t="shared" si="179"/>
        <v>4</v>
      </c>
      <c r="F66" s="261">
        <v>30.0</v>
      </c>
      <c r="G66" s="263">
        <f t="shared" si="3"/>
        <v>0.03792667509</v>
      </c>
      <c r="H66" s="263">
        <f>H62+G66</f>
        <v>0.4905183312</v>
      </c>
      <c r="I66" s="475">
        <f t="shared" ref="I66:I68" si="197">P66+U66+Z66+AE66+AJ66+AO66</f>
        <v>30</v>
      </c>
      <c r="J66" s="287">
        <f>J62+I66</f>
        <v>211</v>
      </c>
      <c r="K66" s="326">
        <f t="shared" si="55"/>
        <v>0.3708260105</v>
      </c>
      <c r="L66" s="476">
        <f t="shared" ref="L66:L68" si="198">S66+X66+AC66+AH66+AM66+AR66</f>
        <v>4.7</v>
      </c>
      <c r="M66" s="287">
        <f>M62+L66</f>
        <v>35.04</v>
      </c>
      <c r="N66" s="305" t="str">
        <f t="shared" si="5"/>
        <v>#REF!</v>
      </c>
      <c r="O66" s="74">
        <f t="shared" ref="O66:O68" si="199">P66/$F66</f>
        <v>0.1666666667</v>
      </c>
      <c r="P66" s="528">
        <v>5.0</v>
      </c>
      <c r="Q66" s="521"/>
      <c r="R66" s="521">
        <f>Roles!$D$5</f>
        <v>0.44</v>
      </c>
      <c r="S66" s="527">
        <f t="shared" ref="S66:S68" si="200">R66*P66</f>
        <v>2.2</v>
      </c>
      <c r="T66" s="74">
        <f t="shared" ref="T66:T68" si="201">U66/$F66</f>
        <v>0.1666666667</v>
      </c>
      <c r="U66" s="528">
        <v>5.0</v>
      </c>
      <c r="V66" s="521"/>
      <c r="W66" s="521">
        <f>Roles!$D$6</f>
        <v>0.1</v>
      </c>
      <c r="X66" s="527">
        <f t="shared" ref="X66:X68" si="202">W66*U66</f>
        <v>0.5</v>
      </c>
      <c r="Y66" s="74">
        <f t="shared" ref="Y66:Y68" si="203">Z66/$F66</f>
        <v>0.1666666667</v>
      </c>
      <c r="Z66" s="528">
        <v>5.0</v>
      </c>
      <c r="AA66" s="521"/>
      <c r="AB66" s="521">
        <f>Roles!$D$6</f>
        <v>0.1</v>
      </c>
      <c r="AC66" s="527">
        <f t="shared" ref="AC66:AC68" si="204">AB66*Z66</f>
        <v>0.5</v>
      </c>
      <c r="AD66" s="74">
        <f t="shared" ref="AD66:AD68" si="205">AE66/$F66</f>
        <v>0.1666666667</v>
      </c>
      <c r="AE66" s="528">
        <v>5.0</v>
      </c>
      <c r="AF66" s="521"/>
      <c r="AG66" s="521">
        <f>Roles!$D$6</f>
        <v>0.1</v>
      </c>
      <c r="AH66" s="527">
        <f t="shared" ref="AH66:AH68" si="206">AG66*AE66</f>
        <v>0.5</v>
      </c>
      <c r="AI66" s="74">
        <f t="shared" ref="AI66:AI68" si="207">AJ66/$F66</f>
        <v>0.1666666667</v>
      </c>
      <c r="AJ66" s="528">
        <v>5.0</v>
      </c>
      <c r="AK66" s="521"/>
      <c r="AL66" s="521">
        <f>Roles!$D$6</f>
        <v>0.1</v>
      </c>
      <c r="AM66" s="527">
        <f t="shared" ref="AM66:AM68" si="208">AL66*AJ66</f>
        <v>0.5</v>
      </c>
      <c r="AN66" s="74">
        <f t="shared" ref="AN66:AN68" si="209">AO66/$F66</f>
        <v>0.1666666667</v>
      </c>
      <c r="AO66" s="528">
        <v>5.0</v>
      </c>
      <c r="AP66" s="521"/>
      <c r="AQ66" s="521">
        <f>Roles!$D$6</f>
        <v>0.1</v>
      </c>
      <c r="AR66" s="527">
        <f t="shared" ref="AR66:AR68" si="210">AQ66*AO66</f>
        <v>0.5</v>
      </c>
    </row>
    <row r="67" ht="15.75" customHeight="1">
      <c r="A67" s="257" t="s">
        <v>198</v>
      </c>
      <c r="B67" s="510" t="s">
        <v>326</v>
      </c>
      <c r="C67" s="497">
        <v>46312.0</v>
      </c>
      <c r="D67" s="497">
        <v>46312.0</v>
      </c>
      <c r="E67" s="498">
        <v>1.0</v>
      </c>
      <c r="F67" s="499">
        <v>1.0</v>
      </c>
      <c r="G67" s="263">
        <f t="shared" si="3"/>
        <v>0.001264222503</v>
      </c>
      <c r="H67" s="263">
        <f t="shared" ref="H67:H68" si="211">H66+G67</f>
        <v>0.4917825537</v>
      </c>
      <c r="I67" s="475">
        <f t="shared" si="197"/>
        <v>1</v>
      </c>
      <c r="J67" s="287">
        <f t="shared" ref="J67:J68" si="212">J66+I67</f>
        <v>212</v>
      </c>
      <c r="K67" s="326">
        <f t="shared" si="55"/>
        <v>0.3725834798</v>
      </c>
      <c r="L67" s="476">
        <f t="shared" si="198"/>
        <v>0.44</v>
      </c>
      <c r="M67" s="287">
        <f t="shared" ref="M67:M68" si="213">M66+L67</f>
        <v>35.48</v>
      </c>
      <c r="N67" s="62" t="str">
        <f t="shared" si="5"/>
        <v>#REF!</v>
      </c>
      <c r="O67" s="74">
        <f t="shared" si="199"/>
        <v>1</v>
      </c>
      <c r="P67" s="528">
        <v>1.0</v>
      </c>
      <c r="Q67" s="521"/>
      <c r="R67" s="521">
        <f>Roles!$D$5</f>
        <v>0.44</v>
      </c>
      <c r="S67" s="527">
        <f t="shared" si="200"/>
        <v>0.44</v>
      </c>
      <c r="T67" s="74">
        <f t="shared" si="201"/>
        <v>0</v>
      </c>
      <c r="U67" s="528">
        <v>0.0</v>
      </c>
      <c r="V67" s="521"/>
      <c r="W67" s="521">
        <f>Roles!$D$6</f>
        <v>0.1</v>
      </c>
      <c r="X67" s="527">
        <f t="shared" si="202"/>
        <v>0</v>
      </c>
      <c r="Y67" s="74">
        <f t="shared" si="203"/>
        <v>0</v>
      </c>
      <c r="Z67" s="528">
        <v>0.0</v>
      </c>
      <c r="AA67" s="521"/>
      <c r="AB67" s="521">
        <f>Roles!$D$6</f>
        <v>0.1</v>
      </c>
      <c r="AC67" s="527">
        <f t="shared" si="204"/>
        <v>0</v>
      </c>
      <c r="AD67" s="74">
        <f t="shared" si="205"/>
        <v>0</v>
      </c>
      <c r="AE67" s="528">
        <v>0.0</v>
      </c>
      <c r="AF67" s="521"/>
      <c r="AG67" s="521">
        <f>Roles!$D$6</f>
        <v>0.1</v>
      </c>
      <c r="AH67" s="527">
        <f t="shared" si="206"/>
        <v>0</v>
      </c>
      <c r="AI67" s="74">
        <f t="shared" si="207"/>
        <v>0</v>
      </c>
      <c r="AJ67" s="528">
        <v>0.0</v>
      </c>
      <c r="AK67" s="521"/>
      <c r="AL67" s="521">
        <f>Roles!$D$6</f>
        <v>0.1</v>
      </c>
      <c r="AM67" s="527">
        <f t="shared" si="208"/>
        <v>0</v>
      </c>
      <c r="AN67" s="74">
        <f t="shared" si="209"/>
        <v>0</v>
      </c>
      <c r="AO67" s="528">
        <v>0.0</v>
      </c>
      <c r="AP67" s="521"/>
      <c r="AQ67" s="521">
        <f>Roles!$D$6</f>
        <v>0.1</v>
      </c>
      <c r="AR67" s="527">
        <f t="shared" si="210"/>
        <v>0</v>
      </c>
    </row>
    <row r="68" ht="15.75" customHeight="1">
      <c r="A68" s="257" t="s">
        <v>200</v>
      </c>
      <c r="B68" s="508" t="s">
        <v>327</v>
      </c>
      <c r="C68" s="497">
        <v>46315.0</v>
      </c>
      <c r="D68" s="497">
        <v>46318.0</v>
      </c>
      <c r="E68" s="498">
        <f t="shared" ref="E68:E69" si="214">D68-C68+1</f>
        <v>4</v>
      </c>
      <c r="F68" s="261">
        <v>30.0</v>
      </c>
      <c r="G68" s="263">
        <f t="shared" si="3"/>
        <v>0.03792667509</v>
      </c>
      <c r="H68" s="263">
        <f t="shared" si="211"/>
        <v>0.5297092288</v>
      </c>
      <c r="I68" s="475">
        <f t="shared" si="197"/>
        <v>30</v>
      </c>
      <c r="J68" s="287">
        <f t="shared" si="212"/>
        <v>242</v>
      </c>
      <c r="K68" s="326">
        <f t="shared" si="55"/>
        <v>0.4253075571</v>
      </c>
      <c r="L68" s="476">
        <f t="shared" si="198"/>
        <v>4.7</v>
      </c>
      <c r="M68" s="287">
        <f t="shared" si="213"/>
        <v>40.18</v>
      </c>
      <c r="N68" s="124" t="str">
        <f t="shared" si="5"/>
        <v>#REF!</v>
      </c>
      <c r="O68" s="74">
        <f t="shared" si="199"/>
        <v>0.1666666667</v>
      </c>
      <c r="P68" s="528">
        <v>5.0</v>
      </c>
      <c r="Q68" s="521"/>
      <c r="R68" s="521">
        <f>Roles!$D$5</f>
        <v>0.44</v>
      </c>
      <c r="S68" s="527">
        <f t="shared" si="200"/>
        <v>2.2</v>
      </c>
      <c r="T68" s="74">
        <f t="shared" si="201"/>
        <v>0.1666666667</v>
      </c>
      <c r="U68" s="528">
        <v>5.0</v>
      </c>
      <c r="V68" s="521"/>
      <c r="W68" s="521">
        <f>Roles!$D$6</f>
        <v>0.1</v>
      </c>
      <c r="X68" s="527">
        <f t="shared" si="202"/>
        <v>0.5</v>
      </c>
      <c r="Y68" s="74">
        <f t="shared" si="203"/>
        <v>0.1666666667</v>
      </c>
      <c r="Z68" s="528">
        <v>5.0</v>
      </c>
      <c r="AA68" s="521"/>
      <c r="AB68" s="521">
        <f>Roles!$D$6</f>
        <v>0.1</v>
      </c>
      <c r="AC68" s="527">
        <f t="shared" si="204"/>
        <v>0.5</v>
      </c>
      <c r="AD68" s="74">
        <f t="shared" si="205"/>
        <v>0.1666666667</v>
      </c>
      <c r="AE68" s="528">
        <v>5.0</v>
      </c>
      <c r="AF68" s="521"/>
      <c r="AG68" s="521">
        <f>Roles!$D$6</f>
        <v>0.1</v>
      </c>
      <c r="AH68" s="527">
        <f t="shared" si="206"/>
        <v>0.5</v>
      </c>
      <c r="AI68" s="74">
        <f t="shared" si="207"/>
        <v>0.1666666667</v>
      </c>
      <c r="AJ68" s="528">
        <v>5.0</v>
      </c>
      <c r="AK68" s="521"/>
      <c r="AL68" s="521">
        <f>Roles!$D$6</f>
        <v>0.1</v>
      </c>
      <c r="AM68" s="527">
        <f t="shared" si="208"/>
        <v>0.5</v>
      </c>
      <c r="AN68" s="74">
        <f t="shared" si="209"/>
        <v>0.1666666667</v>
      </c>
      <c r="AO68" s="528">
        <v>5.0</v>
      </c>
      <c r="AP68" s="521"/>
      <c r="AQ68" s="521">
        <f>Roles!$D$6</f>
        <v>0.1</v>
      </c>
      <c r="AR68" s="527">
        <f t="shared" si="210"/>
        <v>0.5</v>
      </c>
    </row>
    <row r="69" ht="15.75" customHeight="1">
      <c r="A69" s="492">
        <v>4.2</v>
      </c>
      <c r="B69" s="509" t="s">
        <v>328</v>
      </c>
      <c r="C69" s="494">
        <v>46319.0</v>
      </c>
      <c r="D69" s="494">
        <v>46325.0</v>
      </c>
      <c r="E69" s="495">
        <f t="shared" si="214"/>
        <v>7</v>
      </c>
      <c r="F69" s="277">
        <f>SUM(F70:F72)</f>
        <v>51</v>
      </c>
      <c r="G69" s="315">
        <f t="shared" si="3"/>
        <v>0.06447534766</v>
      </c>
      <c r="H69" s="315">
        <f>H72</f>
        <v>0.5941845765</v>
      </c>
      <c r="I69" s="496">
        <f>SUM(I70:I72)</f>
        <v>56</v>
      </c>
      <c r="J69" s="496">
        <f>J72</f>
        <v>298</v>
      </c>
      <c r="K69" s="245">
        <f t="shared" si="55"/>
        <v>0.5237258348</v>
      </c>
      <c r="L69" s="496">
        <f>SUM(L70:L72)</f>
        <v>9.34</v>
      </c>
      <c r="M69" s="496">
        <f>M72</f>
        <v>49.52</v>
      </c>
      <c r="N69" s="305" t="str">
        <f t="shared" si="5"/>
        <v>#REF!</v>
      </c>
      <c r="O69" s="74"/>
      <c r="P69" s="528"/>
      <c r="Q69" s="521"/>
      <c r="R69" s="521"/>
      <c r="S69" s="527"/>
      <c r="T69" s="74"/>
      <c r="U69" s="528"/>
      <c r="V69" s="521"/>
      <c r="W69" s="521"/>
      <c r="X69" s="527"/>
      <c r="Y69" s="74"/>
      <c r="Z69" s="528"/>
      <c r="AA69" s="521"/>
      <c r="AB69" s="521"/>
      <c r="AC69" s="527"/>
      <c r="AD69" s="74"/>
      <c r="AE69" s="528"/>
      <c r="AF69" s="521"/>
      <c r="AG69" s="521"/>
      <c r="AH69" s="527"/>
      <c r="AI69" s="74"/>
      <c r="AJ69" s="528"/>
      <c r="AK69" s="521"/>
      <c r="AL69" s="521"/>
      <c r="AM69" s="527"/>
      <c r="AN69" s="74"/>
      <c r="AO69" s="528"/>
      <c r="AP69" s="521"/>
      <c r="AQ69" s="521"/>
      <c r="AR69" s="527"/>
    </row>
    <row r="70" ht="15.75" customHeight="1">
      <c r="A70" s="257" t="s">
        <v>329</v>
      </c>
      <c r="B70" s="501" t="s">
        <v>330</v>
      </c>
      <c r="C70" s="497">
        <v>46319.0</v>
      </c>
      <c r="D70" s="497">
        <v>46319.0</v>
      </c>
      <c r="E70" s="498">
        <v>1.0</v>
      </c>
      <c r="F70" s="499">
        <v>1.0</v>
      </c>
      <c r="G70" s="263">
        <f t="shared" si="3"/>
        <v>0.001264222503</v>
      </c>
      <c r="H70" s="263">
        <f>H68+G70</f>
        <v>0.5309734513</v>
      </c>
      <c r="I70" s="475">
        <f t="shared" ref="I70:I72" si="215">P70+U70+Z70+AE70+AJ70+AO70</f>
        <v>1</v>
      </c>
      <c r="J70" s="287">
        <f>J68+I70</f>
        <v>243</v>
      </c>
      <c r="K70" s="326">
        <f t="shared" si="55"/>
        <v>0.4270650264</v>
      </c>
      <c r="L70" s="476">
        <f t="shared" ref="L70:L72" si="216">S70+X70+AC70+AH70+AM70+AR70</f>
        <v>0.44</v>
      </c>
      <c r="M70" s="287">
        <f>M68+L70</f>
        <v>40.62</v>
      </c>
      <c r="N70" s="62" t="str">
        <f t="shared" si="5"/>
        <v>#REF!</v>
      </c>
      <c r="O70" s="74">
        <f t="shared" ref="O70:O72" si="217">P70/$F70</f>
        <v>1</v>
      </c>
      <c r="P70" s="528">
        <v>1.0</v>
      </c>
      <c r="Q70" s="521"/>
      <c r="R70" s="521">
        <f>Roles!$D$5</f>
        <v>0.44</v>
      </c>
      <c r="S70" s="527">
        <f t="shared" ref="S70:S72" si="218">R70*P70</f>
        <v>0.44</v>
      </c>
      <c r="T70" s="74">
        <f t="shared" ref="T70:T72" si="219">U70/$F70</f>
        <v>0</v>
      </c>
      <c r="U70" s="528">
        <v>0.0</v>
      </c>
      <c r="V70" s="521"/>
      <c r="W70" s="521">
        <f>Roles!$D$6</f>
        <v>0.1</v>
      </c>
      <c r="X70" s="527">
        <f t="shared" ref="X70:X72" si="220">W70*U70</f>
        <v>0</v>
      </c>
      <c r="Y70" s="74">
        <f t="shared" ref="Y70:Y72" si="221">Z70/$F70</f>
        <v>0</v>
      </c>
      <c r="Z70" s="528">
        <v>0.0</v>
      </c>
      <c r="AA70" s="521"/>
      <c r="AB70" s="521">
        <f>Roles!$D$6</f>
        <v>0.1</v>
      </c>
      <c r="AC70" s="527">
        <f t="shared" ref="AC70:AC72" si="222">AB70*Z70</f>
        <v>0</v>
      </c>
      <c r="AD70" s="74">
        <f t="shared" ref="AD70:AD72" si="223">AE70/$F70</f>
        <v>0</v>
      </c>
      <c r="AE70" s="528">
        <v>0.0</v>
      </c>
      <c r="AF70" s="521"/>
      <c r="AG70" s="521">
        <f>Roles!$D$6</f>
        <v>0.1</v>
      </c>
      <c r="AH70" s="527">
        <f t="shared" ref="AH70:AH72" si="224">AG70*AE70</f>
        <v>0</v>
      </c>
      <c r="AI70" s="74">
        <f t="shared" ref="AI70:AI72" si="225">AJ70/$F70</f>
        <v>0</v>
      </c>
      <c r="AJ70" s="528">
        <v>0.0</v>
      </c>
      <c r="AK70" s="521"/>
      <c r="AL70" s="521">
        <f>Roles!$D$6</f>
        <v>0.1</v>
      </c>
      <c r="AM70" s="527">
        <f t="shared" ref="AM70:AM72" si="226">AL70*AJ70</f>
        <v>0</v>
      </c>
      <c r="AN70" s="74">
        <f t="shared" ref="AN70:AN72" si="227">AO70/$F70</f>
        <v>0</v>
      </c>
      <c r="AO70" s="528">
        <v>0.0</v>
      </c>
      <c r="AP70" s="521"/>
      <c r="AQ70" s="521">
        <f>Roles!$D$6</f>
        <v>0.1</v>
      </c>
      <c r="AR70" s="527">
        <f t="shared" ref="AR70:AR72" si="228">AQ70*AO70</f>
        <v>0</v>
      </c>
    </row>
    <row r="71" ht="15.75" customHeight="1">
      <c r="A71" s="257" t="s">
        <v>331</v>
      </c>
      <c r="B71" s="258" t="s">
        <v>332</v>
      </c>
      <c r="C71" s="497">
        <v>46319.0</v>
      </c>
      <c r="D71" s="497">
        <v>46322.0</v>
      </c>
      <c r="E71" s="498">
        <f t="shared" ref="E71:E73" si="229">D71-C71+1</f>
        <v>4</v>
      </c>
      <c r="F71" s="261">
        <v>25.0</v>
      </c>
      <c r="G71" s="263">
        <f t="shared" si="3"/>
        <v>0.03160556258</v>
      </c>
      <c r="H71" s="263">
        <f t="shared" ref="H71:H72" si="230">H70+G71</f>
        <v>0.5625790139</v>
      </c>
      <c r="I71" s="475">
        <f t="shared" si="215"/>
        <v>28</v>
      </c>
      <c r="J71" s="287">
        <f t="shared" ref="J71:J72" si="231">J70+I71</f>
        <v>271</v>
      </c>
      <c r="K71" s="326">
        <f t="shared" si="55"/>
        <v>0.4762741652</v>
      </c>
      <c r="L71" s="476">
        <f t="shared" si="216"/>
        <v>4.5</v>
      </c>
      <c r="M71" s="287">
        <f t="shared" ref="M71:M72" si="232">M70+L71</f>
        <v>45.12</v>
      </c>
      <c r="N71" s="62" t="str">
        <f t="shared" si="5"/>
        <v>#REF!</v>
      </c>
      <c r="O71" s="74">
        <f t="shared" si="217"/>
        <v>0.2</v>
      </c>
      <c r="P71" s="528">
        <v>5.0</v>
      </c>
      <c r="Q71" s="521"/>
      <c r="R71" s="521">
        <f>Roles!$D$5</f>
        <v>0.44</v>
      </c>
      <c r="S71" s="527">
        <f t="shared" si="218"/>
        <v>2.2</v>
      </c>
      <c r="T71" s="74">
        <f t="shared" si="219"/>
        <v>0.16</v>
      </c>
      <c r="U71" s="528">
        <v>4.0</v>
      </c>
      <c r="V71" s="521"/>
      <c r="W71" s="521">
        <f>Roles!$D$6</f>
        <v>0.1</v>
      </c>
      <c r="X71" s="527">
        <f t="shared" si="220"/>
        <v>0.4</v>
      </c>
      <c r="Y71" s="74">
        <f t="shared" si="221"/>
        <v>0.2</v>
      </c>
      <c r="Z71" s="528">
        <v>5.0</v>
      </c>
      <c r="AA71" s="521"/>
      <c r="AB71" s="521">
        <f>Roles!$D$6</f>
        <v>0.1</v>
      </c>
      <c r="AC71" s="527">
        <f t="shared" si="222"/>
        <v>0.5</v>
      </c>
      <c r="AD71" s="74">
        <f t="shared" si="223"/>
        <v>0.2</v>
      </c>
      <c r="AE71" s="528">
        <v>5.0</v>
      </c>
      <c r="AF71" s="521"/>
      <c r="AG71" s="521">
        <f>Roles!$D$6</f>
        <v>0.1</v>
      </c>
      <c r="AH71" s="527">
        <f t="shared" si="224"/>
        <v>0.5</v>
      </c>
      <c r="AI71" s="74">
        <f t="shared" si="225"/>
        <v>0.2</v>
      </c>
      <c r="AJ71" s="528">
        <v>5.0</v>
      </c>
      <c r="AK71" s="521"/>
      <c r="AL71" s="521">
        <f>Roles!$D$6</f>
        <v>0.1</v>
      </c>
      <c r="AM71" s="527">
        <f t="shared" si="226"/>
        <v>0.5</v>
      </c>
      <c r="AN71" s="74">
        <f t="shared" si="227"/>
        <v>0.16</v>
      </c>
      <c r="AO71" s="528">
        <v>4.0</v>
      </c>
      <c r="AP71" s="521"/>
      <c r="AQ71" s="521">
        <f>Roles!$D$6</f>
        <v>0.1</v>
      </c>
      <c r="AR71" s="527">
        <f t="shared" si="228"/>
        <v>0.4</v>
      </c>
    </row>
    <row r="72" ht="15.75" customHeight="1">
      <c r="A72" s="257" t="s">
        <v>333</v>
      </c>
      <c r="B72" s="258" t="s">
        <v>334</v>
      </c>
      <c r="C72" s="497">
        <v>46323.0</v>
      </c>
      <c r="D72" s="497">
        <v>46325.0</v>
      </c>
      <c r="E72" s="498">
        <f t="shared" si="229"/>
        <v>3</v>
      </c>
      <c r="F72" s="261">
        <v>25.0</v>
      </c>
      <c r="G72" s="263">
        <f t="shared" si="3"/>
        <v>0.03160556258</v>
      </c>
      <c r="H72" s="263">
        <f t="shared" si="230"/>
        <v>0.5941845765</v>
      </c>
      <c r="I72" s="475">
        <f t="shared" si="215"/>
        <v>27</v>
      </c>
      <c r="J72" s="287">
        <f t="shared" si="231"/>
        <v>298</v>
      </c>
      <c r="K72" s="326">
        <f t="shared" si="55"/>
        <v>0.5237258348</v>
      </c>
      <c r="L72" s="476">
        <f t="shared" si="216"/>
        <v>4.4</v>
      </c>
      <c r="M72" s="287">
        <f t="shared" si="232"/>
        <v>49.52</v>
      </c>
      <c r="N72" s="121" t="str">
        <f t="shared" si="5"/>
        <v>#REF!</v>
      </c>
      <c r="O72" s="74">
        <f t="shared" si="217"/>
        <v>0.2</v>
      </c>
      <c r="P72" s="528">
        <v>5.0</v>
      </c>
      <c r="Q72" s="521"/>
      <c r="R72" s="521">
        <f>Roles!$D$5</f>
        <v>0.44</v>
      </c>
      <c r="S72" s="527">
        <f t="shared" si="218"/>
        <v>2.2</v>
      </c>
      <c r="T72" s="74">
        <f t="shared" si="219"/>
        <v>0.2</v>
      </c>
      <c r="U72" s="528">
        <v>5.0</v>
      </c>
      <c r="V72" s="521"/>
      <c r="W72" s="521">
        <f>Roles!$D$6</f>
        <v>0.1</v>
      </c>
      <c r="X72" s="527">
        <f t="shared" si="220"/>
        <v>0.5</v>
      </c>
      <c r="Y72" s="74">
        <f t="shared" si="221"/>
        <v>0.16</v>
      </c>
      <c r="Z72" s="528">
        <v>4.0</v>
      </c>
      <c r="AA72" s="521"/>
      <c r="AB72" s="521">
        <f>Roles!$D$6</f>
        <v>0.1</v>
      </c>
      <c r="AC72" s="527">
        <f t="shared" si="222"/>
        <v>0.4</v>
      </c>
      <c r="AD72" s="74">
        <f t="shared" si="223"/>
        <v>0.16</v>
      </c>
      <c r="AE72" s="528">
        <v>4.0</v>
      </c>
      <c r="AF72" s="521"/>
      <c r="AG72" s="521">
        <f>Roles!$D$6</f>
        <v>0.1</v>
      </c>
      <c r="AH72" s="527">
        <f t="shared" si="224"/>
        <v>0.4</v>
      </c>
      <c r="AI72" s="74">
        <f t="shared" si="225"/>
        <v>0.16</v>
      </c>
      <c r="AJ72" s="528">
        <v>4.0</v>
      </c>
      <c r="AK72" s="521"/>
      <c r="AL72" s="521">
        <f>Roles!$D$6</f>
        <v>0.1</v>
      </c>
      <c r="AM72" s="527">
        <f t="shared" si="226"/>
        <v>0.4</v>
      </c>
      <c r="AN72" s="74">
        <f t="shared" si="227"/>
        <v>0.2</v>
      </c>
      <c r="AO72" s="528">
        <v>5.0</v>
      </c>
      <c r="AP72" s="521"/>
      <c r="AQ72" s="521">
        <f>Roles!$D$6</f>
        <v>0.1</v>
      </c>
      <c r="AR72" s="527">
        <f t="shared" si="228"/>
        <v>0.5</v>
      </c>
    </row>
    <row r="73" ht="15.75" customHeight="1">
      <c r="A73" s="492">
        <v>4.3</v>
      </c>
      <c r="B73" s="493" t="s">
        <v>335</v>
      </c>
      <c r="C73" s="494">
        <v>46326.0</v>
      </c>
      <c r="D73" s="494">
        <v>46329.0</v>
      </c>
      <c r="E73" s="495">
        <f t="shared" si="229"/>
        <v>4</v>
      </c>
      <c r="F73" s="277">
        <f>SUM(F74:F76)</f>
        <v>26</v>
      </c>
      <c r="G73" s="315">
        <f t="shared" si="3"/>
        <v>0.03286978508</v>
      </c>
      <c r="H73" s="315">
        <f>H76</f>
        <v>0.6270543616</v>
      </c>
      <c r="I73" s="496">
        <f>SUM(I74:I76)</f>
        <v>31</v>
      </c>
      <c r="J73" s="496">
        <f>J76</f>
        <v>329</v>
      </c>
      <c r="K73" s="245">
        <f t="shared" si="55"/>
        <v>0.5782073814</v>
      </c>
      <c r="L73" s="496">
        <f>SUM(L74:L76)</f>
        <v>5.14</v>
      </c>
      <c r="M73" s="496">
        <f>M76</f>
        <v>54.66</v>
      </c>
      <c r="N73" s="87" t="str">
        <f t="shared" si="5"/>
        <v>#REF!</v>
      </c>
      <c r="O73" s="74"/>
      <c r="P73" s="528"/>
      <c r="Q73" s="521"/>
      <c r="R73" s="521"/>
      <c r="S73" s="527"/>
      <c r="T73" s="74"/>
      <c r="U73" s="528"/>
      <c r="V73" s="521"/>
      <c r="W73" s="521"/>
      <c r="X73" s="527"/>
      <c r="Y73" s="74"/>
      <c r="Z73" s="528"/>
      <c r="AA73" s="521"/>
      <c r="AB73" s="521"/>
      <c r="AC73" s="527"/>
      <c r="AD73" s="74"/>
      <c r="AE73" s="528"/>
      <c r="AF73" s="521"/>
      <c r="AG73" s="521"/>
      <c r="AH73" s="527"/>
      <c r="AI73" s="74"/>
      <c r="AJ73" s="528"/>
      <c r="AK73" s="521"/>
      <c r="AL73" s="521"/>
      <c r="AM73" s="527"/>
      <c r="AN73" s="74"/>
      <c r="AO73" s="528"/>
      <c r="AP73" s="521"/>
      <c r="AQ73" s="521"/>
      <c r="AR73" s="527"/>
    </row>
    <row r="74" ht="15.75" customHeight="1">
      <c r="A74" s="257" t="s">
        <v>336</v>
      </c>
      <c r="B74" s="501" t="s">
        <v>337</v>
      </c>
      <c r="C74" s="497">
        <v>46326.0</v>
      </c>
      <c r="D74" s="497">
        <v>46326.0</v>
      </c>
      <c r="E74" s="498">
        <v>1.0</v>
      </c>
      <c r="F74" s="499">
        <v>1.0</v>
      </c>
      <c r="G74" s="263">
        <f t="shared" si="3"/>
        <v>0.001264222503</v>
      </c>
      <c r="H74" s="263">
        <f>H72+G74</f>
        <v>0.595448799</v>
      </c>
      <c r="I74" s="475">
        <f t="shared" ref="I74:I76" si="233">P74+U74+Z74+AE74+AJ74+AO74</f>
        <v>1</v>
      </c>
      <c r="J74" s="287">
        <f>J72+I74</f>
        <v>299</v>
      </c>
      <c r="K74" s="326">
        <f t="shared" si="55"/>
        <v>0.525483304</v>
      </c>
      <c r="L74" s="476">
        <f t="shared" ref="L74:L76" si="234">S74+X74+AC74+AH74+AM74+AR74</f>
        <v>0.44</v>
      </c>
      <c r="M74" s="287">
        <f>M72+L74</f>
        <v>49.96</v>
      </c>
      <c r="N74" s="247" t="str">
        <f t="shared" si="5"/>
        <v>#REF!</v>
      </c>
      <c r="O74" s="74">
        <f t="shared" ref="O74:O76" si="235">P74/$F74</f>
        <v>1</v>
      </c>
      <c r="P74" s="528">
        <v>1.0</v>
      </c>
      <c r="Q74" s="521"/>
      <c r="R74" s="521">
        <f>Roles!$D$5</f>
        <v>0.44</v>
      </c>
      <c r="S74" s="527">
        <f t="shared" ref="S74:S76" si="236">R74*P74</f>
        <v>0.44</v>
      </c>
      <c r="T74" s="74">
        <f t="shared" ref="T74:T76" si="237">U74/$F74</f>
        <v>0</v>
      </c>
      <c r="U74" s="528">
        <v>0.0</v>
      </c>
      <c r="V74" s="521"/>
      <c r="W74" s="521">
        <f>Roles!$D$6</f>
        <v>0.1</v>
      </c>
      <c r="X74" s="527">
        <f t="shared" ref="X74:X76" si="238">W74*U74</f>
        <v>0</v>
      </c>
      <c r="Y74" s="74">
        <f t="shared" ref="Y74:Y76" si="239">Z74/$F74</f>
        <v>0</v>
      </c>
      <c r="Z74" s="528">
        <v>0.0</v>
      </c>
      <c r="AA74" s="521"/>
      <c r="AB74" s="521">
        <f>Roles!$D$6</f>
        <v>0.1</v>
      </c>
      <c r="AC74" s="527">
        <f t="shared" ref="AC74:AC76" si="240">AB74*Z74</f>
        <v>0</v>
      </c>
      <c r="AD74" s="74">
        <f t="shared" ref="AD74:AD76" si="241">AE74/$F74</f>
        <v>0</v>
      </c>
      <c r="AE74" s="528">
        <v>0.0</v>
      </c>
      <c r="AF74" s="521"/>
      <c r="AG74" s="521">
        <f>Roles!$D$6</f>
        <v>0.1</v>
      </c>
      <c r="AH74" s="527">
        <f t="shared" ref="AH74:AH76" si="242">AG74*AE74</f>
        <v>0</v>
      </c>
      <c r="AI74" s="74">
        <f t="shared" ref="AI74:AI76" si="243">AJ74/$F74</f>
        <v>0</v>
      </c>
      <c r="AJ74" s="528">
        <v>0.0</v>
      </c>
      <c r="AK74" s="521"/>
      <c r="AL74" s="521">
        <f>Roles!$D$6</f>
        <v>0.1</v>
      </c>
      <c r="AM74" s="527">
        <f t="shared" ref="AM74:AM76" si="244">AL74*AJ74</f>
        <v>0</v>
      </c>
      <c r="AN74" s="74">
        <f t="shared" ref="AN74:AN76" si="245">AO74/$F74</f>
        <v>0</v>
      </c>
      <c r="AO74" s="528">
        <v>0.0</v>
      </c>
      <c r="AP74" s="521"/>
      <c r="AQ74" s="521">
        <f>Roles!$D$6</f>
        <v>0.1</v>
      </c>
      <c r="AR74" s="527">
        <f t="shared" ref="AR74:AR76" si="246">AQ74*AO74</f>
        <v>0</v>
      </c>
    </row>
    <row r="75" ht="15.75" customHeight="1">
      <c r="A75" s="257" t="s">
        <v>338</v>
      </c>
      <c r="B75" s="258" t="s">
        <v>339</v>
      </c>
      <c r="C75" s="497">
        <v>46326.0</v>
      </c>
      <c r="D75" s="497">
        <v>46327.0</v>
      </c>
      <c r="E75" s="498">
        <f t="shared" ref="E75:E83" si="247">D75-C75+1</f>
        <v>2</v>
      </c>
      <c r="F75" s="261">
        <v>15.0</v>
      </c>
      <c r="G75" s="263">
        <f t="shared" si="3"/>
        <v>0.01896333755</v>
      </c>
      <c r="H75" s="263">
        <f t="shared" ref="H75:H76" si="248">H74+G75</f>
        <v>0.6144121365</v>
      </c>
      <c r="I75" s="475">
        <f t="shared" si="233"/>
        <v>18</v>
      </c>
      <c r="J75" s="287">
        <f t="shared" ref="J75:J76" si="249">J74+I75</f>
        <v>317</v>
      </c>
      <c r="K75" s="326">
        <f t="shared" si="55"/>
        <v>0.5571177504</v>
      </c>
      <c r="L75" s="476">
        <f t="shared" si="234"/>
        <v>2.82</v>
      </c>
      <c r="M75" s="287">
        <f t="shared" ref="M75:M76" si="250">M74+L75</f>
        <v>52.78</v>
      </c>
      <c r="N75" s="121" t="str">
        <f t="shared" si="5"/>
        <v>#REF!</v>
      </c>
      <c r="O75" s="74">
        <f t="shared" si="235"/>
        <v>0.2</v>
      </c>
      <c r="P75" s="528">
        <v>3.0</v>
      </c>
      <c r="Q75" s="521"/>
      <c r="R75" s="521">
        <f>Roles!$D$5</f>
        <v>0.44</v>
      </c>
      <c r="S75" s="527">
        <f t="shared" si="236"/>
        <v>1.32</v>
      </c>
      <c r="T75" s="74">
        <f t="shared" si="237"/>
        <v>0.2</v>
      </c>
      <c r="U75" s="528">
        <v>3.0</v>
      </c>
      <c r="V75" s="521"/>
      <c r="W75" s="521">
        <f>Roles!$D$6</f>
        <v>0.1</v>
      </c>
      <c r="X75" s="527">
        <f t="shared" si="238"/>
        <v>0.3</v>
      </c>
      <c r="Y75" s="74">
        <f t="shared" si="239"/>
        <v>0.2</v>
      </c>
      <c r="Z75" s="528">
        <v>3.0</v>
      </c>
      <c r="AA75" s="521"/>
      <c r="AB75" s="521">
        <f>Roles!$D$6</f>
        <v>0.1</v>
      </c>
      <c r="AC75" s="527">
        <f t="shared" si="240"/>
        <v>0.3</v>
      </c>
      <c r="AD75" s="74">
        <f t="shared" si="241"/>
        <v>0.2</v>
      </c>
      <c r="AE75" s="528">
        <v>3.0</v>
      </c>
      <c r="AF75" s="521"/>
      <c r="AG75" s="521">
        <f>Roles!$D$6</f>
        <v>0.1</v>
      </c>
      <c r="AH75" s="527">
        <f t="shared" si="242"/>
        <v>0.3</v>
      </c>
      <c r="AI75" s="74">
        <f t="shared" si="243"/>
        <v>0.2</v>
      </c>
      <c r="AJ75" s="528">
        <v>3.0</v>
      </c>
      <c r="AK75" s="521"/>
      <c r="AL75" s="521">
        <f>Roles!$D$6</f>
        <v>0.1</v>
      </c>
      <c r="AM75" s="527">
        <f t="shared" si="244"/>
        <v>0.3</v>
      </c>
      <c r="AN75" s="74">
        <f t="shared" si="245"/>
        <v>0.2</v>
      </c>
      <c r="AO75" s="528">
        <v>3.0</v>
      </c>
      <c r="AP75" s="521"/>
      <c r="AQ75" s="521">
        <f>Roles!$D$6</f>
        <v>0.1</v>
      </c>
      <c r="AR75" s="527">
        <f t="shared" si="246"/>
        <v>0.3</v>
      </c>
    </row>
    <row r="76" ht="15.75" customHeight="1">
      <c r="A76" s="257" t="s">
        <v>340</v>
      </c>
      <c r="B76" s="258" t="s">
        <v>341</v>
      </c>
      <c r="C76" s="497">
        <v>46328.0</v>
      </c>
      <c r="D76" s="497">
        <v>46329.0</v>
      </c>
      <c r="E76" s="498">
        <f t="shared" si="247"/>
        <v>2</v>
      </c>
      <c r="F76" s="261">
        <v>10.0</v>
      </c>
      <c r="G76" s="263">
        <f t="shared" si="3"/>
        <v>0.01264222503</v>
      </c>
      <c r="H76" s="263">
        <f t="shared" si="248"/>
        <v>0.6270543616</v>
      </c>
      <c r="I76" s="475">
        <f t="shared" si="233"/>
        <v>12</v>
      </c>
      <c r="J76" s="287">
        <f t="shared" si="249"/>
        <v>329</v>
      </c>
      <c r="K76" s="326">
        <f t="shared" si="55"/>
        <v>0.5782073814</v>
      </c>
      <c r="L76" s="476">
        <f t="shared" si="234"/>
        <v>1.88</v>
      </c>
      <c r="M76" s="287">
        <f t="shared" si="250"/>
        <v>54.66</v>
      </c>
      <c r="N76" s="121" t="str">
        <f t="shared" si="5"/>
        <v>#REF!</v>
      </c>
      <c r="O76" s="74">
        <f t="shared" si="235"/>
        <v>0.2</v>
      </c>
      <c r="P76" s="528">
        <v>2.0</v>
      </c>
      <c r="Q76" s="521"/>
      <c r="R76" s="521">
        <f>Roles!$D$5</f>
        <v>0.44</v>
      </c>
      <c r="S76" s="527">
        <f t="shared" si="236"/>
        <v>0.88</v>
      </c>
      <c r="T76" s="74">
        <f t="shared" si="237"/>
        <v>0.2</v>
      </c>
      <c r="U76" s="528">
        <v>2.0</v>
      </c>
      <c r="V76" s="521"/>
      <c r="W76" s="521">
        <f>Roles!$D$6</f>
        <v>0.1</v>
      </c>
      <c r="X76" s="527">
        <f t="shared" si="238"/>
        <v>0.2</v>
      </c>
      <c r="Y76" s="74">
        <f t="shared" si="239"/>
        <v>0.2</v>
      </c>
      <c r="Z76" s="528">
        <v>2.0</v>
      </c>
      <c r="AA76" s="521"/>
      <c r="AB76" s="521">
        <f>Roles!$D$6</f>
        <v>0.1</v>
      </c>
      <c r="AC76" s="527">
        <f t="shared" si="240"/>
        <v>0.2</v>
      </c>
      <c r="AD76" s="74">
        <f t="shared" si="241"/>
        <v>0.2</v>
      </c>
      <c r="AE76" s="528">
        <v>2.0</v>
      </c>
      <c r="AF76" s="521"/>
      <c r="AG76" s="521">
        <f>Roles!$D$6</f>
        <v>0.1</v>
      </c>
      <c r="AH76" s="527">
        <f t="shared" si="242"/>
        <v>0.2</v>
      </c>
      <c r="AI76" s="74">
        <f t="shared" si="243"/>
        <v>0.2</v>
      </c>
      <c r="AJ76" s="528">
        <v>2.0</v>
      </c>
      <c r="AK76" s="521"/>
      <c r="AL76" s="521">
        <f>Roles!$D$6</f>
        <v>0.1</v>
      </c>
      <c r="AM76" s="527">
        <f t="shared" si="244"/>
        <v>0.2</v>
      </c>
      <c r="AN76" s="74">
        <f t="shared" si="245"/>
        <v>0.2</v>
      </c>
      <c r="AO76" s="528">
        <v>2.0</v>
      </c>
      <c r="AP76" s="521"/>
      <c r="AQ76" s="521">
        <f>Roles!$D$6</f>
        <v>0.1</v>
      </c>
      <c r="AR76" s="527">
        <f t="shared" si="246"/>
        <v>0.2</v>
      </c>
    </row>
    <row r="77" ht="15.75" customHeight="1">
      <c r="A77" s="492">
        <v>4.4</v>
      </c>
      <c r="B77" s="493" t="s">
        <v>342</v>
      </c>
      <c r="C77" s="494">
        <v>46329.0</v>
      </c>
      <c r="D77" s="494">
        <v>46331.0</v>
      </c>
      <c r="E77" s="495">
        <f t="shared" si="247"/>
        <v>3</v>
      </c>
      <c r="F77" s="277">
        <f>SUM(F78:F79)</f>
        <v>20</v>
      </c>
      <c r="G77" s="315">
        <f t="shared" si="3"/>
        <v>0.02528445006</v>
      </c>
      <c r="H77" s="315">
        <f>H79</f>
        <v>0.6523388116</v>
      </c>
      <c r="I77" s="496">
        <f>SUM(I78:I79)</f>
        <v>12</v>
      </c>
      <c r="J77" s="496">
        <f>J79</f>
        <v>341</v>
      </c>
      <c r="K77" s="245">
        <f t="shared" si="55"/>
        <v>0.5992970123</v>
      </c>
      <c r="L77" s="496">
        <f>SUM(L78:L79)</f>
        <v>1.88</v>
      </c>
      <c r="M77" s="496">
        <f>M79</f>
        <v>56.54</v>
      </c>
      <c r="N77" s="305" t="str">
        <f t="shared" si="5"/>
        <v>#REF!</v>
      </c>
      <c r="O77" s="74"/>
      <c r="P77" s="528"/>
      <c r="Q77" s="521"/>
      <c r="R77" s="521"/>
      <c r="S77" s="527"/>
      <c r="T77" s="74"/>
      <c r="U77" s="528"/>
      <c r="V77" s="521"/>
      <c r="W77" s="521"/>
      <c r="X77" s="527"/>
      <c r="Y77" s="74"/>
      <c r="Z77" s="528"/>
      <c r="AA77" s="521"/>
      <c r="AB77" s="521"/>
      <c r="AC77" s="527"/>
      <c r="AD77" s="74"/>
      <c r="AE77" s="528"/>
      <c r="AF77" s="521"/>
      <c r="AG77" s="521"/>
      <c r="AH77" s="527"/>
      <c r="AI77" s="74"/>
      <c r="AJ77" s="528"/>
      <c r="AK77" s="521"/>
      <c r="AL77" s="521"/>
      <c r="AM77" s="527"/>
      <c r="AN77" s="74"/>
      <c r="AO77" s="528"/>
      <c r="AP77" s="521"/>
      <c r="AQ77" s="521"/>
      <c r="AR77" s="527"/>
    </row>
    <row r="78" ht="15.75" customHeight="1">
      <c r="A78" s="257" t="s">
        <v>343</v>
      </c>
      <c r="B78" s="258" t="s">
        <v>344</v>
      </c>
      <c r="C78" s="497">
        <v>46329.0</v>
      </c>
      <c r="D78" s="497">
        <v>46330.0</v>
      </c>
      <c r="E78" s="498">
        <f t="shared" si="247"/>
        <v>2</v>
      </c>
      <c r="F78" s="261">
        <v>10.0</v>
      </c>
      <c r="G78" s="263">
        <f t="shared" si="3"/>
        <v>0.01264222503</v>
      </c>
      <c r="H78" s="263">
        <f>H76+G78</f>
        <v>0.6396965866</v>
      </c>
      <c r="I78" s="475">
        <f t="shared" ref="I78:I79" si="251">P78+U78+Z78+AE78+AJ78+AO78</f>
        <v>0</v>
      </c>
      <c r="J78" s="287">
        <f>J76+I78</f>
        <v>329</v>
      </c>
      <c r="K78" s="326">
        <f t="shared" si="55"/>
        <v>0.5782073814</v>
      </c>
      <c r="L78" s="476">
        <f t="shared" ref="L78:L79" si="252">S78+X78+AC78+AH78+AM78+AR78</f>
        <v>0</v>
      </c>
      <c r="M78" s="287">
        <f>M76+L78</f>
        <v>54.66</v>
      </c>
      <c r="N78" s="62" t="str">
        <f t="shared" si="5"/>
        <v>#REF!</v>
      </c>
      <c r="O78" s="74">
        <f t="shared" ref="O78:O79" si="253">P78/$F78</f>
        <v>0</v>
      </c>
      <c r="P78" s="528">
        <v>0.0</v>
      </c>
      <c r="Q78" s="521"/>
      <c r="R78" s="521">
        <f>Roles!$D$5</f>
        <v>0.44</v>
      </c>
      <c r="S78" s="527">
        <f t="shared" ref="S78:S79" si="254">R78*P78</f>
        <v>0</v>
      </c>
      <c r="T78" s="74">
        <f t="shared" ref="T78:T79" si="255">U78/$F78</f>
        <v>0</v>
      </c>
      <c r="U78" s="528">
        <v>0.0</v>
      </c>
      <c r="V78" s="521"/>
      <c r="W78" s="521">
        <f>Roles!$D$6</f>
        <v>0.1</v>
      </c>
      <c r="X78" s="527">
        <f t="shared" ref="X78:X79" si="256">W78*U78</f>
        <v>0</v>
      </c>
      <c r="Y78" s="74">
        <f t="shared" ref="Y78:Y79" si="257">Z78/$F78</f>
        <v>0</v>
      </c>
      <c r="Z78" s="528">
        <v>0.0</v>
      </c>
      <c r="AA78" s="521"/>
      <c r="AB78" s="521">
        <f>Roles!$D$6</f>
        <v>0.1</v>
      </c>
      <c r="AC78" s="527">
        <f t="shared" ref="AC78:AC79" si="258">AB78*Z78</f>
        <v>0</v>
      </c>
      <c r="AD78" s="74">
        <f t="shared" ref="AD78:AD79" si="259">AE78/$F78</f>
        <v>0</v>
      </c>
      <c r="AE78" s="528">
        <v>0.0</v>
      </c>
      <c r="AF78" s="521"/>
      <c r="AG78" s="521">
        <f>Roles!$D$6</f>
        <v>0.1</v>
      </c>
      <c r="AH78" s="527">
        <f t="shared" ref="AH78:AH79" si="260">AG78*AE78</f>
        <v>0</v>
      </c>
      <c r="AI78" s="74">
        <f t="shared" ref="AI78:AI79" si="261">AJ78/$F78</f>
        <v>0</v>
      </c>
      <c r="AJ78" s="528">
        <v>0.0</v>
      </c>
      <c r="AK78" s="521"/>
      <c r="AL78" s="521">
        <f>Roles!$D$6</f>
        <v>0.1</v>
      </c>
      <c r="AM78" s="527">
        <f t="shared" ref="AM78:AM79" si="262">AL78*AJ78</f>
        <v>0</v>
      </c>
      <c r="AN78" s="74">
        <f t="shared" ref="AN78:AN79" si="263">AO78/$F78</f>
        <v>0</v>
      </c>
      <c r="AO78" s="528">
        <v>0.0</v>
      </c>
      <c r="AP78" s="521"/>
      <c r="AQ78" s="521">
        <f>Roles!$D$6</f>
        <v>0.1</v>
      </c>
      <c r="AR78" s="527">
        <f t="shared" ref="AR78:AR79" si="264">AQ78*AO78</f>
        <v>0</v>
      </c>
    </row>
    <row r="79" ht="15.75" customHeight="1">
      <c r="A79" s="257" t="s">
        <v>345</v>
      </c>
      <c r="B79" s="258" t="s">
        <v>346</v>
      </c>
      <c r="C79" s="497">
        <v>46331.0</v>
      </c>
      <c r="D79" s="497">
        <v>46331.0</v>
      </c>
      <c r="E79" s="498">
        <f t="shared" si="247"/>
        <v>1</v>
      </c>
      <c r="F79" s="261">
        <v>10.0</v>
      </c>
      <c r="G79" s="263">
        <f t="shared" si="3"/>
        <v>0.01264222503</v>
      </c>
      <c r="H79" s="263">
        <f t="shared" ref="H79:H80" si="265">H78+G79</f>
        <v>0.6523388116</v>
      </c>
      <c r="I79" s="475">
        <f t="shared" si="251"/>
        <v>12</v>
      </c>
      <c r="J79" s="287">
        <f t="shared" ref="J79:J80" si="266">J78+I79</f>
        <v>341</v>
      </c>
      <c r="K79" s="326">
        <f t="shared" si="55"/>
        <v>0.5992970123</v>
      </c>
      <c r="L79" s="476">
        <f t="shared" si="252"/>
        <v>1.88</v>
      </c>
      <c r="M79" s="287">
        <f t="shared" ref="M79:M80" si="267">M78+L79</f>
        <v>56.54</v>
      </c>
      <c r="N79" s="62" t="str">
        <f t="shared" si="5"/>
        <v>#REF!</v>
      </c>
      <c r="O79" s="74">
        <f t="shared" si="253"/>
        <v>0.2</v>
      </c>
      <c r="P79" s="528">
        <v>2.0</v>
      </c>
      <c r="Q79" s="521"/>
      <c r="R79" s="521">
        <f>Roles!$D$5</f>
        <v>0.44</v>
      </c>
      <c r="S79" s="527">
        <f t="shared" si="254"/>
        <v>0.88</v>
      </c>
      <c r="T79" s="74">
        <f t="shared" si="255"/>
        <v>0.2</v>
      </c>
      <c r="U79" s="528">
        <v>2.0</v>
      </c>
      <c r="V79" s="521"/>
      <c r="W79" s="521">
        <f>Roles!$D$6</f>
        <v>0.1</v>
      </c>
      <c r="X79" s="527">
        <f t="shared" si="256"/>
        <v>0.2</v>
      </c>
      <c r="Y79" s="74">
        <f t="shared" si="257"/>
        <v>0.2</v>
      </c>
      <c r="Z79" s="528">
        <v>2.0</v>
      </c>
      <c r="AA79" s="521"/>
      <c r="AB79" s="521">
        <f>Roles!$D$6</f>
        <v>0.1</v>
      </c>
      <c r="AC79" s="527">
        <f t="shared" si="258"/>
        <v>0.2</v>
      </c>
      <c r="AD79" s="74">
        <f t="shared" si="259"/>
        <v>0.2</v>
      </c>
      <c r="AE79" s="528">
        <v>2.0</v>
      </c>
      <c r="AF79" s="521"/>
      <c r="AG79" s="521">
        <f>Roles!$D$6</f>
        <v>0.1</v>
      </c>
      <c r="AH79" s="527">
        <f t="shared" si="260"/>
        <v>0.2</v>
      </c>
      <c r="AI79" s="74">
        <f t="shared" si="261"/>
        <v>0.2</v>
      </c>
      <c r="AJ79" s="528">
        <v>2.0</v>
      </c>
      <c r="AK79" s="521"/>
      <c r="AL79" s="521">
        <f>Roles!$D$6</f>
        <v>0.1</v>
      </c>
      <c r="AM79" s="527">
        <f t="shared" si="262"/>
        <v>0.2</v>
      </c>
      <c r="AN79" s="74">
        <f t="shared" si="263"/>
        <v>0.2</v>
      </c>
      <c r="AO79" s="528">
        <v>2.0</v>
      </c>
      <c r="AP79" s="521"/>
      <c r="AQ79" s="521">
        <f>Roles!$D$6</f>
        <v>0.1</v>
      </c>
      <c r="AR79" s="527">
        <f t="shared" si="264"/>
        <v>0.2</v>
      </c>
    </row>
    <row r="80" ht="15.75" customHeight="1">
      <c r="A80" s="483" t="s">
        <v>170</v>
      </c>
      <c r="B80" s="484" t="s">
        <v>347</v>
      </c>
      <c r="C80" s="443">
        <v>46331.0</v>
      </c>
      <c r="D80" s="443">
        <v>46331.0</v>
      </c>
      <c r="E80" s="485">
        <f t="shared" si="247"/>
        <v>1</v>
      </c>
      <c r="F80" s="505">
        <v>0.0</v>
      </c>
      <c r="G80" s="326">
        <f t="shared" si="3"/>
        <v>0</v>
      </c>
      <c r="H80" s="326">
        <f t="shared" si="265"/>
        <v>0.6523388116</v>
      </c>
      <c r="I80" s="54">
        <f>F80</f>
        <v>0</v>
      </c>
      <c r="J80" s="54">
        <f t="shared" si="266"/>
        <v>341</v>
      </c>
      <c r="K80" s="326">
        <f t="shared" si="55"/>
        <v>0.5992970123</v>
      </c>
      <c r="L80" s="54">
        <v>0.0</v>
      </c>
      <c r="M80" s="54">
        <f t="shared" si="267"/>
        <v>56.54</v>
      </c>
      <c r="N80" s="305" t="str">
        <f t="shared" si="5"/>
        <v>#REF!</v>
      </c>
      <c r="O80" s="74"/>
      <c r="P80" s="528"/>
      <c r="Q80" s="521"/>
      <c r="R80" s="521"/>
      <c r="S80" s="527"/>
      <c r="T80" s="74"/>
      <c r="U80" s="528"/>
      <c r="V80" s="521"/>
      <c r="W80" s="521"/>
      <c r="X80" s="527"/>
      <c r="Y80" s="74"/>
      <c r="Z80" s="528"/>
      <c r="AA80" s="521"/>
      <c r="AB80" s="521"/>
      <c r="AC80" s="527"/>
      <c r="AD80" s="74"/>
      <c r="AE80" s="528"/>
      <c r="AF80" s="521"/>
      <c r="AG80" s="521"/>
      <c r="AH80" s="527"/>
      <c r="AI80" s="74"/>
      <c r="AJ80" s="528"/>
      <c r="AK80" s="521"/>
      <c r="AL80" s="521"/>
      <c r="AM80" s="527"/>
      <c r="AN80" s="74"/>
      <c r="AO80" s="528"/>
      <c r="AP80" s="521"/>
      <c r="AQ80" s="521"/>
      <c r="AR80" s="527"/>
    </row>
    <row r="81" ht="15.75" customHeight="1">
      <c r="A81" s="487">
        <v>5.0</v>
      </c>
      <c r="B81" s="507" t="s">
        <v>348</v>
      </c>
      <c r="C81" s="489">
        <v>46332.0</v>
      </c>
      <c r="D81" s="489">
        <v>46352.0</v>
      </c>
      <c r="E81" s="490">
        <f t="shared" si="247"/>
        <v>21</v>
      </c>
      <c r="F81" s="300">
        <f>F82+F86+F90+F94</f>
        <v>183</v>
      </c>
      <c r="G81" s="322">
        <f t="shared" si="3"/>
        <v>0.2313527181</v>
      </c>
      <c r="H81" s="322">
        <f>H96</f>
        <v>0.8836915297</v>
      </c>
      <c r="I81" s="491">
        <f>I82+I86+I90+I94</f>
        <v>196</v>
      </c>
      <c r="J81" s="491">
        <f>J96</f>
        <v>537</v>
      </c>
      <c r="K81" s="454">
        <f t="shared" si="55"/>
        <v>0.9437609842</v>
      </c>
      <c r="L81" s="491">
        <f>L82+L86+L90+L94</f>
        <v>31.84</v>
      </c>
      <c r="M81" s="491">
        <f>M96</f>
        <v>88.38</v>
      </c>
      <c r="N81" s="62" t="str">
        <f t="shared" si="5"/>
        <v>#REF!</v>
      </c>
      <c r="O81" s="74"/>
      <c r="P81" s="528"/>
      <c r="Q81" s="521"/>
      <c r="R81" s="521"/>
      <c r="S81" s="527"/>
      <c r="T81" s="74"/>
      <c r="U81" s="528"/>
      <c r="V81" s="521"/>
      <c r="W81" s="521"/>
      <c r="X81" s="527"/>
      <c r="Y81" s="74"/>
      <c r="Z81" s="528"/>
      <c r="AA81" s="521"/>
      <c r="AB81" s="521"/>
      <c r="AC81" s="527"/>
      <c r="AD81" s="74"/>
      <c r="AE81" s="528"/>
      <c r="AF81" s="521"/>
      <c r="AG81" s="521"/>
      <c r="AH81" s="527"/>
      <c r="AI81" s="74"/>
      <c r="AJ81" s="528"/>
      <c r="AK81" s="521"/>
      <c r="AL81" s="521"/>
      <c r="AM81" s="527"/>
      <c r="AN81" s="74"/>
      <c r="AO81" s="528"/>
      <c r="AP81" s="521"/>
      <c r="AQ81" s="521"/>
      <c r="AR81" s="527"/>
    </row>
    <row r="82" ht="15.75" customHeight="1">
      <c r="A82" s="492">
        <v>5.1</v>
      </c>
      <c r="B82" s="493" t="s">
        <v>349</v>
      </c>
      <c r="C82" s="494">
        <v>46332.0</v>
      </c>
      <c r="D82" s="494">
        <v>46339.0</v>
      </c>
      <c r="E82" s="495">
        <f t="shared" si="247"/>
        <v>8</v>
      </c>
      <c r="F82" s="277">
        <f>SUM(F83:F85)</f>
        <v>71</v>
      </c>
      <c r="G82" s="315">
        <f t="shared" si="3"/>
        <v>0.08975979772</v>
      </c>
      <c r="H82" s="315">
        <f>H85</f>
        <v>0.7420986094</v>
      </c>
      <c r="I82" s="496">
        <f>SUM(I83:I85)</f>
        <v>73</v>
      </c>
      <c r="J82" s="496">
        <f>J85</f>
        <v>414</v>
      </c>
      <c r="K82" s="245">
        <f t="shared" si="55"/>
        <v>0.7275922671</v>
      </c>
      <c r="L82" s="496">
        <f>SUM(L83:L85)</f>
        <v>11.72</v>
      </c>
      <c r="M82" s="496">
        <f>M85</f>
        <v>68.26</v>
      </c>
      <c r="N82" s="62" t="str">
        <f t="shared" si="5"/>
        <v>#REF!</v>
      </c>
      <c r="O82" s="74"/>
      <c r="P82" s="528"/>
      <c r="Q82" s="521"/>
      <c r="R82" s="521"/>
      <c r="S82" s="527"/>
      <c r="T82" s="74"/>
      <c r="U82" s="528"/>
      <c r="V82" s="521"/>
      <c r="W82" s="521"/>
      <c r="X82" s="527"/>
      <c r="Y82" s="74"/>
      <c r="Z82" s="528"/>
      <c r="AA82" s="521"/>
      <c r="AB82" s="521"/>
      <c r="AC82" s="527"/>
      <c r="AD82" s="74"/>
      <c r="AE82" s="528"/>
      <c r="AF82" s="521"/>
      <c r="AG82" s="521"/>
      <c r="AH82" s="527"/>
      <c r="AI82" s="74"/>
      <c r="AJ82" s="528"/>
      <c r="AK82" s="521"/>
      <c r="AL82" s="521"/>
      <c r="AM82" s="527"/>
      <c r="AN82" s="74"/>
      <c r="AO82" s="528"/>
      <c r="AP82" s="521"/>
      <c r="AQ82" s="521"/>
      <c r="AR82" s="527"/>
    </row>
    <row r="83" ht="15.75" customHeight="1">
      <c r="A83" s="257" t="s">
        <v>212</v>
      </c>
      <c r="B83" s="258" t="s">
        <v>350</v>
      </c>
      <c r="C83" s="497">
        <v>46332.0</v>
      </c>
      <c r="D83" s="497">
        <v>46335.0</v>
      </c>
      <c r="E83" s="498">
        <f t="shared" si="247"/>
        <v>4</v>
      </c>
      <c r="F83" s="261">
        <v>35.0</v>
      </c>
      <c r="G83" s="263">
        <f t="shared" si="3"/>
        <v>0.04424778761</v>
      </c>
      <c r="H83" s="263">
        <f>H79+G83</f>
        <v>0.6965865992</v>
      </c>
      <c r="I83" s="475">
        <f t="shared" ref="I83:I85" si="268">P83+U83+Z83+AE83+AJ83+AO83</f>
        <v>36</v>
      </c>
      <c r="J83" s="287">
        <f>J80+I83</f>
        <v>377</v>
      </c>
      <c r="K83" s="326">
        <f t="shared" si="55"/>
        <v>0.6625659051</v>
      </c>
      <c r="L83" s="476">
        <f t="shared" ref="L83:L85" si="269">S83+X83+AC83+AH83+AM83+AR83</f>
        <v>5.64</v>
      </c>
      <c r="M83" s="287">
        <f>M79+L83</f>
        <v>62.18</v>
      </c>
      <c r="N83" s="247" t="str">
        <f t="shared" si="5"/>
        <v>#REF!</v>
      </c>
      <c r="O83" s="74">
        <f t="shared" ref="O83:O85" si="270">P83/$F83</f>
        <v>0.1714285714</v>
      </c>
      <c r="P83" s="528">
        <v>6.0</v>
      </c>
      <c r="Q83" s="521"/>
      <c r="R83" s="521">
        <f>Roles!$D$5</f>
        <v>0.44</v>
      </c>
      <c r="S83" s="527">
        <f t="shared" ref="S83:S85" si="271">R83*P83</f>
        <v>2.64</v>
      </c>
      <c r="T83" s="74">
        <f t="shared" ref="T83:T85" si="272">U83/$F83</f>
        <v>0.1714285714</v>
      </c>
      <c r="U83" s="528">
        <v>6.0</v>
      </c>
      <c r="V83" s="521"/>
      <c r="W83" s="521">
        <f>Roles!$D$6</f>
        <v>0.1</v>
      </c>
      <c r="X83" s="527">
        <f t="shared" ref="X83:X85" si="273">W83*U83</f>
        <v>0.6</v>
      </c>
      <c r="Y83" s="74">
        <f t="shared" ref="Y83:Y85" si="274">Z83/$F83</f>
        <v>0.1714285714</v>
      </c>
      <c r="Z83" s="528">
        <v>6.0</v>
      </c>
      <c r="AA83" s="521"/>
      <c r="AB83" s="521">
        <f>Roles!$D$6</f>
        <v>0.1</v>
      </c>
      <c r="AC83" s="527">
        <f t="shared" ref="AC83:AC85" si="275">AB83*Z83</f>
        <v>0.6</v>
      </c>
      <c r="AD83" s="74">
        <f t="shared" ref="AD83:AD85" si="276">AE83/$F83</f>
        <v>0.1714285714</v>
      </c>
      <c r="AE83" s="528">
        <v>6.0</v>
      </c>
      <c r="AF83" s="521"/>
      <c r="AG83" s="521">
        <f>Roles!$D$6</f>
        <v>0.1</v>
      </c>
      <c r="AH83" s="527">
        <f t="shared" ref="AH83:AH85" si="277">AG83*AE83</f>
        <v>0.6</v>
      </c>
      <c r="AI83" s="74">
        <f t="shared" ref="AI83:AI85" si="278">AJ83/$F83</f>
        <v>0.1714285714</v>
      </c>
      <c r="AJ83" s="528">
        <v>6.0</v>
      </c>
      <c r="AK83" s="521"/>
      <c r="AL83" s="521">
        <f>Roles!$D$6</f>
        <v>0.1</v>
      </c>
      <c r="AM83" s="527">
        <f t="shared" ref="AM83:AM85" si="279">AL83*AJ83</f>
        <v>0.6</v>
      </c>
      <c r="AN83" s="74">
        <f t="shared" ref="AN83:AN85" si="280">AO83/$F83</f>
        <v>0.1714285714</v>
      </c>
      <c r="AO83" s="528">
        <v>6.0</v>
      </c>
      <c r="AP83" s="521"/>
      <c r="AQ83" s="521">
        <f>Roles!$D$6</f>
        <v>0.1</v>
      </c>
      <c r="AR83" s="527">
        <f t="shared" ref="AR83:AR85" si="281">AQ83*AO83</f>
        <v>0.6</v>
      </c>
    </row>
    <row r="84" ht="15.75" customHeight="1">
      <c r="A84" s="257" t="s">
        <v>214</v>
      </c>
      <c r="B84" s="501" t="s">
        <v>351</v>
      </c>
      <c r="C84" s="497">
        <v>46333.0</v>
      </c>
      <c r="D84" s="497">
        <v>46333.0</v>
      </c>
      <c r="E84" s="498">
        <v>1.0</v>
      </c>
      <c r="F84" s="499">
        <v>1.0</v>
      </c>
      <c r="G84" s="327">
        <f t="shared" si="3"/>
        <v>0.001264222503</v>
      </c>
      <c r="H84" s="327">
        <f t="shared" ref="H84:H85" si="282">H83+G84</f>
        <v>0.6978508217</v>
      </c>
      <c r="I84" s="475">
        <f t="shared" si="268"/>
        <v>1</v>
      </c>
      <c r="J84" s="328">
        <f t="shared" ref="J84:J85" si="283">J83+I84</f>
        <v>378</v>
      </c>
      <c r="K84" s="329">
        <f t="shared" si="55"/>
        <v>0.6643233743</v>
      </c>
      <c r="L84" s="476">
        <f t="shared" si="269"/>
        <v>0.44</v>
      </c>
      <c r="M84" s="328">
        <f t="shared" ref="M84:M85" si="284">M83+L84</f>
        <v>62.62</v>
      </c>
      <c r="N84" s="106" t="str">
        <f t="shared" si="5"/>
        <v>#REF!</v>
      </c>
      <c r="O84" s="74">
        <f t="shared" si="270"/>
        <v>1</v>
      </c>
      <c r="P84" s="528">
        <v>1.0</v>
      </c>
      <c r="Q84" s="521"/>
      <c r="R84" s="521">
        <f>Roles!$D$5</f>
        <v>0.44</v>
      </c>
      <c r="S84" s="527">
        <f t="shared" si="271"/>
        <v>0.44</v>
      </c>
      <c r="T84" s="74">
        <f t="shared" si="272"/>
        <v>0</v>
      </c>
      <c r="U84" s="528">
        <v>0.0</v>
      </c>
      <c r="V84" s="521"/>
      <c r="W84" s="521">
        <f>Roles!$D$6</f>
        <v>0.1</v>
      </c>
      <c r="X84" s="527">
        <f t="shared" si="273"/>
        <v>0</v>
      </c>
      <c r="Y84" s="74">
        <f t="shared" si="274"/>
        <v>0</v>
      </c>
      <c r="Z84" s="528">
        <v>0.0</v>
      </c>
      <c r="AA84" s="521"/>
      <c r="AB84" s="521">
        <f>Roles!$D$6</f>
        <v>0.1</v>
      </c>
      <c r="AC84" s="527">
        <f t="shared" si="275"/>
        <v>0</v>
      </c>
      <c r="AD84" s="74">
        <f t="shared" si="276"/>
        <v>0</v>
      </c>
      <c r="AE84" s="528">
        <v>0.0</v>
      </c>
      <c r="AF84" s="521"/>
      <c r="AG84" s="521">
        <f>Roles!$D$6</f>
        <v>0.1</v>
      </c>
      <c r="AH84" s="527">
        <f t="shared" si="277"/>
        <v>0</v>
      </c>
      <c r="AI84" s="74">
        <f t="shared" si="278"/>
        <v>0</v>
      </c>
      <c r="AJ84" s="528">
        <v>0.0</v>
      </c>
      <c r="AK84" s="521"/>
      <c r="AL84" s="521">
        <f>Roles!$D$6</f>
        <v>0.1</v>
      </c>
      <c r="AM84" s="527">
        <f t="shared" si="279"/>
        <v>0</v>
      </c>
      <c r="AN84" s="74">
        <f t="shared" si="280"/>
        <v>0</v>
      </c>
      <c r="AO84" s="528">
        <v>0.0</v>
      </c>
      <c r="AP84" s="521"/>
      <c r="AQ84" s="521">
        <f>Roles!$D$6</f>
        <v>0.1</v>
      </c>
      <c r="AR84" s="527">
        <f t="shared" si="281"/>
        <v>0</v>
      </c>
    </row>
    <row r="85" ht="15.75" customHeight="1">
      <c r="A85" s="257" t="s">
        <v>216</v>
      </c>
      <c r="B85" s="258" t="s">
        <v>352</v>
      </c>
      <c r="C85" s="497">
        <v>46336.0</v>
      </c>
      <c r="D85" s="497">
        <v>46339.0</v>
      </c>
      <c r="E85" s="498">
        <f t="shared" ref="E85:E86" si="285">D85-C85+1</f>
        <v>4</v>
      </c>
      <c r="F85" s="261">
        <v>35.0</v>
      </c>
      <c r="G85" s="327">
        <f t="shared" si="3"/>
        <v>0.04424778761</v>
      </c>
      <c r="H85" s="327">
        <f t="shared" si="282"/>
        <v>0.7420986094</v>
      </c>
      <c r="I85" s="475">
        <f t="shared" si="268"/>
        <v>36</v>
      </c>
      <c r="J85" s="328">
        <f t="shared" si="283"/>
        <v>414</v>
      </c>
      <c r="K85" s="329">
        <f t="shared" si="55"/>
        <v>0.7275922671</v>
      </c>
      <c r="L85" s="476">
        <f t="shared" si="269"/>
        <v>5.64</v>
      </c>
      <c r="M85" s="328">
        <f t="shared" si="284"/>
        <v>68.26</v>
      </c>
      <c r="N85" s="120" t="str">
        <f t="shared" si="5"/>
        <v>#REF!</v>
      </c>
      <c r="O85" s="74">
        <f t="shared" si="270"/>
        <v>0.1714285714</v>
      </c>
      <c r="P85" s="528">
        <v>6.0</v>
      </c>
      <c r="Q85" s="521"/>
      <c r="R85" s="521">
        <f>Roles!$D$5</f>
        <v>0.44</v>
      </c>
      <c r="S85" s="527">
        <f t="shared" si="271"/>
        <v>2.64</v>
      </c>
      <c r="T85" s="74">
        <f t="shared" si="272"/>
        <v>0.1714285714</v>
      </c>
      <c r="U85" s="528">
        <v>6.0</v>
      </c>
      <c r="V85" s="521"/>
      <c r="W85" s="521">
        <f>Roles!$D$6</f>
        <v>0.1</v>
      </c>
      <c r="X85" s="527">
        <f t="shared" si="273"/>
        <v>0.6</v>
      </c>
      <c r="Y85" s="74">
        <f t="shared" si="274"/>
        <v>0.1714285714</v>
      </c>
      <c r="Z85" s="528">
        <v>6.0</v>
      </c>
      <c r="AA85" s="521"/>
      <c r="AB85" s="521">
        <f>Roles!$D$6</f>
        <v>0.1</v>
      </c>
      <c r="AC85" s="527">
        <f t="shared" si="275"/>
        <v>0.6</v>
      </c>
      <c r="AD85" s="74">
        <f t="shared" si="276"/>
        <v>0.1714285714</v>
      </c>
      <c r="AE85" s="528">
        <v>6.0</v>
      </c>
      <c r="AF85" s="521"/>
      <c r="AG85" s="521">
        <f>Roles!$D$6</f>
        <v>0.1</v>
      </c>
      <c r="AH85" s="527">
        <f t="shared" si="277"/>
        <v>0.6</v>
      </c>
      <c r="AI85" s="74">
        <f t="shared" si="278"/>
        <v>0.1714285714</v>
      </c>
      <c r="AJ85" s="528">
        <v>6.0</v>
      </c>
      <c r="AK85" s="521"/>
      <c r="AL85" s="521">
        <f>Roles!$D$6</f>
        <v>0.1</v>
      </c>
      <c r="AM85" s="527">
        <f t="shared" si="279"/>
        <v>0.6</v>
      </c>
      <c r="AN85" s="74">
        <f t="shared" si="280"/>
        <v>0.1714285714</v>
      </c>
      <c r="AO85" s="528">
        <v>6.0</v>
      </c>
      <c r="AP85" s="521"/>
      <c r="AQ85" s="521">
        <f>Roles!$D$6</f>
        <v>0.1</v>
      </c>
      <c r="AR85" s="527">
        <f t="shared" si="281"/>
        <v>0.6</v>
      </c>
    </row>
    <row r="86" ht="15.75" customHeight="1">
      <c r="A86" s="492">
        <v>5.2</v>
      </c>
      <c r="B86" s="493" t="s">
        <v>353</v>
      </c>
      <c r="C86" s="494">
        <v>46340.0</v>
      </c>
      <c r="D86" s="494">
        <v>46346.0</v>
      </c>
      <c r="E86" s="495">
        <f t="shared" si="285"/>
        <v>7</v>
      </c>
      <c r="F86" s="277">
        <f>SUM(F87:F89)</f>
        <v>61</v>
      </c>
      <c r="G86" s="315">
        <f t="shared" si="3"/>
        <v>0.07711757269</v>
      </c>
      <c r="H86" s="315">
        <f>H89</f>
        <v>0.819216182</v>
      </c>
      <c r="I86" s="496">
        <f>SUM(I87:I89)</f>
        <v>73</v>
      </c>
      <c r="J86" s="496">
        <f>J89</f>
        <v>487</v>
      </c>
      <c r="K86" s="245">
        <f t="shared" si="55"/>
        <v>0.855887522</v>
      </c>
      <c r="L86" s="496">
        <f>SUM(L87:L89)</f>
        <v>11.72</v>
      </c>
      <c r="M86" s="496">
        <f>M89</f>
        <v>79.98</v>
      </c>
      <c r="N86" s="529" t="str">
        <f t="shared" si="5"/>
        <v>#REF!</v>
      </c>
      <c r="O86" s="74"/>
      <c r="P86" s="528"/>
      <c r="Q86" s="521"/>
      <c r="R86" s="521"/>
      <c r="S86" s="527"/>
      <c r="T86" s="74"/>
      <c r="U86" s="528"/>
      <c r="V86" s="521"/>
      <c r="W86" s="521"/>
      <c r="X86" s="527"/>
      <c r="Y86" s="74"/>
      <c r="Z86" s="528"/>
      <c r="AA86" s="521"/>
      <c r="AB86" s="521"/>
      <c r="AC86" s="527"/>
      <c r="AD86" s="74"/>
      <c r="AE86" s="528"/>
      <c r="AF86" s="521"/>
      <c r="AG86" s="521"/>
      <c r="AH86" s="527"/>
      <c r="AI86" s="74"/>
      <c r="AJ86" s="528"/>
      <c r="AK86" s="521"/>
      <c r="AL86" s="521"/>
      <c r="AM86" s="527"/>
      <c r="AN86" s="74"/>
      <c r="AO86" s="528"/>
      <c r="AP86" s="521"/>
      <c r="AQ86" s="521"/>
      <c r="AR86" s="527"/>
    </row>
    <row r="87" ht="15.75" customHeight="1">
      <c r="A87" s="257" t="s">
        <v>354</v>
      </c>
      <c r="B87" s="501" t="s">
        <v>355</v>
      </c>
      <c r="C87" s="497">
        <v>46340.0</v>
      </c>
      <c r="D87" s="497">
        <v>46340.0</v>
      </c>
      <c r="E87" s="498">
        <v>1.0</v>
      </c>
      <c r="F87" s="499">
        <v>1.0</v>
      </c>
      <c r="G87" s="263">
        <f t="shared" si="3"/>
        <v>0.001264222503</v>
      </c>
      <c r="H87" s="263">
        <f>H85+G87</f>
        <v>0.7433628319</v>
      </c>
      <c r="I87" s="475">
        <f t="shared" ref="I87:I89" si="286">P87+U87+Z87+AE87+AJ87+AO87</f>
        <v>1</v>
      </c>
      <c r="J87" s="287">
        <f>J85+I87</f>
        <v>415</v>
      </c>
      <c r="K87" s="326">
        <f t="shared" si="55"/>
        <v>0.7293497364</v>
      </c>
      <c r="L87" s="476">
        <f t="shared" ref="L87:L89" si="287">S87+X87+AC87+AH87+AM87+AR87</f>
        <v>0.44</v>
      </c>
      <c r="M87" s="287">
        <f>M85+L87</f>
        <v>68.7</v>
      </c>
      <c r="N87" s="512"/>
      <c r="O87" s="74">
        <f t="shared" ref="O87:O89" si="288">P87/$F87</f>
        <v>1</v>
      </c>
      <c r="P87" s="528">
        <v>1.0</v>
      </c>
      <c r="Q87" s="521"/>
      <c r="R87" s="521">
        <f>Roles!$D$5</f>
        <v>0.44</v>
      </c>
      <c r="S87" s="527">
        <f t="shared" ref="S87:S89" si="289">R87*P87</f>
        <v>0.44</v>
      </c>
      <c r="T87" s="74">
        <f t="shared" ref="T87:T89" si="290">U87/$F87</f>
        <v>0</v>
      </c>
      <c r="U87" s="528">
        <v>0.0</v>
      </c>
      <c r="V87" s="521"/>
      <c r="W87" s="521">
        <f>Roles!$D$6</f>
        <v>0.1</v>
      </c>
      <c r="X87" s="527">
        <f t="shared" ref="X87:X89" si="291">W87*U87</f>
        <v>0</v>
      </c>
      <c r="Y87" s="74">
        <f t="shared" ref="Y87:Y89" si="292">Z87/$F87</f>
        <v>0</v>
      </c>
      <c r="Z87" s="528">
        <v>0.0</v>
      </c>
      <c r="AA87" s="521"/>
      <c r="AB87" s="521">
        <f>Roles!$D$6</f>
        <v>0.1</v>
      </c>
      <c r="AC87" s="527">
        <f t="shared" ref="AC87:AC89" si="293">AB87*Z87</f>
        <v>0</v>
      </c>
      <c r="AD87" s="74">
        <f t="shared" ref="AD87:AD89" si="294">AE87/$F87</f>
        <v>0</v>
      </c>
      <c r="AE87" s="528">
        <v>0.0</v>
      </c>
      <c r="AF87" s="521"/>
      <c r="AG87" s="521">
        <f>Roles!$D$6</f>
        <v>0.1</v>
      </c>
      <c r="AH87" s="527">
        <f t="shared" ref="AH87:AH89" si="295">AG87*AE87</f>
        <v>0</v>
      </c>
      <c r="AI87" s="74">
        <f t="shared" ref="AI87:AI89" si="296">AJ87/$F87</f>
        <v>0</v>
      </c>
      <c r="AJ87" s="528">
        <v>0.0</v>
      </c>
      <c r="AK87" s="521"/>
      <c r="AL87" s="521">
        <f>Roles!$D$6</f>
        <v>0.1</v>
      </c>
      <c r="AM87" s="527">
        <f t="shared" ref="AM87:AM89" si="297">AL87*AJ87</f>
        <v>0</v>
      </c>
      <c r="AN87" s="74">
        <f t="shared" ref="AN87:AN89" si="298">AO87/$F87</f>
        <v>0</v>
      </c>
      <c r="AO87" s="528">
        <v>0.0</v>
      </c>
      <c r="AP87" s="521"/>
      <c r="AQ87" s="521">
        <f>Roles!$D$6</f>
        <v>0.1</v>
      </c>
      <c r="AR87" s="527">
        <f t="shared" ref="AR87:AR89" si="299">AQ87*AO87</f>
        <v>0</v>
      </c>
    </row>
    <row r="88" ht="15.75" customHeight="1">
      <c r="A88" s="257" t="s">
        <v>356</v>
      </c>
      <c r="B88" s="258" t="s">
        <v>357</v>
      </c>
      <c r="C88" s="497">
        <v>46340.0</v>
      </c>
      <c r="D88" s="497">
        <v>46343.0</v>
      </c>
      <c r="E88" s="498">
        <f t="shared" ref="E88:E90" si="300">D88-C88+1</f>
        <v>4</v>
      </c>
      <c r="F88" s="261">
        <v>30.0</v>
      </c>
      <c r="G88" s="327">
        <f t="shared" si="3"/>
        <v>0.03792667509</v>
      </c>
      <c r="H88" s="327">
        <f t="shared" ref="H88:H89" si="301">H87+G88</f>
        <v>0.781289507</v>
      </c>
      <c r="I88" s="475">
        <f t="shared" si="286"/>
        <v>36</v>
      </c>
      <c r="J88" s="328">
        <f t="shared" ref="J88:J89" si="302">J87+I88</f>
        <v>451</v>
      </c>
      <c r="K88" s="329">
        <f t="shared" si="55"/>
        <v>0.7926186292</v>
      </c>
      <c r="L88" s="476">
        <f t="shared" si="287"/>
        <v>5.64</v>
      </c>
      <c r="M88" s="328">
        <f t="shared" ref="M88:M89" si="303">M87+L88</f>
        <v>74.34</v>
      </c>
      <c r="N88" s="133"/>
      <c r="O88" s="74">
        <f t="shared" si="288"/>
        <v>0.2</v>
      </c>
      <c r="P88" s="528">
        <v>6.0</v>
      </c>
      <c r="Q88" s="521"/>
      <c r="R88" s="521">
        <f>Roles!$D$5</f>
        <v>0.44</v>
      </c>
      <c r="S88" s="527">
        <f t="shared" si="289"/>
        <v>2.64</v>
      </c>
      <c r="T88" s="74">
        <f t="shared" si="290"/>
        <v>0.2</v>
      </c>
      <c r="U88" s="528">
        <v>6.0</v>
      </c>
      <c r="V88" s="521"/>
      <c r="W88" s="521">
        <f>Roles!$D$6</f>
        <v>0.1</v>
      </c>
      <c r="X88" s="527">
        <f t="shared" si="291"/>
        <v>0.6</v>
      </c>
      <c r="Y88" s="74">
        <f t="shared" si="292"/>
        <v>0.2</v>
      </c>
      <c r="Z88" s="528">
        <v>6.0</v>
      </c>
      <c r="AA88" s="521"/>
      <c r="AB88" s="521">
        <f>Roles!$D$6</f>
        <v>0.1</v>
      </c>
      <c r="AC88" s="527">
        <f t="shared" si="293"/>
        <v>0.6</v>
      </c>
      <c r="AD88" s="74">
        <f t="shared" si="294"/>
        <v>0.2</v>
      </c>
      <c r="AE88" s="528">
        <v>6.0</v>
      </c>
      <c r="AF88" s="521"/>
      <c r="AG88" s="521">
        <f>Roles!$D$6</f>
        <v>0.1</v>
      </c>
      <c r="AH88" s="527">
        <f t="shared" si="295"/>
        <v>0.6</v>
      </c>
      <c r="AI88" s="74">
        <f t="shared" si="296"/>
        <v>0.2</v>
      </c>
      <c r="AJ88" s="528">
        <v>6.0</v>
      </c>
      <c r="AK88" s="521"/>
      <c r="AL88" s="521">
        <f>Roles!$D$6</f>
        <v>0.1</v>
      </c>
      <c r="AM88" s="527">
        <f t="shared" si="297"/>
        <v>0.6</v>
      </c>
      <c r="AN88" s="74">
        <f t="shared" si="298"/>
        <v>0.2</v>
      </c>
      <c r="AO88" s="528">
        <v>6.0</v>
      </c>
      <c r="AP88" s="521"/>
      <c r="AQ88" s="521">
        <f>Roles!$D$6</f>
        <v>0.1</v>
      </c>
      <c r="AR88" s="527">
        <f t="shared" si="299"/>
        <v>0.6</v>
      </c>
    </row>
    <row r="89" ht="15.75" customHeight="1">
      <c r="A89" s="257" t="s">
        <v>358</v>
      </c>
      <c r="B89" s="258" t="s">
        <v>359</v>
      </c>
      <c r="C89" s="497">
        <v>46344.0</v>
      </c>
      <c r="D89" s="497">
        <v>46346.0</v>
      </c>
      <c r="E89" s="498">
        <f t="shared" si="300"/>
        <v>3</v>
      </c>
      <c r="F89" s="261">
        <v>30.0</v>
      </c>
      <c r="G89" s="327">
        <f t="shared" si="3"/>
        <v>0.03792667509</v>
      </c>
      <c r="H89" s="327">
        <f t="shared" si="301"/>
        <v>0.819216182</v>
      </c>
      <c r="I89" s="475">
        <f t="shared" si="286"/>
        <v>36</v>
      </c>
      <c r="J89" s="328">
        <f t="shared" si="302"/>
        <v>487</v>
      </c>
      <c r="K89" s="329">
        <f t="shared" si="55"/>
        <v>0.855887522</v>
      </c>
      <c r="L89" s="476">
        <f t="shared" si="287"/>
        <v>5.64</v>
      </c>
      <c r="M89" s="328">
        <f t="shared" si="303"/>
        <v>79.98</v>
      </c>
      <c r="N89" s="133"/>
      <c r="O89" s="74">
        <f t="shared" si="288"/>
        <v>0.2</v>
      </c>
      <c r="P89" s="528">
        <v>6.0</v>
      </c>
      <c r="Q89" s="521"/>
      <c r="R89" s="521">
        <f>Roles!$D$5</f>
        <v>0.44</v>
      </c>
      <c r="S89" s="527">
        <f t="shared" si="289"/>
        <v>2.64</v>
      </c>
      <c r="T89" s="74">
        <f t="shared" si="290"/>
        <v>0.2</v>
      </c>
      <c r="U89" s="528">
        <v>6.0</v>
      </c>
      <c r="V89" s="521"/>
      <c r="W89" s="521">
        <f>Roles!$D$6</f>
        <v>0.1</v>
      </c>
      <c r="X89" s="527">
        <f t="shared" si="291"/>
        <v>0.6</v>
      </c>
      <c r="Y89" s="74">
        <f t="shared" si="292"/>
        <v>0.2</v>
      </c>
      <c r="Z89" s="528">
        <v>6.0</v>
      </c>
      <c r="AA89" s="521"/>
      <c r="AB89" s="521">
        <f>Roles!$D$6</f>
        <v>0.1</v>
      </c>
      <c r="AC89" s="527">
        <f t="shared" si="293"/>
        <v>0.6</v>
      </c>
      <c r="AD89" s="74">
        <f t="shared" si="294"/>
        <v>0.2</v>
      </c>
      <c r="AE89" s="528">
        <v>6.0</v>
      </c>
      <c r="AF89" s="521"/>
      <c r="AG89" s="521">
        <f>Roles!$D$6</f>
        <v>0.1</v>
      </c>
      <c r="AH89" s="527">
        <f t="shared" si="295"/>
        <v>0.6</v>
      </c>
      <c r="AI89" s="74">
        <f t="shared" si="296"/>
        <v>0.2</v>
      </c>
      <c r="AJ89" s="528">
        <v>6.0</v>
      </c>
      <c r="AK89" s="521"/>
      <c r="AL89" s="521">
        <f>Roles!$D$6</f>
        <v>0.1</v>
      </c>
      <c r="AM89" s="527">
        <f t="shared" si="297"/>
        <v>0.6</v>
      </c>
      <c r="AN89" s="74">
        <f t="shared" si="298"/>
        <v>0.2</v>
      </c>
      <c r="AO89" s="528">
        <v>6.0</v>
      </c>
      <c r="AP89" s="521"/>
      <c r="AQ89" s="521">
        <f>Roles!$D$6</f>
        <v>0.1</v>
      </c>
      <c r="AR89" s="527">
        <f t="shared" si="299"/>
        <v>0.6</v>
      </c>
    </row>
    <row r="90" ht="15.75" customHeight="1">
      <c r="A90" s="492">
        <v>5.3</v>
      </c>
      <c r="B90" s="493" t="s">
        <v>360</v>
      </c>
      <c r="C90" s="494">
        <v>46347.0</v>
      </c>
      <c r="D90" s="494">
        <v>46349.0</v>
      </c>
      <c r="E90" s="495">
        <f t="shared" si="300"/>
        <v>3</v>
      </c>
      <c r="F90" s="277">
        <f>SUM(F91:F93)</f>
        <v>31</v>
      </c>
      <c r="G90" s="315">
        <f t="shared" si="3"/>
        <v>0.0391908976</v>
      </c>
      <c r="H90" s="315">
        <f>H93</f>
        <v>0.8584070796</v>
      </c>
      <c r="I90" s="496">
        <f>SUM(I91:I93)</f>
        <v>37</v>
      </c>
      <c r="J90" s="496">
        <f>J93</f>
        <v>524</v>
      </c>
      <c r="K90" s="245">
        <f t="shared" si="55"/>
        <v>0.920913884</v>
      </c>
      <c r="L90" s="496">
        <f>SUM(L91:L93)</f>
        <v>6.08</v>
      </c>
      <c r="M90" s="496">
        <f>M93</f>
        <v>86.06</v>
      </c>
      <c r="N90" s="133"/>
      <c r="O90" s="74"/>
      <c r="P90" s="528"/>
      <c r="Q90" s="521"/>
      <c r="R90" s="521"/>
      <c r="S90" s="527"/>
      <c r="T90" s="74"/>
      <c r="U90" s="528"/>
      <c r="V90" s="521"/>
      <c r="W90" s="521"/>
      <c r="X90" s="527"/>
      <c r="Y90" s="74"/>
      <c r="Z90" s="528"/>
      <c r="AA90" s="521"/>
      <c r="AB90" s="521"/>
      <c r="AC90" s="527"/>
      <c r="AD90" s="74"/>
      <c r="AE90" s="528"/>
      <c r="AF90" s="521"/>
      <c r="AG90" s="521"/>
      <c r="AH90" s="527"/>
      <c r="AI90" s="74"/>
      <c r="AJ90" s="528"/>
      <c r="AK90" s="521"/>
      <c r="AL90" s="521"/>
      <c r="AM90" s="527"/>
      <c r="AN90" s="74"/>
      <c r="AO90" s="528"/>
      <c r="AP90" s="521"/>
      <c r="AQ90" s="521"/>
      <c r="AR90" s="527"/>
    </row>
    <row r="91" ht="15.75" customHeight="1">
      <c r="A91" s="257" t="s">
        <v>361</v>
      </c>
      <c r="B91" s="501" t="s">
        <v>362</v>
      </c>
      <c r="C91" s="497">
        <v>46347.0</v>
      </c>
      <c r="D91" s="497">
        <v>46347.0</v>
      </c>
      <c r="E91" s="498">
        <v>1.0</v>
      </c>
      <c r="F91" s="499">
        <v>1.0</v>
      </c>
      <c r="G91" s="263">
        <f t="shared" si="3"/>
        <v>0.001264222503</v>
      </c>
      <c r="H91" s="263">
        <f>H89+G91</f>
        <v>0.8204804046</v>
      </c>
      <c r="I91" s="475">
        <f t="shared" ref="I91:I93" si="304">P91+U91+Z91+AE91+AJ91+AO91</f>
        <v>1</v>
      </c>
      <c r="J91" s="287">
        <f>J89+I91</f>
        <v>488</v>
      </c>
      <c r="K91" s="326">
        <f t="shared" si="55"/>
        <v>0.8576449912</v>
      </c>
      <c r="L91" s="476">
        <f t="shared" ref="L91:L93" si="305">S91+X91+AC91+AH91+AM91+AR91</f>
        <v>0.44</v>
      </c>
      <c r="M91" s="287">
        <f>M89+L91</f>
        <v>80.42</v>
      </c>
      <c r="N91" s="133"/>
      <c r="O91" s="74">
        <f t="shared" ref="O91:O93" si="306">P91/$F91</f>
        <v>1</v>
      </c>
      <c r="P91" s="528">
        <v>1.0</v>
      </c>
      <c r="Q91" s="521"/>
      <c r="R91" s="521">
        <f>Roles!$D$5</f>
        <v>0.44</v>
      </c>
      <c r="S91" s="527">
        <f t="shared" ref="S91:S93" si="307">R91*P91</f>
        <v>0.44</v>
      </c>
      <c r="T91" s="74">
        <f t="shared" ref="T91:T93" si="308">U91/$F91</f>
        <v>0</v>
      </c>
      <c r="U91" s="528">
        <v>0.0</v>
      </c>
      <c r="V91" s="521"/>
      <c r="W91" s="521">
        <f>Roles!$D$6</f>
        <v>0.1</v>
      </c>
      <c r="X91" s="527">
        <f t="shared" ref="X91:X93" si="309">W91*U91</f>
        <v>0</v>
      </c>
      <c r="Y91" s="74">
        <f t="shared" ref="Y91:Y93" si="310">Z91/$F91</f>
        <v>0</v>
      </c>
      <c r="Z91" s="528">
        <v>0.0</v>
      </c>
      <c r="AA91" s="521"/>
      <c r="AB91" s="521">
        <f>Roles!$D$6</f>
        <v>0.1</v>
      </c>
      <c r="AC91" s="527">
        <f t="shared" ref="AC91:AC93" si="311">AB91*Z91</f>
        <v>0</v>
      </c>
      <c r="AD91" s="74">
        <f t="shared" ref="AD91:AD93" si="312">AE91/$F91</f>
        <v>0</v>
      </c>
      <c r="AE91" s="528">
        <v>0.0</v>
      </c>
      <c r="AF91" s="521"/>
      <c r="AG91" s="521">
        <f>Roles!$D$6</f>
        <v>0.1</v>
      </c>
      <c r="AH91" s="527">
        <f t="shared" ref="AH91:AH93" si="313">AG91*AE91</f>
        <v>0</v>
      </c>
      <c r="AI91" s="74">
        <f t="shared" ref="AI91:AI93" si="314">AJ91/$F91</f>
        <v>0</v>
      </c>
      <c r="AJ91" s="528">
        <v>0.0</v>
      </c>
      <c r="AK91" s="521"/>
      <c r="AL91" s="521">
        <f>Roles!$D$6</f>
        <v>0.1</v>
      </c>
      <c r="AM91" s="527">
        <f t="shared" ref="AM91:AM93" si="315">AL91*AJ91</f>
        <v>0</v>
      </c>
      <c r="AN91" s="74">
        <f t="shared" ref="AN91:AN93" si="316">AO91/$F91</f>
        <v>0</v>
      </c>
      <c r="AO91" s="528">
        <v>0.0</v>
      </c>
      <c r="AP91" s="521"/>
      <c r="AQ91" s="521">
        <f>Roles!$D$6</f>
        <v>0.1</v>
      </c>
      <c r="AR91" s="527">
        <f t="shared" ref="AR91:AR93" si="317">AQ91*AO91</f>
        <v>0</v>
      </c>
    </row>
    <row r="92" ht="15.75" customHeight="1">
      <c r="A92" s="257" t="s">
        <v>363</v>
      </c>
      <c r="B92" s="258" t="s">
        <v>364</v>
      </c>
      <c r="C92" s="497">
        <v>46347.0</v>
      </c>
      <c r="D92" s="497">
        <v>46348.0</v>
      </c>
      <c r="E92" s="498">
        <f t="shared" ref="E92:E99" si="318">D92-C92+1</f>
        <v>2</v>
      </c>
      <c r="F92" s="261">
        <v>20.0</v>
      </c>
      <c r="G92" s="327">
        <f t="shared" si="3"/>
        <v>0.02528445006</v>
      </c>
      <c r="H92" s="327">
        <f t="shared" ref="H92:H93" si="319">H91+G92</f>
        <v>0.8457648546</v>
      </c>
      <c r="I92" s="475">
        <f t="shared" si="304"/>
        <v>24</v>
      </c>
      <c r="J92" s="328">
        <f t="shared" ref="J92:J93" si="320">J91+I92</f>
        <v>512</v>
      </c>
      <c r="K92" s="329">
        <f t="shared" si="55"/>
        <v>0.8998242531</v>
      </c>
      <c r="L92" s="476">
        <f t="shared" si="305"/>
        <v>3.76</v>
      </c>
      <c r="M92" s="328">
        <f t="shared" ref="M92:M93" si="321">M91+L92</f>
        <v>84.18</v>
      </c>
      <c r="N92" s="133"/>
      <c r="O92" s="74">
        <f t="shared" si="306"/>
        <v>0.2</v>
      </c>
      <c r="P92" s="528">
        <v>4.0</v>
      </c>
      <c r="Q92" s="521"/>
      <c r="R92" s="521">
        <f>Roles!$D$5</f>
        <v>0.44</v>
      </c>
      <c r="S92" s="527">
        <f t="shared" si="307"/>
        <v>1.76</v>
      </c>
      <c r="T92" s="74">
        <f t="shared" si="308"/>
        <v>0.2</v>
      </c>
      <c r="U92" s="528">
        <v>4.0</v>
      </c>
      <c r="V92" s="521"/>
      <c r="W92" s="521">
        <f>Roles!$D$6</f>
        <v>0.1</v>
      </c>
      <c r="X92" s="527">
        <f t="shared" si="309"/>
        <v>0.4</v>
      </c>
      <c r="Y92" s="74">
        <f t="shared" si="310"/>
        <v>0.2</v>
      </c>
      <c r="Z92" s="528">
        <v>4.0</v>
      </c>
      <c r="AA92" s="521"/>
      <c r="AB92" s="521">
        <f>Roles!$D$6</f>
        <v>0.1</v>
      </c>
      <c r="AC92" s="527">
        <f t="shared" si="311"/>
        <v>0.4</v>
      </c>
      <c r="AD92" s="74">
        <f t="shared" si="312"/>
        <v>0.2</v>
      </c>
      <c r="AE92" s="528">
        <v>4.0</v>
      </c>
      <c r="AF92" s="521"/>
      <c r="AG92" s="521">
        <f>Roles!$D$6</f>
        <v>0.1</v>
      </c>
      <c r="AH92" s="527">
        <f t="shared" si="313"/>
        <v>0.4</v>
      </c>
      <c r="AI92" s="74">
        <f t="shared" si="314"/>
        <v>0.2</v>
      </c>
      <c r="AJ92" s="528">
        <v>4.0</v>
      </c>
      <c r="AK92" s="521"/>
      <c r="AL92" s="521">
        <f>Roles!$D$6</f>
        <v>0.1</v>
      </c>
      <c r="AM92" s="527">
        <f t="shared" si="315"/>
        <v>0.4</v>
      </c>
      <c r="AN92" s="74">
        <f t="shared" si="316"/>
        <v>0.2</v>
      </c>
      <c r="AO92" s="528">
        <v>4.0</v>
      </c>
      <c r="AP92" s="521"/>
      <c r="AQ92" s="521">
        <f>Roles!$D$6</f>
        <v>0.1</v>
      </c>
      <c r="AR92" s="527">
        <f t="shared" si="317"/>
        <v>0.4</v>
      </c>
    </row>
    <row r="93" ht="15.75" customHeight="1">
      <c r="A93" s="257" t="s">
        <v>365</v>
      </c>
      <c r="B93" s="258" t="s">
        <v>366</v>
      </c>
      <c r="C93" s="497">
        <v>46349.0</v>
      </c>
      <c r="D93" s="497">
        <v>46349.0</v>
      </c>
      <c r="E93" s="498">
        <f t="shared" si="318"/>
        <v>1</v>
      </c>
      <c r="F93" s="261">
        <v>10.0</v>
      </c>
      <c r="G93" s="327">
        <f t="shared" si="3"/>
        <v>0.01264222503</v>
      </c>
      <c r="H93" s="327">
        <f t="shared" si="319"/>
        <v>0.8584070796</v>
      </c>
      <c r="I93" s="475">
        <f t="shared" si="304"/>
        <v>12</v>
      </c>
      <c r="J93" s="328">
        <f t="shared" si="320"/>
        <v>524</v>
      </c>
      <c r="K93" s="329">
        <f t="shared" si="55"/>
        <v>0.920913884</v>
      </c>
      <c r="L93" s="476">
        <f t="shared" si="305"/>
        <v>1.88</v>
      </c>
      <c r="M93" s="328">
        <f t="shared" si="321"/>
        <v>86.06</v>
      </c>
      <c r="N93" s="133"/>
      <c r="O93" s="74">
        <f t="shared" si="306"/>
        <v>0.2</v>
      </c>
      <c r="P93" s="528">
        <v>2.0</v>
      </c>
      <c r="Q93" s="521"/>
      <c r="R93" s="521">
        <f>Roles!$D$5</f>
        <v>0.44</v>
      </c>
      <c r="S93" s="527">
        <f t="shared" si="307"/>
        <v>0.88</v>
      </c>
      <c r="T93" s="74">
        <f t="shared" si="308"/>
        <v>0.2</v>
      </c>
      <c r="U93" s="528">
        <v>2.0</v>
      </c>
      <c r="V93" s="521"/>
      <c r="W93" s="521">
        <f>Roles!$D$6</f>
        <v>0.1</v>
      </c>
      <c r="X93" s="527">
        <f t="shared" si="309"/>
        <v>0.2</v>
      </c>
      <c r="Y93" s="74">
        <f t="shared" si="310"/>
        <v>0.2</v>
      </c>
      <c r="Z93" s="528">
        <v>2.0</v>
      </c>
      <c r="AA93" s="521"/>
      <c r="AB93" s="521">
        <f>Roles!$D$6</f>
        <v>0.1</v>
      </c>
      <c r="AC93" s="527">
        <f t="shared" si="311"/>
        <v>0.2</v>
      </c>
      <c r="AD93" s="74">
        <f t="shared" si="312"/>
        <v>0.2</v>
      </c>
      <c r="AE93" s="528">
        <v>2.0</v>
      </c>
      <c r="AF93" s="521"/>
      <c r="AG93" s="521">
        <f>Roles!$D$6</f>
        <v>0.1</v>
      </c>
      <c r="AH93" s="527">
        <f t="shared" si="313"/>
        <v>0.2</v>
      </c>
      <c r="AI93" s="74">
        <f t="shared" si="314"/>
        <v>0.2</v>
      </c>
      <c r="AJ93" s="528">
        <v>2.0</v>
      </c>
      <c r="AK93" s="521"/>
      <c r="AL93" s="521">
        <f>Roles!$D$6</f>
        <v>0.1</v>
      </c>
      <c r="AM93" s="527">
        <f t="shared" si="315"/>
        <v>0.2</v>
      </c>
      <c r="AN93" s="74">
        <f t="shared" si="316"/>
        <v>0.2</v>
      </c>
      <c r="AO93" s="528">
        <v>2.0</v>
      </c>
      <c r="AP93" s="521"/>
      <c r="AQ93" s="521">
        <f>Roles!$D$6</f>
        <v>0.1</v>
      </c>
      <c r="AR93" s="527">
        <f t="shared" si="317"/>
        <v>0.2</v>
      </c>
    </row>
    <row r="94" ht="15.75" customHeight="1">
      <c r="A94" s="492">
        <v>5.4</v>
      </c>
      <c r="B94" s="493" t="s">
        <v>367</v>
      </c>
      <c r="C94" s="494">
        <v>46350.0</v>
      </c>
      <c r="D94" s="494">
        <v>46352.0</v>
      </c>
      <c r="E94" s="495">
        <f t="shared" si="318"/>
        <v>3</v>
      </c>
      <c r="F94" s="277">
        <f>SUM(F95:F96)</f>
        <v>20</v>
      </c>
      <c r="G94" s="315">
        <f t="shared" si="3"/>
        <v>0.02528445006</v>
      </c>
      <c r="H94" s="315">
        <f>H96</f>
        <v>0.8836915297</v>
      </c>
      <c r="I94" s="496">
        <f>SUM(I95:I96)</f>
        <v>13</v>
      </c>
      <c r="J94" s="496">
        <f>J96</f>
        <v>537</v>
      </c>
      <c r="K94" s="245">
        <f t="shared" si="55"/>
        <v>0.9437609842</v>
      </c>
      <c r="L94" s="496">
        <f>SUM(L95:L96)</f>
        <v>2.32</v>
      </c>
      <c r="M94" s="496">
        <f>M96</f>
        <v>88.38</v>
      </c>
      <c r="N94" s="133"/>
      <c r="O94" s="74"/>
      <c r="P94" s="528"/>
      <c r="Q94" s="521"/>
      <c r="R94" s="521"/>
      <c r="S94" s="527"/>
      <c r="T94" s="74"/>
      <c r="U94" s="528"/>
      <c r="V94" s="521"/>
      <c r="W94" s="521"/>
      <c r="X94" s="527"/>
      <c r="Y94" s="74"/>
      <c r="Z94" s="528"/>
      <c r="AA94" s="521"/>
      <c r="AB94" s="521"/>
      <c r="AC94" s="527"/>
      <c r="AD94" s="74"/>
      <c r="AE94" s="528"/>
      <c r="AF94" s="521"/>
      <c r="AG94" s="521"/>
      <c r="AH94" s="527"/>
      <c r="AI94" s="74"/>
      <c r="AJ94" s="528"/>
      <c r="AK94" s="521"/>
      <c r="AL94" s="521"/>
      <c r="AM94" s="527"/>
      <c r="AN94" s="74"/>
      <c r="AO94" s="528"/>
      <c r="AP94" s="521"/>
      <c r="AQ94" s="521"/>
      <c r="AR94" s="527"/>
    </row>
    <row r="95" ht="15.75" customHeight="1">
      <c r="A95" s="257" t="s">
        <v>368</v>
      </c>
      <c r="B95" s="258" t="s">
        <v>369</v>
      </c>
      <c r="C95" s="497">
        <v>46350.0</v>
      </c>
      <c r="D95" s="497">
        <v>46351.0</v>
      </c>
      <c r="E95" s="498">
        <f t="shared" si="318"/>
        <v>2</v>
      </c>
      <c r="F95" s="261">
        <v>10.0</v>
      </c>
      <c r="G95" s="263">
        <f t="shared" si="3"/>
        <v>0.01264222503</v>
      </c>
      <c r="H95" s="263">
        <f>H93+G95</f>
        <v>0.8710493047</v>
      </c>
      <c r="I95" s="475">
        <f t="shared" ref="I95:I96" si="322">P95+U95+Z95+AE95+AJ95+AO95</f>
        <v>12</v>
      </c>
      <c r="J95" s="287">
        <f>J93+I95</f>
        <v>536</v>
      </c>
      <c r="K95" s="326">
        <f t="shared" si="55"/>
        <v>0.9420035149</v>
      </c>
      <c r="L95" s="476">
        <f t="shared" ref="L95:L96" si="323">S95+X95+AC95+AH95+AM95+AR95</f>
        <v>1.88</v>
      </c>
      <c r="M95" s="287">
        <f>M93+L95</f>
        <v>87.94</v>
      </c>
      <c r="N95" s="133"/>
      <c r="O95" s="74">
        <f t="shared" ref="O95:O96" si="324">P95/$F95</f>
        <v>0.2</v>
      </c>
      <c r="P95" s="528">
        <v>2.0</v>
      </c>
      <c r="Q95" s="521"/>
      <c r="R95" s="521">
        <f>Roles!$D$5</f>
        <v>0.44</v>
      </c>
      <c r="S95" s="527">
        <f t="shared" ref="S95:S96" si="325">R95*P95</f>
        <v>0.88</v>
      </c>
      <c r="T95" s="74">
        <f t="shared" ref="T95:T96" si="326">U95/$F95</f>
        <v>0.2</v>
      </c>
      <c r="U95" s="528">
        <v>2.0</v>
      </c>
      <c r="V95" s="521"/>
      <c r="W95" s="521">
        <f>Roles!$D$6</f>
        <v>0.1</v>
      </c>
      <c r="X95" s="527">
        <f t="shared" ref="X95:X96" si="327">W95*U95</f>
        <v>0.2</v>
      </c>
      <c r="Y95" s="74">
        <f t="shared" ref="Y95:Y96" si="328">Z95/$F95</f>
        <v>0.2</v>
      </c>
      <c r="Z95" s="528">
        <v>2.0</v>
      </c>
      <c r="AA95" s="521"/>
      <c r="AB95" s="521">
        <f>Roles!$D$6</f>
        <v>0.1</v>
      </c>
      <c r="AC95" s="527">
        <f t="shared" ref="AC95:AC96" si="329">AB95*Z95</f>
        <v>0.2</v>
      </c>
      <c r="AD95" s="74">
        <f t="shared" ref="AD95:AD96" si="330">AE95/$F95</f>
        <v>0.2</v>
      </c>
      <c r="AE95" s="528">
        <v>2.0</v>
      </c>
      <c r="AF95" s="521"/>
      <c r="AG95" s="521">
        <f>Roles!$D$6</f>
        <v>0.1</v>
      </c>
      <c r="AH95" s="527">
        <f t="shared" ref="AH95:AH96" si="331">AG95*AE95</f>
        <v>0.2</v>
      </c>
      <c r="AI95" s="74">
        <f t="shared" ref="AI95:AI96" si="332">AJ95/$F95</f>
        <v>0.2</v>
      </c>
      <c r="AJ95" s="528">
        <v>2.0</v>
      </c>
      <c r="AK95" s="521"/>
      <c r="AL95" s="521">
        <f>Roles!$D$6</f>
        <v>0.1</v>
      </c>
      <c r="AM95" s="527">
        <f t="shared" ref="AM95:AM96" si="333">AL95*AJ95</f>
        <v>0.2</v>
      </c>
      <c r="AN95" s="74">
        <f t="shared" ref="AN95:AN96" si="334">AO95/$F95</f>
        <v>0.2</v>
      </c>
      <c r="AO95" s="528">
        <v>2.0</v>
      </c>
      <c r="AP95" s="521"/>
      <c r="AQ95" s="521">
        <f>Roles!$D$6</f>
        <v>0.1</v>
      </c>
      <c r="AR95" s="527">
        <f t="shared" ref="AR95:AR96" si="335">AQ95*AO95</f>
        <v>0.2</v>
      </c>
    </row>
    <row r="96" ht="15.75" customHeight="1">
      <c r="A96" s="257" t="s">
        <v>370</v>
      </c>
      <c r="B96" s="258" t="s">
        <v>371</v>
      </c>
      <c r="C96" s="497">
        <v>46352.0</v>
      </c>
      <c r="D96" s="497">
        <v>46352.0</v>
      </c>
      <c r="E96" s="498">
        <f t="shared" si="318"/>
        <v>1</v>
      </c>
      <c r="F96" s="261">
        <v>10.0</v>
      </c>
      <c r="G96" s="327">
        <f t="shared" si="3"/>
        <v>0.01264222503</v>
      </c>
      <c r="H96" s="327">
        <f t="shared" ref="H96:H97" si="336">H95+G96</f>
        <v>0.8836915297</v>
      </c>
      <c r="I96" s="475">
        <f t="shared" si="322"/>
        <v>1</v>
      </c>
      <c r="J96" s="328">
        <f t="shared" ref="J96:J97" si="337">J95+I96</f>
        <v>537</v>
      </c>
      <c r="K96" s="329">
        <f t="shared" si="55"/>
        <v>0.9437609842</v>
      </c>
      <c r="L96" s="476">
        <f t="shared" si="323"/>
        <v>0.44</v>
      </c>
      <c r="M96" s="328">
        <f t="shared" ref="M96:M97" si="338">M95+L96</f>
        <v>88.38</v>
      </c>
      <c r="N96" s="133"/>
      <c r="O96" s="74">
        <f t="shared" si="324"/>
        <v>0.1</v>
      </c>
      <c r="P96" s="528">
        <v>1.0</v>
      </c>
      <c r="Q96" s="521"/>
      <c r="R96" s="521">
        <f>Roles!$D$5</f>
        <v>0.44</v>
      </c>
      <c r="S96" s="527">
        <f t="shared" si="325"/>
        <v>0.44</v>
      </c>
      <c r="T96" s="74">
        <f t="shared" si="326"/>
        <v>0</v>
      </c>
      <c r="U96" s="528">
        <v>0.0</v>
      </c>
      <c r="V96" s="521"/>
      <c r="W96" s="521">
        <f>Roles!$D$6</f>
        <v>0.1</v>
      </c>
      <c r="X96" s="527">
        <f t="shared" si="327"/>
        <v>0</v>
      </c>
      <c r="Y96" s="74">
        <f t="shared" si="328"/>
        <v>0</v>
      </c>
      <c r="Z96" s="528">
        <v>0.0</v>
      </c>
      <c r="AA96" s="521"/>
      <c r="AB96" s="521">
        <f>Roles!$D$6</f>
        <v>0.1</v>
      </c>
      <c r="AC96" s="527">
        <f t="shared" si="329"/>
        <v>0</v>
      </c>
      <c r="AD96" s="74">
        <f t="shared" si="330"/>
        <v>0</v>
      </c>
      <c r="AE96" s="528">
        <v>0.0</v>
      </c>
      <c r="AF96" s="521"/>
      <c r="AG96" s="521">
        <f>Roles!$D$6</f>
        <v>0.1</v>
      </c>
      <c r="AH96" s="527">
        <f t="shared" si="331"/>
        <v>0</v>
      </c>
      <c r="AI96" s="74">
        <f t="shared" si="332"/>
        <v>0</v>
      </c>
      <c r="AJ96" s="528">
        <v>0.0</v>
      </c>
      <c r="AK96" s="521"/>
      <c r="AL96" s="521">
        <f>Roles!$D$6</f>
        <v>0.1</v>
      </c>
      <c r="AM96" s="527">
        <f t="shared" si="333"/>
        <v>0</v>
      </c>
      <c r="AN96" s="74">
        <f t="shared" si="334"/>
        <v>0</v>
      </c>
      <c r="AO96" s="528">
        <v>0.0</v>
      </c>
      <c r="AP96" s="521"/>
      <c r="AQ96" s="521">
        <f>Roles!$D$6</f>
        <v>0.1</v>
      </c>
      <c r="AR96" s="527">
        <f t="shared" si="335"/>
        <v>0</v>
      </c>
    </row>
    <row r="97" ht="15.75" customHeight="1">
      <c r="A97" s="483" t="s">
        <v>190</v>
      </c>
      <c r="B97" s="484" t="s">
        <v>244</v>
      </c>
      <c r="C97" s="443">
        <v>46352.0</v>
      </c>
      <c r="D97" s="443">
        <v>46352.0</v>
      </c>
      <c r="E97" s="485">
        <f t="shared" si="318"/>
        <v>1</v>
      </c>
      <c r="F97" s="505">
        <v>0.0</v>
      </c>
      <c r="G97" s="326">
        <f t="shared" si="3"/>
        <v>0</v>
      </c>
      <c r="H97" s="326">
        <f t="shared" si="336"/>
        <v>0.8836915297</v>
      </c>
      <c r="I97" s="54">
        <f>F97</f>
        <v>0</v>
      </c>
      <c r="J97" s="54">
        <f t="shared" si="337"/>
        <v>537</v>
      </c>
      <c r="K97" s="326">
        <f t="shared" si="55"/>
        <v>0.9437609842</v>
      </c>
      <c r="L97" s="54">
        <v>0.0</v>
      </c>
      <c r="M97" s="54">
        <f t="shared" si="338"/>
        <v>88.38</v>
      </c>
      <c r="N97" s="133"/>
      <c r="O97" s="74"/>
      <c r="P97" s="528"/>
      <c r="Q97" s="521"/>
      <c r="R97" s="521"/>
      <c r="S97" s="527"/>
      <c r="T97" s="74"/>
      <c r="U97" s="528"/>
      <c r="V97" s="521"/>
      <c r="W97" s="521"/>
      <c r="X97" s="527"/>
      <c r="Y97" s="74"/>
      <c r="Z97" s="528"/>
      <c r="AA97" s="521"/>
      <c r="AB97" s="521"/>
      <c r="AC97" s="527"/>
      <c r="AD97" s="74"/>
      <c r="AE97" s="528"/>
      <c r="AF97" s="521"/>
      <c r="AG97" s="521"/>
      <c r="AH97" s="527"/>
      <c r="AI97" s="74"/>
      <c r="AJ97" s="528"/>
      <c r="AK97" s="521"/>
      <c r="AL97" s="521"/>
      <c r="AM97" s="527"/>
      <c r="AN97" s="74"/>
      <c r="AO97" s="528"/>
      <c r="AP97" s="521"/>
      <c r="AQ97" s="521"/>
      <c r="AR97" s="527"/>
    </row>
    <row r="98" ht="15.75" customHeight="1">
      <c r="A98" s="487">
        <v>6.0</v>
      </c>
      <c r="B98" s="507" t="s">
        <v>372</v>
      </c>
      <c r="C98" s="489">
        <v>46353.0</v>
      </c>
      <c r="D98" s="489">
        <v>46367.0</v>
      </c>
      <c r="E98" s="490">
        <f t="shared" si="318"/>
        <v>15</v>
      </c>
      <c r="F98" s="300">
        <f>F99+F103+F107+F110</f>
        <v>92</v>
      </c>
      <c r="G98" s="322">
        <f t="shared" si="3"/>
        <v>0.1163084703</v>
      </c>
      <c r="H98" s="322">
        <f>H112</f>
        <v>1</v>
      </c>
      <c r="I98" s="491">
        <f>I99+I103+I107+I110</f>
        <v>32</v>
      </c>
      <c r="J98" s="491">
        <f>J112</f>
        <v>569</v>
      </c>
      <c r="K98" s="454">
        <f t="shared" si="55"/>
        <v>1</v>
      </c>
      <c r="L98" s="491">
        <f>L99+L103+L107+L110</f>
        <v>5.58</v>
      </c>
      <c r="M98" s="491">
        <f>M112</f>
        <v>93.96</v>
      </c>
      <c r="N98" s="133"/>
      <c r="O98" s="74"/>
      <c r="P98" s="528"/>
      <c r="Q98" s="521"/>
      <c r="R98" s="521"/>
      <c r="S98" s="527"/>
      <c r="T98" s="74"/>
      <c r="U98" s="528"/>
      <c r="V98" s="521"/>
      <c r="W98" s="521"/>
      <c r="X98" s="527"/>
      <c r="Y98" s="74"/>
      <c r="Z98" s="528"/>
      <c r="AA98" s="521"/>
      <c r="AB98" s="521"/>
      <c r="AC98" s="527"/>
      <c r="AD98" s="74"/>
      <c r="AE98" s="528"/>
      <c r="AF98" s="521"/>
      <c r="AG98" s="521"/>
      <c r="AH98" s="527"/>
      <c r="AI98" s="74"/>
      <c r="AJ98" s="528"/>
      <c r="AK98" s="521"/>
      <c r="AL98" s="521"/>
      <c r="AM98" s="527"/>
      <c r="AN98" s="74"/>
      <c r="AO98" s="528"/>
      <c r="AP98" s="521"/>
      <c r="AQ98" s="521"/>
      <c r="AR98" s="527"/>
    </row>
    <row r="99" ht="15.75" customHeight="1">
      <c r="A99" s="492">
        <v>6.1</v>
      </c>
      <c r="B99" s="493" t="s">
        <v>373</v>
      </c>
      <c r="C99" s="494">
        <v>46353.0</v>
      </c>
      <c r="D99" s="494">
        <v>46358.0</v>
      </c>
      <c r="E99" s="495">
        <f t="shared" si="318"/>
        <v>6</v>
      </c>
      <c r="F99" s="277">
        <f>SUM(F100:F102)</f>
        <v>31</v>
      </c>
      <c r="G99" s="315">
        <f t="shared" si="3"/>
        <v>0.0391908976</v>
      </c>
      <c r="H99" s="315">
        <f>H102</f>
        <v>0.9228824273</v>
      </c>
      <c r="I99" s="496">
        <f>SUM(I100:I102)</f>
        <v>19</v>
      </c>
      <c r="J99" s="496">
        <f>J102</f>
        <v>556</v>
      </c>
      <c r="K99" s="245">
        <f t="shared" si="55"/>
        <v>0.9771528998</v>
      </c>
      <c r="L99" s="496">
        <f>SUM(L100:L102)</f>
        <v>3.26</v>
      </c>
      <c r="M99" s="496">
        <f>M102</f>
        <v>91.64</v>
      </c>
      <c r="N99" s="133"/>
      <c r="O99" s="74"/>
      <c r="P99" s="528"/>
      <c r="Q99" s="521"/>
      <c r="R99" s="521"/>
      <c r="S99" s="527"/>
      <c r="T99" s="74"/>
      <c r="U99" s="528"/>
      <c r="V99" s="521"/>
      <c r="W99" s="521"/>
      <c r="X99" s="527"/>
      <c r="Y99" s="74"/>
      <c r="Z99" s="528"/>
      <c r="AA99" s="521"/>
      <c r="AB99" s="521"/>
      <c r="AC99" s="527"/>
      <c r="AD99" s="74"/>
      <c r="AE99" s="528"/>
      <c r="AF99" s="521"/>
      <c r="AG99" s="521"/>
      <c r="AH99" s="527"/>
      <c r="AI99" s="74"/>
      <c r="AJ99" s="528"/>
      <c r="AK99" s="521"/>
      <c r="AL99" s="521"/>
      <c r="AM99" s="527"/>
      <c r="AN99" s="74"/>
      <c r="AO99" s="528"/>
      <c r="AP99" s="521"/>
      <c r="AQ99" s="521"/>
      <c r="AR99" s="527"/>
    </row>
    <row r="100" ht="15.75" customHeight="1">
      <c r="A100" s="257" t="s">
        <v>374</v>
      </c>
      <c r="B100" s="501" t="s">
        <v>375</v>
      </c>
      <c r="C100" s="497">
        <v>46354.0</v>
      </c>
      <c r="D100" s="497">
        <v>46354.0</v>
      </c>
      <c r="E100" s="498">
        <v>1.0</v>
      </c>
      <c r="F100" s="499">
        <v>1.0</v>
      </c>
      <c r="G100" s="263">
        <f t="shared" si="3"/>
        <v>0.001264222503</v>
      </c>
      <c r="H100" s="263">
        <f>H96+G100</f>
        <v>0.8849557522</v>
      </c>
      <c r="I100" s="475">
        <f t="shared" ref="I100:I102" si="339">P100+U100+Z100+AE100+AJ100+AO100</f>
        <v>1</v>
      </c>
      <c r="J100" s="287">
        <f>J97+I100</f>
        <v>538</v>
      </c>
      <c r="K100" s="326">
        <f t="shared" si="55"/>
        <v>0.9455184534</v>
      </c>
      <c r="L100" s="476">
        <f t="shared" ref="L100:L102" si="340">S100+X100+AC100+AH100+AM100+AR100</f>
        <v>0.44</v>
      </c>
      <c r="M100" s="287">
        <f>M96+L100</f>
        <v>88.82</v>
      </c>
      <c r="N100" s="133"/>
      <c r="O100" s="74">
        <f t="shared" ref="O100:O102" si="341">P100/$F100</f>
        <v>1</v>
      </c>
      <c r="P100" s="528">
        <v>1.0</v>
      </c>
      <c r="Q100" s="521"/>
      <c r="R100" s="521">
        <f>Roles!$D$5</f>
        <v>0.44</v>
      </c>
      <c r="S100" s="527">
        <f t="shared" ref="S100:S102" si="342">R100*P100</f>
        <v>0.44</v>
      </c>
      <c r="T100" s="74">
        <f t="shared" ref="T100:T102" si="343">U100/$F100</f>
        <v>0</v>
      </c>
      <c r="U100" s="528">
        <v>0.0</v>
      </c>
      <c r="V100" s="521"/>
      <c r="W100" s="521">
        <f>Roles!$D$6</f>
        <v>0.1</v>
      </c>
      <c r="X100" s="527">
        <f t="shared" ref="X100:X102" si="344">W100*U100</f>
        <v>0</v>
      </c>
      <c r="Y100" s="74">
        <f t="shared" ref="Y100:Y102" si="345">Z100/$F100</f>
        <v>0</v>
      </c>
      <c r="Z100" s="528">
        <v>0.0</v>
      </c>
      <c r="AA100" s="521"/>
      <c r="AB100" s="521">
        <f>Roles!$D$6</f>
        <v>0.1</v>
      </c>
      <c r="AC100" s="527">
        <f t="shared" ref="AC100:AC102" si="346">AB100*Z100</f>
        <v>0</v>
      </c>
      <c r="AD100" s="74">
        <f t="shared" ref="AD100:AD102" si="347">AE100/$F100</f>
        <v>0</v>
      </c>
      <c r="AE100" s="528">
        <v>0.0</v>
      </c>
      <c r="AF100" s="521"/>
      <c r="AG100" s="521">
        <f>Roles!$D$6</f>
        <v>0.1</v>
      </c>
      <c r="AH100" s="527">
        <f t="shared" ref="AH100:AH102" si="348">AG100*AE100</f>
        <v>0</v>
      </c>
      <c r="AI100" s="74">
        <f t="shared" ref="AI100:AI102" si="349">AJ100/$F100</f>
        <v>0</v>
      </c>
      <c r="AJ100" s="528">
        <v>0.0</v>
      </c>
      <c r="AK100" s="521"/>
      <c r="AL100" s="521">
        <f>Roles!$D$6</f>
        <v>0.1</v>
      </c>
      <c r="AM100" s="527">
        <f t="shared" ref="AM100:AM102" si="350">AL100*AJ100</f>
        <v>0</v>
      </c>
      <c r="AN100" s="74">
        <f t="shared" ref="AN100:AN102" si="351">AO100/$F100</f>
        <v>0</v>
      </c>
      <c r="AO100" s="528">
        <v>0.0</v>
      </c>
      <c r="AP100" s="521"/>
      <c r="AQ100" s="521">
        <f>Roles!$D$6</f>
        <v>0.1</v>
      </c>
      <c r="AR100" s="527">
        <f t="shared" ref="AR100:AR102" si="352">AQ100*AO100</f>
        <v>0</v>
      </c>
    </row>
    <row r="101" ht="15.75" customHeight="1">
      <c r="A101" s="257" t="s">
        <v>376</v>
      </c>
      <c r="B101" s="258" t="s">
        <v>377</v>
      </c>
      <c r="C101" s="497">
        <v>46353.0</v>
      </c>
      <c r="D101" s="497">
        <v>46355.0</v>
      </c>
      <c r="E101" s="498">
        <f t="shared" ref="E101:E104" si="353">D101-C101+1</f>
        <v>3</v>
      </c>
      <c r="F101" s="261">
        <v>15.0</v>
      </c>
      <c r="G101" s="327">
        <f t="shared" si="3"/>
        <v>0.01896333755</v>
      </c>
      <c r="H101" s="327">
        <f t="shared" ref="H101:H102" si="354">H100+G101</f>
        <v>0.9039190898</v>
      </c>
      <c r="I101" s="475">
        <f t="shared" si="339"/>
        <v>0</v>
      </c>
      <c r="J101" s="328">
        <f t="shared" ref="J101:J102" si="355">J100+I101</f>
        <v>538</v>
      </c>
      <c r="K101" s="329">
        <f t="shared" si="55"/>
        <v>0.9455184534</v>
      </c>
      <c r="L101" s="476">
        <f t="shared" si="340"/>
        <v>0</v>
      </c>
      <c r="M101" s="328">
        <f t="shared" ref="M101:M102" si="356">M100+L101</f>
        <v>88.82</v>
      </c>
      <c r="N101" s="133"/>
      <c r="O101" s="74">
        <f t="shared" si="341"/>
        <v>0</v>
      </c>
      <c r="P101" s="528">
        <v>0.0</v>
      </c>
      <c r="Q101" s="521"/>
      <c r="R101" s="521">
        <f>Roles!$D$5</f>
        <v>0.44</v>
      </c>
      <c r="S101" s="527">
        <f t="shared" si="342"/>
        <v>0</v>
      </c>
      <c r="T101" s="74">
        <f t="shared" si="343"/>
        <v>0</v>
      </c>
      <c r="U101" s="528">
        <v>0.0</v>
      </c>
      <c r="V101" s="521"/>
      <c r="W101" s="521">
        <f>Roles!$D$6</f>
        <v>0.1</v>
      </c>
      <c r="X101" s="527">
        <f t="shared" si="344"/>
        <v>0</v>
      </c>
      <c r="Y101" s="74">
        <f t="shared" si="345"/>
        <v>0</v>
      </c>
      <c r="Z101" s="528">
        <v>0.0</v>
      </c>
      <c r="AA101" s="521"/>
      <c r="AB101" s="521">
        <f>Roles!$D$6</f>
        <v>0.1</v>
      </c>
      <c r="AC101" s="527">
        <f t="shared" si="346"/>
        <v>0</v>
      </c>
      <c r="AD101" s="74">
        <f t="shared" si="347"/>
        <v>0</v>
      </c>
      <c r="AE101" s="528">
        <v>0.0</v>
      </c>
      <c r="AF101" s="521"/>
      <c r="AG101" s="521">
        <f>Roles!$D$6</f>
        <v>0.1</v>
      </c>
      <c r="AH101" s="527">
        <f t="shared" si="348"/>
        <v>0</v>
      </c>
      <c r="AI101" s="74">
        <f t="shared" si="349"/>
        <v>0</v>
      </c>
      <c r="AJ101" s="528">
        <v>0.0</v>
      </c>
      <c r="AK101" s="521"/>
      <c r="AL101" s="521">
        <f>Roles!$D$6</f>
        <v>0.1</v>
      </c>
      <c r="AM101" s="527">
        <f t="shared" si="350"/>
        <v>0</v>
      </c>
      <c r="AN101" s="74">
        <f t="shared" si="351"/>
        <v>0</v>
      </c>
      <c r="AO101" s="528">
        <v>0.0</v>
      </c>
      <c r="AP101" s="521"/>
      <c r="AQ101" s="521">
        <f>Roles!$D$6</f>
        <v>0.1</v>
      </c>
      <c r="AR101" s="527">
        <f t="shared" si="352"/>
        <v>0</v>
      </c>
    </row>
    <row r="102" ht="15.75" customHeight="1">
      <c r="A102" s="257" t="s">
        <v>378</v>
      </c>
      <c r="B102" s="258" t="s">
        <v>379</v>
      </c>
      <c r="C102" s="497">
        <v>46356.0</v>
      </c>
      <c r="D102" s="497">
        <v>46358.0</v>
      </c>
      <c r="E102" s="498">
        <f t="shared" si="353"/>
        <v>3</v>
      </c>
      <c r="F102" s="261">
        <v>15.0</v>
      </c>
      <c r="G102" s="327">
        <f t="shared" si="3"/>
        <v>0.01896333755</v>
      </c>
      <c r="H102" s="327">
        <f t="shared" si="354"/>
        <v>0.9228824273</v>
      </c>
      <c r="I102" s="475">
        <f t="shared" si="339"/>
        <v>18</v>
      </c>
      <c r="J102" s="328">
        <f t="shared" si="355"/>
        <v>556</v>
      </c>
      <c r="K102" s="329">
        <f t="shared" si="55"/>
        <v>0.9771528998</v>
      </c>
      <c r="L102" s="476">
        <f t="shared" si="340"/>
        <v>2.82</v>
      </c>
      <c r="M102" s="328">
        <f t="shared" si="356"/>
        <v>91.64</v>
      </c>
      <c r="N102" s="133"/>
      <c r="O102" s="74">
        <f t="shared" si="341"/>
        <v>0.2</v>
      </c>
      <c r="P102" s="528">
        <v>3.0</v>
      </c>
      <c r="Q102" s="521"/>
      <c r="R102" s="521">
        <f>Roles!$D$5</f>
        <v>0.44</v>
      </c>
      <c r="S102" s="527">
        <f t="shared" si="342"/>
        <v>1.32</v>
      </c>
      <c r="T102" s="74">
        <f t="shared" si="343"/>
        <v>0.2</v>
      </c>
      <c r="U102" s="528">
        <v>3.0</v>
      </c>
      <c r="V102" s="521"/>
      <c r="W102" s="521">
        <f>Roles!$D$6</f>
        <v>0.1</v>
      </c>
      <c r="X102" s="527">
        <f t="shared" si="344"/>
        <v>0.3</v>
      </c>
      <c r="Y102" s="74">
        <f t="shared" si="345"/>
        <v>0.2</v>
      </c>
      <c r="Z102" s="528">
        <v>3.0</v>
      </c>
      <c r="AA102" s="521"/>
      <c r="AB102" s="521">
        <f>Roles!$D$6</f>
        <v>0.1</v>
      </c>
      <c r="AC102" s="527">
        <f t="shared" si="346"/>
        <v>0.3</v>
      </c>
      <c r="AD102" s="74">
        <f t="shared" si="347"/>
        <v>0.2</v>
      </c>
      <c r="AE102" s="528">
        <v>3.0</v>
      </c>
      <c r="AF102" s="521"/>
      <c r="AG102" s="521">
        <f>Roles!$D$6</f>
        <v>0.1</v>
      </c>
      <c r="AH102" s="527">
        <f t="shared" si="348"/>
        <v>0.3</v>
      </c>
      <c r="AI102" s="74">
        <f t="shared" si="349"/>
        <v>0.2</v>
      </c>
      <c r="AJ102" s="528">
        <v>3.0</v>
      </c>
      <c r="AK102" s="521"/>
      <c r="AL102" s="521">
        <f>Roles!$D$6</f>
        <v>0.1</v>
      </c>
      <c r="AM102" s="527">
        <f t="shared" si="350"/>
        <v>0.3</v>
      </c>
      <c r="AN102" s="74">
        <f t="shared" si="351"/>
        <v>0.2</v>
      </c>
      <c r="AO102" s="528">
        <v>3.0</v>
      </c>
      <c r="AP102" s="521"/>
      <c r="AQ102" s="521">
        <f>Roles!$D$6</f>
        <v>0.1</v>
      </c>
      <c r="AR102" s="527">
        <f t="shared" si="352"/>
        <v>0.3</v>
      </c>
    </row>
    <row r="103" ht="15.75" customHeight="1">
      <c r="A103" s="492">
        <v>6.2</v>
      </c>
      <c r="B103" s="509" t="s">
        <v>380</v>
      </c>
      <c r="C103" s="494">
        <v>46359.0</v>
      </c>
      <c r="D103" s="494">
        <v>46362.0</v>
      </c>
      <c r="E103" s="495">
        <f t="shared" si="353"/>
        <v>4</v>
      </c>
      <c r="F103" s="277">
        <f>SUM(F104:F106)</f>
        <v>26</v>
      </c>
      <c r="G103" s="315">
        <f t="shared" si="3"/>
        <v>0.03286978508</v>
      </c>
      <c r="H103" s="315">
        <f>H106</f>
        <v>0.9557522124</v>
      </c>
      <c r="I103" s="496">
        <f>SUM(I104:I106)</f>
        <v>1</v>
      </c>
      <c r="J103" s="496">
        <f>J106</f>
        <v>557</v>
      </c>
      <c r="K103" s="245">
        <f t="shared" si="55"/>
        <v>0.9789103691</v>
      </c>
      <c r="L103" s="496">
        <f>SUM(L104:L106)</f>
        <v>0.44</v>
      </c>
      <c r="M103" s="496">
        <f>M106</f>
        <v>92.08</v>
      </c>
      <c r="N103" s="133"/>
      <c r="O103" s="74"/>
      <c r="P103" s="528"/>
      <c r="Q103" s="521"/>
      <c r="R103" s="521"/>
      <c r="S103" s="527"/>
      <c r="T103" s="74"/>
      <c r="U103" s="528"/>
      <c r="V103" s="521"/>
      <c r="W103" s="521"/>
      <c r="X103" s="527"/>
      <c r="Y103" s="74"/>
      <c r="Z103" s="528"/>
      <c r="AA103" s="521"/>
      <c r="AB103" s="521"/>
      <c r="AC103" s="527"/>
      <c r="AD103" s="74"/>
      <c r="AE103" s="528"/>
      <c r="AF103" s="521"/>
      <c r="AG103" s="521"/>
      <c r="AH103" s="527"/>
      <c r="AI103" s="74"/>
      <c r="AJ103" s="528"/>
      <c r="AK103" s="521"/>
      <c r="AL103" s="521"/>
      <c r="AM103" s="527"/>
      <c r="AN103" s="74"/>
      <c r="AO103" s="528"/>
      <c r="AP103" s="521"/>
      <c r="AQ103" s="521"/>
      <c r="AR103" s="527"/>
    </row>
    <row r="104" ht="15.75" customHeight="1">
      <c r="A104" s="257" t="s">
        <v>381</v>
      </c>
      <c r="B104" s="258" t="s">
        <v>382</v>
      </c>
      <c r="C104" s="497">
        <v>46359.0</v>
      </c>
      <c r="D104" s="497">
        <v>46360.0</v>
      </c>
      <c r="E104" s="498">
        <f t="shared" si="353"/>
        <v>2</v>
      </c>
      <c r="F104" s="261">
        <v>15.0</v>
      </c>
      <c r="G104" s="263">
        <f t="shared" si="3"/>
        <v>0.01896333755</v>
      </c>
      <c r="H104" s="263">
        <f>H102+G104</f>
        <v>0.9418457649</v>
      </c>
      <c r="I104" s="475">
        <f t="shared" ref="I104:I106" si="357">P104+U104+Z104+AE104+AJ104+AO104</f>
        <v>0</v>
      </c>
      <c r="J104" s="287">
        <f>J102+I104</f>
        <v>556</v>
      </c>
      <c r="K104" s="326">
        <f t="shared" si="55"/>
        <v>0.9771528998</v>
      </c>
      <c r="L104" s="476">
        <f t="shared" ref="L104:L106" si="358">S104+X104+AC104+AH104+AM104+AR104</f>
        <v>0</v>
      </c>
      <c r="M104" s="287">
        <f>M102+L104</f>
        <v>91.64</v>
      </c>
      <c r="N104" s="133"/>
      <c r="O104" s="74">
        <f t="shared" ref="O104:O106" si="359">P104/$F104</f>
        <v>0</v>
      </c>
      <c r="P104" s="528">
        <v>0.0</v>
      </c>
      <c r="Q104" s="521"/>
      <c r="R104" s="521">
        <f>Roles!$D$5</f>
        <v>0.44</v>
      </c>
      <c r="S104" s="527">
        <f t="shared" ref="S104:S106" si="360">R104*P104</f>
        <v>0</v>
      </c>
      <c r="T104" s="74">
        <f t="shared" ref="T104:T106" si="361">U104/$F104</f>
        <v>0</v>
      </c>
      <c r="U104" s="528">
        <v>0.0</v>
      </c>
      <c r="V104" s="521"/>
      <c r="W104" s="521">
        <f>Roles!$D$6</f>
        <v>0.1</v>
      </c>
      <c r="X104" s="527">
        <f t="shared" ref="X104:X106" si="362">W104*U104</f>
        <v>0</v>
      </c>
      <c r="Y104" s="74">
        <f t="shared" ref="Y104:Y106" si="363">Z104/$F104</f>
        <v>0</v>
      </c>
      <c r="Z104" s="528">
        <v>0.0</v>
      </c>
      <c r="AA104" s="521"/>
      <c r="AB104" s="521">
        <f>Roles!$D$6</f>
        <v>0.1</v>
      </c>
      <c r="AC104" s="527">
        <f t="shared" ref="AC104:AC106" si="364">AB104*Z104</f>
        <v>0</v>
      </c>
      <c r="AD104" s="74">
        <f t="shared" ref="AD104:AD106" si="365">AE104/$F104</f>
        <v>0</v>
      </c>
      <c r="AE104" s="528">
        <v>0.0</v>
      </c>
      <c r="AF104" s="521"/>
      <c r="AG104" s="521">
        <f>Roles!$D$6</f>
        <v>0.1</v>
      </c>
      <c r="AH104" s="527">
        <f t="shared" ref="AH104:AH106" si="366">AG104*AE104</f>
        <v>0</v>
      </c>
      <c r="AI104" s="74">
        <f t="shared" ref="AI104:AI106" si="367">AJ104/$F104</f>
        <v>0</v>
      </c>
      <c r="AJ104" s="528">
        <v>0.0</v>
      </c>
      <c r="AK104" s="521"/>
      <c r="AL104" s="521">
        <f>Roles!$D$6</f>
        <v>0.1</v>
      </c>
      <c r="AM104" s="527">
        <f t="shared" ref="AM104:AM106" si="368">AL104*AJ104</f>
        <v>0</v>
      </c>
      <c r="AN104" s="74">
        <f t="shared" ref="AN104:AN106" si="369">AO104/$F104</f>
        <v>0</v>
      </c>
      <c r="AO104" s="528">
        <v>0.0</v>
      </c>
      <c r="AP104" s="521"/>
      <c r="AQ104" s="521">
        <f>Roles!$D$6</f>
        <v>0.1</v>
      </c>
      <c r="AR104" s="527">
        <f t="shared" ref="AR104:AR106" si="370">AQ104*AO104</f>
        <v>0</v>
      </c>
    </row>
    <row r="105" ht="15.75" customHeight="1">
      <c r="A105" s="257" t="s">
        <v>383</v>
      </c>
      <c r="B105" s="501" t="s">
        <v>384</v>
      </c>
      <c r="C105" s="497">
        <v>46361.0</v>
      </c>
      <c r="D105" s="497">
        <v>46361.0</v>
      </c>
      <c r="E105" s="498">
        <v>1.0</v>
      </c>
      <c r="F105" s="499">
        <v>1.0</v>
      </c>
      <c r="G105" s="327">
        <f t="shared" si="3"/>
        <v>0.001264222503</v>
      </c>
      <c r="H105" s="327">
        <f t="shared" ref="H105:H106" si="371">H104+G105</f>
        <v>0.9431099874</v>
      </c>
      <c r="I105" s="475">
        <f t="shared" si="357"/>
        <v>1</v>
      </c>
      <c r="J105" s="328">
        <f t="shared" ref="J105:J106" si="372">J104+I105</f>
        <v>557</v>
      </c>
      <c r="K105" s="329">
        <f t="shared" si="55"/>
        <v>0.9789103691</v>
      </c>
      <c r="L105" s="476">
        <f t="shared" si="358"/>
        <v>0.44</v>
      </c>
      <c r="M105" s="328">
        <f t="shared" ref="M105:M106" si="373">M104+L105</f>
        <v>92.08</v>
      </c>
      <c r="N105" s="133"/>
      <c r="O105" s="74">
        <f t="shared" si="359"/>
        <v>1</v>
      </c>
      <c r="P105" s="528">
        <v>1.0</v>
      </c>
      <c r="Q105" s="521"/>
      <c r="R105" s="521">
        <f>Roles!$D$5</f>
        <v>0.44</v>
      </c>
      <c r="S105" s="527">
        <f t="shared" si="360"/>
        <v>0.44</v>
      </c>
      <c r="T105" s="74">
        <f t="shared" si="361"/>
        <v>0</v>
      </c>
      <c r="U105" s="528">
        <v>0.0</v>
      </c>
      <c r="V105" s="521"/>
      <c r="W105" s="521">
        <f>Roles!$D$6</f>
        <v>0.1</v>
      </c>
      <c r="X105" s="527">
        <f t="shared" si="362"/>
        <v>0</v>
      </c>
      <c r="Y105" s="74">
        <f t="shared" si="363"/>
        <v>0</v>
      </c>
      <c r="Z105" s="528">
        <v>0.0</v>
      </c>
      <c r="AA105" s="521"/>
      <c r="AB105" s="521">
        <f>Roles!$D$6</f>
        <v>0.1</v>
      </c>
      <c r="AC105" s="527">
        <f t="shared" si="364"/>
        <v>0</v>
      </c>
      <c r="AD105" s="74">
        <f t="shared" si="365"/>
        <v>0</v>
      </c>
      <c r="AE105" s="528">
        <v>0.0</v>
      </c>
      <c r="AF105" s="521"/>
      <c r="AG105" s="521">
        <f>Roles!$D$6</f>
        <v>0.1</v>
      </c>
      <c r="AH105" s="527">
        <f t="shared" si="366"/>
        <v>0</v>
      </c>
      <c r="AI105" s="74">
        <f t="shared" si="367"/>
        <v>0</v>
      </c>
      <c r="AJ105" s="528">
        <v>0.0</v>
      </c>
      <c r="AK105" s="521"/>
      <c r="AL105" s="521">
        <f>Roles!$D$6</f>
        <v>0.1</v>
      </c>
      <c r="AM105" s="527">
        <f t="shared" si="368"/>
        <v>0</v>
      </c>
      <c r="AN105" s="74">
        <f t="shared" si="369"/>
        <v>0</v>
      </c>
      <c r="AO105" s="528">
        <v>0.0</v>
      </c>
      <c r="AP105" s="521"/>
      <c r="AQ105" s="521">
        <f>Roles!$D$6</f>
        <v>0.1</v>
      </c>
      <c r="AR105" s="527">
        <f t="shared" si="370"/>
        <v>0</v>
      </c>
    </row>
    <row r="106" ht="15.75" customHeight="1">
      <c r="A106" s="257" t="s">
        <v>385</v>
      </c>
      <c r="B106" s="258" t="s">
        <v>386</v>
      </c>
      <c r="C106" s="497">
        <v>46361.0</v>
      </c>
      <c r="D106" s="497">
        <v>46362.0</v>
      </c>
      <c r="E106" s="498">
        <f t="shared" ref="E106:E113" si="374">D106-C106+1</f>
        <v>2</v>
      </c>
      <c r="F106" s="261">
        <v>10.0</v>
      </c>
      <c r="G106" s="327">
        <f t="shared" si="3"/>
        <v>0.01264222503</v>
      </c>
      <c r="H106" s="327">
        <f t="shared" si="371"/>
        <v>0.9557522124</v>
      </c>
      <c r="I106" s="475">
        <f t="shared" si="357"/>
        <v>0</v>
      </c>
      <c r="J106" s="328">
        <f t="shared" si="372"/>
        <v>557</v>
      </c>
      <c r="K106" s="329">
        <f t="shared" si="55"/>
        <v>0.9789103691</v>
      </c>
      <c r="L106" s="476">
        <f t="shared" si="358"/>
        <v>0</v>
      </c>
      <c r="M106" s="328">
        <f t="shared" si="373"/>
        <v>92.08</v>
      </c>
      <c r="N106" s="133"/>
      <c r="O106" s="74">
        <f t="shared" si="359"/>
        <v>0</v>
      </c>
      <c r="P106" s="528">
        <v>0.0</v>
      </c>
      <c r="Q106" s="521"/>
      <c r="R106" s="521">
        <f>Roles!$D$5</f>
        <v>0.44</v>
      </c>
      <c r="S106" s="527">
        <f t="shared" si="360"/>
        <v>0</v>
      </c>
      <c r="T106" s="74">
        <f t="shared" si="361"/>
        <v>0</v>
      </c>
      <c r="U106" s="528">
        <v>0.0</v>
      </c>
      <c r="V106" s="521"/>
      <c r="W106" s="521">
        <f>Roles!$D$6</f>
        <v>0.1</v>
      </c>
      <c r="X106" s="527">
        <f t="shared" si="362"/>
        <v>0</v>
      </c>
      <c r="Y106" s="74">
        <f t="shared" si="363"/>
        <v>0</v>
      </c>
      <c r="Z106" s="528">
        <v>0.0</v>
      </c>
      <c r="AA106" s="521"/>
      <c r="AB106" s="521">
        <f>Roles!$D$6</f>
        <v>0.1</v>
      </c>
      <c r="AC106" s="527">
        <f t="shared" si="364"/>
        <v>0</v>
      </c>
      <c r="AD106" s="74">
        <f t="shared" si="365"/>
        <v>0</v>
      </c>
      <c r="AE106" s="528">
        <v>0.0</v>
      </c>
      <c r="AF106" s="521"/>
      <c r="AG106" s="521">
        <f>Roles!$D$6</f>
        <v>0.1</v>
      </c>
      <c r="AH106" s="527">
        <f t="shared" si="366"/>
        <v>0</v>
      </c>
      <c r="AI106" s="74">
        <f t="shared" si="367"/>
        <v>0</v>
      </c>
      <c r="AJ106" s="528">
        <v>0.0</v>
      </c>
      <c r="AK106" s="521"/>
      <c r="AL106" s="521">
        <f>Roles!$D$6</f>
        <v>0.1</v>
      </c>
      <c r="AM106" s="527">
        <f t="shared" si="368"/>
        <v>0</v>
      </c>
      <c r="AN106" s="74">
        <f t="shared" si="369"/>
        <v>0</v>
      </c>
      <c r="AO106" s="528">
        <v>0.0</v>
      </c>
      <c r="AP106" s="521"/>
      <c r="AQ106" s="521">
        <f>Roles!$D$6</f>
        <v>0.1</v>
      </c>
      <c r="AR106" s="527">
        <f t="shared" si="370"/>
        <v>0</v>
      </c>
    </row>
    <row r="107" ht="15.75" customHeight="1">
      <c r="A107" s="492">
        <v>6.3</v>
      </c>
      <c r="B107" s="493" t="s">
        <v>387</v>
      </c>
      <c r="C107" s="494">
        <v>46363.0</v>
      </c>
      <c r="D107" s="494">
        <v>46365.0</v>
      </c>
      <c r="E107" s="495">
        <f t="shared" si="374"/>
        <v>3</v>
      </c>
      <c r="F107" s="277">
        <f>SUM(F108:F109)</f>
        <v>20</v>
      </c>
      <c r="G107" s="315">
        <f t="shared" si="3"/>
        <v>0.02528445006</v>
      </c>
      <c r="H107" s="315">
        <f>H109</f>
        <v>0.9810366625</v>
      </c>
      <c r="I107" s="496">
        <f>SUM(I108:I109)</f>
        <v>12</v>
      </c>
      <c r="J107" s="496">
        <f>J109</f>
        <v>569</v>
      </c>
      <c r="K107" s="245">
        <f t="shared" si="55"/>
        <v>1</v>
      </c>
      <c r="L107" s="496">
        <f>SUM(L108:L109)</f>
        <v>1.88</v>
      </c>
      <c r="M107" s="496">
        <f>M109</f>
        <v>93.96</v>
      </c>
      <c r="N107" s="133"/>
      <c r="O107" s="74"/>
      <c r="P107" s="528"/>
      <c r="Q107" s="521"/>
      <c r="R107" s="521"/>
      <c r="S107" s="527"/>
      <c r="T107" s="74"/>
      <c r="U107" s="528"/>
      <c r="V107" s="521"/>
      <c r="W107" s="521"/>
      <c r="X107" s="527"/>
      <c r="Y107" s="74"/>
      <c r="Z107" s="528"/>
      <c r="AA107" s="521"/>
      <c r="AB107" s="521"/>
      <c r="AC107" s="527"/>
      <c r="AD107" s="74"/>
      <c r="AE107" s="528"/>
      <c r="AF107" s="521"/>
      <c r="AG107" s="521"/>
      <c r="AH107" s="527"/>
      <c r="AI107" s="74"/>
      <c r="AJ107" s="528"/>
      <c r="AK107" s="521"/>
      <c r="AL107" s="521"/>
      <c r="AM107" s="527"/>
      <c r="AN107" s="74"/>
      <c r="AO107" s="528"/>
      <c r="AP107" s="521"/>
      <c r="AQ107" s="521"/>
      <c r="AR107" s="527"/>
    </row>
    <row r="108" ht="15.75" customHeight="1">
      <c r="A108" s="257" t="s">
        <v>388</v>
      </c>
      <c r="B108" s="258" t="s">
        <v>389</v>
      </c>
      <c r="C108" s="497">
        <v>46363.0</v>
      </c>
      <c r="D108" s="497">
        <v>46364.0</v>
      </c>
      <c r="E108" s="498">
        <f t="shared" si="374"/>
        <v>2</v>
      </c>
      <c r="F108" s="261">
        <v>10.0</v>
      </c>
      <c r="G108" s="263">
        <f t="shared" si="3"/>
        <v>0.01264222503</v>
      </c>
      <c r="H108" s="263">
        <f>H106+G108</f>
        <v>0.9683944374</v>
      </c>
      <c r="I108" s="475">
        <f t="shared" ref="I108:I109" si="375">P108+U108+Z108+AE108+AJ108+AO108</f>
        <v>0</v>
      </c>
      <c r="J108" s="287">
        <f>J106+I108</f>
        <v>557</v>
      </c>
      <c r="K108" s="326">
        <f t="shared" si="55"/>
        <v>0.9789103691</v>
      </c>
      <c r="L108" s="476">
        <f t="shared" ref="L108:L109" si="376">S108+X108+AC108+AH108+AM108+AR108</f>
        <v>0</v>
      </c>
      <c r="M108" s="287">
        <f>M106+L108</f>
        <v>92.08</v>
      </c>
      <c r="N108" s="133"/>
      <c r="O108" s="74">
        <f t="shared" ref="O108:O109" si="377">P108/$F108</f>
        <v>0</v>
      </c>
      <c r="P108" s="528">
        <v>0.0</v>
      </c>
      <c r="Q108" s="521"/>
      <c r="R108" s="521">
        <f>Roles!$D$5</f>
        <v>0.44</v>
      </c>
      <c r="S108" s="527">
        <f t="shared" ref="S108:S109" si="378">R108*P108</f>
        <v>0</v>
      </c>
      <c r="T108" s="74">
        <f t="shared" ref="T108:T109" si="379">U108/$F108</f>
        <v>0</v>
      </c>
      <c r="U108" s="528">
        <v>0.0</v>
      </c>
      <c r="V108" s="521"/>
      <c r="W108" s="521">
        <f>Roles!$D$6</f>
        <v>0.1</v>
      </c>
      <c r="X108" s="527">
        <f t="shared" ref="X108:X109" si="380">W108*U108</f>
        <v>0</v>
      </c>
      <c r="Y108" s="74">
        <f t="shared" ref="Y108:Y109" si="381">Z108/$F108</f>
        <v>0</v>
      </c>
      <c r="Z108" s="528">
        <v>0.0</v>
      </c>
      <c r="AA108" s="521"/>
      <c r="AB108" s="521">
        <f>Roles!$D$6</f>
        <v>0.1</v>
      </c>
      <c r="AC108" s="527">
        <f t="shared" ref="AC108:AC109" si="382">AB108*Z108</f>
        <v>0</v>
      </c>
      <c r="AD108" s="74">
        <f t="shared" ref="AD108:AD109" si="383">AE108/$F108</f>
        <v>0</v>
      </c>
      <c r="AE108" s="528">
        <v>0.0</v>
      </c>
      <c r="AF108" s="521"/>
      <c r="AG108" s="521">
        <f>Roles!$D$6</f>
        <v>0.1</v>
      </c>
      <c r="AH108" s="527">
        <f t="shared" ref="AH108:AH109" si="384">AG108*AE108</f>
        <v>0</v>
      </c>
      <c r="AI108" s="74">
        <f t="shared" ref="AI108:AI109" si="385">AJ108/$F108</f>
        <v>0</v>
      </c>
      <c r="AJ108" s="528">
        <v>0.0</v>
      </c>
      <c r="AK108" s="521"/>
      <c r="AL108" s="521">
        <f>Roles!$D$6</f>
        <v>0.1</v>
      </c>
      <c r="AM108" s="527">
        <f t="shared" ref="AM108:AM109" si="386">AL108*AJ108</f>
        <v>0</v>
      </c>
      <c r="AN108" s="74">
        <f t="shared" ref="AN108:AN109" si="387">AO108/$F108</f>
        <v>0</v>
      </c>
      <c r="AO108" s="528">
        <v>0.0</v>
      </c>
      <c r="AP108" s="521"/>
      <c r="AQ108" s="521">
        <f>Roles!$D$6</f>
        <v>0.1</v>
      </c>
      <c r="AR108" s="527">
        <f t="shared" ref="AR108:AR109" si="388">AQ108*AO108</f>
        <v>0</v>
      </c>
    </row>
    <row r="109" ht="15.75" customHeight="1">
      <c r="A109" s="257" t="s">
        <v>390</v>
      </c>
      <c r="B109" s="258" t="s">
        <v>391</v>
      </c>
      <c r="C109" s="497">
        <v>46365.0</v>
      </c>
      <c r="D109" s="497">
        <v>46365.0</v>
      </c>
      <c r="E109" s="498">
        <f t="shared" si="374"/>
        <v>1</v>
      </c>
      <c r="F109" s="261">
        <v>10.0</v>
      </c>
      <c r="G109" s="327">
        <f t="shared" si="3"/>
        <v>0.01264222503</v>
      </c>
      <c r="H109" s="327">
        <f>H108+G109</f>
        <v>0.9810366625</v>
      </c>
      <c r="I109" s="475">
        <f t="shared" si="375"/>
        <v>12</v>
      </c>
      <c r="J109" s="328">
        <f>J108+I109</f>
        <v>569</v>
      </c>
      <c r="K109" s="329">
        <f t="shared" si="55"/>
        <v>1</v>
      </c>
      <c r="L109" s="476">
        <f t="shared" si="376"/>
        <v>1.88</v>
      </c>
      <c r="M109" s="328">
        <f>M108+L109</f>
        <v>93.96</v>
      </c>
      <c r="N109" s="133"/>
      <c r="O109" s="74">
        <f t="shared" si="377"/>
        <v>0.2</v>
      </c>
      <c r="P109" s="528">
        <v>2.0</v>
      </c>
      <c r="Q109" s="521"/>
      <c r="R109" s="521">
        <f>Roles!$D$5</f>
        <v>0.44</v>
      </c>
      <c r="S109" s="527">
        <f t="shared" si="378"/>
        <v>0.88</v>
      </c>
      <c r="T109" s="74">
        <f t="shared" si="379"/>
        <v>0.2</v>
      </c>
      <c r="U109" s="528">
        <v>2.0</v>
      </c>
      <c r="V109" s="521"/>
      <c r="W109" s="521">
        <f>Roles!$D$6</f>
        <v>0.1</v>
      </c>
      <c r="X109" s="527">
        <f t="shared" si="380"/>
        <v>0.2</v>
      </c>
      <c r="Y109" s="74">
        <f t="shared" si="381"/>
        <v>0.2</v>
      </c>
      <c r="Z109" s="528">
        <v>2.0</v>
      </c>
      <c r="AA109" s="521"/>
      <c r="AB109" s="521">
        <f>Roles!$D$6</f>
        <v>0.1</v>
      </c>
      <c r="AC109" s="527">
        <f t="shared" si="382"/>
        <v>0.2</v>
      </c>
      <c r="AD109" s="74">
        <f t="shared" si="383"/>
        <v>0.2</v>
      </c>
      <c r="AE109" s="528">
        <v>2.0</v>
      </c>
      <c r="AF109" s="521"/>
      <c r="AG109" s="521">
        <f>Roles!$D$6</f>
        <v>0.1</v>
      </c>
      <c r="AH109" s="527">
        <f t="shared" si="384"/>
        <v>0.2</v>
      </c>
      <c r="AI109" s="74">
        <f t="shared" si="385"/>
        <v>0.2</v>
      </c>
      <c r="AJ109" s="528">
        <v>2.0</v>
      </c>
      <c r="AK109" s="521"/>
      <c r="AL109" s="521">
        <f>Roles!$D$6</f>
        <v>0.1</v>
      </c>
      <c r="AM109" s="527">
        <f t="shared" si="386"/>
        <v>0.2</v>
      </c>
      <c r="AN109" s="74">
        <f t="shared" si="387"/>
        <v>0.2</v>
      </c>
      <c r="AO109" s="528">
        <v>2.0</v>
      </c>
      <c r="AP109" s="521"/>
      <c r="AQ109" s="521">
        <f>Roles!$D$6</f>
        <v>0.1</v>
      </c>
      <c r="AR109" s="527">
        <f t="shared" si="388"/>
        <v>0.2</v>
      </c>
    </row>
    <row r="110" ht="15.75" customHeight="1">
      <c r="A110" s="492">
        <v>6.4</v>
      </c>
      <c r="B110" s="493" t="s">
        <v>392</v>
      </c>
      <c r="C110" s="494">
        <v>46365.0</v>
      </c>
      <c r="D110" s="494">
        <v>46367.0</v>
      </c>
      <c r="E110" s="495">
        <f t="shared" si="374"/>
        <v>3</v>
      </c>
      <c r="F110" s="277">
        <f>SUM(F111:F112)</f>
        <v>15</v>
      </c>
      <c r="G110" s="315">
        <f t="shared" si="3"/>
        <v>0.01896333755</v>
      </c>
      <c r="H110" s="315">
        <f>H112</f>
        <v>1</v>
      </c>
      <c r="I110" s="496">
        <f>SUM(I111:I112)</f>
        <v>0</v>
      </c>
      <c r="J110" s="496">
        <f>J112</f>
        <v>569</v>
      </c>
      <c r="K110" s="245">
        <f t="shared" si="55"/>
        <v>1</v>
      </c>
      <c r="L110" s="496">
        <f>SUM(L111:L112)</f>
        <v>0</v>
      </c>
      <c r="M110" s="496">
        <f>M112</f>
        <v>93.96</v>
      </c>
      <c r="N110" s="133"/>
      <c r="O110" s="74"/>
      <c r="P110" s="528"/>
      <c r="Q110" s="521"/>
      <c r="R110" s="521"/>
      <c r="S110" s="527"/>
      <c r="T110" s="74"/>
      <c r="U110" s="528"/>
      <c r="V110" s="521"/>
      <c r="W110" s="521"/>
      <c r="X110" s="527"/>
      <c r="Y110" s="74"/>
      <c r="Z110" s="528"/>
      <c r="AA110" s="521"/>
      <c r="AB110" s="521"/>
      <c r="AC110" s="527"/>
      <c r="AD110" s="74"/>
      <c r="AE110" s="528"/>
      <c r="AF110" s="521"/>
      <c r="AG110" s="521"/>
      <c r="AH110" s="527"/>
      <c r="AI110" s="74"/>
      <c r="AJ110" s="528"/>
      <c r="AK110" s="521"/>
      <c r="AL110" s="521"/>
      <c r="AM110" s="527"/>
      <c r="AN110" s="74"/>
      <c r="AO110" s="528"/>
      <c r="AP110" s="521"/>
      <c r="AQ110" s="521"/>
      <c r="AR110" s="527"/>
    </row>
    <row r="111" ht="15.75" customHeight="1">
      <c r="A111" s="257" t="s">
        <v>393</v>
      </c>
      <c r="B111" s="258" t="s">
        <v>394</v>
      </c>
      <c r="C111" s="497">
        <v>46365.0</v>
      </c>
      <c r="D111" s="497">
        <v>46366.0</v>
      </c>
      <c r="E111" s="498">
        <f t="shared" si="374"/>
        <v>2</v>
      </c>
      <c r="F111" s="261">
        <v>10.0</v>
      </c>
      <c r="G111" s="263">
        <f t="shared" si="3"/>
        <v>0.01264222503</v>
      </c>
      <c r="H111" s="263">
        <f>H109+G111</f>
        <v>0.9936788875</v>
      </c>
      <c r="I111" s="475">
        <f t="shared" ref="I111:I112" si="389">P111+U111+Z111+AE111+AJ111+AO111</f>
        <v>0</v>
      </c>
      <c r="J111" s="287">
        <f>J109+I111</f>
        <v>569</v>
      </c>
      <c r="K111" s="326">
        <f t="shared" si="55"/>
        <v>1</v>
      </c>
      <c r="L111" s="476">
        <f t="shared" ref="L111:L112" si="390">S111+X111+AC111+AH111+AM111+AR111</f>
        <v>0</v>
      </c>
      <c r="M111" s="287">
        <f>M109+L111</f>
        <v>93.96</v>
      </c>
      <c r="N111" s="133"/>
      <c r="O111" s="74">
        <f t="shared" ref="O111:O112" si="391">P111/$F111</f>
        <v>0</v>
      </c>
      <c r="P111" s="528">
        <v>0.0</v>
      </c>
      <c r="Q111" s="521"/>
      <c r="R111" s="521">
        <f>Roles!$D$5</f>
        <v>0.44</v>
      </c>
      <c r="S111" s="527">
        <f t="shared" ref="S111:S112" si="392">R111*P111</f>
        <v>0</v>
      </c>
      <c r="T111" s="74">
        <f t="shared" ref="T111:T112" si="393">U111/$F111</f>
        <v>0</v>
      </c>
      <c r="U111" s="528">
        <v>0.0</v>
      </c>
      <c r="V111" s="521"/>
      <c r="W111" s="521">
        <f>Roles!$D$6</f>
        <v>0.1</v>
      </c>
      <c r="X111" s="527">
        <f t="shared" ref="X111:X112" si="394">W111*U111</f>
        <v>0</v>
      </c>
      <c r="Y111" s="74">
        <f t="shared" ref="Y111:Y112" si="395">Z111/$F111</f>
        <v>0</v>
      </c>
      <c r="Z111" s="528">
        <v>0.0</v>
      </c>
      <c r="AA111" s="521"/>
      <c r="AB111" s="521">
        <f>Roles!$D$6</f>
        <v>0.1</v>
      </c>
      <c r="AC111" s="527">
        <f t="shared" ref="AC111:AC112" si="396">AB111*Z111</f>
        <v>0</v>
      </c>
      <c r="AD111" s="74">
        <f t="shared" ref="AD111:AD112" si="397">AE111/$F111</f>
        <v>0</v>
      </c>
      <c r="AE111" s="528">
        <v>0.0</v>
      </c>
      <c r="AF111" s="521"/>
      <c r="AG111" s="521">
        <f>Roles!$D$6</f>
        <v>0.1</v>
      </c>
      <c r="AH111" s="527">
        <f t="shared" ref="AH111:AH112" si="398">AG111*AE111</f>
        <v>0</v>
      </c>
      <c r="AI111" s="74">
        <f t="shared" ref="AI111:AI112" si="399">AJ111/$F111</f>
        <v>0</v>
      </c>
      <c r="AJ111" s="528">
        <v>0.0</v>
      </c>
      <c r="AK111" s="521"/>
      <c r="AL111" s="521">
        <f>Roles!$D$6</f>
        <v>0.1</v>
      </c>
      <c r="AM111" s="527">
        <f t="shared" ref="AM111:AM112" si="400">AL111*AJ111</f>
        <v>0</v>
      </c>
      <c r="AN111" s="74">
        <f t="shared" ref="AN111:AN112" si="401">AO111/$F111</f>
        <v>0</v>
      </c>
      <c r="AO111" s="528">
        <v>0.0</v>
      </c>
      <c r="AP111" s="521"/>
      <c r="AQ111" s="521">
        <f>Roles!$D$6</f>
        <v>0.1</v>
      </c>
      <c r="AR111" s="527">
        <f t="shared" ref="AR111:AR112" si="402">AQ111*AO111</f>
        <v>0</v>
      </c>
    </row>
    <row r="112" ht="15.75" customHeight="1">
      <c r="A112" s="257" t="s">
        <v>395</v>
      </c>
      <c r="B112" s="258" t="s">
        <v>396</v>
      </c>
      <c r="C112" s="497">
        <v>46367.0</v>
      </c>
      <c r="D112" s="497">
        <v>46367.0</v>
      </c>
      <c r="E112" s="498">
        <f t="shared" si="374"/>
        <v>1</v>
      </c>
      <c r="F112" s="261">
        <v>5.0</v>
      </c>
      <c r="G112" s="263">
        <f t="shared" si="3"/>
        <v>0.006321112516</v>
      </c>
      <c r="H112" s="263">
        <f t="shared" ref="H112:H113" si="403">H111+G112</f>
        <v>1</v>
      </c>
      <c r="I112" s="475">
        <f t="shared" si="389"/>
        <v>0</v>
      </c>
      <c r="J112" s="287">
        <f t="shared" ref="J112:J113" si="404">J111+I112</f>
        <v>569</v>
      </c>
      <c r="K112" s="326">
        <f t="shared" si="55"/>
        <v>1</v>
      </c>
      <c r="L112" s="476">
        <f t="shared" si="390"/>
        <v>0</v>
      </c>
      <c r="M112" s="287">
        <f t="shared" ref="M112:M113" si="405">M111+L112</f>
        <v>93.96</v>
      </c>
      <c r="N112" s="133"/>
      <c r="O112" s="74">
        <f t="shared" si="391"/>
        <v>0</v>
      </c>
      <c r="P112" s="528">
        <v>0.0</v>
      </c>
      <c r="Q112" s="521"/>
      <c r="R112" s="521">
        <f>Roles!$D$5</f>
        <v>0.44</v>
      </c>
      <c r="S112" s="527">
        <f t="shared" si="392"/>
        <v>0</v>
      </c>
      <c r="T112" s="74">
        <f t="shared" si="393"/>
        <v>0</v>
      </c>
      <c r="U112" s="528">
        <v>0.0</v>
      </c>
      <c r="V112" s="521"/>
      <c r="W112" s="521">
        <f>Roles!$D$6</f>
        <v>0.1</v>
      </c>
      <c r="X112" s="527">
        <f t="shared" si="394"/>
        <v>0</v>
      </c>
      <c r="Y112" s="74">
        <f t="shared" si="395"/>
        <v>0</v>
      </c>
      <c r="Z112" s="528">
        <v>0.0</v>
      </c>
      <c r="AA112" s="521"/>
      <c r="AB112" s="521">
        <f>Roles!$D$6</f>
        <v>0.1</v>
      </c>
      <c r="AC112" s="527">
        <f t="shared" si="396"/>
        <v>0</v>
      </c>
      <c r="AD112" s="74">
        <f t="shared" si="397"/>
        <v>0</v>
      </c>
      <c r="AE112" s="528">
        <v>0.0</v>
      </c>
      <c r="AF112" s="521"/>
      <c r="AG112" s="521">
        <f>Roles!$D$6</f>
        <v>0.1</v>
      </c>
      <c r="AH112" s="527">
        <f t="shared" si="398"/>
        <v>0</v>
      </c>
      <c r="AI112" s="74">
        <f t="shared" si="399"/>
        <v>0</v>
      </c>
      <c r="AJ112" s="528">
        <v>0.0</v>
      </c>
      <c r="AK112" s="521"/>
      <c r="AL112" s="521">
        <f>Roles!$D$6</f>
        <v>0.1</v>
      </c>
      <c r="AM112" s="527">
        <f t="shared" si="400"/>
        <v>0</v>
      </c>
      <c r="AN112" s="74">
        <f t="shared" si="401"/>
        <v>0</v>
      </c>
      <c r="AO112" s="528">
        <v>0.0</v>
      </c>
      <c r="AP112" s="521"/>
      <c r="AQ112" s="521">
        <f>Roles!$D$6</f>
        <v>0.1</v>
      </c>
      <c r="AR112" s="527">
        <f t="shared" si="402"/>
        <v>0</v>
      </c>
    </row>
    <row r="113" ht="15.75" customHeight="1">
      <c r="A113" s="483" t="s">
        <v>220</v>
      </c>
      <c r="B113" s="484" t="s">
        <v>245</v>
      </c>
      <c r="C113" s="443">
        <v>46367.0</v>
      </c>
      <c r="D113" s="443">
        <v>46367.0</v>
      </c>
      <c r="E113" s="485">
        <f t="shared" si="374"/>
        <v>1</v>
      </c>
      <c r="F113" s="505">
        <v>0.0</v>
      </c>
      <c r="G113" s="326">
        <f t="shared" si="3"/>
        <v>0</v>
      </c>
      <c r="H113" s="326">
        <f t="shared" si="403"/>
        <v>1</v>
      </c>
      <c r="I113" s="54">
        <f>F113</f>
        <v>0</v>
      </c>
      <c r="J113" s="54">
        <f t="shared" si="404"/>
        <v>569</v>
      </c>
      <c r="K113" s="326">
        <f t="shared" si="55"/>
        <v>1</v>
      </c>
      <c r="L113" s="54">
        <v>0.0</v>
      </c>
      <c r="M113" s="54">
        <f t="shared" si="405"/>
        <v>93.96</v>
      </c>
      <c r="N113" s="133"/>
      <c r="O113" s="74"/>
      <c r="P113" s="528"/>
      <c r="Q113" s="521"/>
      <c r="R113" s="521"/>
      <c r="S113" s="527"/>
      <c r="T113" s="74"/>
      <c r="U113" s="528"/>
      <c r="V113" s="521"/>
      <c r="W113" s="521"/>
      <c r="X113" s="527"/>
      <c r="Y113" s="74"/>
      <c r="Z113" s="528"/>
      <c r="AA113" s="521"/>
      <c r="AB113" s="521"/>
      <c r="AC113" s="527"/>
      <c r="AD113" s="74"/>
      <c r="AE113" s="528"/>
      <c r="AF113" s="521"/>
      <c r="AG113" s="521"/>
      <c r="AH113" s="527"/>
      <c r="AI113" s="74"/>
      <c r="AJ113" s="528"/>
      <c r="AK113" s="521"/>
      <c r="AL113" s="521"/>
      <c r="AM113" s="527"/>
      <c r="AN113" s="74"/>
      <c r="AO113" s="528"/>
      <c r="AP113" s="521"/>
      <c r="AQ113" s="521"/>
      <c r="AR113" s="527"/>
    </row>
    <row r="114" ht="15.75" customHeight="1">
      <c r="A114" s="514"/>
      <c r="B114" s="258" t="s">
        <v>397</v>
      </c>
      <c r="C114" s="514"/>
      <c r="D114" s="514"/>
      <c r="E114" s="514"/>
      <c r="F114" s="515">
        <f>F5+F23+F48+F64+F81+F98</f>
        <v>791</v>
      </c>
      <c r="G114" s="514"/>
      <c r="H114" s="514"/>
      <c r="I114" s="516">
        <f>I5+I23+I48+I64+I81+I98</f>
        <v>569</v>
      </c>
      <c r="J114" s="517"/>
      <c r="K114" s="517"/>
      <c r="L114" s="516">
        <f>L5+L23+L48+L64+L81+L98</f>
        <v>93.96</v>
      </c>
      <c r="M114" s="514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</row>
    <row r="115" ht="15.75" customHeight="1">
      <c r="A115" s="133"/>
      <c r="B115" s="133"/>
      <c r="C115" s="133"/>
      <c r="D115" s="133"/>
      <c r="E115" s="133"/>
      <c r="F115" s="133"/>
      <c r="G115" s="136"/>
      <c r="H115" s="133"/>
      <c r="I115" s="133"/>
      <c r="J115" s="136"/>
      <c r="K115" s="136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</row>
    <row r="116" ht="15.75" customHeight="1">
      <c r="A116" s="133"/>
      <c r="B116" s="133"/>
      <c r="C116" s="133"/>
      <c r="D116" s="133"/>
      <c r="E116" s="133"/>
      <c r="F116" s="133"/>
      <c r="G116" s="136"/>
      <c r="H116" s="133"/>
      <c r="I116" s="133"/>
      <c r="J116" s="136"/>
      <c r="K116" s="136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</row>
    <row r="117" ht="15.75" customHeight="1">
      <c r="A117" s="133"/>
      <c r="B117" s="133"/>
      <c r="C117" s="133"/>
      <c r="D117" s="133"/>
      <c r="E117" s="133"/>
      <c r="F117" s="133"/>
      <c r="G117" s="136"/>
      <c r="H117" s="133"/>
      <c r="I117" s="133"/>
      <c r="J117" s="136"/>
      <c r="K117" s="136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</row>
    <row r="118" ht="15.75" customHeight="1">
      <c r="A118" s="133"/>
      <c r="B118" s="133"/>
      <c r="C118" s="133"/>
      <c r="D118" s="133"/>
      <c r="E118" s="133"/>
      <c r="F118" s="133"/>
      <c r="G118" s="136"/>
      <c r="H118" s="133"/>
      <c r="I118" s="133"/>
      <c r="J118" s="136"/>
      <c r="K118" s="136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</row>
    <row r="119" ht="15.75" customHeight="1">
      <c r="A119" s="133"/>
      <c r="B119" s="133"/>
      <c r="C119" s="133"/>
      <c r="D119" s="133"/>
      <c r="E119" s="133"/>
      <c r="F119" s="133"/>
      <c r="G119" s="136"/>
      <c r="H119" s="133"/>
      <c r="I119" s="133"/>
      <c r="J119" s="136"/>
      <c r="K119" s="136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</row>
    <row r="120" ht="15.75" customHeight="1">
      <c r="A120" s="133"/>
      <c r="B120" s="133"/>
      <c r="C120" s="133"/>
      <c r="D120" s="133"/>
      <c r="E120" s="133"/>
      <c r="F120" s="133"/>
      <c r="G120" s="136"/>
      <c r="H120" s="133"/>
      <c r="I120" s="133"/>
      <c r="J120" s="136"/>
      <c r="K120" s="136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</row>
    <row r="121" ht="15.75" customHeight="1">
      <c r="A121" s="133"/>
      <c r="B121" s="133"/>
      <c r="C121" s="133"/>
      <c r="D121" s="133"/>
      <c r="E121" s="133"/>
      <c r="F121" s="133"/>
      <c r="G121" s="136"/>
      <c r="H121" s="133"/>
      <c r="I121" s="133"/>
      <c r="J121" s="136"/>
      <c r="K121" s="136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</row>
    <row r="122" ht="15.75" customHeight="1">
      <c r="A122" s="133"/>
      <c r="B122" s="133"/>
      <c r="C122" s="133"/>
      <c r="D122" s="133"/>
      <c r="E122" s="133"/>
      <c r="F122" s="133"/>
      <c r="G122" s="136"/>
      <c r="H122" s="133"/>
      <c r="I122" s="133"/>
      <c r="J122" s="136"/>
      <c r="K122" s="136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</row>
    <row r="123" ht="15.75" customHeight="1">
      <c r="A123" s="133"/>
      <c r="B123" s="133"/>
      <c r="C123" s="133"/>
      <c r="D123" s="133"/>
      <c r="E123" s="133"/>
      <c r="F123" s="133"/>
      <c r="G123" s="136"/>
      <c r="H123" s="133"/>
      <c r="I123" s="133"/>
      <c r="J123" s="136"/>
      <c r="K123" s="136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</row>
    <row r="124" ht="15.75" customHeight="1">
      <c r="A124" s="133"/>
      <c r="B124" s="133"/>
      <c r="C124" s="133"/>
      <c r="D124" s="133"/>
      <c r="E124" s="133"/>
      <c r="F124" s="133"/>
      <c r="G124" s="136"/>
      <c r="H124" s="133"/>
      <c r="I124" s="133"/>
      <c r="J124" s="136"/>
      <c r="K124" s="136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</row>
    <row r="125" ht="15.75" customHeight="1">
      <c r="A125" s="133"/>
      <c r="B125" s="133"/>
      <c r="C125" s="133"/>
      <c r="D125" s="133"/>
      <c r="E125" s="133"/>
      <c r="F125" s="133"/>
      <c r="G125" s="136"/>
      <c r="H125" s="133"/>
      <c r="I125" s="133"/>
      <c r="J125" s="136"/>
      <c r="K125" s="136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</row>
    <row r="126" ht="15.75" customHeight="1">
      <c r="A126" s="133"/>
      <c r="B126" s="133"/>
      <c r="C126" s="133"/>
      <c r="D126" s="133"/>
      <c r="E126" s="133"/>
      <c r="F126" s="133"/>
      <c r="G126" s="136"/>
      <c r="H126" s="133"/>
      <c r="I126" s="133"/>
      <c r="J126" s="136"/>
      <c r="K126" s="136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</row>
    <row r="127" ht="15.75" customHeight="1">
      <c r="A127" s="133"/>
      <c r="B127" s="133"/>
      <c r="C127" s="133"/>
      <c r="D127" s="133"/>
      <c r="E127" s="133"/>
      <c r="F127" s="133"/>
      <c r="G127" s="136"/>
      <c r="H127" s="133"/>
      <c r="I127" s="133"/>
      <c r="J127" s="136"/>
      <c r="K127" s="136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</row>
    <row r="128" ht="15.75" customHeight="1">
      <c r="A128" s="133"/>
      <c r="B128" s="133"/>
      <c r="C128" s="133"/>
      <c r="D128" s="133"/>
      <c r="E128" s="133"/>
      <c r="F128" s="133"/>
      <c r="G128" s="136"/>
      <c r="H128" s="133"/>
      <c r="I128" s="133"/>
      <c r="J128" s="136"/>
      <c r="K128" s="136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</row>
    <row r="129" ht="15.75" customHeight="1">
      <c r="A129" s="133"/>
      <c r="B129" s="133"/>
      <c r="C129" s="133"/>
      <c r="D129" s="133"/>
      <c r="E129" s="133"/>
      <c r="F129" s="133"/>
      <c r="G129" s="136"/>
      <c r="H129" s="133"/>
      <c r="I129" s="133"/>
      <c r="J129" s="136"/>
      <c r="K129" s="136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</row>
    <row r="130" ht="15.75" customHeight="1">
      <c r="A130" s="133"/>
      <c r="B130" s="133"/>
      <c r="C130" s="133"/>
      <c r="D130" s="133"/>
      <c r="E130" s="133"/>
      <c r="F130" s="133"/>
      <c r="G130" s="136"/>
      <c r="H130" s="133"/>
      <c r="I130" s="133"/>
      <c r="J130" s="136"/>
      <c r="K130" s="136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</row>
    <row r="131" ht="15.75" customHeight="1">
      <c r="A131" s="133"/>
      <c r="B131" s="133"/>
      <c r="C131" s="133"/>
      <c r="D131" s="133"/>
      <c r="E131" s="133"/>
      <c r="F131" s="133"/>
      <c r="G131" s="136"/>
      <c r="H131" s="133"/>
      <c r="I131" s="133"/>
      <c r="J131" s="136"/>
      <c r="K131" s="136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</row>
    <row r="132" ht="15.75" customHeight="1">
      <c r="A132" s="133"/>
      <c r="B132" s="133"/>
      <c r="C132" s="133"/>
      <c r="D132" s="133"/>
      <c r="E132" s="133"/>
      <c r="F132" s="133"/>
      <c r="G132" s="136"/>
      <c r="H132" s="133"/>
      <c r="I132" s="133"/>
      <c r="J132" s="136"/>
      <c r="K132" s="136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</row>
    <row r="133" ht="15.75" customHeight="1">
      <c r="A133" s="133"/>
      <c r="B133" s="133"/>
      <c r="C133" s="133"/>
      <c r="D133" s="133"/>
      <c r="E133" s="133"/>
      <c r="F133" s="133"/>
      <c r="G133" s="136"/>
      <c r="H133" s="133"/>
      <c r="I133" s="133"/>
      <c r="J133" s="136"/>
      <c r="K133" s="136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</row>
    <row r="134" ht="15.75" customHeight="1">
      <c r="A134" s="133"/>
      <c r="B134" s="133"/>
      <c r="C134" s="133"/>
      <c r="D134" s="133"/>
      <c r="E134" s="133"/>
      <c r="F134" s="133"/>
      <c r="G134" s="136"/>
      <c r="H134" s="133"/>
      <c r="I134" s="133"/>
      <c r="J134" s="136"/>
      <c r="K134" s="136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</row>
    <row r="135" ht="15.75" customHeight="1">
      <c r="A135" s="133"/>
      <c r="B135" s="133"/>
      <c r="C135" s="133"/>
      <c r="D135" s="133"/>
      <c r="E135" s="133"/>
      <c r="F135" s="133"/>
      <c r="G135" s="136"/>
      <c r="H135" s="133"/>
      <c r="I135" s="133"/>
      <c r="J135" s="136"/>
      <c r="K135" s="136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</row>
    <row r="136" ht="15.75" customHeight="1">
      <c r="A136" s="133"/>
      <c r="B136" s="133"/>
      <c r="C136" s="133"/>
      <c r="D136" s="133"/>
      <c r="E136" s="133"/>
      <c r="F136" s="133"/>
      <c r="G136" s="136"/>
      <c r="H136" s="133"/>
      <c r="I136" s="133"/>
      <c r="J136" s="136"/>
      <c r="K136" s="136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</row>
    <row r="137" ht="15.75" customHeight="1">
      <c r="A137" s="133"/>
      <c r="B137" s="133"/>
      <c r="C137" s="133"/>
      <c r="D137" s="133"/>
      <c r="E137" s="133"/>
      <c r="F137" s="133"/>
      <c r="G137" s="136"/>
      <c r="H137" s="133"/>
      <c r="I137" s="133"/>
      <c r="J137" s="136"/>
      <c r="K137" s="136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</row>
    <row r="138" ht="15.75" customHeight="1">
      <c r="A138" s="133"/>
      <c r="B138" s="133"/>
      <c r="C138" s="133"/>
      <c r="D138" s="133"/>
      <c r="E138" s="133"/>
      <c r="F138" s="133"/>
      <c r="G138" s="136"/>
      <c r="H138" s="133"/>
      <c r="I138" s="133"/>
      <c r="J138" s="136"/>
      <c r="K138" s="136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</row>
    <row r="139" ht="15.75" customHeight="1">
      <c r="A139" s="133"/>
      <c r="B139" s="133"/>
      <c r="C139" s="133"/>
      <c r="D139" s="133"/>
      <c r="E139" s="133"/>
      <c r="F139" s="133"/>
      <c r="G139" s="136"/>
      <c r="H139" s="133"/>
      <c r="I139" s="133"/>
      <c r="J139" s="136"/>
      <c r="K139" s="136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</row>
    <row r="140" ht="15.75" customHeight="1">
      <c r="A140" s="133"/>
      <c r="B140" s="133"/>
      <c r="C140" s="133"/>
      <c r="D140" s="133"/>
      <c r="E140" s="133"/>
      <c r="F140" s="133"/>
      <c r="G140" s="136"/>
      <c r="H140" s="133"/>
      <c r="I140" s="133"/>
      <c r="J140" s="136"/>
      <c r="K140" s="136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</row>
    <row r="141" ht="15.75" customHeight="1">
      <c r="A141" s="133"/>
      <c r="B141" s="133"/>
      <c r="C141" s="133"/>
      <c r="D141" s="133"/>
      <c r="E141" s="133"/>
      <c r="F141" s="133"/>
      <c r="G141" s="136"/>
      <c r="H141" s="133"/>
      <c r="I141" s="133"/>
      <c r="J141" s="136"/>
      <c r="K141" s="136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</row>
    <row r="142" ht="15.75" customHeight="1">
      <c r="A142" s="133"/>
      <c r="B142" s="133"/>
      <c r="C142" s="133"/>
      <c r="D142" s="133"/>
      <c r="E142" s="133"/>
      <c r="F142" s="133"/>
      <c r="G142" s="136"/>
      <c r="H142" s="133"/>
      <c r="I142" s="133"/>
      <c r="J142" s="136"/>
      <c r="K142" s="136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</row>
    <row r="143" ht="15.75" customHeight="1">
      <c r="A143" s="133"/>
      <c r="B143" s="133"/>
      <c r="C143" s="133"/>
      <c r="D143" s="133"/>
      <c r="E143" s="133"/>
      <c r="F143" s="133"/>
      <c r="G143" s="136"/>
      <c r="H143" s="133"/>
      <c r="I143" s="133"/>
      <c r="J143" s="136"/>
      <c r="K143" s="136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</row>
    <row r="144" ht="15.75" customHeight="1">
      <c r="A144" s="133"/>
      <c r="B144" s="133"/>
      <c r="C144" s="133"/>
      <c r="D144" s="133"/>
      <c r="E144" s="133"/>
      <c r="F144" s="133"/>
      <c r="G144" s="136"/>
      <c r="H144" s="133"/>
      <c r="I144" s="133"/>
      <c r="J144" s="136"/>
      <c r="K144" s="136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</row>
    <row r="145" ht="15.75" customHeight="1">
      <c r="A145" s="133"/>
      <c r="B145" s="133"/>
      <c r="C145" s="133"/>
      <c r="D145" s="133"/>
      <c r="E145" s="133"/>
      <c r="F145" s="133"/>
      <c r="G145" s="136"/>
      <c r="H145" s="133"/>
      <c r="I145" s="133"/>
      <c r="J145" s="136"/>
      <c r="K145" s="136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</row>
    <row r="146" ht="15.75" customHeight="1">
      <c r="A146" s="133"/>
      <c r="B146" s="133"/>
      <c r="C146" s="133"/>
      <c r="D146" s="133"/>
      <c r="E146" s="133"/>
      <c r="F146" s="133"/>
      <c r="G146" s="136"/>
      <c r="H146" s="133"/>
      <c r="I146" s="133"/>
      <c r="J146" s="136"/>
      <c r="K146" s="136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</row>
    <row r="147" ht="15.75" customHeight="1">
      <c r="A147" s="133"/>
      <c r="B147" s="133"/>
      <c r="C147" s="133"/>
      <c r="D147" s="133"/>
      <c r="E147" s="133"/>
      <c r="F147" s="133"/>
      <c r="G147" s="136"/>
      <c r="H147" s="133"/>
      <c r="I147" s="133"/>
      <c r="J147" s="136"/>
      <c r="K147" s="136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</row>
    <row r="148" ht="15.75" customHeight="1">
      <c r="A148" s="133"/>
      <c r="B148" s="133"/>
      <c r="C148" s="133"/>
      <c r="D148" s="133"/>
      <c r="E148" s="133"/>
      <c r="F148" s="133"/>
      <c r="G148" s="136"/>
      <c r="H148" s="133"/>
      <c r="I148" s="133"/>
      <c r="J148" s="136"/>
      <c r="K148" s="136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</row>
    <row r="149" ht="15.75" customHeight="1">
      <c r="A149" s="133"/>
      <c r="B149" s="133"/>
      <c r="C149" s="133"/>
      <c r="D149" s="133"/>
      <c r="E149" s="133"/>
      <c r="F149" s="133"/>
      <c r="G149" s="136"/>
      <c r="H149" s="133"/>
      <c r="I149" s="133"/>
      <c r="J149" s="136"/>
      <c r="K149" s="136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</row>
    <row r="150" ht="15.75" customHeight="1">
      <c r="A150" s="133"/>
      <c r="B150" s="133"/>
      <c r="C150" s="133"/>
      <c r="D150" s="133"/>
      <c r="E150" s="133"/>
      <c r="F150" s="133"/>
      <c r="G150" s="136"/>
      <c r="H150" s="133"/>
      <c r="I150" s="133"/>
      <c r="J150" s="136"/>
      <c r="K150" s="136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</row>
    <row r="151" ht="15.75" customHeight="1">
      <c r="A151" s="133"/>
      <c r="B151" s="133"/>
      <c r="C151" s="133"/>
      <c r="D151" s="133"/>
      <c r="E151" s="133"/>
      <c r="F151" s="133"/>
      <c r="G151" s="136"/>
      <c r="H151" s="133"/>
      <c r="I151" s="133"/>
      <c r="J151" s="136"/>
      <c r="K151" s="136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</row>
    <row r="152" ht="15.75" customHeight="1">
      <c r="A152" s="133"/>
      <c r="B152" s="133"/>
      <c r="C152" s="133"/>
      <c r="D152" s="133"/>
      <c r="E152" s="133"/>
      <c r="F152" s="133"/>
      <c r="G152" s="136"/>
      <c r="H152" s="133"/>
      <c r="I152" s="133"/>
      <c r="J152" s="136"/>
      <c r="K152" s="136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</row>
    <row r="153" ht="15.75" customHeight="1">
      <c r="A153" s="133"/>
      <c r="B153" s="133"/>
      <c r="C153" s="133"/>
      <c r="D153" s="133"/>
      <c r="E153" s="133"/>
      <c r="F153" s="133"/>
      <c r="G153" s="136"/>
      <c r="H153" s="133"/>
      <c r="I153" s="133"/>
      <c r="J153" s="136"/>
      <c r="K153" s="136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</row>
    <row r="154" ht="15.75" customHeight="1">
      <c r="A154" s="133"/>
      <c r="B154" s="133"/>
      <c r="C154" s="133"/>
      <c r="D154" s="133"/>
      <c r="E154" s="133"/>
      <c r="F154" s="133"/>
      <c r="G154" s="136"/>
      <c r="H154" s="133"/>
      <c r="I154" s="133"/>
      <c r="J154" s="136"/>
      <c r="K154" s="136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</row>
    <row r="155" ht="15.75" customHeight="1">
      <c r="A155" s="133"/>
      <c r="B155" s="133"/>
      <c r="C155" s="133"/>
      <c r="D155" s="133"/>
      <c r="E155" s="133"/>
      <c r="F155" s="133"/>
      <c r="G155" s="136"/>
      <c r="H155" s="133"/>
      <c r="I155" s="133"/>
      <c r="J155" s="136"/>
      <c r="K155" s="136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</row>
    <row r="156" ht="15.75" customHeight="1">
      <c r="A156" s="133"/>
      <c r="B156" s="133"/>
      <c r="C156" s="133"/>
      <c r="D156" s="133"/>
      <c r="E156" s="133"/>
      <c r="F156" s="133"/>
      <c r="G156" s="136"/>
      <c r="H156" s="133"/>
      <c r="I156" s="133"/>
      <c r="J156" s="136"/>
      <c r="K156" s="136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</row>
    <row r="157" ht="15.75" customHeight="1">
      <c r="A157" s="133"/>
      <c r="B157" s="133"/>
      <c r="C157" s="133"/>
      <c r="D157" s="133"/>
      <c r="E157" s="133"/>
      <c r="F157" s="133"/>
      <c r="G157" s="136"/>
      <c r="H157" s="133"/>
      <c r="I157" s="133"/>
      <c r="J157" s="136"/>
      <c r="K157" s="136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</row>
    <row r="158" ht="15.75" customHeight="1">
      <c r="A158" s="133"/>
      <c r="B158" s="133"/>
      <c r="C158" s="133"/>
      <c r="D158" s="133"/>
      <c r="E158" s="133"/>
      <c r="F158" s="133"/>
      <c r="G158" s="136"/>
      <c r="H158" s="133"/>
      <c r="I158" s="133"/>
      <c r="J158" s="136"/>
      <c r="K158" s="136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</row>
    <row r="159" ht="15.75" customHeight="1">
      <c r="A159" s="133"/>
      <c r="B159" s="133"/>
      <c r="C159" s="133"/>
      <c r="D159" s="133"/>
      <c r="E159" s="133"/>
      <c r="F159" s="133"/>
      <c r="G159" s="136"/>
      <c r="H159" s="133"/>
      <c r="I159" s="133"/>
      <c r="J159" s="136"/>
      <c r="K159" s="136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</row>
    <row r="160" ht="15.75" customHeight="1">
      <c r="A160" s="133"/>
      <c r="B160" s="133"/>
      <c r="C160" s="133"/>
      <c r="D160" s="133"/>
      <c r="E160" s="133"/>
      <c r="F160" s="133"/>
      <c r="G160" s="136"/>
      <c r="H160" s="133"/>
      <c r="I160" s="133"/>
      <c r="J160" s="136"/>
      <c r="K160" s="136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</row>
    <row r="161" ht="15.75" customHeight="1">
      <c r="A161" s="133"/>
      <c r="B161" s="133"/>
      <c r="C161" s="133"/>
      <c r="D161" s="133"/>
      <c r="E161" s="133"/>
      <c r="F161" s="133"/>
      <c r="G161" s="136"/>
      <c r="H161" s="133"/>
      <c r="I161" s="133"/>
      <c r="J161" s="136"/>
      <c r="K161" s="136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</row>
    <row r="162" ht="15.75" customHeight="1">
      <c r="A162" s="133"/>
      <c r="B162" s="133"/>
      <c r="C162" s="133"/>
      <c r="D162" s="133"/>
      <c r="E162" s="133"/>
      <c r="F162" s="133"/>
      <c r="G162" s="136"/>
      <c r="H162" s="133"/>
      <c r="I162" s="133"/>
      <c r="J162" s="136"/>
      <c r="K162" s="136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</row>
    <row r="163" ht="15.75" customHeight="1">
      <c r="A163" s="133"/>
      <c r="B163" s="133"/>
      <c r="C163" s="133"/>
      <c r="D163" s="133"/>
      <c r="E163" s="133"/>
      <c r="F163" s="133"/>
      <c r="G163" s="136"/>
      <c r="H163" s="133"/>
      <c r="I163" s="133"/>
      <c r="J163" s="136"/>
      <c r="K163" s="136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</row>
    <row r="164" ht="15.75" customHeight="1">
      <c r="A164" s="133"/>
      <c r="B164" s="133"/>
      <c r="C164" s="133"/>
      <c r="D164" s="133"/>
      <c r="E164" s="133"/>
      <c r="F164" s="133"/>
      <c r="G164" s="136"/>
      <c r="H164" s="133"/>
      <c r="I164" s="133"/>
      <c r="J164" s="136"/>
      <c r="K164" s="136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</row>
    <row r="165" ht="15.75" customHeight="1">
      <c r="A165" s="133"/>
      <c r="B165" s="133"/>
      <c r="C165" s="133"/>
      <c r="D165" s="133"/>
      <c r="E165" s="133"/>
      <c r="F165" s="133"/>
      <c r="G165" s="136"/>
      <c r="H165" s="133"/>
      <c r="I165" s="133"/>
      <c r="J165" s="136"/>
      <c r="K165" s="136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</row>
    <row r="166" ht="15.75" customHeight="1">
      <c r="A166" s="133"/>
      <c r="B166" s="133"/>
      <c r="C166" s="133"/>
      <c r="D166" s="133"/>
      <c r="E166" s="133"/>
      <c r="F166" s="133"/>
      <c r="G166" s="136"/>
      <c r="H166" s="133"/>
      <c r="I166" s="133"/>
      <c r="J166" s="136"/>
      <c r="K166" s="136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</row>
    <row r="167" ht="15.75" customHeight="1">
      <c r="A167" s="133"/>
      <c r="B167" s="133"/>
      <c r="C167" s="133"/>
      <c r="D167" s="133"/>
      <c r="E167" s="133"/>
      <c r="F167" s="133"/>
      <c r="G167" s="136"/>
      <c r="H167" s="133"/>
      <c r="I167" s="133"/>
      <c r="J167" s="136"/>
      <c r="K167" s="136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</row>
    <row r="168" ht="15.75" customHeight="1">
      <c r="A168" s="133"/>
      <c r="B168" s="133"/>
      <c r="C168" s="133"/>
      <c r="D168" s="133"/>
      <c r="E168" s="133"/>
      <c r="F168" s="133"/>
      <c r="G168" s="136"/>
      <c r="H168" s="133"/>
      <c r="I168" s="133"/>
      <c r="J168" s="136"/>
      <c r="K168" s="136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</row>
    <row r="169" ht="15.75" customHeight="1">
      <c r="A169" s="133"/>
      <c r="B169" s="133"/>
      <c r="C169" s="133"/>
      <c r="D169" s="133"/>
      <c r="E169" s="133"/>
      <c r="F169" s="133"/>
      <c r="G169" s="136"/>
      <c r="H169" s="133"/>
      <c r="I169" s="133"/>
      <c r="J169" s="136"/>
      <c r="K169" s="136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</row>
    <row r="170" ht="15.75" customHeight="1">
      <c r="A170" s="133"/>
      <c r="B170" s="133"/>
      <c r="C170" s="133"/>
      <c r="D170" s="133"/>
      <c r="E170" s="133"/>
      <c r="F170" s="133"/>
      <c r="G170" s="136"/>
      <c r="H170" s="133"/>
      <c r="I170" s="133"/>
      <c r="J170" s="136"/>
      <c r="K170" s="136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</row>
    <row r="171" ht="15.75" customHeight="1">
      <c r="A171" s="133"/>
      <c r="B171" s="133"/>
      <c r="C171" s="133"/>
      <c r="D171" s="133"/>
      <c r="E171" s="133"/>
      <c r="F171" s="133"/>
      <c r="G171" s="136"/>
      <c r="H171" s="133"/>
      <c r="I171" s="133"/>
      <c r="J171" s="136"/>
      <c r="K171" s="136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</row>
    <row r="172" ht="15.75" customHeight="1">
      <c r="A172" s="133"/>
      <c r="B172" s="133"/>
      <c r="C172" s="133"/>
      <c r="D172" s="133"/>
      <c r="E172" s="133"/>
      <c r="F172" s="133"/>
      <c r="G172" s="136"/>
      <c r="H172" s="133"/>
      <c r="I172" s="133"/>
      <c r="J172" s="136"/>
      <c r="K172" s="136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</row>
    <row r="173" ht="15.75" customHeight="1">
      <c r="A173" s="133"/>
      <c r="B173" s="133"/>
      <c r="C173" s="133"/>
      <c r="D173" s="133"/>
      <c r="E173" s="133"/>
      <c r="F173" s="133"/>
      <c r="G173" s="136"/>
      <c r="H173" s="133"/>
      <c r="I173" s="133"/>
      <c r="J173" s="136"/>
      <c r="K173" s="136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</row>
    <row r="174" ht="15.75" customHeight="1">
      <c r="A174" s="133"/>
      <c r="B174" s="133"/>
      <c r="C174" s="133"/>
      <c r="D174" s="133"/>
      <c r="E174" s="133"/>
      <c r="F174" s="133"/>
      <c r="G174" s="136"/>
      <c r="H174" s="133"/>
      <c r="I174" s="133"/>
      <c r="J174" s="136"/>
      <c r="K174" s="136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</row>
    <row r="175" ht="15.75" customHeight="1">
      <c r="A175" s="133"/>
      <c r="B175" s="133"/>
      <c r="C175" s="133"/>
      <c r="D175" s="133"/>
      <c r="E175" s="133"/>
      <c r="F175" s="133"/>
      <c r="G175" s="136"/>
      <c r="H175" s="133"/>
      <c r="I175" s="133"/>
      <c r="J175" s="136"/>
      <c r="K175" s="136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</row>
    <row r="176" ht="15.75" customHeight="1">
      <c r="A176" s="133"/>
      <c r="B176" s="133"/>
      <c r="C176" s="133"/>
      <c r="D176" s="133"/>
      <c r="E176" s="133"/>
      <c r="F176" s="133"/>
      <c r="G176" s="136"/>
      <c r="H176" s="133"/>
      <c r="I176" s="133"/>
      <c r="J176" s="136"/>
      <c r="K176" s="136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</row>
    <row r="177" ht="15.75" customHeight="1">
      <c r="A177" s="133"/>
      <c r="B177" s="133"/>
      <c r="C177" s="133"/>
      <c r="D177" s="133"/>
      <c r="E177" s="133"/>
      <c r="F177" s="133"/>
      <c r="G177" s="136"/>
      <c r="H177" s="133"/>
      <c r="I177" s="133"/>
      <c r="J177" s="136"/>
      <c r="K177" s="136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</row>
    <row r="178" ht="15.75" customHeight="1">
      <c r="A178" s="133"/>
      <c r="B178" s="133"/>
      <c r="C178" s="133"/>
      <c r="D178" s="133"/>
      <c r="E178" s="133"/>
      <c r="F178" s="133"/>
      <c r="G178" s="136"/>
      <c r="H178" s="133"/>
      <c r="I178" s="133"/>
      <c r="J178" s="136"/>
      <c r="K178" s="136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</row>
    <row r="179" ht="15.75" customHeight="1">
      <c r="A179" s="133"/>
      <c r="B179" s="133"/>
      <c r="C179" s="133"/>
      <c r="D179" s="133"/>
      <c r="E179" s="133"/>
      <c r="F179" s="133"/>
      <c r="G179" s="136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</row>
    <row r="180" ht="15.75" customHeight="1">
      <c r="A180" s="133"/>
      <c r="B180" s="133"/>
      <c r="C180" s="133"/>
      <c r="D180" s="133"/>
      <c r="E180" s="133"/>
      <c r="F180" s="133"/>
      <c r="G180" s="136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</row>
    <row r="181" ht="15.75" customHeight="1">
      <c r="A181" s="133"/>
      <c r="B181" s="133"/>
      <c r="C181" s="133"/>
      <c r="D181" s="133"/>
      <c r="E181" s="133"/>
      <c r="F181" s="133"/>
      <c r="G181" s="136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</row>
    <row r="182" ht="15.75" customHeight="1">
      <c r="A182" s="133"/>
      <c r="B182" s="133"/>
      <c r="C182" s="133"/>
      <c r="D182" s="133"/>
      <c r="E182" s="133"/>
      <c r="F182" s="133"/>
      <c r="G182" s="136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</row>
    <row r="183" ht="15.75" customHeight="1">
      <c r="A183" s="133"/>
      <c r="B183" s="133"/>
      <c r="C183" s="133"/>
      <c r="D183" s="133"/>
      <c r="E183" s="133"/>
      <c r="F183" s="133"/>
      <c r="G183" s="136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</row>
    <row r="184" ht="15.75" customHeight="1">
      <c r="A184" s="133"/>
      <c r="B184" s="133"/>
      <c r="C184" s="133"/>
      <c r="D184" s="133"/>
      <c r="E184" s="133"/>
      <c r="F184" s="133"/>
      <c r="G184" s="136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</row>
    <row r="185" ht="15.75" customHeight="1">
      <c r="A185" s="133"/>
      <c r="B185" s="133"/>
      <c r="C185" s="133"/>
      <c r="D185" s="133"/>
      <c r="E185" s="133"/>
      <c r="F185" s="133"/>
      <c r="G185" s="136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</row>
    <row r="186" ht="15.75" customHeight="1">
      <c r="A186" s="133"/>
      <c r="B186" s="133"/>
      <c r="C186" s="133"/>
      <c r="D186" s="133"/>
      <c r="E186" s="133"/>
      <c r="F186" s="133"/>
      <c r="G186" s="136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</row>
    <row r="187" ht="15.75" customHeight="1">
      <c r="A187" s="133"/>
      <c r="B187" s="133"/>
      <c r="C187" s="133"/>
      <c r="D187" s="133"/>
      <c r="E187" s="133"/>
      <c r="F187" s="133"/>
      <c r="G187" s="136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</row>
    <row r="188" ht="15.75" customHeight="1">
      <c r="A188" s="133"/>
      <c r="B188" s="133"/>
      <c r="C188" s="133"/>
      <c r="D188" s="133"/>
      <c r="E188" s="133"/>
      <c r="F188" s="133"/>
      <c r="G188" s="136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</row>
    <row r="189" ht="15.75" customHeight="1">
      <c r="A189" s="133"/>
      <c r="B189" s="133"/>
      <c r="C189" s="133"/>
      <c r="D189" s="133"/>
      <c r="E189" s="133"/>
      <c r="F189" s="133"/>
      <c r="G189" s="136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</row>
    <row r="190" ht="15.75" customHeight="1">
      <c r="A190" s="133"/>
      <c r="B190" s="133"/>
      <c r="C190" s="133"/>
      <c r="D190" s="133"/>
      <c r="E190" s="133"/>
      <c r="F190" s="133"/>
      <c r="G190" s="136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</row>
    <row r="191" ht="15.75" customHeight="1">
      <c r="A191" s="133"/>
      <c r="B191" s="133"/>
      <c r="C191" s="133"/>
      <c r="D191" s="133"/>
      <c r="E191" s="133"/>
      <c r="F191" s="133"/>
      <c r="G191" s="136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</row>
    <row r="192" ht="15.75" customHeight="1">
      <c r="A192" s="133"/>
      <c r="B192" s="133"/>
      <c r="C192" s="133"/>
      <c r="D192" s="133"/>
      <c r="E192" s="133"/>
      <c r="F192" s="133"/>
      <c r="G192" s="136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</row>
    <row r="193" ht="15.75" customHeight="1">
      <c r="A193" s="133"/>
      <c r="B193" s="133"/>
      <c r="C193" s="133"/>
      <c r="D193" s="133"/>
      <c r="E193" s="133"/>
      <c r="F193" s="133"/>
      <c r="G193" s="136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</row>
    <row r="194" ht="15.75" customHeight="1">
      <c r="A194" s="133"/>
      <c r="B194" s="133"/>
      <c r="C194" s="133"/>
      <c r="D194" s="133"/>
      <c r="E194" s="133"/>
      <c r="F194" s="133"/>
      <c r="G194" s="136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</row>
    <row r="195" ht="15.75" customHeight="1">
      <c r="A195" s="133"/>
      <c r="B195" s="133"/>
      <c r="C195" s="133"/>
      <c r="D195" s="133"/>
      <c r="E195" s="133"/>
      <c r="F195" s="133"/>
      <c r="G195" s="136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</row>
    <row r="196" ht="15.75" customHeight="1">
      <c r="A196" s="133"/>
      <c r="B196" s="133"/>
      <c r="C196" s="133"/>
      <c r="D196" s="133"/>
      <c r="E196" s="133"/>
      <c r="F196" s="133"/>
      <c r="G196" s="136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</row>
    <row r="197" ht="15.75" customHeight="1">
      <c r="A197" s="133"/>
      <c r="B197" s="133"/>
      <c r="C197" s="133"/>
      <c r="D197" s="133"/>
      <c r="E197" s="133"/>
      <c r="F197" s="133"/>
      <c r="G197" s="136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</row>
    <row r="198" ht="15.75" customHeight="1">
      <c r="A198" s="133"/>
      <c r="B198" s="133"/>
      <c r="C198" s="133"/>
      <c r="D198" s="133"/>
      <c r="E198" s="133"/>
      <c r="F198" s="133"/>
      <c r="G198" s="136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</row>
    <row r="199" ht="15.75" customHeight="1">
      <c r="A199" s="133"/>
      <c r="B199" s="133"/>
      <c r="C199" s="133"/>
      <c r="D199" s="133"/>
      <c r="E199" s="133"/>
      <c r="F199" s="133"/>
      <c r="G199" s="136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</row>
    <row r="200" ht="15.75" customHeight="1">
      <c r="A200" s="133"/>
      <c r="B200" s="133"/>
      <c r="C200" s="133"/>
      <c r="D200" s="133"/>
      <c r="E200" s="133"/>
      <c r="F200" s="133"/>
      <c r="G200" s="136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</row>
    <row r="201" ht="15.75" customHeight="1">
      <c r="A201" s="133"/>
      <c r="B201" s="133"/>
      <c r="C201" s="133"/>
      <c r="D201" s="133"/>
      <c r="E201" s="133"/>
      <c r="F201" s="133"/>
      <c r="G201" s="136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</row>
    <row r="202" ht="15.75" customHeight="1">
      <c r="A202" s="133"/>
      <c r="B202" s="133"/>
      <c r="C202" s="133"/>
      <c r="D202" s="133"/>
      <c r="E202" s="133"/>
      <c r="F202" s="133"/>
      <c r="G202" s="136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</row>
    <row r="203" ht="15.75" customHeight="1">
      <c r="A203" s="133"/>
      <c r="B203" s="133"/>
      <c r="C203" s="133"/>
      <c r="D203" s="133"/>
      <c r="E203" s="133"/>
      <c r="F203" s="133"/>
      <c r="G203" s="136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</row>
    <row r="204" ht="15.75" customHeight="1">
      <c r="A204" s="133"/>
      <c r="B204" s="133"/>
      <c r="C204" s="133"/>
      <c r="D204" s="133"/>
      <c r="E204" s="133"/>
      <c r="F204" s="133"/>
      <c r="G204" s="136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</row>
    <row r="205" ht="15.75" customHeight="1">
      <c r="A205" s="133"/>
      <c r="B205" s="133"/>
      <c r="C205" s="133"/>
      <c r="D205" s="133"/>
      <c r="E205" s="133"/>
      <c r="F205" s="133"/>
      <c r="G205" s="136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</row>
    <row r="206" ht="15.75" customHeight="1">
      <c r="A206" s="133"/>
      <c r="B206" s="133"/>
      <c r="C206" s="133"/>
      <c r="D206" s="133"/>
      <c r="E206" s="133"/>
      <c r="F206" s="133"/>
      <c r="G206" s="136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</row>
    <row r="207" ht="15.75" customHeight="1">
      <c r="A207" s="133"/>
      <c r="B207" s="133"/>
      <c r="C207" s="133"/>
      <c r="D207" s="133"/>
      <c r="E207" s="133"/>
      <c r="F207" s="133"/>
      <c r="G207" s="136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</row>
    <row r="208" ht="15.75" customHeight="1">
      <c r="A208" s="133"/>
      <c r="B208" s="133"/>
      <c r="C208" s="133"/>
      <c r="D208" s="133"/>
      <c r="E208" s="133"/>
      <c r="F208" s="133"/>
      <c r="G208" s="136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</row>
    <row r="209" ht="15.75" customHeight="1">
      <c r="A209" s="133"/>
      <c r="B209" s="133"/>
      <c r="C209" s="133"/>
      <c r="D209" s="133"/>
      <c r="E209" s="133"/>
      <c r="F209" s="133"/>
      <c r="G209" s="136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</row>
    <row r="210" ht="15.75" customHeight="1">
      <c r="A210" s="133"/>
      <c r="B210" s="133"/>
      <c r="C210" s="133"/>
      <c r="D210" s="133"/>
      <c r="E210" s="133"/>
      <c r="F210" s="133"/>
      <c r="G210" s="136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</row>
    <row r="211" ht="15.75" customHeight="1">
      <c r="A211" s="133"/>
      <c r="B211" s="133"/>
      <c r="C211" s="133"/>
      <c r="D211" s="133"/>
      <c r="E211" s="133"/>
      <c r="F211" s="133"/>
      <c r="G211" s="136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</row>
    <row r="212" ht="15.75" customHeight="1">
      <c r="A212" s="133"/>
      <c r="B212" s="133"/>
      <c r="C212" s="133"/>
      <c r="D212" s="133"/>
      <c r="E212" s="133"/>
      <c r="F212" s="133"/>
      <c r="G212" s="136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</row>
    <row r="213" ht="15.75" customHeight="1">
      <c r="A213" s="133"/>
      <c r="B213" s="133"/>
      <c r="C213" s="133"/>
      <c r="D213" s="133"/>
      <c r="E213" s="133"/>
      <c r="F213" s="133"/>
      <c r="G213" s="136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</row>
    <row r="214" ht="15.75" customHeight="1">
      <c r="A214" s="133"/>
      <c r="B214" s="133"/>
      <c r="C214" s="133"/>
      <c r="D214" s="133"/>
      <c r="E214" s="133"/>
      <c r="F214" s="133"/>
      <c r="G214" s="136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</row>
    <row r="215" ht="15.75" customHeight="1">
      <c r="A215" s="133"/>
      <c r="B215" s="133"/>
      <c r="C215" s="133"/>
      <c r="D215" s="133"/>
      <c r="E215" s="133"/>
      <c r="F215" s="133"/>
      <c r="G215" s="136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</row>
    <row r="216" ht="15.75" customHeight="1">
      <c r="A216" s="133"/>
      <c r="B216" s="133"/>
      <c r="C216" s="133"/>
      <c r="D216" s="133"/>
      <c r="E216" s="133"/>
      <c r="F216" s="133"/>
      <c r="G216" s="136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</row>
    <row r="217" ht="15.75" customHeight="1">
      <c r="A217" s="133"/>
      <c r="B217" s="133"/>
      <c r="C217" s="133"/>
      <c r="D217" s="133"/>
      <c r="E217" s="133"/>
      <c r="F217" s="133"/>
      <c r="G217" s="136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</row>
    <row r="218" ht="15.75" customHeight="1">
      <c r="A218" s="133"/>
      <c r="B218" s="133"/>
      <c r="C218" s="133"/>
      <c r="D218" s="133"/>
      <c r="E218" s="133"/>
      <c r="F218" s="133"/>
      <c r="G218" s="136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</row>
    <row r="219" ht="15.75" customHeight="1">
      <c r="A219" s="133"/>
      <c r="B219" s="133"/>
      <c r="C219" s="133"/>
      <c r="D219" s="133"/>
      <c r="E219" s="133"/>
      <c r="F219" s="133"/>
      <c r="G219" s="136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</row>
    <row r="220" ht="15.75" customHeight="1">
      <c r="A220" s="133"/>
      <c r="B220" s="133"/>
      <c r="C220" s="133"/>
      <c r="D220" s="133"/>
      <c r="E220" s="133"/>
      <c r="F220" s="133"/>
      <c r="G220" s="136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</row>
    <row r="221" ht="15.75" customHeight="1">
      <c r="A221" s="133"/>
      <c r="B221" s="133"/>
      <c r="C221" s="133"/>
      <c r="D221" s="133"/>
      <c r="E221" s="133"/>
      <c r="F221" s="133"/>
      <c r="G221" s="136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</row>
    <row r="222" ht="15.75" customHeight="1">
      <c r="A222" s="133"/>
      <c r="B222" s="133"/>
      <c r="C222" s="133"/>
      <c r="D222" s="133"/>
      <c r="E222" s="133"/>
      <c r="F222" s="133"/>
      <c r="G222" s="136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</row>
    <row r="223" ht="15.75" customHeight="1">
      <c r="A223" s="133"/>
      <c r="B223" s="133"/>
      <c r="C223" s="133"/>
      <c r="D223" s="133"/>
      <c r="E223" s="133"/>
      <c r="F223" s="133"/>
      <c r="G223" s="136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</row>
    <row r="224" ht="15.75" customHeight="1">
      <c r="A224" s="133"/>
      <c r="B224" s="133"/>
      <c r="C224" s="133"/>
      <c r="D224" s="133"/>
      <c r="E224" s="133"/>
      <c r="F224" s="133"/>
      <c r="G224" s="136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</row>
    <row r="225" ht="15.75" customHeight="1">
      <c r="A225" s="133"/>
      <c r="B225" s="133"/>
      <c r="C225" s="133"/>
      <c r="D225" s="133"/>
      <c r="E225" s="133"/>
      <c r="F225" s="133"/>
      <c r="G225" s="136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</row>
    <row r="226" ht="15.75" customHeight="1">
      <c r="A226" s="133"/>
      <c r="B226" s="133"/>
      <c r="C226" s="133"/>
      <c r="D226" s="133"/>
      <c r="E226" s="133"/>
      <c r="F226" s="133"/>
      <c r="G226" s="136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</row>
    <row r="227" ht="15.75" customHeight="1">
      <c r="A227" s="133"/>
      <c r="B227" s="133"/>
      <c r="C227" s="133"/>
      <c r="D227" s="133"/>
      <c r="E227" s="133"/>
      <c r="F227" s="133"/>
      <c r="G227" s="136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</row>
    <row r="228" ht="15.75" customHeight="1">
      <c r="A228" s="133"/>
      <c r="B228" s="133"/>
      <c r="C228" s="133"/>
      <c r="D228" s="133"/>
      <c r="E228" s="133"/>
      <c r="F228" s="133"/>
      <c r="G228" s="136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</row>
    <row r="229" ht="15.75" customHeight="1">
      <c r="A229" s="133"/>
      <c r="B229" s="133"/>
      <c r="C229" s="133"/>
      <c r="D229" s="133"/>
      <c r="E229" s="133"/>
      <c r="F229" s="133"/>
      <c r="G229" s="136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</row>
    <row r="230" ht="15.75" customHeight="1">
      <c r="A230" s="133"/>
      <c r="B230" s="133"/>
      <c r="C230" s="133"/>
      <c r="D230" s="133"/>
      <c r="E230" s="133"/>
      <c r="F230" s="133"/>
      <c r="G230" s="136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</row>
    <row r="231" ht="15.75" customHeight="1">
      <c r="A231" s="133"/>
      <c r="B231" s="133"/>
      <c r="C231" s="133"/>
      <c r="D231" s="133"/>
      <c r="E231" s="133"/>
      <c r="F231" s="133"/>
      <c r="G231" s="136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</row>
    <row r="232" ht="15.75" customHeight="1">
      <c r="A232" s="133"/>
      <c r="B232" s="133"/>
      <c r="C232" s="133"/>
      <c r="D232" s="133"/>
      <c r="E232" s="133"/>
      <c r="F232" s="133"/>
      <c r="G232" s="136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</row>
    <row r="233" ht="15.75" customHeight="1">
      <c r="A233" s="133"/>
      <c r="B233" s="133"/>
      <c r="C233" s="133"/>
      <c r="D233" s="133"/>
      <c r="E233" s="133"/>
      <c r="F233" s="133"/>
      <c r="G233" s="136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</row>
    <row r="234" ht="15.75" customHeight="1">
      <c r="A234" s="133"/>
      <c r="B234" s="133"/>
      <c r="C234" s="133"/>
      <c r="D234" s="133"/>
      <c r="E234" s="133"/>
      <c r="F234" s="133"/>
      <c r="G234" s="136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</row>
    <row r="235" ht="15.75" customHeight="1">
      <c r="A235" s="133"/>
      <c r="B235" s="133"/>
      <c r="C235" s="133"/>
      <c r="D235" s="133"/>
      <c r="E235" s="133"/>
      <c r="F235" s="133"/>
      <c r="G235" s="136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</row>
    <row r="236" ht="15.75" customHeight="1">
      <c r="A236" s="133"/>
      <c r="B236" s="133"/>
      <c r="C236" s="133"/>
      <c r="D236" s="133"/>
      <c r="E236" s="133"/>
      <c r="F236" s="133"/>
      <c r="G236" s="136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</row>
    <row r="237" ht="15.75" customHeight="1">
      <c r="A237" s="133"/>
      <c r="B237" s="133"/>
      <c r="C237" s="133"/>
      <c r="D237" s="133"/>
      <c r="E237" s="133"/>
      <c r="F237" s="133"/>
      <c r="G237" s="136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</row>
    <row r="238" ht="15.75" customHeight="1">
      <c r="A238" s="133"/>
      <c r="B238" s="133"/>
      <c r="C238" s="133"/>
      <c r="D238" s="133"/>
      <c r="E238" s="133"/>
      <c r="F238" s="133"/>
      <c r="G238" s="136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</row>
    <row r="239" ht="15.75" customHeight="1">
      <c r="A239" s="133"/>
      <c r="B239" s="133"/>
      <c r="C239" s="133"/>
      <c r="D239" s="133"/>
      <c r="E239" s="133"/>
      <c r="F239" s="133"/>
      <c r="G239" s="136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</row>
    <row r="240" ht="15.75" customHeight="1">
      <c r="A240" s="133"/>
      <c r="B240" s="133"/>
      <c r="C240" s="133"/>
      <c r="D240" s="133"/>
      <c r="E240" s="133"/>
      <c r="F240" s="133"/>
      <c r="G240" s="136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</row>
    <row r="241" ht="15.75" customHeight="1">
      <c r="A241" s="133"/>
      <c r="B241" s="133"/>
      <c r="C241" s="133"/>
      <c r="D241" s="133"/>
      <c r="E241" s="133"/>
      <c r="F241" s="133"/>
      <c r="G241" s="136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</row>
    <row r="242" ht="15.75" customHeight="1">
      <c r="A242" s="133"/>
      <c r="B242" s="133"/>
      <c r="C242" s="133"/>
      <c r="D242" s="133"/>
      <c r="E242" s="133"/>
      <c r="F242" s="133"/>
      <c r="G242" s="136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</row>
    <row r="243" ht="15.75" customHeight="1">
      <c r="A243" s="133"/>
      <c r="B243" s="133"/>
      <c r="C243" s="133"/>
      <c r="D243" s="133"/>
      <c r="E243" s="133"/>
      <c r="F243" s="133"/>
      <c r="G243" s="136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</row>
    <row r="244" ht="15.75" customHeight="1">
      <c r="A244" s="133"/>
      <c r="B244" s="133"/>
      <c r="C244" s="133"/>
      <c r="D244" s="133"/>
      <c r="E244" s="133"/>
      <c r="F244" s="133"/>
      <c r="G244" s="136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</row>
    <row r="245" ht="15.75" customHeight="1">
      <c r="A245" s="133"/>
      <c r="B245" s="133"/>
      <c r="C245" s="133"/>
      <c r="D245" s="133"/>
      <c r="E245" s="133"/>
      <c r="F245" s="133"/>
      <c r="G245" s="136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</row>
    <row r="246" ht="15.75" customHeight="1">
      <c r="A246" s="133"/>
      <c r="B246" s="133"/>
      <c r="C246" s="133"/>
      <c r="D246" s="133"/>
      <c r="E246" s="133"/>
      <c r="F246" s="133"/>
      <c r="G246" s="136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</row>
    <row r="247" ht="15.75" customHeight="1">
      <c r="A247" s="133"/>
      <c r="B247" s="133"/>
      <c r="C247" s="133"/>
      <c r="D247" s="133"/>
      <c r="E247" s="133"/>
      <c r="F247" s="133"/>
      <c r="G247" s="136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</row>
    <row r="248" ht="15.75" customHeight="1">
      <c r="A248" s="133"/>
      <c r="B248" s="133"/>
      <c r="C248" s="133"/>
      <c r="D248" s="133"/>
      <c r="E248" s="133"/>
      <c r="F248" s="133"/>
      <c r="G248" s="136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</row>
    <row r="249" ht="15.75" customHeight="1">
      <c r="A249" s="133"/>
      <c r="B249" s="133"/>
      <c r="C249" s="133"/>
      <c r="D249" s="133"/>
      <c r="E249" s="133"/>
      <c r="F249" s="133"/>
      <c r="G249" s="136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</row>
    <row r="250" ht="15.75" customHeight="1">
      <c r="A250" s="133"/>
      <c r="B250" s="133"/>
      <c r="C250" s="133"/>
      <c r="D250" s="133"/>
      <c r="E250" s="133"/>
      <c r="F250" s="133"/>
      <c r="G250" s="136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</row>
    <row r="251" ht="15.75" customHeight="1">
      <c r="A251" s="133"/>
      <c r="B251" s="133"/>
      <c r="C251" s="133"/>
      <c r="D251" s="133"/>
      <c r="E251" s="133"/>
      <c r="F251" s="133"/>
      <c r="G251" s="136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</row>
    <row r="252" ht="15.75" customHeight="1">
      <c r="A252" s="133"/>
      <c r="B252" s="133"/>
      <c r="C252" s="133"/>
      <c r="D252" s="133"/>
      <c r="E252" s="133"/>
      <c r="F252" s="133"/>
      <c r="G252" s="136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</row>
    <row r="253" ht="15.75" customHeight="1">
      <c r="A253" s="133"/>
      <c r="B253" s="133"/>
      <c r="C253" s="133"/>
      <c r="D253" s="133"/>
      <c r="E253" s="133"/>
      <c r="F253" s="133"/>
      <c r="G253" s="136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</row>
    <row r="254" ht="15.75" customHeight="1">
      <c r="A254" s="133"/>
      <c r="B254" s="133"/>
      <c r="C254" s="133"/>
      <c r="D254" s="133"/>
      <c r="E254" s="133"/>
      <c r="F254" s="133"/>
      <c r="G254" s="136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</row>
    <row r="255" ht="15.75" customHeight="1">
      <c r="A255" s="133"/>
      <c r="B255" s="133"/>
      <c r="C255" s="133"/>
      <c r="D255" s="133"/>
      <c r="E255" s="133"/>
      <c r="F255" s="133"/>
      <c r="G255" s="136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</row>
    <row r="256" ht="15.75" customHeight="1">
      <c r="A256" s="133"/>
      <c r="B256" s="133"/>
      <c r="C256" s="133"/>
      <c r="D256" s="133"/>
      <c r="E256" s="133"/>
      <c r="F256" s="133"/>
      <c r="G256" s="136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</row>
    <row r="257" ht="15.75" customHeight="1">
      <c r="A257" s="133"/>
      <c r="B257" s="133"/>
      <c r="C257" s="133"/>
      <c r="D257" s="133"/>
      <c r="E257" s="133"/>
      <c r="F257" s="133"/>
      <c r="G257" s="136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</row>
    <row r="258" ht="15.75" customHeight="1">
      <c r="A258" s="133"/>
      <c r="B258" s="133"/>
      <c r="C258" s="133"/>
      <c r="D258" s="133"/>
      <c r="E258" s="133"/>
      <c r="F258" s="133"/>
      <c r="G258" s="136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</row>
    <row r="259" ht="15.75" customHeight="1">
      <c r="A259" s="133"/>
      <c r="B259" s="133"/>
      <c r="C259" s="133"/>
      <c r="D259" s="133"/>
      <c r="E259" s="133"/>
      <c r="F259" s="133"/>
      <c r="G259" s="136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</row>
    <row r="260" ht="15.75" customHeight="1">
      <c r="A260" s="133"/>
      <c r="B260" s="133"/>
      <c r="C260" s="133"/>
      <c r="D260" s="133"/>
      <c r="E260" s="133"/>
      <c r="F260" s="133"/>
      <c r="G260" s="136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</row>
    <row r="261" ht="15.75" customHeight="1">
      <c r="A261" s="133"/>
      <c r="B261" s="133"/>
      <c r="C261" s="133"/>
      <c r="D261" s="133"/>
      <c r="E261" s="133"/>
      <c r="F261" s="133"/>
      <c r="G261" s="136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</row>
    <row r="262" ht="15.75" customHeight="1">
      <c r="A262" s="133"/>
      <c r="B262" s="133"/>
      <c r="C262" s="133"/>
      <c r="D262" s="133"/>
      <c r="E262" s="133"/>
      <c r="F262" s="133"/>
      <c r="G262" s="136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</row>
    <row r="263" ht="15.75" customHeight="1">
      <c r="A263" s="133"/>
      <c r="B263" s="133"/>
      <c r="C263" s="133"/>
      <c r="D263" s="133"/>
      <c r="E263" s="133"/>
      <c r="F263" s="133"/>
      <c r="G263" s="136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</row>
    <row r="264" ht="15.75" customHeight="1">
      <c r="A264" s="133"/>
      <c r="B264" s="133"/>
      <c r="C264" s="133"/>
      <c r="D264" s="133"/>
      <c r="E264" s="133"/>
      <c r="F264" s="133"/>
      <c r="G264" s="136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</row>
    <row r="265" ht="15.75" customHeight="1">
      <c r="A265" s="133"/>
      <c r="B265" s="133"/>
      <c r="C265" s="133"/>
      <c r="D265" s="133"/>
      <c r="E265" s="133"/>
      <c r="F265" s="133"/>
      <c r="G265" s="136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</row>
    <row r="266" ht="15.75" customHeight="1">
      <c r="A266" s="133"/>
      <c r="B266" s="133"/>
      <c r="C266" s="133"/>
      <c r="D266" s="133"/>
      <c r="E266" s="133"/>
      <c r="F266" s="133"/>
      <c r="G266" s="136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</row>
    <row r="267" ht="15.75" customHeight="1">
      <c r="A267" s="133"/>
      <c r="B267" s="133"/>
      <c r="C267" s="133"/>
      <c r="D267" s="133"/>
      <c r="E267" s="133"/>
      <c r="F267" s="133"/>
      <c r="G267" s="136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</row>
    <row r="268" ht="15.75" customHeight="1">
      <c r="A268" s="133"/>
      <c r="B268" s="133"/>
      <c r="C268" s="133"/>
      <c r="D268" s="133"/>
      <c r="E268" s="133"/>
      <c r="F268" s="133"/>
      <c r="G268" s="136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</row>
    <row r="269" ht="15.75" customHeight="1">
      <c r="A269" s="133"/>
      <c r="B269" s="133"/>
      <c r="C269" s="133"/>
      <c r="D269" s="133"/>
      <c r="E269" s="133"/>
      <c r="F269" s="133"/>
      <c r="G269" s="136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</row>
    <row r="270" ht="15.75" customHeight="1">
      <c r="A270" s="133"/>
      <c r="B270" s="133"/>
      <c r="C270" s="133"/>
      <c r="D270" s="133"/>
      <c r="E270" s="133"/>
      <c r="F270" s="133"/>
      <c r="G270" s="136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</row>
    <row r="271" ht="15.75" customHeight="1">
      <c r="A271" s="133"/>
      <c r="B271" s="133"/>
      <c r="C271" s="133"/>
      <c r="D271" s="133"/>
      <c r="E271" s="133"/>
      <c r="F271" s="133"/>
      <c r="G271" s="136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</row>
    <row r="272" ht="15.75" customHeight="1">
      <c r="A272" s="133"/>
      <c r="B272" s="133"/>
      <c r="C272" s="133"/>
      <c r="D272" s="133"/>
      <c r="E272" s="133"/>
      <c r="F272" s="133"/>
      <c r="G272" s="136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</row>
    <row r="273" ht="15.75" customHeight="1">
      <c r="A273" s="133"/>
      <c r="B273" s="133"/>
      <c r="C273" s="133"/>
      <c r="D273" s="133"/>
      <c r="E273" s="133"/>
      <c r="F273" s="133"/>
      <c r="G273" s="136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</row>
    <row r="274" ht="15.75" customHeight="1">
      <c r="A274" s="133"/>
      <c r="B274" s="133"/>
      <c r="C274" s="133"/>
      <c r="D274" s="133"/>
      <c r="E274" s="133"/>
      <c r="F274" s="133"/>
      <c r="G274" s="136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</row>
    <row r="275" ht="15.75" customHeight="1">
      <c r="A275" s="133"/>
      <c r="B275" s="133"/>
      <c r="C275" s="133"/>
      <c r="D275" s="133"/>
      <c r="E275" s="133"/>
      <c r="F275" s="133"/>
      <c r="G275" s="136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</row>
    <row r="276" ht="15.75" customHeight="1">
      <c r="A276" s="133"/>
      <c r="B276" s="133"/>
      <c r="C276" s="133"/>
      <c r="D276" s="133"/>
      <c r="E276" s="133"/>
      <c r="F276" s="133"/>
      <c r="G276" s="136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</row>
    <row r="277" ht="15.75" customHeight="1">
      <c r="A277" s="133"/>
      <c r="B277" s="133"/>
      <c r="C277" s="133"/>
      <c r="D277" s="133"/>
      <c r="E277" s="133"/>
      <c r="F277" s="133"/>
      <c r="G277" s="136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</row>
    <row r="278" ht="15.75" customHeight="1">
      <c r="A278" s="133"/>
      <c r="B278" s="133"/>
      <c r="C278" s="133"/>
      <c r="D278" s="133"/>
      <c r="E278" s="133"/>
      <c r="F278" s="133"/>
      <c r="G278" s="136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</row>
    <row r="279" ht="15.75" customHeight="1">
      <c r="A279" s="133"/>
      <c r="B279" s="133"/>
      <c r="C279" s="133"/>
      <c r="D279" s="133"/>
      <c r="E279" s="133"/>
      <c r="F279" s="133"/>
      <c r="G279" s="136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</row>
    <row r="280" ht="15.75" customHeight="1">
      <c r="A280" s="133"/>
      <c r="B280" s="133"/>
      <c r="C280" s="133"/>
      <c r="D280" s="133"/>
      <c r="E280" s="133"/>
      <c r="F280" s="133"/>
      <c r="G280" s="136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</row>
    <row r="281" ht="15.75" customHeight="1">
      <c r="A281" s="133"/>
      <c r="B281" s="133"/>
      <c r="C281" s="133"/>
      <c r="D281" s="133"/>
      <c r="E281" s="133"/>
      <c r="F281" s="133"/>
      <c r="G281" s="136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</row>
    <row r="282" ht="15.75" customHeight="1">
      <c r="A282" s="133"/>
      <c r="B282" s="133"/>
      <c r="C282" s="133"/>
      <c r="D282" s="133"/>
      <c r="E282" s="133"/>
      <c r="F282" s="133"/>
      <c r="G282" s="136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</row>
    <row r="283" ht="15.75" customHeight="1">
      <c r="A283" s="133"/>
      <c r="B283" s="133"/>
      <c r="C283" s="133"/>
      <c r="D283" s="133"/>
      <c r="E283" s="133"/>
      <c r="F283" s="133"/>
      <c r="G283" s="136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</row>
    <row r="284" ht="15.75" customHeight="1">
      <c r="A284" s="133"/>
      <c r="B284" s="133"/>
      <c r="C284" s="133"/>
      <c r="D284" s="133"/>
      <c r="E284" s="133"/>
      <c r="F284" s="133"/>
      <c r="G284" s="136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</row>
    <row r="285" ht="15.75" customHeight="1">
      <c r="A285" s="133"/>
      <c r="B285" s="133"/>
      <c r="C285" s="133"/>
      <c r="D285" s="133"/>
      <c r="E285" s="133"/>
      <c r="F285" s="133"/>
      <c r="G285" s="136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</row>
    <row r="286" ht="15.75" customHeight="1">
      <c r="A286" s="133"/>
      <c r="B286" s="133"/>
      <c r="C286" s="133"/>
      <c r="D286" s="133"/>
      <c r="E286" s="133"/>
      <c r="F286" s="133"/>
      <c r="G286" s="136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</row>
  </sheetData>
  <mergeCells count="16">
    <mergeCell ref="AD1:AH2"/>
    <mergeCell ref="AI1:AM2"/>
    <mergeCell ref="AN1:AR2"/>
    <mergeCell ref="E2:E3"/>
    <mergeCell ref="F2:F3"/>
    <mergeCell ref="G2:G3"/>
    <mergeCell ref="H2:H3"/>
    <mergeCell ref="I2:K2"/>
    <mergeCell ref="L2:M2"/>
    <mergeCell ref="A1:A3"/>
    <mergeCell ref="B1:B3"/>
    <mergeCell ref="C1:D2"/>
    <mergeCell ref="E1:M1"/>
    <mergeCell ref="O1:S2"/>
    <mergeCell ref="T1:X2"/>
    <mergeCell ref="Y1:AC2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14.43"/>
    <col customWidth="1" min="3" max="3" width="12.0"/>
    <col customWidth="1" min="4" max="6" width="14.43"/>
  </cols>
  <sheetData>
    <row r="1">
      <c r="A1" s="530" t="s">
        <v>436</v>
      </c>
      <c r="B1" s="530" t="s">
        <v>437</v>
      </c>
      <c r="C1" s="530" t="s">
        <v>438</v>
      </c>
      <c r="D1" s="133"/>
      <c r="E1" s="133"/>
      <c r="F1" s="133"/>
    </row>
    <row r="2">
      <c r="A2" s="129" t="s">
        <v>439</v>
      </c>
      <c r="B2" s="531" t="s">
        <v>440</v>
      </c>
      <c r="C2" s="532">
        <f>C14-A14</f>
        <v>-1.252</v>
      </c>
      <c r="D2" s="133"/>
      <c r="E2" s="133"/>
      <c r="F2" s="133"/>
    </row>
    <row r="3">
      <c r="A3" s="129" t="s">
        <v>441</v>
      </c>
      <c r="B3" s="531" t="s">
        <v>442</v>
      </c>
      <c r="C3" s="532">
        <f>C14-B14</f>
        <v>-1.252</v>
      </c>
      <c r="D3" s="133"/>
      <c r="E3" s="133"/>
      <c r="F3" s="133"/>
    </row>
    <row r="4">
      <c r="A4" s="129" t="s">
        <v>443</v>
      </c>
      <c r="B4" s="531" t="s">
        <v>444</v>
      </c>
      <c r="C4" s="533">
        <f>IFERROR(C2/A14, 0)</f>
        <v>-0.009688902647</v>
      </c>
      <c r="D4" s="133"/>
      <c r="E4" s="133"/>
      <c r="F4" s="133"/>
    </row>
    <row r="5">
      <c r="A5" s="129" t="s">
        <v>445</v>
      </c>
      <c r="B5" s="531" t="s">
        <v>446</v>
      </c>
      <c r="C5" s="533">
        <f>IFERROR(C3/C14, 0)</f>
        <v>-0.009783695924</v>
      </c>
      <c r="D5" s="133"/>
      <c r="E5" s="133"/>
      <c r="F5" s="133"/>
    </row>
    <row r="6">
      <c r="A6" s="129" t="s">
        <v>447</v>
      </c>
      <c r="B6" s="531" t="s">
        <v>448</v>
      </c>
      <c r="C6" s="534">
        <f>IFERROR(C14/A14, 0)</f>
        <v>0.9903110974</v>
      </c>
      <c r="D6" s="133"/>
      <c r="E6" s="133"/>
      <c r="F6" s="133"/>
    </row>
    <row r="7">
      <c r="A7" s="129" t="s">
        <v>449</v>
      </c>
      <c r="B7" s="531" t="s">
        <v>450</v>
      </c>
      <c r="C7" s="534">
        <f>IFERROR(C14/B14, 0)</f>
        <v>0.9903110974</v>
      </c>
      <c r="D7" s="133"/>
      <c r="E7" s="133"/>
      <c r="F7" s="133"/>
    </row>
    <row r="8">
      <c r="A8" s="129" t="s">
        <v>451</v>
      </c>
      <c r="B8" s="531" t="s">
        <v>452</v>
      </c>
      <c r="C8" s="532">
        <f>'PL Cronograma detallado'!M238</f>
        <v>260.81</v>
      </c>
      <c r="D8" s="133"/>
      <c r="E8" s="133"/>
      <c r="F8" s="133"/>
    </row>
    <row r="9">
      <c r="A9" s="129" t="s">
        <v>453</v>
      </c>
      <c r="B9" s="531" t="s">
        <v>454</v>
      </c>
      <c r="C9" s="535">
        <f>IFERROR(C8/C7, 0)</f>
        <v>263.3616857</v>
      </c>
      <c r="D9" s="133"/>
      <c r="E9" s="133"/>
      <c r="F9" s="133"/>
    </row>
    <row r="10">
      <c r="A10" s="129" t="s">
        <v>455</v>
      </c>
      <c r="B10" s="531" t="s">
        <v>456</v>
      </c>
      <c r="C10" s="532">
        <f>C8-C9</f>
        <v>-2.551685734</v>
      </c>
      <c r="D10" s="133"/>
      <c r="E10" s="133"/>
      <c r="F10" s="133"/>
    </row>
    <row r="11">
      <c r="A11" s="129" t="s">
        <v>457</v>
      </c>
      <c r="B11" s="531" t="s">
        <v>458</v>
      </c>
      <c r="C11" s="535">
        <f>C9-B14</f>
        <v>134.1416857</v>
      </c>
      <c r="D11" s="133"/>
      <c r="E11" s="133"/>
      <c r="F11" s="133"/>
    </row>
    <row r="12">
      <c r="A12" s="129" t="s">
        <v>459</v>
      </c>
      <c r="B12" s="531" t="s">
        <v>460</v>
      </c>
      <c r="C12" s="535">
        <f>IFERROR((C8-C14)/(C8-B14), 0)</f>
        <v>1.009514401</v>
      </c>
      <c r="D12" s="133"/>
      <c r="E12" s="133"/>
      <c r="F12" s="133"/>
    </row>
    <row r="13">
      <c r="A13" s="536" t="s">
        <v>461</v>
      </c>
      <c r="B13" s="536" t="s">
        <v>462</v>
      </c>
      <c r="C13" s="536" t="s">
        <v>463</v>
      </c>
      <c r="D13" s="133"/>
      <c r="E13" s="133"/>
      <c r="F13" s="133"/>
    </row>
    <row r="14">
      <c r="A14" s="535">
        <f>EVM!F34</f>
        <v>129.22</v>
      </c>
      <c r="B14" s="535">
        <f>EVM!N34</f>
        <v>129.22</v>
      </c>
      <c r="C14" s="537">
        <f>EVM!J34</f>
        <v>127.968</v>
      </c>
      <c r="D14" s="133"/>
      <c r="E14" s="133"/>
      <c r="F14" s="133"/>
    </row>
    <row r="15">
      <c r="A15" s="133"/>
      <c r="B15" s="133"/>
      <c r="C15" s="133"/>
      <c r="D15" s="133"/>
      <c r="E15" s="133"/>
      <c r="F15" s="133"/>
    </row>
    <row r="16">
      <c r="A16" s="372" t="s">
        <v>464</v>
      </c>
      <c r="B16" s="133"/>
      <c r="C16" s="133"/>
      <c r="D16" s="133"/>
      <c r="E16" s="133"/>
      <c r="F16" s="133"/>
    </row>
    <row r="17">
      <c r="A17" s="133"/>
      <c r="B17" s="133"/>
      <c r="C17" s="133"/>
      <c r="D17" s="133"/>
      <c r="E17" s="133"/>
      <c r="F17" s="133"/>
    </row>
    <row r="18">
      <c r="A18" s="133"/>
      <c r="B18" s="133"/>
      <c r="C18" s="133"/>
      <c r="D18" s="133"/>
      <c r="E18" s="133"/>
      <c r="F18" s="133"/>
    </row>
    <row r="19">
      <c r="A19" s="133"/>
      <c r="B19" s="538"/>
      <c r="C19" s="133"/>
      <c r="D19" s="133"/>
      <c r="E19" s="133"/>
      <c r="F19" s="133"/>
    </row>
    <row r="20">
      <c r="A20" s="133"/>
      <c r="B20" s="133"/>
      <c r="C20" s="133"/>
      <c r="D20" s="133"/>
      <c r="E20" s="133"/>
      <c r="F20" s="133"/>
    </row>
    <row r="21" ht="15.75" customHeight="1">
      <c r="A21" s="133"/>
      <c r="B21" s="133"/>
      <c r="C21" s="133"/>
      <c r="D21" s="133"/>
      <c r="E21" s="133"/>
      <c r="F21" s="133"/>
    </row>
    <row r="22" ht="15.75" customHeight="1">
      <c r="A22" s="133"/>
      <c r="B22" s="133"/>
      <c r="C22" s="133"/>
      <c r="D22" s="133"/>
      <c r="E22" s="133"/>
      <c r="F22" s="133"/>
    </row>
    <row r="23" ht="15.75" customHeight="1">
      <c r="A23" s="133"/>
      <c r="B23" s="133"/>
      <c r="C23" s="133"/>
      <c r="D23" s="133"/>
      <c r="E23" s="133"/>
      <c r="F23" s="133"/>
    </row>
    <row r="24" ht="15.75" customHeight="1">
      <c r="A24" s="133"/>
      <c r="B24" s="133"/>
      <c r="C24" s="133"/>
      <c r="D24" s="133"/>
      <c r="E24" s="133"/>
      <c r="F24" s="133"/>
    </row>
    <row r="25" ht="15.75" customHeight="1">
      <c r="A25" s="133"/>
      <c r="B25" s="133"/>
      <c r="C25" s="133"/>
      <c r="D25" s="133"/>
      <c r="E25" s="133"/>
      <c r="F25" s="133"/>
    </row>
    <row r="26" ht="15.75" customHeight="1">
      <c r="A26" s="133"/>
      <c r="B26" s="133"/>
      <c r="C26" s="133"/>
      <c r="D26" s="133"/>
      <c r="E26" s="133"/>
      <c r="F26" s="133"/>
    </row>
    <row r="27" ht="15.75" customHeight="1">
      <c r="A27" s="133"/>
      <c r="B27" s="133"/>
      <c r="C27" s="133"/>
      <c r="D27" s="133"/>
      <c r="E27" s="133"/>
      <c r="F27" s="133"/>
    </row>
    <row r="28" ht="15.75" customHeight="1">
      <c r="A28" s="133"/>
      <c r="B28" s="133"/>
      <c r="C28" s="133"/>
      <c r="D28" s="133"/>
      <c r="E28" s="133"/>
      <c r="F28" s="133"/>
    </row>
    <row r="29" ht="15.75" customHeight="1">
      <c r="A29" s="133"/>
      <c r="B29" s="133"/>
      <c r="C29" s="133"/>
      <c r="D29" s="133"/>
      <c r="E29" s="133"/>
      <c r="F29" s="133"/>
    </row>
    <row r="30" ht="15.75" customHeight="1">
      <c r="A30" s="133"/>
      <c r="B30" s="133"/>
      <c r="C30" s="133"/>
      <c r="D30" s="133"/>
      <c r="E30" s="133"/>
      <c r="F30" s="133"/>
    </row>
    <row r="31" ht="15.75" customHeight="1">
      <c r="A31" s="133"/>
      <c r="B31" s="133"/>
      <c r="C31" s="133"/>
      <c r="D31" s="133"/>
      <c r="E31" s="133"/>
      <c r="F31" s="133"/>
    </row>
    <row r="32" ht="15.75" customHeight="1">
      <c r="A32" s="133"/>
      <c r="B32" s="133"/>
      <c r="C32" s="133"/>
      <c r="D32" s="133"/>
      <c r="E32" s="133"/>
      <c r="F32" s="133"/>
    </row>
    <row r="33" ht="15.75" customHeight="1">
      <c r="A33" s="133"/>
      <c r="B33" s="133"/>
      <c r="C33" s="133"/>
      <c r="D33" s="133"/>
      <c r="E33" s="133"/>
      <c r="F33" s="133"/>
    </row>
    <row r="34" ht="15.75" customHeight="1">
      <c r="A34" s="133"/>
      <c r="B34" s="133"/>
      <c r="C34" s="133"/>
      <c r="D34" s="133"/>
      <c r="E34" s="133"/>
      <c r="F34" s="133"/>
    </row>
    <row r="35" ht="15.75" customHeight="1">
      <c r="A35" s="133"/>
      <c r="B35" s="133"/>
      <c r="C35" s="133"/>
      <c r="D35" s="133"/>
      <c r="E35" s="133"/>
      <c r="F35" s="133"/>
    </row>
    <row r="36" ht="15.75" customHeight="1">
      <c r="A36" s="133"/>
      <c r="B36" s="133"/>
      <c r="C36" s="133"/>
      <c r="D36" s="133"/>
      <c r="E36" s="133"/>
      <c r="F36" s="133"/>
    </row>
    <row r="37" ht="15.75" customHeight="1">
      <c r="A37" s="133"/>
      <c r="B37" s="133"/>
      <c r="C37" s="133"/>
      <c r="D37" s="133"/>
      <c r="E37" s="133"/>
      <c r="F37" s="133"/>
    </row>
    <row r="38" ht="15.75" customHeight="1">
      <c r="A38" s="133"/>
      <c r="B38" s="133"/>
      <c r="C38" s="133"/>
      <c r="D38" s="133"/>
      <c r="E38" s="133"/>
      <c r="F38" s="133"/>
    </row>
    <row r="39" ht="15.75" customHeight="1">
      <c r="A39" s="133"/>
      <c r="B39" s="133"/>
      <c r="C39" s="133"/>
      <c r="D39" s="133"/>
      <c r="E39" s="133"/>
      <c r="F39" s="133"/>
    </row>
    <row r="40" ht="15.75" customHeight="1">
      <c r="A40" s="133"/>
      <c r="B40" s="133"/>
      <c r="C40" s="133"/>
      <c r="D40" s="133"/>
      <c r="E40" s="133"/>
      <c r="F40" s="133"/>
    </row>
    <row r="41" ht="15.75" customHeight="1">
      <c r="A41" s="133"/>
      <c r="B41" s="133"/>
      <c r="C41" s="133"/>
      <c r="D41" s="133"/>
      <c r="E41" s="133"/>
      <c r="F41" s="133"/>
    </row>
    <row r="42" ht="15.75" customHeight="1">
      <c r="A42" s="133"/>
      <c r="B42" s="133"/>
      <c r="C42" s="133"/>
      <c r="D42" s="133"/>
      <c r="E42" s="133"/>
      <c r="F42" s="133"/>
    </row>
    <row r="43" ht="15.75" customHeight="1">
      <c r="A43" s="133"/>
      <c r="B43" s="133"/>
      <c r="C43" s="133"/>
      <c r="D43" s="133"/>
      <c r="E43" s="133"/>
      <c r="F43" s="133"/>
    </row>
    <row r="44" ht="15.75" customHeight="1">
      <c r="A44" s="133"/>
      <c r="B44" s="133"/>
      <c r="C44" s="133"/>
      <c r="D44" s="133"/>
      <c r="E44" s="133"/>
      <c r="F44" s="133"/>
    </row>
    <row r="45" ht="15.75" customHeight="1">
      <c r="A45" s="133"/>
      <c r="B45" s="133"/>
      <c r="C45" s="133"/>
      <c r="D45" s="133"/>
      <c r="E45" s="133"/>
      <c r="F45" s="133"/>
    </row>
    <row r="46" ht="15.75" customHeight="1">
      <c r="A46" s="133"/>
      <c r="B46" s="133"/>
      <c r="C46" s="133"/>
      <c r="D46" s="133"/>
      <c r="E46" s="133"/>
      <c r="F46" s="133"/>
    </row>
    <row r="47" ht="15.75" customHeight="1">
      <c r="A47" s="133"/>
      <c r="B47" s="133"/>
      <c r="C47" s="133"/>
      <c r="D47" s="133"/>
      <c r="E47" s="133"/>
      <c r="F47" s="133"/>
    </row>
    <row r="48" ht="15.75" customHeight="1">
      <c r="A48" s="133"/>
      <c r="B48" s="133"/>
      <c r="C48" s="133"/>
      <c r="D48" s="133"/>
      <c r="E48" s="133"/>
      <c r="F48" s="133"/>
    </row>
    <row r="49" ht="15.75" customHeight="1">
      <c r="A49" s="133"/>
      <c r="B49" s="133"/>
      <c r="C49" s="133"/>
      <c r="D49" s="133"/>
      <c r="E49" s="133"/>
      <c r="F49" s="133"/>
    </row>
    <row r="50" ht="15.75" customHeight="1">
      <c r="A50" s="133"/>
      <c r="B50" s="133"/>
      <c r="C50" s="133"/>
      <c r="D50" s="133"/>
      <c r="E50" s="133"/>
      <c r="F50" s="133"/>
    </row>
    <row r="51" ht="15.75" customHeight="1">
      <c r="A51" s="133"/>
      <c r="B51" s="133"/>
      <c r="C51" s="133"/>
      <c r="D51" s="133"/>
      <c r="E51" s="133"/>
      <c r="F51" s="133"/>
    </row>
    <row r="52" ht="15.75" customHeight="1">
      <c r="A52" s="133"/>
      <c r="B52" s="133"/>
      <c r="C52" s="133"/>
      <c r="D52" s="133"/>
      <c r="E52" s="133"/>
      <c r="F52" s="133"/>
    </row>
    <row r="53" ht="15.75" customHeight="1">
      <c r="A53" s="133"/>
      <c r="B53" s="133"/>
      <c r="C53" s="133"/>
      <c r="D53" s="133"/>
      <c r="E53" s="133"/>
      <c r="F53" s="133"/>
    </row>
    <row r="54" ht="15.75" customHeight="1">
      <c r="A54" s="133"/>
      <c r="B54" s="133"/>
      <c r="C54" s="133"/>
      <c r="D54" s="133"/>
      <c r="E54" s="133"/>
      <c r="F54" s="133"/>
    </row>
    <row r="55" ht="15.75" customHeight="1">
      <c r="A55" s="133"/>
      <c r="B55" s="133"/>
      <c r="C55" s="133"/>
      <c r="D55" s="133"/>
      <c r="E55" s="133"/>
      <c r="F55" s="133"/>
    </row>
    <row r="56" ht="15.75" customHeight="1">
      <c r="A56" s="133"/>
      <c r="B56" s="133"/>
      <c r="C56" s="133"/>
      <c r="D56" s="133"/>
      <c r="E56" s="133"/>
      <c r="F56" s="133"/>
    </row>
    <row r="57" ht="15.75" customHeight="1">
      <c r="A57" s="133"/>
      <c r="B57" s="133"/>
      <c r="C57" s="133"/>
      <c r="D57" s="133"/>
      <c r="E57" s="133"/>
      <c r="F57" s="133"/>
    </row>
    <row r="58" ht="15.75" customHeight="1">
      <c r="A58" s="133"/>
      <c r="B58" s="133"/>
      <c r="C58" s="133"/>
      <c r="D58" s="133"/>
      <c r="E58" s="133"/>
      <c r="F58" s="133"/>
    </row>
    <row r="59" ht="15.75" customHeight="1">
      <c r="A59" s="133"/>
      <c r="B59" s="133"/>
      <c r="C59" s="133"/>
      <c r="D59" s="133"/>
      <c r="E59" s="133"/>
      <c r="F59" s="133"/>
    </row>
    <row r="60" ht="15.75" customHeight="1">
      <c r="A60" s="133"/>
      <c r="B60" s="133"/>
      <c r="C60" s="133"/>
      <c r="D60" s="133"/>
      <c r="E60" s="133"/>
      <c r="F60" s="133"/>
    </row>
    <row r="61" ht="15.75" customHeight="1">
      <c r="A61" s="133"/>
      <c r="B61" s="133"/>
      <c r="C61" s="133"/>
      <c r="D61" s="133"/>
      <c r="E61" s="133"/>
      <c r="F61" s="133"/>
    </row>
    <row r="62" ht="15.75" customHeight="1">
      <c r="A62" s="133"/>
      <c r="B62" s="133"/>
      <c r="C62" s="133"/>
      <c r="D62" s="133"/>
      <c r="E62" s="133"/>
      <c r="F62" s="133"/>
    </row>
    <row r="63" ht="15.75" customHeight="1">
      <c r="A63" s="133"/>
      <c r="B63" s="133"/>
      <c r="C63" s="133"/>
      <c r="D63" s="133"/>
      <c r="E63" s="133"/>
      <c r="F63" s="133"/>
    </row>
    <row r="64" ht="15.75" customHeight="1">
      <c r="A64" s="133"/>
      <c r="B64" s="133"/>
      <c r="C64" s="133"/>
      <c r="D64" s="133"/>
      <c r="E64" s="133"/>
      <c r="F64" s="133"/>
    </row>
    <row r="65" ht="15.75" customHeight="1">
      <c r="A65" s="133"/>
      <c r="B65" s="133"/>
      <c r="C65" s="133"/>
      <c r="D65" s="133"/>
      <c r="E65" s="133"/>
      <c r="F65" s="133"/>
    </row>
    <row r="66" ht="15.75" customHeight="1">
      <c r="A66" s="133"/>
      <c r="B66" s="133"/>
      <c r="C66" s="133"/>
      <c r="D66" s="133"/>
      <c r="E66" s="133"/>
      <c r="F66" s="133"/>
    </row>
    <row r="67" ht="15.75" customHeight="1">
      <c r="A67" s="133"/>
      <c r="B67" s="133"/>
      <c r="C67" s="133"/>
      <c r="D67" s="133"/>
      <c r="E67" s="133"/>
      <c r="F67" s="133"/>
    </row>
    <row r="68" ht="15.75" customHeight="1">
      <c r="A68" s="133"/>
      <c r="B68" s="133"/>
      <c r="C68" s="133"/>
      <c r="D68" s="133"/>
      <c r="E68" s="133"/>
      <c r="F68" s="133"/>
    </row>
    <row r="69" ht="15.75" customHeight="1">
      <c r="A69" s="133"/>
      <c r="B69" s="133"/>
      <c r="C69" s="133"/>
      <c r="D69" s="133"/>
      <c r="E69" s="133"/>
      <c r="F69" s="133"/>
    </row>
    <row r="70" ht="15.75" customHeight="1">
      <c r="A70" s="133"/>
      <c r="B70" s="133"/>
      <c r="C70" s="133"/>
      <c r="D70" s="133"/>
      <c r="E70" s="133"/>
      <c r="F70" s="133"/>
    </row>
    <row r="71" ht="15.75" customHeight="1">
      <c r="A71" s="133"/>
      <c r="B71" s="133"/>
      <c r="C71" s="133"/>
      <c r="D71" s="133"/>
      <c r="E71" s="133"/>
      <c r="F71" s="133"/>
    </row>
    <row r="72" ht="15.75" customHeight="1">
      <c r="A72" s="133"/>
      <c r="B72" s="133"/>
      <c r="C72" s="133"/>
      <c r="D72" s="133"/>
      <c r="E72" s="133"/>
      <c r="F72" s="133"/>
    </row>
    <row r="73" ht="15.75" customHeight="1">
      <c r="A73" s="133"/>
      <c r="B73" s="133"/>
      <c r="C73" s="133"/>
      <c r="D73" s="133"/>
      <c r="E73" s="133"/>
      <c r="F73" s="133"/>
    </row>
    <row r="74" ht="15.75" customHeight="1">
      <c r="A74" s="133"/>
      <c r="B74" s="133"/>
      <c r="C74" s="133"/>
      <c r="D74" s="133"/>
      <c r="E74" s="133"/>
      <c r="F74" s="133"/>
    </row>
    <row r="75" ht="15.75" customHeight="1">
      <c r="A75" s="133"/>
      <c r="B75" s="133"/>
      <c r="C75" s="133"/>
      <c r="D75" s="133"/>
      <c r="E75" s="133"/>
      <c r="F75" s="133"/>
    </row>
    <row r="76" ht="15.75" customHeight="1">
      <c r="A76" s="133"/>
      <c r="B76" s="133"/>
      <c r="C76" s="133"/>
      <c r="D76" s="133"/>
      <c r="E76" s="133"/>
      <c r="F76" s="133"/>
    </row>
    <row r="77" ht="15.75" customHeight="1">
      <c r="A77" s="133"/>
      <c r="B77" s="133"/>
      <c r="C77" s="133"/>
      <c r="D77" s="133"/>
      <c r="E77" s="133"/>
      <c r="F77" s="133"/>
    </row>
    <row r="78" ht="15.75" customHeight="1">
      <c r="A78" s="133"/>
      <c r="B78" s="133"/>
      <c r="C78" s="133"/>
      <c r="D78" s="133"/>
      <c r="E78" s="133"/>
      <c r="F78" s="133"/>
    </row>
    <row r="79" ht="15.75" customHeight="1">
      <c r="A79" s="133"/>
      <c r="B79" s="133"/>
      <c r="C79" s="133"/>
      <c r="D79" s="133"/>
      <c r="E79" s="133"/>
      <c r="F79" s="133"/>
    </row>
    <row r="80" ht="15.75" customHeight="1">
      <c r="A80" s="133"/>
      <c r="B80" s="133"/>
      <c r="C80" s="133"/>
      <c r="D80" s="133"/>
      <c r="E80" s="133"/>
      <c r="F80" s="133"/>
    </row>
    <row r="81" ht="15.75" customHeight="1">
      <c r="A81" s="133"/>
      <c r="B81" s="133"/>
      <c r="C81" s="133"/>
      <c r="D81" s="133"/>
      <c r="E81" s="133"/>
      <c r="F81" s="133"/>
    </row>
    <row r="82" ht="15.75" customHeight="1">
      <c r="A82" s="133"/>
      <c r="B82" s="133"/>
      <c r="C82" s="133"/>
      <c r="D82" s="133"/>
      <c r="E82" s="133"/>
      <c r="F82" s="133"/>
    </row>
    <row r="83" ht="15.75" customHeight="1">
      <c r="A83" s="133"/>
      <c r="B83" s="133"/>
      <c r="C83" s="133"/>
      <c r="D83" s="133"/>
      <c r="E83" s="133"/>
      <c r="F83" s="133"/>
    </row>
    <row r="84" ht="15.75" customHeight="1">
      <c r="A84" s="133"/>
      <c r="B84" s="133"/>
      <c r="C84" s="133"/>
      <c r="D84" s="133"/>
      <c r="E84" s="133"/>
      <c r="F84" s="133"/>
    </row>
    <row r="85" ht="15.75" customHeight="1">
      <c r="A85" s="133"/>
      <c r="B85" s="133"/>
      <c r="C85" s="133"/>
      <c r="D85" s="133"/>
      <c r="E85" s="133"/>
      <c r="F85" s="133"/>
    </row>
    <row r="86" ht="15.75" customHeight="1">
      <c r="A86" s="133"/>
      <c r="B86" s="133"/>
      <c r="C86" s="133"/>
      <c r="D86" s="133"/>
      <c r="E86" s="133"/>
      <c r="F86" s="133"/>
    </row>
    <row r="87" ht="15.75" customHeight="1">
      <c r="A87" s="133"/>
      <c r="B87" s="133"/>
      <c r="C87" s="133"/>
      <c r="D87" s="133"/>
      <c r="E87" s="133"/>
      <c r="F87" s="133"/>
    </row>
    <row r="88" ht="15.75" customHeight="1">
      <c r="A88" s="133"/>
      <c r="B88" s="133"/>
      <c r="C88" s="133"/>
      <c r="D88" s="133"/>
      <c r="E88" s="133"/>
      <c r="F88" s="133"/>
    </row>
    <row r="89" ht="15.75" customHeight="1">
      <c r="A89" s="133"/>
      <c r="B89" s="133"/>
      <c r="C89" s="133"/>
      <c r="D89" s="133"/>
      <c r="E89" s="133"/>
      <c r="F89" s="133"/>
    </row>
    <row r="90" ht="15.75" customHeight="1">
      <c r="A90" s="133"/>
      <c r="B90" s="133"/>
      <c r="C90" s="133"/>
      <c r="D90" s="133"/>
      <c r="E90" s="133"/>
      <c r="F90" s="133"/>
    </row>
    <row r="91" ht="15.75" customHeight="1">
      <c r="A91" s="133"/>
      <c r="B91" s="133"/>
      <c r="C91" s="133"/>
      <c r="D91" s="133"/>
      <c r="E91" s="133"/>
      <c r="F91" s="133"/>
    </row>
    <row r="92" ht="15.75" customHeight="1">
      <c r="A92" s="133"/>
      <c r="B92" s="133"/>
      <c r="C92" s="133"/>
      <c r="D92" s="133"/>
      <c r="E92" s="133"/>
      <c r="F92" s="133"/>
    </row>
    <row r="93" ht="15.75" customHeight="1">
      <c r="A93" s="133"/>
      <c r="B93" s="133"/>
      <c r="C93" s="133"/>
      <c r="D93" s="133"/>
      <c r="E93" s="133"/>
      <c r="F93" s="133"/>
    </row>
    <row r="94" ht="15.75" customHeight="1">
      <c r="A94" s="133"/>
      <c r="B94" s="133"/>
      <c r="C94" s="133"/>
      <c r="D94" s="133"/>
      <c r="E94" s="133"/>
      <c r="F94" s="133"/>
    </row>
    <row r="95" ht="15.75" customHeight="1">
      <c r="A95" s="133"/>
      <c r="B95" s="133"/>
      <c r="C95" s="133"/>
      <c r="D95" s="133"/>
      <c r="E95" s="133"/>
      <c r="F95" s="133"/>
    </row>
    <row r="96" ht="15.75" customHeight="1">
      <c r="A96" s="133"/>
      <c r="B96" s="133"/>
      <c r="C96" s="133"/>
      <c r="D96" s="133"/>
      <c r="E96" s="133"/>
      <c r="F96" s="133"/>
    </row>
    <row r="97" ht="15.75" customHeight="1">
      <c r="A97" s="133"/>
      <c r="B97" s="133"/>
      <c r="C97" s="133"/>
      <c r="D97" s="133"/>
      <c r="E97" s="133"/>
      <c r="F97" s="133"/>
    </row>
    <row r="98" ht="15.75" customHeight="1">
      <c r="A98" s="133"/>
      <c r="B98" s="133"/>
      <c r="C98" s="133"/>
      <c r="D98" s="133"/>
      <c r="E98" s="133"/>
      <c r="F98" s="133"/>
    </row>
    <row r="99" ht="15.75" customHeight="1">
      <c r="A99" s="133"/>
      <c r="B99" s="133"/>
      <c r="C99" s="133"/>
      <c r="D99" s="133"/>
      <c r="E99" s="133"/>
      <c r="F99" s="133"/>
    </row>
    <row r="100" ht="15.75" customHeight="1">
      <c r="A100" s="133"/>
      <c r="B100" s="133"/>
      <c r="C100" s="133"/>
      <c r="D100" s="133"/>
      <c r="E100" s="133"/>
      <c r="F100" s="133"/>
    </row>
    <row r="101" ht="15.75" customHeight="1">
      <c r="A101" s="133"/>
      <c r="B101" s="133"/>
      <c r="C101" s="133"/>
      <c r="D101" s="133"/>
      <c r="E101" s="133"/>
      <c r="F101" s="133"/>
    </row>
    <row r="102" ht="15.75" customHeight="1">
      <c r="A102" s="133"/>
      <c r="B102" s="133"/>
      <c r="C102" s="133"/>
      <c r="D102" s="133"/>
      <c r="E102" s="133"/>
      <c r="F102" s="133"/>
    </row>
    <row r="103" ht="15.75" customHeight="1">
      <c r="A103" s="133"/>
      <c r="B103" s="133"/>
      <c r="C103" s="133"/>
      <c r="D103" s="133"/>
      <c r="E103" s="133"/>
      <c r="F103" s="133"/>
    </row>
    <row r="104" ht="15.75" customHeight="1">
      <c r="A104" s="133"/>
      <c r="B104" s="133"/>
      <c r="C104" s="133"/>
      <c r="D104" s="133"/>
      <c r="E104" s="133"/>
      <c r="F104" s="133"/>
    </row>
    <row r="105" ht="15.75" customHeight="1">
      <c r="A105" s="133"/>
      <c r="B105" s="133"/>
      <c r="C105" s="133"/>
      <c r="D105" s="133"/>
      <c r="E105" s="133"/>
      <c r="F105" s="133"/>
    </row>
    <row r="106" ht="15.75" customHeight="1">
      <c r="A106" s="133"/>
      <c r="B106" s="133"/>
      <c r="C106" s="133"/>
      <c r="D106" s="133"/>
      <c r="E106" s="133"/>
      <c r="F106" s="133"/>
    </row>
    <row r="107" ht="15.75" customHeight="1">
      <c r="A107" s="133"/>
      <c r="B107" s="133"/>
      <c r="C107" s="133"/>
      <c r="D107" s="133"/>
      <c r="E107" s="133"/>
      <c r="F107" s="133"/>
    </row>
    <row r="108" ht="15.75" customHeight="1">
      <c r="A108" s="133"/>
      <c r="B108" s="133"/>
      <c r="C108" s="133"/>
      <c r="D108" s="133"/>
      <c r="E108" s="133"/>
      <c r="F108" s="133"/>
    </row>
    <row r="109" ht="15.75" customHeight="1">
      <c r="A109" s="133"/>
      <c r="B109" s="133"/>
      <c r="C109" s="133"/>
      <c r="D109" s="133"/>
      <c r="E109" s="133"/>
      <c r="F109" s="133"/>
    </row>
    <row r="110" ht="15.75" customHeight="1">
      <c r="A110" s="133"/>
      <c r="B110" s="133"/>
      <c r="C110" s="133"/>
      <c r="D110" s="133"/>
      <c r="E110" s="133"/>
      <c r="F110" s="133"/>
    </row>
    <row r="111" ht="15.75" customHeight="1">
      <c r="A111" s="133"/>
      <c r="B111" s="133"/>
      <c r="C111" s="133"/>
      <c r="D111" s="133"/>
      <c r="E111" s="133"/>
      <c r="F111" s="133"/>
    </row>
    <row r="112" ht="15.75" customHeight="1">
      <c r="A112" s="133"/>
      <c r="B112" s="133"/>
      <c r="C112" s="133"/>
      <c r="D112" s="133"/>
      <c r="E112" s="133"/>
      <c r="F112" s="133"/>
    </row>
    <row r="113" ht="15.75" customHeight="1">
      <c r="A113" s="133"/>
      <c r="B113" s="133"/>
      <c r="C113" s="133"/>
      <c r="D113" s="133"/>
      <c r="E113" s="133"/>
      <c r="F113" s="133"/>
    </row>
    <row r="114" ht="15.75" customHeight="1">
      <c r="A114" s="133"/>
      <c r="B114" s="133"/>
      <c r="C114" s="133"/>
      <c r="D114" s="133"/>
      <c r="E114" s="133"/>
      <c r="F114" s="133"/>
    </row>
    <row r="115" ht="15.75" customHeight="1">
      <c r="A115" s="133"/>
      <c r="B115" s="133"/>
      <c r="C115" s="133"/>
      <c r="D115" s="133"/>
      <c r="E115" s="133"/>
      <c r="F115" s="133"/>
    </row>
    <row r="116" ht="15.75" customHeight="1">
      <c r="A116" s="133"/>
      <c r="B116" s="133"/>
      <c r="C116" s="133"/>
      <c r="D116" s="133"/>
      <c r="E116" s="133"/>
      <c r="F116" s="133"/>
    </row>
    <row r="117" ht="15.75" customHeight="1">
      <c r="A117" s="133"/>
      <c r="B117" s="133"/>
      <c r="C117" s="133"/>
      <c r="D117" s="133"/>
      <c r="E117" s="133"/>
      <c r="F117" s="133"/>
    </row>
    <row r="118" ht="15.75" customHeight="1">
      <c r="A118" s="133"/>
      <c r="B118" s="133"/>
      <c r="C118" s="133"/>
      <c r="D118" s="133"/>
      <c r="E118" s="133"/>
      <c r="F118" s="133"/>
    </row>
    <row r="119" ht="15.75" customHeight="1">
      <c r="A119" s="133"/>
      <c r="B119" s="133"/>
      <c r="C119" s="133"/>
      <c r="D119" s="133"/>
      <c r="E119" s="133"/>
      <c r="F119" s="133"/>
    </row>
    <row r="120" ht="15.75" customHeight="1">
      <c r="A120" s="133"/>
      <c r="B120" s="133"/>
      <c r="C120" s="133"/>
      <c r="D120" s="133"/>
      <c r="E120" s="133"/>
      <c r="F120" s="133"/>
    </row>
    <row r="121" ht="15.75" customHeight="1">
      <c r="A121" s="133"/>
      <c r="B121" s="133"/>
      <c r="C121" s="133"/>
      <c r="D121" s="133"/>
      <c r="E121" s="133"/>
      <c r="F121" s="133"/>
    </row>
    <row r="122" ht="15.75" customHeight="1">
      <c r="A122" s="133"/>
      <c r="B122" s="133"/>
      <c r="C122" s="133"/>
      <c r="D122" s="133"/>
      <c r="E122" s="133"/>
      <c r="F122" s="133"/>
    </row>
    <row r="123" ht="15.75" customHeight="1">
      <c r="A123" s="133"/>
      <c r="B123" s="133"/>
      <c r="C123" s="133"/>
      <c r="D123" s="133"/>
      <c r="E123" s="133"/>
      <c r="F123" s="133"/>
    </row>
    <row r="124" ht="15.75" customHeight="1">
      <c r="A124" s="133"/>
      <c r="B124" s="133"/>
      <c r="C124" s="133"/>
      <c r="D124" s="133"/>
      <c r="E124" s="133"/>
      <c r="F124" s="133"/>
    </row>
    <row r="125" ht="15.75" customHeight="1">
      <c r="A125" s="133"/>
      <c r="B125" s="133"/>
      <c r="C125" s="133"/>
      <c r="D125" s="133"/>
      <c r="E125" s="133"/>
      <c r="F125" s="133"/>
    </row>
    <row r="126" ht="15.75" customHeight="1">
      <c r="A126" s="133"/>
      <c r="B126" s="133"/>
      <c r="C126" s="133"/>
      <c r="D126" s="133"/>
      <c r="E126" s="133"/>
      <c r="F126" s="133"/>
    </row>
    <row r="127" ht="15.75" customHeight="1">
      <c r="A127" s="133"/>
      <c r="B127" s="133"/>
      <c r="C127" s="133"/>
      <c r="D127" s="133"/>
      <c r="E127" s="133"/>
      <c r="F127" s="133"/>
    </row>
    <row r="128" ht="15.75" customHeight="1">
      <c r="A128" s="133"/>
      <c r="B128" s="133"/>
      <c r="C128" s="133"/>
      <c r="D128" s="133"/>
      <c r="E128" s="133"/>
      <c r="F128" s="133"/>
    </row>
    <row r="129" ht="15.75" customHeight="1">
      <c r="A129" s="133"/>
      <c r="B129" s="133"/>
      <c r="C129" s="133"/>
      <c r="D129" s="133"/>
      <c r="E129" s="133"/>
      <c r="F129" s="133"/>
    </row>
    <row r="130" ht="15.75" customHeight="1">
      <c r="A130" s="133"/>
      <c r="B130" s="133"/>
      <c r="C130" s="133"/>
      <c r="D130" s="133"/>
      <c r="E130" s="133"/>
      <c r="F130" s="133"/>
    </row>
    <row r="131" ht="15.75" customHeight="1">
      <c r="A131" s="133"/>
      <c r="B131" s="133"/>
      <c r="C131" s="133"/>
      <c r="D131" s="133"/>
      <c r="E131" s="133"/>
      <c r="F131" s="133"/>
    </row>
    <row r="132" ht="15.75" customHeight="1">
      <c r="A132" s="133"/>
      <c r="B132" s="133"/>
      <c r="C132" s="133"/>
      <c r="D132" s="133"/>
      <c r="E132" s="133"/>
      <c r="F132" s="133"/>
    </row>
    <row r="133" ht="15.75" customHeight="1">
      <c r="A133" s="133"/>
      <c r="B133" s="133"/>
      <c r="C133" s="133"/>
      <c r="D133" s="133"/>
      <c r="E133" s="133"/>
      <c r="F133" s="133"/>
    </row>
    <row r="134" ht="15.75" customHeight="1">
      <c r="A134" s="133"/>
      <c r="B134" s="133"/>
      <c r="C134" s="133"/>
      <c r="D134" s="133"/>
      <c r="E134" s="133"/>
      <c r="F134" s="133"/>
    </row>
    <row r="135" ht="15.75" customHeight="1">
      <c r="A135" s="133"/>
      <c r="B135" s="133"/>
      <c r="C135" s="133"/>
      <c r="D135" s="133"/>
      <c r="E135" s="133"/>
      <c r="F135" s="133"/>
    </row>
    <row r="136" ht="15.75" customHeight="1">
      <c r="A136" s="133"/>
      <c r="B136" s="133"/>
      <c r="C136" s="133"/>
      <c r="D136" s="133"/>
      <c r="E136" s="133"/>
      <c r="F136" s="133"/>
    </row>
    <row r="137" ht="15.75" customHeight="1">
      <c r="A137" s="133"/>
      <c r="B137" s="133"/>
      <c r="C137" s="133"/>
      <c r="D137" s="133"/>
      <c r="E137" s="133"/>
      <c r="F137" s="133"/>
    </row>
    <row r="138" ht="15.75" customHeight="1">
      <c r="A138" s="133"/>
      <c r="B138" s="133"/>
      <c r="C138" s="133"/>
      <c r="D138" s="133"/>
      <c r="E138" s="133"/>
      <c r="F138" s="133"/>
    </row>
    <row r="139" ht="15.75" customHeight="1">
      <c r="A139" s="133"/>
      <c r="B139" s="133"/>
      <c r="C139" s="133"/>
      <c r="D139" s="133"/>
      <c r="E139" s="133"/>
      <c r="F139" s="133"/>
    </row>
    <row r="140" ht="15.75" customHeight="1">
      <c r="A140" s="133"/>
      <c r="B140" s="133"/>
      <c r="C140" s="133"/>
      <c r="D140" s="133"/>
      <c r="E140" s="133"/>
      <c r="F140" s="133"/>
    </row>
    <row r="141" ht="15.75" customHeight="1">
      <c r="A141" s="133"/>
      <c r="B141" s="133"/>
      <c r="C141" s="133"/>
      <c r="D141" s="133"/>
      <c r="E141" s="133"/>
      <c r="F141" s="133"/>
    </row>
    <row r="142" ht="15.75" customHeight="1">
      <c r="A142" s="133"/>
      <c r="B142" s="133"/>
      <c r="C142" s="133"/>
      <c r="D142" s="133"/>
      <c r="E142" s="133"/>
      <c r="F142" s="133"/>
    </row>
    <row r="143" ht="15.75" customHeight="1">
      <c r="A143" s="133"/>
      <c r="B143" s="133"/>
      <c r="C143" s="133"/>
      <c r="D143" s="133"/>
      <c r="E143" s="133"/>
      <c r="F143" s="133"/>
    </row>
    <row r="144" ht="15.75" customHeight="1">
      <c r="A144" s="133"/>
      <c r="B144" s="133"/>
      <c r="C144" s="133"/>
      <c r="D144" s="133"/>
      <c r="E144" s="133"/>
      <c r="F144" s="133"/>
    </row>
    <row r="145" ht="15.75" customHeight="1">
      <c r="A145" s="133"/>
      <c r="B145" s="133"/>
      <c r="C145" s="133"/>
      <c r="D145" s="133"/>
      <c r="E145" s="133"/>
      <c r="F145" s="133"/>
    </row>
    <row r="146" ht="15.75" customHeight="1">
      <c r="A146" s="133"/>
      <c r="B146" s="133"/>
      <c r="C146" s="133"/>
      <c r="D146" s="133"/>
      <c r="E146" s="133"/>
      <c r="F146" s="133"/>
    </row>
    <row r="147" ht="15.75" customHeight="1">
      <c r="A147" s="133"/>
      <c r="B147" s="133"/>
      <c r="C147" s="133"/>
      <c r="D147" s="133"/>
      <c r="E147" s="133"/>
      <c r="F147" s="133"/>
    </row>
    <row r="148" ht="15.75" customHeight="1">
      <c r="A148" s="133"/>
      <c r="B148" s="133"/>
      <c r="C148" s="133"/>
      <c r="D148" s="133"/>
      <c r="E148" s="133"/>
      <c r="F148" s="133"/>
    </row>
    <row r="149" ht="15.75" customHeight="1">
      <c r="A149" s="133"/>
      <c r="B149" s="133"/>
      <c r="C149" s="133"/>
      <c r="D149" s="133"/>
      <c r="E149" s="133"/>
      <c r="F149" s="133"/>
    </row>
    <row r="150" ht="15.75" customHeight="1">
      <c r="A150" s="133"/>
      <c r="B150" s="133"/>
      <c r="C150" s="133"/>
      <c r="D150" s="133"/>
      <c r="E150" s="133"/>
      <c r="F150" s="133"/>
    </row>
    <row r="151" ht="15.75" customHeight="1">
      <c r="A151" s="133"/>
      <c r="B151" s="133"/>
      <c r="C151" s="133"/>
      <c r="D151" s="133"/>
      <c r="E151" s="133"/>
      <c r="F151" s="133"/>
    </row>
    <row r="152" ht="15.75" customHeight="1">
      <c r="A152" s="133"/>
      <c r="B152" s="133"/>
      <c r="C152" s="133"/>
      <c r="D152" s="133"/>
      <c r="E152" s="133"/>
      <c r="F152" s="133"/>
    </row>
    <row r="153" ht="15.75" customHeight="1">
      <c r="A153" s="133"/>
      <c r="B153" s="133"/>
      <c r="C153" s="133"/>
      <c r="D153" s="133"/>
      <c r="E153" s="133"/>
      <c r="F153" s="133"/>
    </row>
    <row r="154" ht="15.75" customHeight="1">
      <c r="A154" s="133"/>
      <c r="B154" s="133"/>
      <c r="C154" s="133"/>
      <c r="D154" s="133"/>
      <c r="E154" s="133"/>
      <c r="F154" s="133"/>
    </row>
    <row r="155" ht="15.75" customHeight="1">
      <c r="A155" s="133"/>
      <c r="B155" s="133"/>
      <c r="C155" s="133"/>
      <c r="D155" s="133"/>
      <c r="E155" s="133"/>
      <c r="F155" s="133"/>
    </row>
    <row r="156" ht="15.75" customHeight="1">
      <c r="A156" s="133"/>
      <c r="B156" s="133"/>
      <c r="C156" s="133"/>
      <c r="D156" s="133"/>
      <c r="E156" s="133"/>
      <c r="F156" s="133"/>
    </row>
    <row r="157" ht="15.75" customHeight="1">
      <c r="A157" s="133"/>
      <c r="B157" s="133"/>
      <c r="C157" s="133"/>
      <c r="D157" s="133"/>
      <c r="E157" s="133"/>
      <c r="F157" s="133"/>
    </row>
    <row r="158" ht="15.75" customHeight="1">
      <c r="A158" s="133"/>
      <c r="B158" s="133"/>
      <c r="C158" s="133"/>
      <c r="D158" s="133"/>
      <c r="E158" s="133"/>
      <c r="F158" s="133"/>
    </row>
    <row r="159" ht="15.75" customHeight="1">
      <c r="A159" s="133"/>
      <c r="B159" s="133"/>
      <c r="C159" s="133"/>
      <c r="D159" s="133"/>
      <c r="E159" s="133"/>
      <c r="F159" s="133"/>
    </row>
    <row r="160" ht="15.75" customHeight="1">
      <c r="A160" s="133"/>
      <c r="B160" s="133"/>
      <c r="C160" s="133"/>
      <c r="D160" s="133"/>
      <c r="E160" s="133"/>
      <c r="F160" s="133"/>
    </row>
    <row r="161" ht="15.75" customHeight="1">
      <c r="A161" s="133"/>
      <c r="B161" s="133"/>
      <c r="C161" s="133"/>
      <c r="D161" s="133"/>
      <c r="E161" s="133"/>
      <c r="F161" s="133"/>
    </row>
    <row r="162" ht="15.75" customHeight="1">
      <c r="A162" s="133"/>
      <c r="B162" s="133"/>
      <c r="C162" s="133"/>
      <c r="D162" s="133"/>
      <c r="E162" s="133"/>
      <c r="F162" s="133"/>
    </row>
    <row r="163" ht="15.75" customHeight="1">
      <c r="A163" s="133"/>
      <c r="B163" s="133"/>
      <c r="C163" s="133"/>
      <c r="D163" s="133"/>
      <c r="E163" s="133"/>
      <c r="F163" s="133"/>
    </row>
    <row r="164" ht="15.75" customHeight="1">
      <c r="A164" s="133"/>
      <c r="B164" s="133"/>
      <c r="C164" s="133"/>
      <c r="D164" s="133"/>
      <c r="E164" s="133"/>
      <c r="F164" s="133"/>
    </row>
    <row r="165" ht="15.75" customHeight="1">
      <c r="A165" s="133"/>
      <c r="B165" s="133"/>
      <c r="C165" s="133"/>
      <c r="D165" s="133"/>
      <c r="E165" s="133"/>
      <c r="F165" s="133"/>
    </row>
    <row r="166" ht="15.75" customHeight="1">
      <c r="A166" s="133"/>
      <c r="B166" s="133"/>
      <c r="C166" s="133"/>
      <c r="D166" s="133"/>
      <c r="E166" s="133"/>
      <c r="F166" s="133"/>
    </row>
    <row r="167" ht="15.75" customHeight="1">
      <c r="A167" s="133"/>
      <c r="B167" s="133"/>
      <c r="C167" s="133"/>
      <c r="D167" s="133"/>
      <c r="E167" s="133"/>
      <c r="F167" s="133"/>
    </row>
    <row r="168" ht="15.75" customHeight="1">
      <c r="A168" s="133"/>
      <c r="B168" s="133"/>
      <c r="C168" s="133"/>
      <c r="D168" s="133"/>
      <c r="E168" s="133"/>
      <c r="F168" s="133"/>
    </row>
    <row r="169" ht="15.75" customHeight="1">
      <c r="A169" s="133"/>
      <c r="B169" s="133"/>
      <c r="C169" s="133"/>
      <c r="D169" s="133"/>
      <c r="E169" s="133"/>
      <c r="F169" s="133"/>
    </row>
    <row r="170" ht="15.75" customHeight="1">
      <c r="A170" s="133"/>
      <c r="B170" s="133"/>
      <c r="C170" s="133"/>
      <c r="D170" s="133"/>
      <c r="E170" s="133"/>
      <c r="F170" s="133"/>
    </row>
    <row r="171" ht="15.75" customHeight="1">
      <c r="A171" s="133"/>
      <c r="B171" s="133"/>
      <c r="C171" s="133"/>
      <c r="D171" s="133"/>
      <c r="E171" s="133"/>
      <c r="F171" s="133"/>
    </row>
    <row r="172" ht="15.75" customHeight="1">
      <c r="A172" s="133"/>
      <c r="B172" s="133"/>
      <c r="C172" s="133"/>
      <c r="D172" s="133"/>
      <c r="E172" s="133"/>
      <c r="F172" s="133"/>
    </row>
    <row r="173" ht="15.75" customHeight="1">
      <c r="A173" s="133"/>
      <c r="B173" s="133"/>
      <c r="C173" s="133"/>
      <c r="D173" s="133"/>
      <c r="E173" s="133"/>
      <c r="F173" s="133"/>
    </row>
    <row r="174" ht="15.75" customHeight="1">
      <c r="A174" s="133"/>
      <c r="B174" s="133"/>
      <c r="C174" s="133"/>
      <c r="D174" s="133"/>
      <c r="E174" s="133"/>
      <c r="F174" s="133"/>
    </row>
    <row r="175" ht="15.75" customHeight="1">
      <c r="A175" s="133"/>
      <c r="B175" s="133"/>
      <c r="C175" s="133"/>
      <c r="D175" s="133"/>
      <c r="E175" s="133"/>
      <c r="F175" s="133"/>
    </row>
    <row r="176" ht="15.75" customHeight="1">
      <c r="A176" s="133"/>
      <c r="B176" s="133"/>
      <c r="C176" s="133"/>
      <c r="D176" s="133"/>
      <c r="E176" s="133"/>
      <c r="F176" s="133"/>
    </row>
    <row r="177" ht="15.75" customHeight="1">
      <c r="A177" s="133"/>
      <c r="B177" s="133"/>
      <c r="C177" s="133"/>
      <c r="D177" s="133"/>
      <c r="E177" s="133"/>
      <c r="F177" s="133"/>
    </row>
    <row r="178" ht="15.75" customHeight="1">
      <c r="A178" s="133"/>
      <c r="B178" s="133"/>
      <c r="C178" s="133"/>
      <c r="D178" s="133"/>
      <c r="E178" s="133"/>
      <c r="F178" s="133"/>
    </row>
    <row r="179" ht="15.75" customHeight="1">
      <c r="A179" s="133"/>
      <c r="B179" s="133"/>
      <c r="C179" s="133"/>
      <c r="D179" s="133"/>
      <c r="E179" s="133"/>
      <c r="F179" s="133"/>
    </row>
    <row r="180" ht="15.75" customHeight="1">
      <c r="A180" s="133"/>
      <c r="B180" s="133"/>
      <c r="C180" s="133"/>
      <c r="D180" s="133"/>
      <c r="E180" s="133"/>
      <c r="F180" s="133"/>
    </row>
    <row r="181" ht="15.75" customHeight="1">
      <c r="A181" s="133"/>
      <c r="B181" s="133"/>
      <c r="C181" s="133"/>
      <c r="D181" s="133"/>
      <c r="E181" s="133"/>
      <c r="F181" s="133"/>
    </row>
    <row r="182" ht="15.75" customHeight="1">
      <c r="A182" s="133"/>
      <c r="B182" s="133"/>
      <c r="C182" s="133"/>
      <c r="D182" s="133"/>
      <c r="E182" s="133"/>
      <c r="F182" s="133"/>
    </row>
    <row r="183" ht="15.75" customHeight="1">
      <c r="A183" s="133"/>
      <c r="B183" s="133"/>
      <c r="C183" s="133"/>
      <c r="D183" s="133"/>
      <c r="E183" s="133"/>
      <c r="F183" s="133"/>
    </row>
    <row r="184" ht="15.75" customHeight="1">
      <c r="A184" s="133"/>
      <c r="B184" s="133"/>
      <c r="C184" s="133"/>
      <c r="D184" s="133"/>
      <c r="E184" s="133"/>
      <c r="F184" s="133"/>
    </row>
    <row r="185" ht="15.75" customHeight="1">
      <c r="A185" s="133"/>
      <c r="B185" s="133"/>
      <c r="C185" s="133"/>
      <c r="D185" s="133"/>
      <c r="E185" s="133"/>
      <c r="F185" s="133"/>
    </row>
    <row r="186" ht="15.75" customHeight="1">
      <c r="A186" s="133"/>
      <c r="B186" s="133"/>
      <c r="C186" s="133"/>
      <c r="D186" s="133"/>
      <c r="E186" s="133"/>
      <c r="F186" s="133"/>
    </row>
    <row r="187" ht="15.75" customHeight="1">
      <c r="A187" s="133"/>
      <c r="B187" s="133"/>
      <c r="C187" s="133"/>
      <c r="D187" s="133"/>
      <c r="E187" s="133"/>
      <c r="F187" s="133"/>
    </row>
    <row r="188" ht="15.75" customHeight="1">
      <c r="A188" s="133"/>
      <c r="B188" s="133"/>
      <c r="C188" s="133"/>
      <c r="D188" s="133"/>
      <c r="E188" s="133"/>
      <c r="F188" s="133"/>
    </row>
    <row r="189" ht="15.75" customHeight="1">
      <c r="A189" s="133"/>
      <c r="B189" s="133"/>
      <c r="C189" s="133"/>
      <c r="D189" s="133"/>
      <c r="E189" s="133"/>
      <c r="F189" s="133"/>
    </row>
    <row r="190" ht="15.75" customHeight="1">
      <c r="A190" s="133"/>
      <c r="B190" s="133"/>
      <c r="C190" s="133"/>
      <c r="D190" s="133"/>
      <c r="E190" s="133"/>
      <c r="F190" s="133"/>
    </row>
    <row r="191" ht="15.75" customHeight="1">
      <c r="A191" s="133"/>
      <c r="B191" s="133"/>
      <c r="C191" s="133"/>
      <c r="D191" s="133"/>
      <c r="E191" s="133"/>
      <c r="F191" s="133"/>
    </row>
    <row r="192" ht="15.75" customHeight="1">
      <c r="A192" s="133"/>
      <c r="B192" s="133"/>
      <c r="C192" s="133"/>
      <c r="D192" s="133"/>
      <c r="E192" s="133"/>
      <c r="F192" s="133"/>
    </row>
    <row r="193" ht="15.75" customHeight="1">
      <c r="A193" s="133"/>
      <c r="B193" s="133"/>
      <c r="C193" s="133"/>
      <c r="D193" s="133"/>
      <c r="E193" s="133"/>
      <c r="F193" s="133"/>
    </row>
    <row r="194" ht="15.75" customHeight="1">
      <c r="A194" s="133"/>
      <c r="B194" s="133"/>
      <c r="C194" s="133"/>
      <c r="D194" s="133"/>
      <c r="E194" s="133"/>
      <c r="F194" s="133"/>
    </row>
    <row r="195" ht="15.75" customHeight="1">
      <c r="A195" s="133"/>
      <c r="B195" s="133"/>
      <c r="C195" s="133"/>
      <c r="D195" s="133"/>
      <c r="E195" s="133"/>
      <c r="F195" s="133"/>
    </row>
    <row r="196" ht="15.75" customHeight="1">
      <c r="A196" s="133"/>
      <c r="B196" s="133"/>
      <c r="C196" s="133"/>
      <c r="D196" s="133"/>
      <c r="E196" s="133"/>
      <c r="F196" s="133"/>
    </row>
    <row r="197" ht="15.75" customHeight="1">
      <c r="A197" s="133"/>
      <c r="B197" s="133"/>
      <c r="C197" s="133"/>
      <c r="D197" s="133"/>
      <c r="E197" s="133"/>
      <c r="F197" s="133"/>
    </row>
    <row r="198" ht="15.75" customHeight="1">
      <c r="A198" s="133"/>
      <c r="B198" s="133"/>
      <c r="C198" s="133"/>
      <c r="D198" s="133"/>
      <c r="E198" s="133"/>
      <c r="F198" s="133"/>
    </row>
    <row r="199" ht="15.75" customHeight="1">
      <c r="A199" s="133"/>
      <c r="B199" s="133"/>
      <c r="C199" s="133"/>
      <c r="D199" s="133"/>
      <c r="E199" s="133"/>
      <c r="F199" s="133"/>
    </row>
    <row r="200" ht="15.75" customHeight="1">
      <c r="A200" s="133"/>
      <c r="B200" s="133"/>
      <c r="C200" s="133"/>
      <c r="D200" s="133"/>
      <c r="E200" s="133"/>
      <c r="F200" s="133"/>
    </row>
    <row r="201" ht="15.75" customHeight="1">
      <c r="A201" s="133"/>
      <c r="B201" s="133"/>
      <c r="C201" s="133"/>
      <c r="D201" s="133"/>
      <c r="E201" s="133"/>
      <c r="F201" s="133"/>
    </row>
    <row r="202" ht="15.75" customHeight="1">
      <c r="A202" s="133"/>
      <c r="B202" s="133"/>
      <c r="C202" s="133"/>
      <c r="D202" s="133"/>
      <c r="E202" s="133"/>
      <c r="F202" s="133"/>
    </row>
    <row r="203" ht="15.75" customHeight="1">
      <c r="A203" s="133"/>
      <c r="B203" s="133"/>
      <c r="C203" s="133"/>
      <c r="D203" s="133"/>
      <c r="E203" s="133"/>
      <c r="F203" s="133"/>
    </row>
    <row r="204" ht="15.75" customHeight="1">
      <c r="A204" s="133"/>
      <c r="B204" s="133"/>
      <c r="C204" s="133"/>
      <c r="D204" s="133"/>
      <c r="E204" s="133"/>
      <c r="F204" s="133"/>
    </row>
    <row r="205" ht="15.75" customHeight="1">
      <c r="A205" s="133"/>
      <c r="B205" s="133"/>
      <c r="C205" s="133"/>
      <c r="D205" s="133"/>
      <c r="E205" s="133"/>
      <c r="F205" s="133"/>
    </row>
    <row r="206" ht="15.75" customHeight="1">
      <c r="A206" s="133"/>
      <c r="B206" s="133"/>
      <c r="C206" s="133"/>
      <c r="D206" s="133"/>
      <c r="E206" s="133"/>
      <c r="F206" s="133"/>
    </row>
    <row r="207" ht="15.75" customHeight="1">
      <c r="A207" s="133"/>
      <c r="B207" s="133"/>
      <c r="C207" s="133"/>
      <c r="D207" s="133"/>
      <c r="E207" s="133"/>
      <c r="F207" s="133"/>
    </row>
    <row r="208" ht="15.75" customHeight="1">
      <c r="A208" s="133"/>
      <c r="B208" s="133"/>
      <c r="C208" s="133"/>
      <c r="D208" s="133"/>
      <c r="E208" s="133"/>
      <c r="F208" s="133"/>
    </row>
    <row r="209" ht="15.75" customHeight="1">
      <c r="A209" s="133"/>
      <c r="B209" s="133"/>
      <c r="C209" s="133"/>
      <c r="D209" s="133"/>
      <c r="E209" s="133"/>
      <c r="F209" s="133"/>
    </row>
    <row r="210" ht="15.75" customHeight="1">
      <c r="A210" s="133"/>
      <c r="B210" s="133"/>
      <c r="C210" s="133"/>
      <c r="D210" s="133"/>
      <c r="E210" s="133"/>
      <c r="F210" s="133"/>
    </row>
    <row r="211" ht="15.75" customHeight="1">
      <c r="A211" s="133"/>
      <c r="B211" s="133"/>
      <c r="C211" s="133"/>
      <c r="D211" s="133"/>
      <c r="E211" s="133"/>
      <c r="F211" s="133"/>
    </row>
    <row r="212" ht="15.75" customHeight="1">
      <c r="A212" s="133"/>
      <c r="B212" s="133"/>
      <c r="C212" s="133"/>
      <c r="D212" s="133"/>
      <c r="E212" s="133"/>
      <c r="F212" s="133"/>
    </row>
    <row r="213" ht="15.75" customHeight="1">
      <c r="A213" s="133"/>
      <c r="B213" s="133"/>
      <c r="C213" s="133"/>
      <c r="D213" s="133"/>
      <c r="E213" s="133"/>
      <c r="F213" s="133"/>
    </row>
    <row r="214" ht="15.75" customHeight="1">
      <c r="A214" s="133"/>
      <c r="B214" s="133"/>
      <c r="C214" s="133"/>
      <c r="D214" s="133"/>
      <c r="E214" s="133"/>
      <c r="F214" s="133"/>
    </row>
    <row r="215" ht="15.75" customHeight="1">
      <c r="A215" s="133"/>
      <c r="B215" s="133"/>
      <c r="C215" s="133"/>
      <c r="D215" s="133"/>
      <c r="E215" s="133"/>
      <c r="F215" s="133"/>
    </row>
    <row r="216" ht="15.75" customHeight="1">
      <c r="A216" s="133"/>
      <c r="B216" s="133"/>
      <c r="C216" s="133"/>
      <c r="D216" s="133"/>
      <c r="E216" s="133"/>
      <c r="F216" s="133"/>
    </row>
    <row r="217" ht="15.75" customHeight="1">
      <c r="A217" s="133"/>
      <c r="B217" s="133"/>
      <c r="C217" s="133"/>
      <c r="D217" s="133"/>
      <c r="E217" s="133"/>
      <c r="F217" s="133"/>
    </row>
    <row r="218" ht="15.75" customHeight="1">
      <c r="A218" s="133"/>
      <c r="B218" s="133"/>
      <c r="C218" s="133"/>
      <c r="D218" s="133"/>
      <c r="E218" s="133"/>
      <c r="F218" s="133"/>
    </row>
    <row r="219" ht="15.75" customHeight="1">
      <c r="A219" s="133"/>
      <c r="B219" s="133"/>
      <c r="C219" s="133"/>
      <c r="D219" s="133"/>
      <c r="E219" s="133"/>
      <c r="F219" s="133"/>
    </row>
    <row r="220" ht="15.75" customHeight="1">
      <c r="A220" s="133"/>
      <c r="B220" s="133"/>
      <c r="C220" s="133"/>
      <c r="D220" s="133"/>
      <c r="E220" s="133"/>
      <c r="F220" s="133"/>
    </row>
    <row r="221" ht="15.75" customHeight="1">
      <c r="A221" s="133"/>
      <c r="B221" s="133"/>
      <c r="C221" s="133"/>
      <c r="D221" s="133"/>
      <c r="E221" s="133"/>
      <c r="F221" s="133"/>
    </row>
    <row r="222" ht="15.75" customHeight="1">
      <c r="A222" s="133"/>
      <c r="B222" s="133"/>
      <c r="C222" s="133"/>
      <c r="D222" s="133"/>
      <c r="E222" s="133"/>
      <c r="F222" s="133"/>
    </row>
    <row r="223" ht="15.75" customHeight="1">
      <c r="A223" s="133"/>
      <c r="B223" s="133"/>
      <c r="C223" s="133"/>
      <c r="D223" s="133"/>
      <c r="E223" s="133"/>
      <c r="F223" s="133"/>
    </row>
    <row r="224" ht="15.75" customHeight="1">
      <c r="A224" s="133"/>
      <c r="B224" s="133"/>
      <c r="C224" s="133"/>
      <c r="D224" s="133"/>
      <c r="E224" s="133"/>
      <c r="F224" s="133"/>
    </row>
    <row r="225" ht="15.75" customHeight="1">
      <c r="A225" s="133"/>
      <c r="B225" s="133"/>
      <c r="C225" s="133"/>
      <c r="D225" s="133"/>
      <c r="E225" s="133"/>
      <c r="F225" s="133"/>
    </row>
    <row r="226" ht="15.75" customHeight="1">
      <c r="A226" s="133"/>
      <c r="B226" s="133"/>
      <c r="C226" s="133"/>
      <c r="D226" s="133"/>
      <c r="E226" s="133"/>
      <c r="F226" s="133"/>
    </row>
    <row r="227" ht="15.75" customHeight="1">
      <c r="A227" s="133"/>
      <c r="B227" s="133"/>
      <c r="C227" s="133"/>
      <c r="D227" s="133"/>
      <c r="E227" s="133"/>
      <c r="F227" s="133"/>
    </row>
    <row r="228" ht="15.75" customHeight="1">
      <c r="A228" s="133"/>
      <c r="B228" s="133"/>
      <c r="C228" s="133"/>
      <c r="D228" s="133"/>
      <c r="E228" s="133"/>
      <c r="F228" s="133"/>
    </row>
    <row r="229" ht="15.75" customHeight="1">
      <c r="A229" s="133"/>
      <c r="B229" s="133"/>
      <c r="C229" s="133"/>
      <c r="D229" s="133"/>
      <c r="E229" s="133"/>
      <c r="F229" s="133"/>
    </row>
    <row r="230" ht="15.75" customHeight="1">
      <c r="A230" s="133"/>
      <c r="B230" s="133"/>
      <c r="C230" s="133"/>
      <c r="D230" s="133"/>
      <c r="E230" s="133"/>
      <c r="F230" s="133"/>
    </row>
    <row r="231" ht="15.75" customHeight="1">
      <c r="A231" s="133"/>
      <c r="B231" s="133"/>
      <c r="C231" s="133"/>
      <c r="D231" s="133"/>
      <c r="E231" s="133"/>
      <c r="F231" s="133"/>
    </row>
    <row r="232" ht="15.75" customHeight="1">
      <c r="A232" s="133"/>
      <c r="B232" s="133"/>
      <c r="C232" s="133"/>
      <c r="D232" s="133"/>
      <c r="E232" s="133"/>
      <c r="F232" s="133"/>
    </row>
    <row r="233" ht="15.75" customHeight="1">
      <c r="A233" s="133"/>
      <c r="B233" s="133"/>
      <c r="C233" s="133"/>
      <c r="D233" s="133"/>
      <c r="E233" s="133"/>
      <c r="F233" s="133"/>
    </row>
    <row r="234" ht="15.75" customHeight="1">
      <c r="A234" s="133"/>
      <c r="B234" s="133"/>
      <c r="C234" s="133"/>
      <c r="D234" s="133"/>
      <c r="E234" s="133"/>
      <c r="F234" s="133"/>
    </row>
    <row r="235" ht="15.75" customHeight="1">
      <c r="A235" s="133"/>
      <c r="B235" s="133"/>
      <c r="C235" s="133"/>
      <c r="D235" s="133"/>
      <c r="E235" s="133"/>
      <c r="F235" s="133"/>
    </row>
    <row r="236" ht="15.75" customHeight="1">
      <c r="A236" s="133"/>
      <c r="B236" s="133"/>
      <c r="C236" s="133"/>
      <c r="D236" s="133"/>
      <c r="E236" s="133"/>
      <c r="F236" s="133"/>
    </row>
    <row r="237" ht="15.75" customHeight="1">
      <c r="A237" s="133"/>
      <c r="B237" s="133"/>
      <c r="C237" s="133"/>
      <c r="D237" s="133"/>
      <c r="E237" s="133"/>
      <c r="F237" s="133"/>
    </row>
    <row r="238" ht="15.75" customHeight="1">
      <c r="A238" s="133"/>
      <c r="B238" s="133"/>
      <c r="C238" s="133"/>
      <c r="D238" s="133"/>
      <c r="E238" s="133"/>
      <c r="F238" s="133"/>
    </row>
    <row r="239" ht="15.75" customHeight="1">
      <c r="A239" s="133"/>
      <c r="B239" s="133"/>
      <c r="C239" s="133"/>
      <c r="D239" s="133"/>
      <c r="E239" s="133"/>
      <c r="F239" s="133"/>
    </row>
    <row r="240" ht="15.75" customHeight="1">
      <c r="A240" s="133"/>
      <c r="B240" s="133"/>
      <c r="C240" s="133"/>
      <c r="D240" s="133"/>
      <c r="E240" s="133"/>
      <c r="F240" s="133"/>
    </row>
    <row r="241" ht="15.75" customHeight="1">
      <c r="A241" s="133"/>
      <c r="B241" s="133"/>
      <c r="C241" s="133"/>
      <c r="D241" s="133"/>
      <c r="E241" s="133"/>
      <c r="F241" s="133"/>
    </row>
    <row r="242" ht="15.75" customHeight="1">
      <c r="A242" s="133"/>
      <c r="B242" s="133"/>
      <c r="C242" s="133"/>
      <c r="D242" s="133"/>
      <c r="E242" s="133"/>
      <c r="F242" s="133"/>
    </row>
    <row r="243" ht="15.75" customHeight="1">
      <c r="A243" s="133"/>
      <c r="B243" s="133"/>
      <c r="C243" s="133"/>
      <c r="D243" s="133"/>
      <c r="E243" s="133"/>
      <c r="F243" s="133"/>
    </row>
    <row r="244" ht="15.75" customHeight="1">
      <c r="A244" s="133"/>
      <c r="B244" s="133"/>
      <c r="C244" s="133"/>
      <c r="D244" s="133"/>
      <c r="E244" s="133"/>
      <c r="F244" s="133"/>
    </row>
    <row r="245" ht="15.75" customHeight="1">
      <c r="A245" s="133"/>
      <c r="B245" s="133"/>
      <c r="C245" s="133"/>
      <c r="D245" s="133"/>
      <c r="E245" s="133"/>
      <c r="F245" s="133"/>
    </row>
    <row r="246" ht="15.75" customHeight="1">
      <c r="A246" s="133"/>
      <c r="B246" s="133"/>
      <c r="C246" s="133"/>
      <c r="D246" s="133"/>
      <c r="E246" s="133"/>
      <c r="F246" s="133"/>
    </row>
    <row r="247" ht="15.75" customHeight="1">
      <c r="A247" s="133"/>
      <c r="B247" s="133"/>
      <c r="C247" s="133"/>
      <c r="D247" s="133"/>
      <c r="E247" s="133"/>
      <c r="F247" s="133"/>
    </row>
    <row r="248" ht="15.75" customHeight="1">
      <c r="A248" s="133"/>
      <c r="B248" s="133"/>
      <c r="C248" s="133"/>
      <c r="D248" s="133"/>
      <c r="E248" s="133"/>
      <c r="F248" s="133"/>
    </row>
    <row r="249" ht="15.75" customHeight="1">
      <c r="A249" s="133"/>
      <c r="B249" s="133"/>
      <c r="C249" s="133"/>
      <c r="D249" s="133"/>
      <c r="E249" s="133"/>
      <c r="F249" s="133"/>
    </row>
    <row r="250" ht="15.75" customHeight="1">
      <c r="A250" s="133"/>
      <c r="B250" s="133"/>
      <c r="C250" s="133"/>
      <c r="D250" s="133"/>
      <c r="E250" s="133"/>
      <c r="F250" s="133"/>
    </row>
    <row r="251" ht="15.75" customHeight="1">
      <c r="A251" s="133"/>
      <c r="B251" s="133"/>
      <c r="C251" s="133"/>
      <c r="D251" s="133"/>
      <c r="E251" s="133"/>
      <c r="F251" s="133"/>
    </row>
    <row r="252" ht="15.75" customHeight="1">
      <c r="A252" s="133"/>
      <c r="B252" s="133"/>
      <c r="C252" s="133"/>
      <c r="D252" s="133"/>
      <c r="E252" s="133"/>
      <c r="F252" s="133"/>
    </row>
    <row r="253" ht="15.75" customHeight="1">
      <c r="A253" s="133"/>
      <c r="B253" s="133"/>
      <c r="C253" s="133"/>
      <c r="D253" s="133"/>
      <c r="E253" s="133"/>
      <c r="F253" s="133"/>
    </row>
    <row r="254" ht="15.75" customHeight="1">
      <c r="A254" s="133"/>
      <c r="B254" s="133"/>
      <c r="C254" s="133"/>
      <c r="D254" s="133"/>
      <c r="E254" s="133"/>
      <c r="F254" s="133"/>
    </row>
    <row r="255" ht="15.75" customHeight="1">
      <c r="A255" s="133"/>
      <c r="B255" s="133"/>
      <c r="C255" s="133"/>
      <c r="D255" s="133"/>
      <c r="E255" s="133"/>
      <c r="F255" s="133"/>
    </row>
    <row r="256" ht="15.75" customHeight="1">
      <c r="A256" s="133"/>
      <c r="B256" s="133"/>
      <c r="C256" s="133"/>
      <c r="D256" s="133"/>
      <c r="E256" s="133"/>
      <c r="F256" s="133"/>
    </row>
    <row r="257" ht="15.75" customHeight="1">
      <c r="A257" s="133"/>
      <c r="B257" s="133"/>
      <c r="C257" s="133"/>
      <c r="D257" s="133"/>
      <c r="E257" s="133"/>
      <c r="F257" s="133"/>
    </row>
    <row r="258" ht="15.75" customHeight="1">
      <c r="A258" s="133"/>
      <c r="B258" s="133"/>
      <c r="C258" s="133"/>
      <c r="D258" s="133"/>
      <c r="E258" s="133"/>
      <c r="F258" s="133"/>
    </row>
    <row r="259" ht="15.75" customHeight="1">
      <c r="A259" s="133"/>
      <c r="B259" s="133"/>
      <c r="C259" s="133"/>
      <c r="D259" s="133"/>
      <c r="E259" s="133"/>
      <c r="F259" s="133"/>
    </row>
    <row r="260" ht="15.75" customHeight="1">
      <c r="A260" s="133"/>
      <c r="B260" s="133"/>
      <c r="C260" s="133"/>
      <c r="D260" s="133"/>
      <c r="E260" s="133"/>
      <c r="F260" s="133"/>
    </row>
    <row r="261" ht="15.75" customHeight="1">
      <c r="A261" s="133"/>
      <c r="B261" s="133"/>
      <c r="C261" s="133"/>
      <c r="D261" s="133"/>
      <c r="E261" s="133"/>
      <c r="F261" s="133"/>
    </row>
    <row r="262" ht="15.75" customHeight="1">
      <c r="A262" s="133"/>
      <c r="B262" s="133"/>
      <c r="C262" s="133"/>
      <c r="D262" s="133"/>
      <c r="E262" s="133"/>
      <c r="F262" s="133"/>
    </row>
    <row r="263" ht="15.75" customHeight="1">
      <c r="A263" s="133"/>
      <c r="B263" s="133"/>
      <c r="C263" s="133"/>
      <c r="D263" s="133"/>
      <c r="E263" s="133"/>
      <c r="F263" s="133"/>
    </row>
    <row r="264" ht="15.75" customHeight="1">
      <c r="A264" s="133"/>
      <c r="B264" s="133"/>
      <c r="C264" s="133"/>
      <c r="D264" s="133"/>
      <c r="E264" s="133"/>
      <c r="F264" s="133"/>
    </row>
    <row r="265" ht="15.75" customHeight="1">
      <c r="A265" s="133"/>
      <c r="B265" s="133"/>
      <c r="C265" s="133"/>
      <c r="D265" s="133"/>
      <c r="E265" s="133"/>
      <c r="F265" s="133"/>
    </row>
    <row r="266" ht="15.75" customHeight="1">
      <c r="A266" s="133"/>
      <c r="B266" s="133"/>
      <c r="C266" s="133"/>
      <c r="D266" s="133"/>
      <c r="E266" s="133"/>
      <c r="F266" s="133"/>
    </row>
    <row r="267" ht="15.75" customHeight="1">
      <c r="A267" s="133"/>
      <c r="B267" s="133"/>
      <c r="C267" s="133"/>
      <c r="D267" s="133"/>
      <c r="E267" s="133"/>
      <c r="F267" s="133"/>
    </row>
    <row r="268" ht="15.75" customHeight="1">
      <c r="A268" s="133"/>
      <c r="B268" s="133"/>
      <c r="C268" s="133"/>
      <c r="D268" s="133"/>
      <c r="E268" s="133"/>
      <c r="F268" s="133"/>
    </row>
    <row r="269" ht="15.75" customHeight="1">
      <c r="A269" s="133"/>
      <c r="B269" s="133"/>
      <c r="C269" s="133"/>
      <c r="D269" s="133"/>
      <c r="E269" s="133"/>
      <c r="F269" s="133"/>
    </row>
    <row r="270" ht="15.75" customHeight="1">
      <c r="A270" s="133"/>
      <c r="B270" s="133"/>
      <c r="C270" s="133"/>
      <c r="D270" s="133"/>
      <c r="E270" s="133"/>
      <c r="F270" s="133"/>
    </row>
    <row r="271" ht="15.75" customHeight="1">
      <c r="A271" s="133"/>
      <c r="B271" s="133"/>
      <c r="C271" s="133"/>
      <c r="D271" s="133"/>
      <c r="E271" s="133"/>
      <c r="F271" s="133"/>
    </row>
    <row r="272" ht="15.75" customHeight="1">
      <c r="A272" s="133"/>
      <c r="B272" s="133"/>
      <c r="C272" s="133"/>
      <c r="D272" s="133"/>
      <c r="E272" s="133"/>
      <c r="F272" s="133"/>
    </row>
    <row r="273" ht="15.75" customHeight="1">
      <c r="A273" s="133"/>
      <c r="B273" s="133"/>
      <c r="C273" s="133"/>
      <c r="D273" s="133"/>
      <c r="E273" s="133"/>
      <c r="F273" s="133"/>
    </row>
    <row r="274" ht="15.75" customHeight="1">
      <c r="A274" s="133"/>
      <c r="B274" s="133"/>
      <c r="C274" s="133"/>
      <c r="D274" s="133"/>
      <c r="E274" s="133"/>
      <c r="F274" s="133"/>
    </row>
    <row r="275" ht="15.75" customHeight="1">
      <c r="A275" s="133"/>
      <c r="B275" s="133"/>
      <c r="C275" s="133"/>
      <c r="D275" s="133"/>
      <c r="E275" s="133"/>
      <c r="F275" s="133"/>
    </row>
    <row r="276" ht="15.75" customHeight="1">
      <c r="A276" s="133"/>
      <c r="B276" s="133"/>
      <c r="C276" s="133"/>
      <c r="D276" s="133"/>
      <c r="E276" s="133"/>
      <c r="F276" s="133"/>
    </row>
    <row r="277" ht="15.75" customHeight="1">
      <c r="A277" s="133"/>
      <c r="B277" s="133"/>
      <c r="C277" s="133"/>
      <c r="D277" s="133"/>
      <c r="E277" s="133"/>
      <c r="F277" s="133"/>
    </row>
    <row r="278" ht="15.75" customHeight="1">
      <c r="A278" s="133"/>
      <c r="B278" s="133"/>
      <c r="C278" s="133"/>
      <c r="D278" s="133"/>
      <c r="E278" s="133"/>
      <c r="F278" s="133"/>
    </row>
    <row r="279" ht="15.75" customHeight="1">
      <c r="A279" s="133"/>
      <c r="B279" s="133"/>
      <c r="C279" s="133"/>
      <c r="D279" s="133"/>
      <c r="E279" s="133"/>
      <c r="F279" s="133"/>
    </row>
    <row r="280" ht="15.75" customHeight="1">
      <c r="A280" s="133"/>
      <c r="B280" s="133"/>
      <c r="C280" s="133"/>
      <c r="D280" s="133"/>
      <c r="E280" s="133"/>
      <c r="F280" s="133"/>
    </row>
    <row r="281" ht="15.75" customHeight="1">
      <c r="A281" s="133"/>
      <c r="B281" s="133"/>
      <c r="C281" s="133"/>
      <c r="D281" s="133"/>
      <c r="E281" s="133"/>
      <c r="F281" s="133"/>
    </row>
    <row r="282" ht="15.75" customHeight="1">
      <c r="A282" s="133"/>
      <c r="B282" s="133"/>
      <c r="C282" s="133"/>
      <c r="D282" s="133"/>
      <c r="E282" s="133"/>
      <c r="F282" s="133"/>
    </row>
    <row r="283" ht="15.75" customHeight="1">
      <c r="A283" s="133"/>
      <c r="B283" s="133"/>
      <c r="C283" s="133"/>
      <c r="D283" s="133"/>
      <c r="E283" s="133"/>
      <c r="F283" s="133"/>
    </row>
    <row r="284" ht="15.75" customHeight="1">
      <c r="A284" s="133"/>
      <c r="B284" s="133"/>
      <c r="C284" s="133"/>
      <c r="D284" s="133"/>
      <c r="E284" s="133"/>
      <c r="F284" s="133"/>
    </row>
    <row r="285" ht="15.75" customHeight="1">
      <c r="A285" s="133"/>
      <c r="B285" s="133"/>
      <c r="C285" s="133"/>
      <c r="D285" s="133"/>
      <c r="E285" s="133"/>
      <c r="F285" s="133"/>
    </row>
    <row r="286" ht="15.75" customHeight="1">
      <c r="A286" s="133"/>
      <c r="B286" s="133"/>
      <c r="C286" s="133"/>
      <c r="D286" s="133"/>
      <c r="E286" s="133"/>
      <c r="F286" s="133"/>
    </row>
    <row r="287" ht="15.75" customHeight="1">
      <c r="A287" s="133"/>
      <c r="B287" s="133"/>
      <c r="C287" s="133"/>
      <c r="D287" s="133"/>
      <c r="E287" s="133"/>
      <c r="F287" s="133"/>
    </row>
    <row r="288" ht="15.75" customHeight="1">
      <c r="A288" s="133"/>
      <c r="B288" s="133"/>
      <c r="C288" s="133"/>
      <c r="D288" s="133"/>
      <c r="E288" s="133"/>
      <c r="F288" s="133"/>
    </row>
    <row r="289" ht="15.75" customHeight="1">
      <c r="A289" s="133"/>
      <c r="B289" s="133"/>
      <c r="C289" s="133"/>
      <c r="D289" s="133"/>
      <c r="E289" s="133"/>
      <c r="F289" s="133"/>
    </row>
    <row r="290" ht="15.75" customHeight="1">
      <c r="A290" s="133"/>
      <c r="B290" s="133"/>
      <c r="C290" s="133"/>
      <c r="D290" s="133"/>
      <c r="E290" s="133"/>
      <c r="F290" s="133"/>
    </row>
    <row r="291" ht="15.75" customHeight="1">
      <c r="A291" s="133"/>
      <c r="B291" s="133"/>
      <c r="C291" s="133"/>
      <c r="D291" s="133"/>
      <c r="E291" s="133"/>
      <c r="F291" s="133"/>
    </row>
    <row r="292" ht="15.75" customHeight="1">
      <c r="A292" s="133"/>
      <c r="B292" s="133"/>
      <c r="C292" s="133"/>
      <c r="D292" s="133"/>
      <c r="E292" s="133"/>
      <c r="F292" s="133"/>
    </row>
    <row r="293" ht="15.75" customHeight="1">
      <c r="A293" s="133"/>
      <c r="B293" s="133"/>
      <c r="C293" s="133"/>
      <c r="D293" s="133"/>
      <c r="E293" s="133"/>
      <c r="F293" s="133"/>
    </row>
    <row r="294" ht="15.75" customHeight="1">
      <c r="A294" s="133"/>
      <c r="B294" s="133"/>
      <c r="C294" s="133"/>
      <c r="D294" s="133"/>
      <c r="E294" s="133"/>
      <c r="F294" s="133"/>
    </row>
    <row r="295" ht="15.75" customHeight="1">
      <c r="A295" s="133"/>
      <c r="B295" s="133"/>
      <c r="C295" s="133"/>
      <c r="D295" s="133"/>
      <c r="E295" s="133"/>
      <c r="F295" s="133"/>
    </row>
    <row r="296" ht="15.75" customHeight="1">
      <c r="A296" s="133"/>
      <c r="B296" s="133"/>
      <c r="C296" s="133"/>
      <c r="D296" s="133"/>
      <c r="E296" s="133"/>
      <c r="F296" s="133"/>
    </row>
    <row r="297" ht="15.75" customHeight="1">
      <c r="A297" s="133"/>
      <c r="B297" s="133"/>
      <c r="C297" s="133"/>
      <c r="D297" s="133"/>
      <c r="E297" s="133"/>
      <c r="F297" s="133"/>
    </row>
    <row r="298" ht="15.75" customHeight="1">
      <c r="A298" s="133"/>
      <c r="B298" s="133"/>
      <c r="C298" s="133"/>
      <c r="D298" s="133"/>
      <c r="E298" s="133"/>
      <c r="F298" s="133"/>
    </row>
    <row r="299" ht="15.75" customHeight="1">
      <c r="A299" s="133"/>
      <c r="B299" s="133"/>
      <c r="C299" s="133"/>
      <c r="D299" s="133"/>
      <c r="E299" s="133"/>
      <c r="F299" s="133"/>
    </row>
    <row r="300" ht="15.75" customHeight="1">
      <c r="A300" s="133"/>
      <c r="B300" s="133"/>
      <c r="C300" s="133"/>
      <c r="D300" s="133"/>
      <c r="E300" s="133"/>
      <c r="F300" s="133"/>
    </row>
    <row r="301" ht="15.75" customHeight="1">
      <c r="A301" s="133"/>
      <c r="B301" s="133"/>
      <c r="C301" s="133"/>
      <c r="D301" s="133"/>
      <c r="E301" s="133"/>
      <c r="F301" s="133"/>
    </row>
    <row r="302" ht="15.75" customHeight="1">
      <c r="A302" s="133"/>
      <c r="B302" s="133"/>
      <c r="C302" s="133"/>
      <c r="D302" s="133"/>
      <c r="E302" s="133"/>
      <c r="F302" s="133"/>
    </row>
    <row r="303" ht="15.75" customHeight="1">
      <c r="A303" s="133"/>
      <c r="B303" s="133"/>
      <c r="C303" s="133"/>
      <c r="D303" s="133"/>
      <c r="E303" s="133"/>
      <c r="F303" s="133"/>
    </row>
    <row r="304" ht="15.75" customHeight="1">
      <c r="A304" s="133"/>
      <c r="B304" s="133"/>
      <c r="C304" s="133"/>
      <c r="D304" s="133"/>
      <c r="E304" s="133"/>
      <c r="F304" s="133"/>
    </row>
    <row r="305" ht="15.75" customHeight="1">
      <c r="A305" s="133"/>
      <c r="B305" s="133"/>
      <c r="C305" s="133"/>
      <c r="D305" s="133"/>
      <c r="E305" s="133"/>
      <c r="F305" s="133"/>
    </row>
    <row r="306" ht="15.75" customHeight="1">
      <c r="A306" s="133"/>
      <c r="B306" s="133"/>
      <c r="C306" s="133"/>
      <c r="D306" s="133"/>
      <c r="E306" s="133"/>
      <c r="F306" s="133"/>
    </row>
    <row r="307" ht="15.75" customHeight="1">
      <c r="A307" s="133"/>
      <c r="B307" s="133"/>
      <c r="C307" s="133"/>
      <c r="D307" s="133"/>
      <c r="E307" s="133"/>
      <c r="F307" s="133"/>
    </row>
    <row r="308" ht="15.75" customHeight="1">
      <c r="A308" s="133"/>
      <c r="B308" s="133"/>
      <c r="C308" s="133"/>
      <c r="D308" s="133"/>
      <c r="E308" s="133"/>
      <c r="F308" s="133"/>
    </row>
    <row r="309" ht="15.75" customHeight="1">
      <c r="A309" s="133"/>
      <c r="B309" s="133"/>
      <c r="C309" s="133"/>
      <c r="D309" s="133"/>
      <c r="E309" s="133"/>
      <c r="F309" s="133"/>
    </row>
    <row r="310" ht="15.75" customHeight="1">
      <c r="A310" s="133"/>
      <c r="B310" s="133"/>
      <c r="C310" s="133"/>
      <c r="D310" s="133"/>
      <c r="E310" s="133"/>
      <c r="F310" s="133"/>
    </row>
    <row r="311" ht="15.75" customHeight="1">
      <c r="A311" s="133"/>
      <c r="B311" s="133"/>
      <c r="C311" s="133"/>
      <c r="D311" s="133"/>
      <c r="E311" s="133"/>
      <c r="F311" s="133"/>
    </row>
    <row r="312" ht="15.75" customHeight="1">
      <c r="A312" s="133"/>
      <c r="B312" s="133"/>
      <c r="C312" s="133"/>
      <c r="D312" s="133"/>
      <c r="E312" s="133"/>
      <c r="F312" s="133"/>
    </row>
    <row r="313" ht="15.75" customHeight="1">
      <c r="A313" s="133"/>
      <c r="B313" s="133"/>
      <c r="C313" s="133"/>
      <c r="D313" s="133"/>
      <c r="E313" s="133"/>
      <c r="F313" s="133"/>
    </row>
    <row r="314" ht="15.75" customHeight="1">
      <c r="A314" s="133"/>
      <c r="B314" s="133"/>
      <c r="C314" s="133"/>
      <c r="D314" s="133"/>
      <c r="E314" s="133"/>
      <c r="F314" s="133"/>
    </row>
    <row r="315" ht="15.75" customHeight="1">
      <c r="A315" s="133"/>
      <c r="B315" s="133"/>
      <c r="C315" s="133"/>
      <c r="D315" s="133"/>
      <c r="E315" s="133"/>
      <c r="F315" s="133"/>
    </row>
    <row r="316" ht="15.75" customHeight="1">
      <c r="A316" s="133"/>
      <c r="B316" s="133"/>
      <c r="C316" s="133"/>
      <c r="D316" s="133"/>
      <c r="E316" s="133"/>
      <c r="F316" s="133"/>
    </row>
    <row r="317" ht="15.75" customHeight="1">
      <c r="A317" s="133"/>
      <c r="B317" s="133"/>
      <c r="C317" s="133"/>
      <c r="D317" s="133"/>
      <c r="E317" s="133"/>
      <c r="F317" s="133"/>
    </row>
    <row r="318" ht="15.75" customHeight="1">
      <c r="A318" s="133"/>
      <c r="B318" s="133"/>
      <c r="C318" s="133"/>
      <c r="D318" s="133"/>
      <c r="E318" s="133"/>
      <c r="F318" s="133"/>
    </row>
    <row r="319" ht="15.75" customHeight="1">
      <c r="A319" s="133"/>
      <c r="B319" s="133"/>
      <c r="C319" s="133"/>
      <c r="D319" s="133"/>
      <c r="E319" s="133"/>
      <c r="F319" s="133"/>
    </row>
    <row r="320" ht="15.75" customHeight="1">
      <c r="A320" s="133"/>
      <c r="B320" s="133"/>
      <c r="C320" s="133"/>
      <c r="D320" s="133"/>
      <c r="E320" s="133"/>
      <c r="F320" s="133"/>
    </row>
    <row r="321" ht="15.75" customHeight="1">
      <c r="A321" s="133"/>
      <c r="B321" s="133"/>
      <c r="C321" s="133"/>
      <c r="D321" s="133"/>
      <c r="E321" s="133"/>
      <c r="F321" s="133"/>
    </row>
    <row r="322" ht="15.75" customHeight="1">
      <c r="A322" s="133"/>
      <c r="B322" s="133"/>
      <c r="C322" s="133"/>
      <c r="D322" s="133"/>
      <c r="E322" s="133"/>
      <c r="F322" s="133"/>
    </row>
    <row r="323" ht="15.75" customHeight="1">
      <c r="A323" s="133"/>
      <c r="B323" s="133"/>
      <c r="C323" s="133"/>
      <c r="D323" s="133"/>
      <c r="E323" s="133"/>
      <c r="F323" s="133"/>
    </row>
    <row r="324" ht="15.75" customHeight="1">
      <c r="A324" s="133"/>
      <c r="B324" s="133"/>
      <c r="C324" s="133"/>
      <c r="D324" s="133"/>
      <c r="E324" s="133"/>
      <c r="F324" s="133"/>
    </row>
    <row r="325" ht="15.75" customHeight="1">
      <c r="A325" s="133"/>
      <c r="B325" s="133"/>
      <c r="C325" s="133"/>
      <c r="D325" s="133"/>
      <c r="E325" s="133"/>
      <c r="F325" s="133"/>
    </row>
    <row r="326" ht="15.75" customHeight="1">
      <c r="A326" s="133"/>
      <c r="B326" s="133"/>
      <c r="C326" s="133"/>
      <c r="D326" s="133"/>
      <c r="E326" s="133"/>
      <c r="F326" s="133"/>
    </row>
    <row r="327" ht="15.75" customHeight="1">
      <c r="A327" s="133"/>
      <c r="B327" s="133"/>
      <c r="C327" s="133"/>
      <c r="D327" s="133"/>
      <c r="E327" s="133"/>
      <c r="F327" s="133"/>
    </row>
    <row r="328" ht="15.75" customHeight="1">
      <c r="A328" s="133"/>
      <c r="B328" s="133"/>
      <c r="C328" s="133"/>
      <c r="D328" s="133"/>
      <c r="E328" s="133"/>
      <c r="F328" s="133"/>
    </row>
    <row r="329" ht="15.75" customHeight="1">
      <c r="A329" s="133"/>
      <c r="B329" s="133"/>
      <c r="C329" s="133"/>
      <c r="D329" s="133"/>
      <c r="E329" s="133"/>
      <c r="F329" s="133"/>
    </row>
    <row r="330" ht="15.75" customHeight="1">
      <c r="A330" s="133"/>
      <c r="B330" s="133"/>
      <c r="C330" s="133"/>
      <c r="D330" s="133"/>
      <c r="E330" s="133"/>
      <c r="F330" s="133"/>
    </row>
    <row r="331" ht="15.75" customHeight="1">
      <c r="A331" s="133"/>
      <c r="B331" s="133"/>
      <c r="C331" s="133"/>
      <c r="D331" s="133"/>
      <c r="E331" s="133"/>
      <c r="F331" s="133"/>
    </row>
    <row r="332" ht="15.75" customHeight="1">
      <c r="A332" s="133"/>
      <c r="B332" s="133"/>
      <c r="C332" s="133"/>
      <c r="D332" s="133"/>
      <c r="E332" s="133"/>
      <c r="F332" s="133"/>
    </row>
    <row r="333" ht="15.75" customHeight="1">
      <c r="A333" s="133"/>
      <c r="B333" s="133"/>
      <c r="C333" s="133"/>
      <c r="D333" s="133"/>
      <c r="E333" s="133"/>
      <c r="F333" s="133"/>
    </row>
    <row r="334" ht="15.75" customHeight="1">
      <c r="A334" s="133"/>
      <c r="B334" s="133"/>
      <c r="C334" s="133"/>
      <c r="D334" s="133"/>
      <c r="E334" s="133"/>
      <c r="F334" s="133"/>
    </row>
    <row r="335" ht="15.75" customHeight="1">
      <c r="A335" s="133"/>
      <c r="B335" s="133"/>
      <c r="C335" s="133"/>
      <c r="D335" s="133"/>
      <c r="E335" s="133"/>
      <c r="F335" s="133"/>
    </row>
    <row r="336" ht="15.75" customHeight="1">
      <c r="A336" s="133"/>
      <c r="B336" s="133"/>
      <c r="C336" s="133"/>
      <c r="D336" s="133"/>
      <c r="E336" s="133"/>
      <c r="F336" s="133"/>
    </row>
    <row r="337" ht="15.75" customHeight="1">
      <c r="A337" s="133"/>
      <c r="B337" s="133"/>
      <c r="C337" s="133"/>
      <c r="D337" s="133"/>
      <c r="E337" s="133"/>
      <c r="F337" s="133"/>
    </row>
    <row r="338" ht="15.75" customHeight="1">
      <c r="A338" s="133"/>
      <c r="B338" s="133"/>
      <c r="C338" s="133"/>
      <c r="D338" s="133"/>
      <c r="E338" s="133"/>
      <c r="F338" s="133"/>
    </row>
    <row r="339" ht="15.75" customHeight="1">
      <c r="A339" s="133"/>
      <c r="B339" s="133"/>
      <c r="C339" s="133"/>
      <c r="D339" s="133"/>
      <c r="E339" s="133"/>
      <c r="F339" s="133"/>
    </row>
    <row r="340" ht="15.75" customHeight="1">
      <c r="A340" s="133"/>
      <c r="B340" s="133"/>
      <c r="C340" s="133"/>
      <c r="D340" s="133"/>
      <c r="E340" s="133"/>
      <c r="F340" s="133"/>
    </row>
    <row r="341" ht="15.75" customHeight="1">
      <c r="A341" s="133"/>
      <c r="B341" s="133"/>
      <c r="C341" s="133"/>
      <c r="D341" s="133"/>
      <c r="E341" s="133"/>
      <c r="F341" s="133"/>
    </row>
    <row r="342" ht="15.75" customHeight="1">
      <c r="A342" s="133"/>
      <c r="B342" s="133"/>
      <c r="C342" s="133"/>
      <c r="D342" s="133"/>
      <c r="E342" s="133"/>
      <c r="F342" s="133"/>
    </row>
    <row r="343" ht="15.75" customHeight="1">
      <c r="A343" s="133"/>
      <c r="B343" s="133"/>
      <c r="C343" s="133"/>
      <c r="D343" s="133"/>
      <c r="E343" s="133"/>
      <c r="F343" s="133"/>
    </row>
    <row r="344" ht="15.75" customHeight="1">
      <c r="A344" s="133"/>
      <c r="B344" s="133"/>
      <c r="C344" s="133"/>
      <c r="D344" s="133"/>
      <c r="E344" s="133"/>
      <c r="F344" s="133"/>
    </row>
    <row r="345" ht="15.75" customHeight="1">
      <c r="A345" s="133"/>
      <c r="B345" s="133"/>
      <c r="C345" s="133"/>
      <c r="D345" s="133"/>
      <c r="E345" s="133"/>
      <c r="F345" s="133"/>
    </row>
    <row r="346" ht="15.75" customHeight="1">
      <c r="A346" s="133"/>
      <c r="B346" s="133"/>
      <c r="C346" s="133"/>
      <c r="D346" s="133"/>
      <c r="E346" s="133"/>
      <c r="F346" s="133"/>
    </row>
    <row r="347" ht="15.75" customHeight="1">
      <c r="A347" s="133"/>
      <c r="B347" s="133"/>
      <c r="C347" s="133"/>
      <c r="D347" s="133"/>
      <c r="E347" s="133"/>
      <c r="F347" s="133"/>
    </row>
    <row r="348" ht="15.75" customHeight="1">
      <c r="A348" s="133"/>
      <c r="B348" s="133"/>
      <c r="C348" s="133"/>
      <c r="D348" s="133"/>
      <c r="E348" s="133"/>
      <c r="F348" s="133"/>
    </row>
    <row r="349" ht="15.75" customHeight="1">
      <c r="A349" s="133"/>
      <c r="B349" s="133"/>
      <c r="C349" s="133"/>
      <c r="D349" s="133"/>
      <c r="E349" s="133"/>
      <c r="F349" s="133"/>
    </row>
    <row r="350" ht="15.75" customHeight="1">
      <c r="A350" s="133"/>
      <c r="B350" s="133"/>
      <c r="C350" s="133"/>
      <c r="D350" s="133"/>
      <c r="E350" s="133"/>
      <c r="F350" s="133"/>
    </row>
    <row r="351" ht="15.75" customHeight="1">
      <c r="A351" s="133"/>
      <c r="B351" s="133"/>
      <c r="C351" s="133"/>
      <c r="D351" s="133"/>
      <c r="E351" s="133"/>
      <c r="F351" s="133"/>
    </row>
    <row r="352" ht="15.75" customHeight="1">
      <c r="A352" s="133"/>
      <c r="B352" s="133"/>
      <c r="C352" s="133"/>
      <c r="D352" s="133"/>
      <c r="E352" s="133"/>
      <c r="F352" s="133"/>
    </row>
    <row r="353" ht="15.75" customHeight="1">
      <c r="A353" s="133"/>
      <c r="B353" s="133"/>
      <c r="C353" s="133"/>
      <c r="D353" s="133"/>
      <c r="E353" s="133"/>
      <c r="F353" s="133"/>
    </row>
    <row r="354" ht="15.75" customHeight="1">
      <c r="A354" s="133"/>
      <c r="B354" s="133"/>
      <c r="C354" s="133"/>
      <c r="D354" s="133"/>
      <c r="E354" s="133"/>
      <c r="F354" s="133"/>
    </row>
    <row r="355" ht="15.75" customHeight="1">
      <c r="A355" s="133"/>
      <c r="B355" s="133"/>
      <c r="C355" s="133"/>
      <c r="D355" s="133"/>
      <c r="E355" s="133"/>
      <c r="F355" s="133"/>
    </row>
    <row r="356" ht="15.75" customHeight="1">
      <c r="A356" s="133"/>
      <c r="B356" s="133"/>
      <c r="C356" s="133"/>
      <c r="D356" s="133"/>
      <c r="E356" s="133"/>
      <c r="F356" s="133"/>
    </row>
    <row r="357" ht="15.75" customHeight="1">
      <c r="A357" s="133"/>
      <c r="B357" s="133"/>
      <c r="C357" s="133"/>
      <c r="D357" s="133"/>
      <c r="E357" s="133"/>
      <c r="F357" s="133"/>
    </row>
    <row r="358" ht="15.75" customHeight="1">
      <c r="A358" s="133"/>
      <c r="B358" s="133"/>
      <c r="C358" s="133"/>
      <c r="D358" s="133"/>
      <c r="E358" s="133"/>
      <c r="F358" s="133"/>
    </row>
    <row r="359" ht="15.75" customHeight="1">
      <c r="A359" s="133"/>
      <c r="B359" s="133"/>
      <c r="C359" s="133"/>
      <c r="D359" s="133"/>
      <c r="E359" s="133"/>
      <c r="F359" s="133"/>
    </row>
    <row r="360" ht="15.75" customHeight="1">
      <c r="A360" s="133"/>
      <c r="B360" s="133"/>
      <c r="C360" s="133"/>
      <c r="D360" s="133"/>
      <c r="E360" s="133"/>
      <c r="F360" s="133"/>
    </row>
    <row r="361" ht="15.75" customHeight="1">
      <c r="A361" s="133"/>
      <c r="B361" s="133"/>
      <c r="C361" s="133"/>
      <c r="D361" s="133"/>
      <c r="E361" s="133"/>
      <c r="F361" s="133"/>
    </row>
    <row r="362" ht="15.75" customHeight="1">
      <c r="A362" s="133"/>
      <c r="B362" s="133"/>
      <c r="C362" s="133"/>
      <c r="D362" s="133"/>
      <c r="E362" s="133"/>
      <c r="F362" s="133"/>
    </row>
    <row r="363" ht="15.75" customHeight="1">
      <c r="A363" s="133"/>
      <c r="B363" s="133"/>
      <c r="C363" s="133"/>
      <c r="D363" s="133"/>
      <c r="E363" s="133"/>
      <c r="F363" s="133"/>
    </row>
    <row r="364" ht="15.75" customHeight="1">
      <c r="A364" s="133"/>
      <c r="B364" s="133"/>
      <c r="C364" s="133"/>
      <c r="D364" s="133"/>
      <c r="E364" s="133"/>
      <c r="F364" s="133"/>
    </row>
    <row r="365" ht="15.75" customHeight="1">
      <c r="A365" s="133"/>
      <c r="B365" s="133"/>
      <c r="C365" s="133"/>
      <c r="D365" s="133"/>
      <c r="E365" s="133"/>
      <c r="F365" s="133"/>
    </row>
    <row r="366" ht="15.75" customHeight="1">
      <c r="A366" s="133"/>
      <c r="B366" s="133"/>
      <c r="C366" s="133"/>
      <c r="D366" s="133"/>
      <c r="E366" s="133"/>
      <c r="F366" s="133"/>
    </row>
    <row r="367" ht="15.75" customHeight="1">
      <c r="A367" s="133"/>
      <c r="B367" s="133"/>
      <c r="C367" s="133"/>
      <c r="D367" s="133"/>
      <c r="E367" s="133"/>
      <c r="F367" s="133"/>
    </row>
    <row r="368" ht="15.75" customHeight="1">
      <c r="A368" s="133"/>
      <c r="B368" s="133"/>
      <c r="C368" s="133"/>
      <c r="D368" s="133"/>
      <c r="E368" s="133"/>
      <c r="F368" s="133"/>
    </row>
    <row r="369" ht="15.75" customHeight="1">
      <c r="A369" s="133"/>
      <c r="B369" s="133"/>
      <c r="C369" s="133"/>
      <c r="D369" s="133"/>
      <c r="E369" s="133"/>
      <c r="F369" s="133"/>
    </row>
    <row r="370" ht="15.75" customHeight="1">
      <c r="A370" s="133"/>
      <c r="B370" s="133"/>
      <c r="C370" s="133"/>
      <c r="D370" s="133"/>
      <c r="E370" s="133"/>
      <c r="F370" s="133"/>
    </row>
    <row r="371" ht="15.75" customHeight="1">
      <c r="A371" s="133"/>
      <c r="B371" s="133"/>
      <c r="C371" s="133"/>
      <c r="D371" s="133"/>
      <c r="E371" s="133"/>
      <c r="F371" s="133"/>
    </row>
    <row r="372" ht="15.75" customHeight="1">
      <c r="A372" s="133"/>
      <c r="B372" s="133"/>
      <c r="C372" s="133"/>
      <c r="D372" s="133"/>
      <c r="E372" s="133"/>
      <c r="F372" s="133"/>
    </row>
    <row r="373" ht="15.75" customHeight="1">
      <c r="A373" s="133"/>
      <c r="B373" s="133"/>
      <c r="C373" s="133"/>
      <c r="D373" s="133"/>
      <c r="E373" s="133"/>
      <c r="F373" s="133"/>
    </row>
    <row r="374" ht="15.75" customHeight="1">
      <c r="A374" s="133"/>
      <c r="B374" s="133"/>
      <c r="C374" s="133"/>
      <c r="D374" s="133"/>
      <c r="E374" s="133"/>
      <c r="F374" s="133"/>
    </row>
    <row r="375" ht="15.75" customHeight="1">
      <c r="A375" s="133"/>
      <c r="B375" s="133"/>
      <c r="C375" s="133"/>
      <c r="D375" s="133"/>
      <c r="E375" s="133"/>
      <c r="F375" s="133"/>
    </row>
    <row r="376" ht="15.75" customHeight="1">
      <c r="A376" s="133"/>
      <c r="B376" s="133"/>
      <c r="C376" s="133"/>
      <c r="D376" s="133"/>
      <c r="E376" s="133"/>
      <c r="F376" s="133"/>
    </row>
    <row r="377" ht="15.75" customHeight="1">
      <c r="A377" s="133"/>
      <c r="B377" s="133"/>
      <c r="C377" s="133"/>
      <c r="D377" s="133"/>
      <c r="E377" s="133"/>
      <c r="F377" s="133"/>
    </row>
    <row r="378" ht="15.75" customHeight="1">
      <c r="A378" s="133"/>
      <c r="B378" s="133"/>
      <c r="C378" s="133"/>
      <c r="D378" s="133"/>
      <c r="E378" s="133"/>
      <c r="F378" s="133"/>
    </row>
    <row r="379" ht="15.75" customHeight="1">
      <c r="A379" s="133"/>
      <c r="B379" s="133"/>
      <c r="C379" s="133"/>
      <c r="D379" s="133"/>
      <c r="E379" s="133"/>
      <c r="F379" s="133"/>
    </row>
    <row r="380" ht="15.75" customHeight="1">
      <c r="A380" s="133"/>
      <c r="B380" s="133"/>
      <c r="C380" s="133"/>
      <c r="D380" s="133"/>
      <c r="E380" s="133"/>
      <c r="F380" s="133"/>
    </row>
    <row r="381" ht="15.75" customHeight="1">
      <c r="A381" s="133"/>
      <c r="B381" s="133"/>
      <c r="C381" s="133"/>
      <c r="D381" s="133"/>
      <c r="E381" s="133"/>
      <c r="F381" s="133"/>
    </row>
    <row r="382" ht="15.75" customHeight="1">
      <c r="A382" s="133"/>
      <c r="B382" s="133"/>
      <c r="C382" s="133"/>
      <c r="D382" s="133"/>
      <c r="E382" s="133"/>
      <c r="F382" s="133"/>
    </row>
    <row r="383" ht="15.75" customHeight="1">
      <c r="A383" s="133"/>
      <c r="B383" s="133"/>
      <c r="C383" s="133"/>
      <c r="D383" s="133"/>
      <c r="E383" s="133"/>
      <c r="F383" s="133"/>
    </row>
    <row r="384" ht="15.75" customHeight="1">
      <c r="A384" s="133"/>
      <c r="B384" s="133"/>
      <c r="C384" s="133"/>
      <c r="D384" s="133"/>
      <c r="E384" s="133"/>
      <c r="F384" s="133"/>
    </row>
    <row r="385" ht="15.75" customHeight="1">
      <c r="A385" s="133"/>
      <c r="B385" s="133"/>
      <c r="C385" s="133"/>
      <c r="D385" s="133"/>
      <c r="E385" s="133"/>
      <c r="F385" s="133"/>
    </row>
    <row r="386" ht="15.75" customHeight="1">
      <c r="A386" s="133"/>
      <c r="B386" s="133"/>
      <c r="C386" s="133"/>
      <c r="D386" s="133"/>
      <c r="E386" s="133"/>
      <c r="F386" s="133"/>
    </row>
    <row r="387" ht="15.75" customHeight="1">
      <c r="A387" s="133"/>
      <c r="B387" s="133"/>
      <c r="C387" s="133"/>
      <c r="D387" s="133"/>
      <c r="E387" s="133"/>
      <c r="F387" s="133"/>
    </row>
    <row r="388" ht="15.75" customHeight="1">
      <c r="A388" s="133"/>
      <c r="B388" s="133"/>
      <c r="C388" s="133"/>
      <c r="D388" s="133"/>
      <c r="E388" s="133"/>
      <c r="F388" s="133"/>
    </row>
    <row r="389" ht="15.75" customHeight="1">
      <c r="A389" s="133"/>
      <c r="B389" s="133"/>
      <c r="C389" s="133"/>
      <c r="D389" s="133"/>
      <c r="E389" s="133"/>
      <c r="F389" s="133"/>
    </row>
    <row r="390" ht="15.75" customHeight="1">
      <c r="A390" s="133"/>
      <c r="B390" s="133"/>
      <c r="C390" s="133"/>
      <c r="D390" s="133"/>
      <c r="E390" s="133"/>
      <c r="F390" s="133"/>
    </row>
    <row r="391" ht="15.75" customHeight="1">
      <c r="A391" s="133"/>
      <c r="B391" s="133"/>
      <c r="C391" s="133"/>
      <c r="D391" s="133"/>
      <c r="E391" s="133"/>
      <c r="F391" s="133"/>
    </row>
    <row r="392" ht="15.75" customHeight="1">
      <c r="A392" s="133"/>
      <c r="B392" s="133"/>
      <c r="C392" s="133"/>
      <c r="D392" s="133"/>
      <c r="E392" s="133"/>
      <c r="F392" s="133"/>
    </row>
    <row r="393" ht="15.75" customHeight="1">
      <c r="A393" s="133"/>
      <c r="B393" s="133"/>
      <c r="C393" s="133"/>
      <c r="D393" s="133"/>
      <c r="E393" s="133"/>
      <c r="F393" s="133"/>
    </row>
    <row r="394" ht="15.75" customHeight="1">
      <c r="A394" s="133"/>
      <c r="B394" s="133"/>
      <c r="C394" s="133"/>
      <c r="D394" s="133"/>
      <c r="E394" s="133"/>
      <c r="F394" s="133"/>
    </row>
    <row r="395" ht="15.75" customHeight="1">
      <c r="A395" s="133"/>
      <c r="B395" s="133"/>
      <c r="C395" s="133"/>
      <c r="D395" s="133"/>
      <c r="E395" s="133"/>
      <c r="F395" s="133"/>
    </row>
    <row r="396" ht="15.75" customHeight="1">
      <c r="A396" s="133"/>
      <c r="B396" s="133"/>
      <c r="C396" s="133"/>
      <c r="D396" s="133"/>
      <c r="E396" s="133"/>
      <c r="F396" s="133"/>
    </row>
    <row r="397" ht="15.75" customHeight="1">
      <c r="A397" s="133"/>
      <c r="B397" s="133"/>
      <c r="C397" s="133"/>
      <c r="D397" s="133"/>
      <c r="E397" s="133"/>
      <c r="F397" s="133"/>
    </row>
    <row r="398" ht="15.75" customHeight="1">
      <c r="A398" s="133"/>
      <c r="B398" s="133"/>
      <c r="C398" s="133"/>
      <c r="D398" s="133"/>
      <c r="E398" s="133"/>
      <c r="F398" s="133"/>
    </row>
    <row r="399" ht="15.75" customHeight="1">
      <c r="A399" s="133"/>
      <c r="B399" s="133"/>
      <c r="C399" s="133"/>
      <c r="D399" s="133"/>
      <c r="E399" s="133"/>
      <c r="F399" s="133"/>
    </row>
    <row r="400" ht="15.75" customHeight="1">
      <c r="A400" s="133"/>
      <c r="B400" s="133"/>
      <c r="C400" s="133"/>
      <c r="D400" s="133"/>
      <c r="E400" s="133"/>
      <c r="F400" s="133"/>
    </row>
    <row r="401" ht="15.75" customHeight="1">
      <c r="A401" s="133"/>
      <c r="B401" s="133"/>
      <c r="C401" s="133"/>
      <c r="D401" s="133"/>
      <c r="E401" s="133"/>
      <c r="F401" s="133"/>
    </row>
    <row r="402" ht="15.75" customHeight="1">
      <c r="A402" s="133"/>
      <c r="B402" s="133"/>
      <c r="C402" s="133"/>
      <c r="D402" s="133"/>
      <c r="E402" s="133"/>
      <c r="F402" s="133"/>
    </row>
    <row r="403" ht="15.75" customHeight="1">
      <c r="A403" s="133"/>
      <c r="B403" s="133"/>
      <c r="C403" s="133"/>
      <c r="D403" s="133"/>
      <c r="E403" s="133"/>
      <c r="F403" s="133"/>
    </row>
    <row r="404" ht="15.75" customHeight="1">
      <c r="A404" s="133"/>
      <c r="B404" s="133"/>
      <c r="C404" s="133"/>
      <c r="D404" s="133"/>
      <c r="E404" s="133"/>
      <c r="F404" s="133"/>
    </row>
    <row r="405" ht="15.75" customHeight="1">
      <c r="A405" s="133"/>
      <c r="B405" s="133"/>
      <c r="C405" s="133"/>
      <c r="D405" s="133"/>
      <c r="E405" s="133"/>
      <c r="F405" s="133"/>
    </row>
    <row r="406" ht="15.75" customHeight="1">
      <c r="A406" s="133"/>
      <c r="B406" s="133"/>
      <c r="C406" s="133"/>
      <c r="D406" s="133"/>
      <c r="E406" s="133"/>
      <c r="F406" s="133"/>
    </row>
    <row r="407" ht="15.75" customHeight="1">
      <c r="A407" s="133"/>
      <c r="B407" s="133"/>
      <c r="C407" s="133"/>
      <c r="D407" s="133"/>
      <c r="E407" s="133"/>
      <c r="F407" s="133"/>
    </row>
    <row r="408" ht="15.75" customHeight="1">
      <c r="A408" s="133"/>
      <c r="B408" s="133"/>
      <c r="C408" s="133"/>
      <c r="D408" s="133"/>
      <c r="E408" s="133"/>
      <c r="F408" s="133"/>
    </row>
    <row r="409" ht="15.75" customHeight="1">
      <c r="A409" s="133"/>
      <c r="B409" s="133"/>
      <c r="C409" s="133"/>
      <c r="D409" s="133"/>
      <c r="E409" s="133"/>
      <c r="F409" s="133"/>
    </row>
    <row r="410" ht="15.75" customHeight="1">
      <c r="A410" s="133"/>
      <c r="B410" s="133"/>
      <c r="C410" s="133"/>
      <c r="D410" s="133"/>
      <c r="E410" s="133"/>
      <c r="F410" s="133"/>
    </row>
    <row r="411" ht="15.75" customHeight="1">
      <c r="A411" s="133"/>
      <c r="B411" s="133"/>
      <c r="C411" s="133"/>
      <c r="D411" s="133"/>
      <c r="E411" s="133"/>
      <c r="F411" s="133"/>
    </row>
    <row r="412" ht="15.75" customHeight="1">
      <c r="A412" s="133"/>
      <c r="B412" s="133"/>
      <c r="C412" s="133"/>
      <c r="D412" s="133"/>
      <c r="E412" s="133"/>
      <c r="F412" s="133"/>
    </row>
    <row r="413" ht="15.75" customHeight="1">
      <c r="A413" s="133"/>
      <c r="B413" s="133"/>
      <c r="C413" s="133"/>
      <c r="D413" s="133"/>
      <c r="E413" s="133"/>
      <c r="F413" s="133"/>
    </row>
    <row r="414" ht="15.75" customHeight="1">
      <c r="A414" s="133"/>
      <c r="B414" s="133"/>
      <c r="C414" s="133"/>
      <c r="D414" s="133"/>
      <c r="E414" s="133"/>
      <c r="F414" s="133"/>
    </row>
    <row r="415" ht="15.75" customHeight="1">
      <c r="A415" s="133"/>
      <c r="B415" s="133"/>
      <c r="C415" s="133"/>
      <c r="D415" s="133"/>
      <c r="E415" s="133"/>
      <c r="F415" s="133"/>
    </row>
    <row r="416" ht="15.75" customHeight="1">
      <c r="A416" s="133"/>
      <c r="B416" s="133"/>
      <c r="C416" s="133"/>
      <c r="D416" s="133"/>
      <c r="E416" s="133"/>
      <c r="F416" s="133"/>
    </row>
    <row r="417" ht="15.75" customHeight="1">
      <c r="A417" s="133"/>
      <c r="B417" s="133"/>
      <c r="C417" s="133"/>
      <c r="D417" s="133"/>
      <c r="E417" s="133"/>
      <c r="F417" s="133"/>
    </row>
    <row r="418" ht="15.75" customHeight="1">
      <c r="A418" s="133"/>
      <c r="B418" s="133"/>
      <c r="C418" s="133"/>
      <c r="D418" s="133"/>
      <c r="E418" s="133"/>
      <c r="F418" s="133"/>
    </row>
    <row r="419" ht="15.75" customHeight="1">
      <c r="A419" s="133"/>
      <c r="B419" s="133"/>
      <c r="C419" s="133"/>
      <c r="D419" s="133"/>
      <c r="E419" s="133"/>
      <c r="F419" s="133"/>
    </row>
    <row r="420" ht="15.75" customHeight="1">
      <c r="A420" s="133"/>
      <c r="B420" s="133"/>
      <c r="C420" s="133"/>
      <c r="D420" s="133"/>
      <c r="E420" s="133"/>
      <c r="F420" s="133"/>
    </row>
    <row r="421" ht="15.75" customHeight="1">
      <c r="A421" s="133"/>
      <c r="B421" s="133"/>
      <c r="C421" s="133"/>
      <c r="D421" s="133"/>
      <c r="E421" s="133"/>
      <c r="F421" s="133"/>
    </row>
    <row r="422" ht="15.75" customHeight="1">
      <c r="A422" s="133"/>
      <c r="B422" s="133"/>
      <c r="C422" s="133"/>
      <c r="D422" s="133"/>
      <c r="E422" s="133"/>
      <c r="F422" s="133"/>
    </row>
    <row r="423" ht="15.75" customHeight="1">
      <c r="A423" s="133"/>
      <c r="B423" s="133"/>
      <c r="C423" s="133"/>
      <c r="D423" s="133"/>
      <c r="E423" s="133"/>
      <c r="F423" s="133"/>
    </row>
    <row r="424" ht="15.75" customHeight="1">
      <c r="A424" s="133"/>
      <c r="B424" s="133"/>
      <c r="C424" s="133"/>
      <c r="D424" s="133"/>
      <c r="E424" s="133"/>
      <c r="F424" s="133"/>
    </row>
    <row r="425" ht="15.75" customHeight="1">
      <c r="A425" s="133"/>
      <c r="B425" s="133"/>
      <c r="C425" s="133"/>
      <c r="D425" s="133"/>
      <c r="E425" s="133"/>
      <c r="F425" s="133"/>
    </row>
    <row r="426" ht="15.75" customHeight="1">
      <c r="A426" s="133"/>
      <c r="B426" s="133"/>
      <c r="C426" s="133"/>
      <c r="D426" s="133"/>
      <c r="E426" s="133"/>
      <c r="F426" s="133"/>
    </row>
    <row r="427" ht="15.75" customHeight="1">
      <c r="A427" s="133"/>
      <c r="B427" s="133"/>
      <c r="C427" s="133"/>
      <c r="D427" s="133"/>
      <c r="E427" s="133"/>
      <c r="F427" s="133"/>
    </row>
    <row r="428" ht="15.75" customHeight="1">
      <c r="A428" s="133"/>
      <c r="B428" s="133"/>
      <c r="C428" s="133"/>
      <c r="D428" s="133"/>
      <c r="E428" s="133"/>
      <c r="F428" s="133"/>
    </row>
    <row r="429" ht="15.75" customHeight="1">
      <c r="A429" s="133"/>
      <c r="B429" s="133"/>
      <c r="C429" s="133"/>
      <c r="D429" s="133"/>
      <c r="E429" s="133"/>
      <c r="F429" s="133"/>
    </row>
    <row r="430" ht="15.75" customHeight="1">
      <c r="A430" s="133"/>
      <c r="B430" s="133"/>
      <c r="C430" s="133"/>
      <c r="D430" s="133"/>
      <c r="E430" s="133"/>
      <c r="F430" s="133"/>
    </row>
    <row r="431" ht="15.75" customHeight="1">
      <c r="A431" s="133"/>
      <c r="B431" s="133"/>
      <c r="C431" s="133"/>
      <c r="D431" s="133"/>
      <c r="E431" s="133"/>
      <c r="F431" s="133"/>
    </row>
    <row r="432" ht="15.75" customHeight="1">
      <c r="A432" s="133"/>
      <c r="B432" s="133"/>
      <c r="C432" s="133"/>
      <c r="D432" s="133"/>
      <c r="E432" s="133"/>
      <c r="F432" s="133"/>
    </row>
    <row r="433" ht="15.75" customHeight="1">
      <c r="A433" s="133"/>
      <c r="B433" s="133"/>
      <c r="C433" s="133"/>
      <c r="D433" s="133"/>
      <c r="E433" s="133"/>
      <c r="F433" s="133"/>
    </row>
    <row r="434" ht="15.75" customHeight="1">
      <c r="A434" s="133"/>
      <c r="B434" s="133"/>
      <c r="C434" s="133"/>
      <c r="D434" s="133"/>
      <c r="E434" s="133"/>
      <c r="F434" s="133"/>
    </row>
    <row r="435" ht="15.75" customHeight="1">
      <c r="A435" s="133"/>
      <c r="B435" s="133"/>
      <c r="C435" s="133"/>
      <c r="D435" s="133"/>
      <c r="E435" s="133"/>
      <c r="F435" s="133"/>
    </row>
    <row r="436" ht="15.75" customHeight="1">
      <c r="A436" s="133"/>
      <c r="B436" s="133"/>
      <c r="C436" s="133"/>
      <c r="D436" s="133"/>
      <c r="E436" s="133"/>
      <c r="F436" s="133"/>
    </row>
    <row r="437" ht="15.75" customHeight="1">
      <c r="A437" s="133"/>
      <c r="B437" s="133"/>
      <c r="C437" s="133"/>
      <c r="D437" s="133"/>
      <c r="E437" s="133"/>
      <c r="F437" s="133"/>
    </row>
    <row r="438" ht="15.75" customHeight="1">
      <c r="A438" s="133"/>
      <c r="B438" s="133"/>
      <c r="C438" s="133"/>
      <c r="D438" s="133"/>
      <c r="E438" s="133"/>
      <c r="F438" s="133"/>
    </row>
    <row r="439" ht="15.75" customHeight="1">
      <c r="A439" s="133"/>
      <c r="B439" s="133"/>
      <c r="C439" s="133"/>
      <c r="D439" s="133"/>
      <c r="E439" s="133"/>
      <c r="F439" s="133"/>
    </row>
    <row r="440" ht="15.75" customHeight="1">
      <c r="A440" s="133"/>
      <c r="B440" s="133"/>
      <c r="C440" s="133"/>
      <c r="D440" s="133"/>
      <c r="E440" s="133"/>
      <c r="F440" s="133"/>
    </row>
    <row r="441" ht="15.75" customHeight="1">
      <c r="A441" s="133"/>
      <c r="B441" s="133"/>
      <c r="C441" s="133"/>
      <c r="D441" s="133"/>
      <c r="E441" s="133"/>
      <c r="F441" s="133"/>
    </row>
    <row r="442" ht="15.75" customHeight="1">
      <c r="A442" s="133"/>
      <c r="B442" s="133"/>
      <c r="C442" s="133"/>
      <c r="D442" s="133"/>
      <c r="E442" s="133"/>
      <c r="F442" s="133"/>
    </row>
    <row r="443" ht="15.75" customHeight="1">
      <c r="A443" s="133"/>
      <c r="B443" s="133"/>
      <c r="C443" s="133"/>
      <c r="D443" s="133"/>
      <c r="E443" s="133"/>
      <c r="F443" s="133"/>
    </row>
    <row r="444" ht="15.75" customHeight="1">
      <c r="A444" s="133"/>
      <c r="B444" s="133"/>
      <c r="C444" s="133"/>
      <c r="D444" s="133"/>
      <c r="E444" s="133"/>
      <c r="F444" s="133"/>
    </row>
    <row r="445" ht="15.75" customHeight="1">
      <c r="A445" s="133"/>
      <c r="B445" s="133"/>
      <c r="C445" s="133"/>
      <c r="D445" s="133"/>
      <c r="E445" s="133"/>
      <c r="F445" s="133"/>
    </row>
    <row r="446" ht="15.75" customHeight="1">
      <c r="A446" s="133"/>
      <c r="B446" s="133"/>
      <c r="C446" s="133"/>
      <c r="D446" s="133"/>
      <c r="E446" s="133"/>
      <c r="F446" s="133"/>
    </row>
    <row r="447" ht="15.75" customHeight="1">
      <c r="A447" s="133"/>
      <c r="B447" s="133"/>
      <c r="C447" s="133"/>
      <c r="D447" s="133"/>
      <c r="E447" s="133"/>
      <c r="F447" s="133"/>
    </row>
    <row r="448" ht="15.75" customHeight="1">
      <c r="A448" s="133"/>
      <c r="B448" s="133"/>
      <c r="C448" s="133"/>
      <c r="D448" s="133"/>
      <c r="E448" s="133"/>
      <c r="F448" s="133"/>
    </row>
    <row r="449" ht="15.75" customHeight="1">
      <c r="A449" s="133"/>
      <c r="B449" s="133"/>
      <c r="C449" s="133"/>
      <c r="D449" s="133"/>
      <c r="E449" s="133"/>
      <c r="F449" s="133"/>
    </row>
    <row r="450" ht="15.75" customHeight="1">
      <c r="A450" s="133"/>
      <c r="B450" s="133"/>
      <c r="C450" s="133"/>
      <c r="D450" s="133"/>
      <c r="E450" s="133"/>
      <c r="F450" s="133"/>
    </row>
    <row r="451" ht="15.75" customHeight="1">
      <c r="A451" s="133"/>
      <c r="B451" s="133"/>
      <c r="C451" s="133"/>
      <c r="D451" s="133"/>
      <c r="E451" s="133"/>
      <c r="F451" s="133"/>
    </row>
    <row r="452" ht="15.75" customHeight="1">
      <c r="A452" s="133"/>
      <c r="B452" s="133"/>
      <c r="C452" s="133"/>
      <c r="D452" s="133"/>
      <c r="E452" s="133"/>
      <c r="F452" s="133"/>
    </row>
    <row r="453" ht="15.75" customHeight="1">
      <c r="A453" s="133"/>
      <c r="B453" s="133"/>
      <c r="C453" s="133"/>
      <c r="D453" s="133"/>
      <c r="E453" s="133"/>
      <c r="F453" s="133"/>
    </row>
    <row r="454" ht="15.75" customHeight="1">
      <c r="A454" s="133"/>
      <c r="B454" s="133"/>
      <c r="C454" s="133"/>
      <c r="D454" s="133"/>
      <c r="E454" s="133"/>
      <c r="F454" s="133"/>
    </row>
    <row r="455" ht="15.75" customHeight="1">
      <c r="A455" s="133"/>
      <c r="B455" s="133"/>
      <c r="C455" s="133"/>
      <c r="D455" s="133"/>
      <c r="E455" s="133"/>
      <c r="F455" s="133"/>
    </row>
    <row r="456" ht="15.75" customHeight="1">
      <c r="A456" s="133"/>
      <c r="B456" s="133"/>
      <c r="C456" s="133"/>
      <c r="D456" s="133"/>
      <c r="E456" s="133"/>
      <c r="F456" s="133"/>
    </row>
    <row r="457" ht="15.75" customHeight="1">
      <c r="A457" s="133"/>
      <c r="B457" s="133"/>
      <c r="C457" s="133"/>
      <c r="D457" s="133"/>
      <c r="E457" s="133"/>
      <c r="F457" s="133"/>
    </row>
    <row r="458" ht="15.75" customHeight="1">
      <c r="A458" s="133"/>
      <c r="B458" s="133"/>
      <c r="C458" s="133"/>
      <c r="D458" s="133"/>
      <c r="E458" s="133"/>
      <c r="F458" s="133"/>
    </row>
    <row r="459" ht="15.75" customHeight="1">
      <c r="A459" s="133"/>
      <c r="B459" s="133"/>
      <c r="C459" s="133"/>
      <c r="D459" s="133"/>
      <c r="E459" s="133"/>
      <c r="F459" s="133"/>
    </row>
    <row r="460" ht="15.75" customHeight="1">
      <c r="A460" s="133"/>
      <c r="B460" s="133"/>
      <c r="C460" s="133"/>
      <c r="D460" s="133"/>
      <c r="E460" s="133"/>
      <c r="F460" s="133"/>
    </row>
    <row r="461" ht="15.75" customHeight="1">
      <c r="A461" s="133"/>
      <c r="B461" s="133"/>
      <c r="C461" s="133"/>
      <c r="D461" s="133"/>
      <c r="E461" s="133"/>
      <c r="F461" s="133"/>
    </row>
    <row r="462" ht="15.75" customHeight="1">
      <c r="A462" s="133"/>
      <c r="B462" s="133"/>
      <c r="C462" s="133"/>
      <c r="D462" s="133"/>
      <c r="E462" s="133"/>
      <c r="F462" s="133"/>
    </row>
    <row r="463" ht="15.75" customHeight="1">
      <c r="A463" s="133"/>
      <c r="B463" s="133"/>
      <c r="C463" s="133"/>
      <c r="D463" s="133"/>
      <c r="E463" s="133"/>
      <c r="F463" s="133"/>
    </row>
    <row r="464" ht="15.75" customHeight="1">
      <c r="A464" s="133"/>
      <c r="B464" s="133"/>
      <c r="C464" s="133"/>
      <c r="D464" s="133"/>
      <c r="E464" s="133"/>
      <c r="F464" s="133"/>
    </row>
    <row r="465" ht="15.75" customHeight="1">
      <c r="A465" s="133"/>
      <c r="B465" s="133"/>
      <c r="C465" s="133"/>
      <c r="D465" s="133"/>
      <c r="E465" s="133"/>
      <c r="F465" s="133"/>
    </row>
    <row r="466" ht="15.75" customHeight="1">
      <c r="A466" s="133"/>
      <c r="B466" s="133"/>
      <c r="C466" s="133"/>
      <c r="D466" s="133"/>
      <c r="E466" s="133"/>
      <c r="F466" s="133"/>
    </row>
    <row r="467" ht="15.75" customHeight="1">
      <c r="A467" s="133"/>
      <c r="B467" s="133"/>
      <c r="C467" s="133"/>
      <c r="D467" s="133"/>
      <c r="E467" s="133"/>
      <c r="F467" s="133"/>
    </row>
    <row r="468" ht="15.75" customHeight="1">
      <c r="A468" s="133"/>
      <c r="B468" s="133"/>
      <c r="C468" s="133"/>
      <c r="D468" s="133"/>
      <c r="E468" s="133"/>
      <c r="F468" s="133"/>
    </row>
    <row r="469" ht="15.75" customHeight="1">
      <c r="A469" s="133"/>
      <c r="B469" s="133"/>
      <c r="C469" s="133"/>
      <c r="D469" s="133"/>
      <c r="E469" s="133"/>
      <c r="F469" s="133"/>
    </row>
    <row r="470" ht="15.75" customHeight="1">
      <c r="A470" s="133"/>
      <c r="B470" s="133"/>
      <c r="C470" s="133"/>
      <c r="D470" s="133"/>
      <c r="E470" s="133"/>
      <c r="F470" s="133"/>
    </row>
    <row r="471" ht="15.75" customHeight="1">
      <c r="A471" s="133"/>
      <c r="B471" s="133"/>
      <c r="C471" s="133"/>
      <c r="D471" s="133"/>
      <c r="E471" s="133"/>
      <c r="F471" s="133"/>
    </row>
    <row r="472" ht="15.75" customHeight="1">
      <c r="A472" s="133"/>
      <c r="B472" s="133"/>
      <c r="C472" s="133"/>
      <c r="D472" s="133"/>
      <c r="E472" s="133"/>
      <c r="F472" s="133"/>
    </row>
    <row r="473" ht="15.75" customHeight="1">
      <c r="A473" s="133"/>
      <c r="B473" s="133"/>
      <c r="C473" s="133"/>
      <c r="D473" s="133"/>
      <c r="E473" s="133"/>
      <c r="F473" s="133"/>
    </row>
    <row r="474" ht="15.75" customHeight="1">
      <c r="A474" s="133"/>
      <c r="B474" s="133"/>
      <c r="C474" s="133"/>
      <c r="D474" s="133"/>
      <c r="E474" s="133"/>
      <c r="F474" s="133"/>
    </row>
    <row r="475" ht="15.75" customHeight="1">
      <c r="A475" s="133"/>
      <c r="B475" s="133"/>
      <c r="C475" s="133"/>
      <c r="D475" s="133"/>
      <c r="E475" s="133"/>
      <c r="F475" s="133"/>
    </row>
    <row r="476" ht="15.75" customHeight="1">
      <c r="A476" s="133"/>
      <c r="B476" s="133"/>
      <c r="C476" s="133"/>
      <c r="D476" s="133"/>
      <c r="E476" s="133"/>
      <c r="F476" s="133"/>
    </row>
    <row r="477" ht="15.75" customHeight="1">
      <c r="A477" s="133"/>
      <c r="B477" s="133"/>
      <c r="C477" s="133"/>
      <c r="D477" s="133"/>
      <c r="E477" s="133"/>
      <c r="F477" s="133"/>
    </row>
    <row r="478" ht="15.75" customHeight="1">
      <c r="A478" s="133"/>
      <c r="B478" s="133"/>
      <c r="C478" s="133"/>
      <c r="D478" s="133"/>
      <c r="E478" s="133"/>
      <c r="F478" s="133"/>
    </row>
    <row r="479" ht="15.75" customHeight="1">
      <c r="A479" s="133"/>
      <c r="B479" s="133"/>
      <c r="C479" s="133"/>
      <c r="D479" s="133"/>
      <c r="E479" s="133"/>
      <c r="F479" s="133"/>
    </row>
    <row r="480" ht="15.75" customHeight="1">
      <c r="A480" s="133"/>
      <c r="B480" s="133"/>
      <c r="C480" s="133"/>
      <c r="D480" s="133"/>
      <c r="E480" s="133"/>
      <c r="F480" s="133"/>
    </row>
    <row r="481" ht="15.75" customHeight="1">
      <c r="A481" s="133"/>
      <c r="B481" s="133"/>
      <c r="C481" s="133"/>
      <c r="D481" s="133"/>
      <c r="E481" s="133"/>
      <c r="F481" s="133"/>
    </row>
    <row r="482" ht="15.75" customHeight="1">
      <c r="A482" s="133"/>
      <c r="B482" s="133"/>
      <c r="C482" s="133"/>
      <c r="D482" s="133"/>
      <c r="E482" s="133"/>
      <c r="F482" s="133"/>
    </row>
    <row r="483" ht="15.75" customHeight="1">
      <c r="A483" s="133"/>
      <c r="B483" s="133"/>
      <c r="C483" s="133"/>
      <c r="D483" s="133"/>
      <c r="E483" s="133"/>
      <c r="F483" s="133"/>
    </row>
    <row r="484" ht="15.75" customHeight="1">
      <c r="A484" s="133"/>
      <c r="B484" s="133"/>
      <c r="C484" s="133"/>
      <c r="D484" s="133"/>
      <c r="E484" s="133"/>
      <c r="F484" s="133"/>
    </row>
    <row r="485" ht="15.75" customHeight="1">
      <c r="A485" s="133"/>
      <c r="B485" s="133"/>
      <c r="C485" s="133"/>
      <c r="D485" s="133"/>
      <c r="E485" s="133"/>
      <c r="F485" s="133"/>
    </row>
    <row r="486" ht="15.75" customHeight="1">
      <c r="A486" s="133"/>
      <c r="B486" s="133"/>
      <c r="C486" s="133"/>
      <c r="D486" s="133"/>
      <c r="E486" s="133"/>
      <c r="F486" s="133"/>
    </row>
    <row r="487" ht="15.75" customHeight="1">
      <c r="A487" s="133"/>
      <c r="B487" s="133"/>
      <c r="C487" s="133"/>
      <c r="D487" s="133"/>
      <c r="E487" s="133"/>
      <c r="F487" s="133"/>
    </row>
    <row r="488" ht="15.75" customHeight="1">
      <c r="A488" s="133"/>
      <c r="B488" s="133"/>
      <c r="C488" s="133"/>
      <c r="D488" s="133"/>
      <c r="E488" s="133"/>
      <c r="F488" s="133"/>
    </row>
    <row r="489" ht="15.75" customHeight="1">
      <c r="A489" s="133"/>
      <c r="B489" s="133"/>
      <c r="C489" s="133"/>
      <c r="D489" s="133"/>
      <c r="E489" s="133"/>
      <c r="F489" s="133"/>
    </row>
    <row r="490" ht="15.75" customHeight="1">
      <c r="A490" s="133"/>
      <c r="B490" s="133"/>
      <c r="C490" s="133"/>
      <c r="D490" s="133"/>
      <c r="E490" s="133"/>
      <c r="F490" s="133"/>
    </row>
    <row r="491" ht="15.75" customHeight="1">
      <c r="A491" s="133"/>
      <c r="B491" s="133"/>
      <c r="C491" s="133"/>
      <c r="D491" s="133"/>
      <c r="E491" s="133"/>
      <c r="F491" s="133"/>
    </row>
    <row r="492" ht="15.75" customHeight="1">
      <c r="A492" s="133"/>
      <c r="B492" s="133"/>
      <c r="C492" s="133"/>
      <c r="D492" s="133"/>
      <c r="E492" s="133"/>
      <c r="F492" s="133"/>
    </row>
    <row r="493" ht="15.75" customHeight="1">
      <c r="A493" s="133"/>
      <c r="B493" s="133"/>
      <c r="C493" s="133"/>
      <c r="D493" s="133"/>
      <c r="E493" s="133"/>
      <c r="F493" s="133"/>
    </row>
    <row r="494" ht="15.75" customHeight="1">
      <c r="A494" s="133"/>
      <c r="B494" s="133"/>
      <c r="C494" s="133"/>
      <c r="D494" s="133"/>
      <c r="E494" s="133"/>
      <c r="F494" s="133"/>
    </row>
    <row r="495" ht="15.75" customHeight="1">
      <c r="A495" s="133"/>
      <c r="B495" s="133"/>
      <c r="C495" s="133"/>
      <c r="D495" s="133"/>
      <c r="E495" s="133"/>
      <c r="F495" s="133"/>
    </row>
    <row r="496" ht="15.75" customHeight="1">
      <c r="A496" s="133"/>
      <c r="B496" s="133"/>
      <c r="C496" s="133"/>
      <c r="D496" s="133"/>
      <c r="E496" s="133"/>
      <c r="F496" s="133"/>
    </row>
    <row r="497" ht="15.75" customHeight="1">
      <c r="A497" s="133"/>
      <c r="B497" s="133"/>
      <c r="C497" s="133"/>
      <c r="D497" s="133"/>
      <c r="E497" s="133"/>
      <c r="F497" s="133"/>
    </row>
    <row r="498" ht="15.75" customHeight="1">
      <c r="A498" s="133"/>
      <c r="B498" s="133"/>
      <c r="C498" s="133"/>
      <c r="D498" s="133"/>
      <c r="E498" s="133"/>
      <c r="F498" s="133"/>
    </row>
    <row r="499" ht="15.75" customHeight="1">
      <c r="A499" s="133"/>
      <c r="B499" s="133"/>
      <c r="C499" s="133"/>
      <c r="D499" s="133"/>
      <c r="E499" s="133"/>
      <c r="F499" s="133"/>
    </row>
    <row r="500" ht="15.75" customHeight="1">
      <c r="A500" s="133"/>
      <c r="B500" s="133"/>
      <c r="C500" s="133"/>
      <c r="D500" s="133"/>
      <c r="E500" s="133"/>
      <c r="F500" s="133"/>
    </row>
    <row r="501" ht="15.75" customHeight="1">
      <c r="A501" s="133"/>
      <c r="B501" s="133"/>
      <c r="C501" s="133"/>
      <c r="D501" s="133"/>
      <c r="E501" s="133"/>
      <c r="F501" s="133"/>
    </row>
    <row r="502" ht="15.75" customHeight="1">
      <c r="A502" s="133"/>
      <c r="B502" s="133"/>
      <c r="C502" s="133"/>
      <c r="D502" s="133"/>
      <c r="E502" s="133"/>
      <c r="F502" s="133"/>
    </row>
    <row r="503" ht="15.75" customHeight="1">
      <c r="A503" s="133"/>
      <c r="B503" s="133"/>
      <c r="C503" s="133"/>
      <c r="D503" s="133"/>
      <c r="E503" s="133"/>
      <c r="F503" s="133"/>
    </row>
    <row r="504" ht="15.75" customHeight="1">
      <c r="A504" s="133"/>
      <c r="B504" s="133"/>
      <c r="C504" s="133"/>
      <c r="D504" s="133"/>
      <c r="E504" s="133"/>
      <c r="F504" s="133"/>
    </row>
    <row r="505" ht="15.75" customHeight="1">
      <c r="A505" s="133"/>
      <c r="B505" s="133"/>
      <c r="C505" s="133"/>
      <c r="D505" s="133"/>
      <c r="E505" s="133"/>
      <c r="F505" s="133"/>
    </row>
    <row r="506" ht="15.75" customHeight="1">
      <c r="A506" s="133"/>
      <c r="B506" s="133"/>
      <c r="C506" s="133"/>
      <c r="D506" s="133"/>
      <c r="E506" s="133"/>
      <c r="F506" s="133"/>
    </row>
    <row r="507" ht="15.75" customHeight="1">
      <c r="A507" s="133"/>
      <c r="B507" s="133"/>
      <c r="C507" s="133"/>
      <c r="D507" s="133"/>
      <c r="E507" s="133"/>
      <c r="F507" s="133"/>
    </row>
    <row r="508" ht="15.75" customHeight="1">
      <c r="A508" s="133"/>
      <c r="B508" s="133"/>
      <c r="C508" s="133"/>
      <c r="D508" s="133"/>
      <c r="E508" s="133"/>
      <c r="F508" s="133"/>
    </row>
    <row r="509" ht="15.75" customHeight="1">
      <c r="A509" s="133"/>
      <c r="B509" s="133"/>
      <c r="C509" s="133"/>
      <c r="D509" s="133"/>
      <c r="E509" s="133"/>
      <c r="F509" s="133"/>
    </row>
    <row r="510" ht="15.75" customHeight="1">
      <c r="A510" s="133"/>
      <c r="B510" s="133"/>
      <c r="C510" s="133"/>
      <c r="D510" s="133"/>
      <c r="E510" s="133"/>
      <c r="F510" s="133"/>
    </row>
    <row r="511" ht="15.75" customHeight="1">
      <c r="A511" s="133"/>
      <c r="B511" s="133"/>
      <c r="C511" s="133"/>
      <c r="D511" s="133"/>
      <c r="E511" s="133"/>
      <c r="F511" s="133"/>
    </row>
    <row r="512" ht="15.75" customHeight="1">
      <c r="A512" s="133"/>
      <c r="B512" s="133"/>
      <c r="C512" s="133"/>
      <c r="D512" s="133"/>
      <c r="E512" s="133"/>
      <c r="F512" s="133"/>
    </row>
    <row r="513" ht="15.75" customHeight="1">
      <c r="A513" s="133"/>
      <c r="B513" s="133"/>
      <c r="C513" s="133"/>
      <c r="D513" s="133"/>
      <c r="E513" s="133"/>
      <c r="F513" s="133"/>
    </row>
    <row r="514" ht="15.75" customHeight="1">
      <c r="A514" s="133"/>
      <c r="B514" s="133"/>
      <c r="C514" s="133"/>
      <c r="D514" s="133"/>
      <c r="E514" s="133"/>
      <c r="F514" s="133"/>
    </row>
    <row r="515" ht="15.75" customHeight="1">
      <c r="A515" s="133"/>
      <c r="B515" s="133"/>
      <c r="C515" s="133"/>
      <c r="D515" s="133"/>
      <c r="E515" s="133"/>
      <c r="F515" s="133"/>
    </row>
    <row r="516" ht="15.75" customHeight="1">
      <c r="A516" s="133"/>
      <c r="B516" s="133"/>
      <c r="C516" s="133"/>
      <c r="D516" s="133"/>
      <c r="E516" s="133"/>
      <c r="F516" s="133"/>
    </row>
    <row r="517" ht="15.75" customHeight="1">
      <c r="A517" s="133"/>
      <c r="B517" s="133"/>
      <c r="C517" s="133"/>
      <c r="D517" s="133"/>
      <c r="E517" s="133"/>
      <c r="F517" s="133"/>
    </row>
    <row r="518" ht="15.75" customHeight="1">
      <c r="A518" s="133"/>
      <c r="B518" s="133"/>
      <c r="C518" s="133"/>
      <c r="D518" s="133"/>
      <c r="E518" s="133"/>
      <c r="F518" s="133"/>
    </row>
    <row r="519" ht="15.75" customHeight="1">
      <c r="A519" s="133"/>
      <c r="B519" s="133"/>
      <c r="C519" s="133"/>
      <c r="D519" s="133"/>
      <c r="E519" s="133"/>
      <c r="F519" s="133"/>
    </row>
    <row r="520" ht="15.75" customHeight="1">
      <c r="A520" s="133"/>
      <c r="B520" s="133"/>
      <c r="C520" s="133"/>
      <c r="D520" s="133"/>
      <c r="E520" s="133"/>
      <c r="F520" s="133"/>
    </row>
    <row r="521" ht="15.75" customHeight="1">
      <c r="A521" s="133"/>
      <c r="B521" s="133"/>
      <c r="C521" s="133"/>
      <c r="D521" s="133"/>
      <c r="E521" s="133"/>
      <c r="F521" s="133"/>
    </row>
    <row r="522" ht="15.75" customHeight="1">
      <c r="A522" s="133"/>
      <c r="B522" s="133"/>
      <c r="C522" s="133"/>
      <c r="D522" s="133"/>
      <c r="E522" s="133"/>
      <c r="F522" s="133"/>
    </row>
    <row r="523" ht="15.75" customHeight="1">
      <c r="A523" s="133"/>
      <c r="B523" s="133"/>
      <c r="C523" s="133"/>
      <c r="D523" s="133"/>
      <c r="E523" s="133"/>
      <c r="F523" s="133"/>
    </row>
    <row r="524" ht="15.75" customHeight="1">
      <c r="A524" s="133"/>
      <c r="B524" s="133"/>
      <c r="C524" s="133"/>
      <c r="D524" s="133"/>
      <c r="E524" s="133"/>
      <c r="F524" s="133"/>
    </row>
    <row r="525" ht="15.75" customHeight="1">
      <c r="A525" s="133"/>
      <c r="B525" s="133"/>
      <c r="C525" s="133"/>
      <c r="D525" s="133"/>
      <c r="E525" s="133"/>
      <c r="F525" s="133"/>
    </row>
    <row r="526" ht="15.75" customHeight="1">
      <c r="A526" s="133"/>
      <c r="B526" s="133"/>
      <c r="C526" s="133"/>
      <c r="D526" s="133"/>
      <c r="E526" s="133"/>
      <c r="F526" s="133"/>
    </row>
    <row r="527" ht="15.75" customHeight="1">
      <c r="A527" s="133"/>
      <c r="B527" s="133"/>
      <c r="C527" s="133"/>
      <c r="D527" s="133"/>
      <c r="E527" s="133"/>
      <c r="F527" s="133"/>
    </row>
    <row r="528" ht="15.75" customHeight="1">
      <c r="A528" s="133"/>
      <c r="B528" s="133"/>
      <c r="C528" s="133"/>
      <c r="D528" s="133"/>
      <c r="E528" s="133"/>
      <c r="F528" s="133"/>
    </row>
    <row r="529" ht="15.75" customHeight="1">
      <c r="A529" s="133"/>
      <c r="B529" s="133"/>
      <c r="C529" s="133"/>
      <c r="D529" s="133"/>
      <c r="E529" s="133"/>
      <c r="F529" s="133"/>
    </row>
    <row r="530" ht="15.75" customHeight="1">
      <c r="A530" s="133"/>
      <c r="B530" s="133"/>
      <c r="C530" s="133"/>
      <c r="D530" s="133"/>
      <c r="E530" s="133"/>
      <c r="F530" s="133"/>
    </row>
    <row r="531" ht="15.75" customHeight="1">
      <c r="A531" s="133"/>
      <c r="B531" s="133"/>
      <c r="C531" s="133"/>
      <c r="D531" s="133"/>
      <c r="E531" s="133"/>
      <c r="F531" s="133"/>
    </row>
    <row r="532" ht="15.75" customHeight="1">
      <c r="A532" s="133"/>
      <c r="B532" s="133"/>
      <c r="C532" s="133"/>
      <c r="D532" s="133"/>
      <c r="E532" s="133"/>
      <c r="F532" s="133"/>
    </row>
    <row r="533" ht="15.75" customHeight="1">
      <c r="A533" s="133"/>
      <c r="B533" s="133"/>
      <c r="C533" s="133"/>
      <c r="D533" s="133"/>
      <c r="E533" s="133"/>
      <c r="F533" s="133"/>
    </row>
    <row r="534" ht="15.75" customHeight="1">
      <c r="A534" s="133"/>
      <c r="B534" s="133"/>
      <c r="C534" s="133"/>
      <c r="D534" s="133"/>
      <c r="E534" s="133"/>
      <c r="F534" s="133"/>
    </row>
    <row r="535" ht="15.75" customHeight="1">
      <c r="A535" s="133"/>
      <c r="B535" s="133"/>
      <c r="C535" s="133"/>
      <c r="D535" s="133"/>
      <c r="E535" s="133"/>
      <c r="F535" s="133"/>
    </row>
    <row r="536" ht="15.75" customHeight="1">
      <c r="A536" s="133"/>
      <c r="B536" s="133"/>
      <c r="C536" s="133"/>
      <c r="D536" s="133"/>
      <c r="E536" s="133"/>
      <c r="F536" s="133"/>
    </row>
    <row r="537" ht="15.75" customHeight="1">
      <c r="A537" s="133"/>
      <c r="B537" s="133"/>
      <c r="C537" s="133"/>
      <c r="D537" s="133"/>
      <c r="E537" s="133"/>
      <c r="F537" s="133"/>
    </row>
    <row r="538" ht="15.75" customHeight="1">
      <c r="A538" s="133"/>
      <c r="B538" s="133"/>
      <c r="C538" s="133"/>
      <c r="D538" s="133"/>
      <c r="E538" s="133"/>
      <c r="F538" s="133"/>
    </row>
    <row r="539" ht="15.75" customHeight="1">
      <c r="A539" s="133"/>
      <c r="B539" s="133"/>
      <c r="C539" s="133"/>
      <c r="D539" s="133"/>
      <c r="E539" s="133"/>
      <c r="F539" s="133"/>
    </row>
    <row r="540" ht="15.75" customHeight="1">
      <c r="A540" s="133"/>
      <c r="B540" s="133"/>
      <c r="C540" s="133"/>
      <c r="D540" s="133"/>
      <c r="E540" s="133"/>
      <c r="F540" s="133"/>
    </row>
    <row r="541" ht="15.75" customHeight="1">
      <c r="A541" s="133"/>
      <c r="B541" s="133"/>
      <c r="C541" s="133"/>
      <c r="D541" s="133"/>
      <c r="E541" s="133"/>
      <c r="F541" s="133"/>
    </row>
    <row r="542" ht="15.75" customHeight="1">
      <c r="A542" s="133"/>
      <c r="B542" s="133"/>
      <c r="C542" s="133"/>
      <c r="D542" s="133"/>
      <c r="E542" s="133"/>
      <c r="F542" s="133"/>
    </row>
    <row r="543" ht="15.75" customHeight="1">
      <c r="A543" s="133"/>
      <c r="B543" s="133"/>
      <c r="C543" s="133"/>
      <c r="D543" s="133"/>
      <c r="E543" s="133"/>
      <c r="F543" s="133"/>
    </row>
    <row r="544" ht="15.75" customHeight="1">
      <c r="A544" s="133"/>
      <c r="B544" s="133"/>
      <c r="C544" s="133"/>
      <c r="D544" s="133"/>
      <c r="E544" s="133"/>
      <c r="F544" s="133"/>
    </row>
    <row r="545" ht="15.75" customHeight="1">
      <c r="A545" s="133"/>
      <c r="B545" s="133"/>
      <c r="C545" s="133"/>
      <c r="D545" s="133"/>
      <c r="E545" s="133"/>
      <c r="F545" s="133"/>
    </row>
    <row r="546" ht="15.75" customHeight="1">
      <c r="A546" s="133"/>
      <c r="B546" s="133"/>
      <c r="C546" s="133"/>
      <c r="D546" s="133"/>
      <c r="E546" s="133"/>
      <c r="F546" s="133"/>
    </row>
    <row r="547" ht="15.75" customHeight="1">
      <c r="A547" s="133"/>
      <c r="B547" s="133"/>
      <c r="C547" s="133"/>
      <c r="D547" s="133"/>
      <c r="E547" s="133"/>
      <c r="F547" s="133"/>
    </row>
    <row r="548" ht="15.75" customHeight="1">
      <c r="A548" s="133"/>
      <c r="B548" s="133"/>
      <c r="C548" s="133"/>
      <c r="D548" s="133"/>
      <c r="E548" s="133"/>
      <c r="F548" s="133"/>
    </row>
    <row r="549" ht="15.75" customHeight="1">
      <c r="A549" s="133"/>
      <c r="B549" s="133"/>
      <c r="C549" s="133"/>
      <c r="D549" s="133"/>
      <c r="E549" s="133"/>
      <c r="F549" s="133"/>
    </row>
    <row r="550" ht="15.75" customHeight="1">
      <c r="A550" s="133"/>
      <c r="B550" s="133"/>
      <c r="C550" s="133"/>
      <c r="D550" s="133"/>
      <c r="E550" s="133"/>
      <c r="F550" s="133"/>
    </row>
    <row r="551" ht="15.75" customHeight="1">
      <c r="A551" s="133"/>
      <c r="B551" s="133"/>
      <c r="C551" s="133"/>
      <c r="D551" s="133"/>
      <c r="E551" s="133"/>
      <c r="F551" s="133"/>
    </row>
    <row r="552" ht="15.75" customHeight="1">
      <c r="A552" s="133"/>
      <c r="B552" s="133"/>
      <c r="C552" s="133"/>
      <c r="D552" s="133"/>
      <c r="E552" s="133"/>
      <c r="F552" s="133"/>
    </row>
    <row r="553" ht="15.75" customHeight="1">
      <c r="A553" s="133"/>
      <c r="B553" s="133"/>
      <c r="C553" s="133"/>
      <c r="D553" s="133"/>
      <c r="E553" s="133"/>
      <c r="F553" s="133"/>
    </row>
    <row r="554" ht="15.75" customHeight="1">
      <c r="A554" s="133"/>
      <c r="B554" s="133"/>
      <c r="C554" s="133"/>
      <c r="D554" s="133"/>
      <c r="E554" s="133"/>
      <c r="F554" s="133"/>
    </row>
    <row r="555" ht="15.75" customHeight="1">
      <c r="A555" s="133"/>
      <c r="B555" s="133"/>
      <c r="C555" s="133"/>
      <c r="D555" s="133"/>
      <c r="E555" s="133"/>
      <c r="F555" s="133"/>
    </row>
    <row r="556" ht="15.75" customHeight="1">
      <c r="A556" s="133"/>
      <c r="B556" s="133"/>
      <c r="C556" s="133"/>
      <c r="D556" s="133"/>
      <c r="E556" s="133"/>
      <c r="F556" s="133"/>
    </row>
    <row r="557" ht="15.75" customHeight="1">
      <c r="A557" s="133"/>
      <c r="B557" s="133"/>
      <c r="C557" s="133"/>
      <c r="D557" s="133"/>
      <c r="E557" s="133"/>
      <c r="F557" s="133"/>
    </row>
    <row r="558" ht="15.75" customHeight="1">
      <c r="A558" s="133"/>
      <c r="B558" s="133"/>
      <c r="C558" s="133"/>
      <c r="D558" s="133"/>
      <c r="E558" s="133"/>
      <c r="F558" s="133"/>
    </row>
    <row r="559" ht="15.75" customHeight="1">
      <c r="A559" s="133"/>
      <c r="B559" s="133"/>
      <c r="C559" s="133"/>
      <c r="D559" s="133"/>
      <c r="E559" s="133"/>
      <c r="F559" s="133"/>
    </row>
    <row r="560" ht="15.75" customHeight="1">
      <c r="A560" s="133"/>
      <c r="B560" s="133"/>
      <c r="C560" s="133"/>
      <c r="D560" s="133"/>
      <c r="E560" s="133"/>
      <c r="F560" s="133"/>
    </row>
    <row r="561" ht="15.75" customHeight="1">
      <c r="A561" s="133"/>
      <c r="B561" s="133"/>
      <c r="C561" s="133"/>
      <c r="D561" s="133"/>
      <c r="E561" s="133"/>
      <c r="F561" s="133"/>
    </row>
    <row r="562" ht="15.75" customHeight="1">
      <c r="A562" s="133"/>
      <c r="B562" s="133"/>
      <c r="C562" s="133"/>
      <c r="D562" s="133"/>
      <c r="E562" s="133"/>
      <c r="F562" s="133"/>
    </row>
    <row r="563" ht="15.75" customHeight="1">
      <c r="A563" s="133"/>
      <c r="B563" s="133"/>
      <c r="C563" s="133"/>
      <c r="D563" s="133"/>
      <c r="E563" s="133"/>
      <c r="F563" s="133"/>
    </row>
    <row r="564" ht="15.75" customHeight="1">
      <c r="A564" s="133"/>
      <c r="B564" s="133"/>
      <c r="C564" s="133"/>
      <c r="D564" s="133"/>
      <c r="E564" s="133"/>
      <c r="F564" s="133"/>
    </row>
    <row r="565" ht="15.75" customHeight="1">
      <c r="A565" s="133"/>
      <c r="B565" s="133"/>
      <c r="C565" s="133"/>
      <c r="D565" s="133"/>
      <c r="E565" s="133"/>
      <c r="F565" s="133"/>
    </row>
    <row r="566" ht="15.75" customHeight="1">
      <c r="A566" s="133"/>
      <c r="B566" s="133"/>
      <c r="C566" s="133"/>
      <c r="D566" s="133"/>
      <c r="E566" s="133"/>
      <c r="F566" s="133"/>
    </row>
    <row r="567" ht="15.75" customHeight="1">
      <c r="A567" s="133"/>
      <c r="B567" s="133"/>
      <c r="C567" s="133"/>
      <c r="D567" s="133"/>
      <c r="E567" s="133"/>
      <c r="F567" s="133"/>
    </row>
    <row r="568" ht="15.75" customHeight="1">
      <c r="A568" s="133"/>
      <c r="B568" s="133"/>
      <c r="C568" s="133"/>
      <c r="D568" s="133"/>
      <c r="E568" s="133"/>
      <c r="F568" s="133"/>
    </row>
    <row r="569" ht="15.75" customHeight="1">
      <c r="A569" s="133"/>
      <c r="B569" s="133"/>
      <c r="C569" s="133"/>
      <c r="D569" s="133"/>
      <c r="E569" s="133"/>
      <c r="F569" s="133"/>
    </row>
    <row r="570" ht="15.75" customHeight="1">
      <c r="A570" s="133"/>
      <c r="B570" s="133"/>
      <c r="C570" s="133"/>
      <c r="D570" s="133"/>
      <c r="E570" s="133"/>
      <c r="F570" s="133"/>
    </row>
    <row r="571" ht="15.75" customHeight="1">
      <c r="A571" s="133"/>
      <c r="B571" s="133"/>
      <c r="C571" s="133"/>
      <c r="D571" s="133"/>
      <c r="E571" s="133"/>
      <c r="F571" s="133"/>
    </row>
    <row r="572" ht="15.75" customHeight="1">
      <c r="A572" s="133"/>
      <c r="B572" s="133"/>
      <c r="C572" s="133"/>
      <c r="D572" s="133"/>
      <c r="E572" s="133"/>
      <c r="F572" s="133"/>
    </row>
    <row r="573" ht="15.75" customHeight="1">
      <c r="A573" s="133"/>
      <c r="B573" s="133"/>
      <c r="C573" s="133"/>
      <c r="D573" s="133"/>
      <c r="E573" s="133"/>
      <c r="F573" s="133"/>
    </row>
    <row r="574" ht="15.75" customHeight="1">
      <c r="A574" s="133"/>
      <c r="B574" s="133"/>
      <c r="C574" s="133"/>
      <c r="D574" s="133"/>
      <c r="E574" s="133"/>
      <c r="F574" s="133"/>
    </row>
    <row r="575" ht="15.75" customHeight="1">
      <c r="A575" s="133"/>
      <c r="B575" s="133"/>
      <c r="C575" s="133"/>
      <c r="D575" s="133"/>
      <c r="E575" s="133"/>
      <c r="F575" s="133"/>
    </row>
    <row r="576" ht="15.75" customHeight="1">
      <c r="A576" s="133"/>
      <c r="B576" s="133"/>
      <c r="C576" s="133"/>
      <c r="D576" s="133"/>
      <c r="E576" s="133"/>
      <c r="F576" s="133"/>
    </row>
    <row r="577" ht="15.75" customHeight="1">
      <c r="A577" s="133"/>
      <c r="B577" s="133"/>
      <c r="C577" s="133"/>
      <c r="D577" s="133"/>
      <c r="E577" s="133"/>
      <c r="F577" s="133"/>
    </row>
    <row r="578" ht="15.75" customHeight="1">
      <c r="A578" s="133"/>
      <c r="B578" s="133"/>
      <c r="C578" s="133"/>
      <c r="D578" s="133"/>
      <c r="E578" s="133"/>
      <c r="F578" s="133"/>
    </row>
    <row r="579" ht="15.75" customHeight="1">
      <c r="A579" s="133"/>
      <c r="B579" s="133"/>
      <c r="C579" s="133"/>
      <c r="D579" s="133"/>
      <c r="E579" s="133"/>
      <c r="F579" s="133"/>
    </row>
    <row r="580" ht="15.75" customHeight="1">
      <c r="A580" s="133"/>
      <c r="B580" s="133"/>
      <c r="C580" s="133"/>
      <c r="D580" s="133"/>
      <c r="E580" s="133"/>
      <c r="F580" s="133"/>
    </row>
    <row r="581" ht="15.75" customHeight="1">
      <c r="A581" s="133"/>
      <c r="B581" s="133"/>
      <c r="C581" s="133"/>
      <c r="D581" s="133"/>
      <c r="E581" s="133"/>
      <c r="F581" s="133"/>
    </row>
    <row r="582" ht="15.75" customHeight="1">
      <c r="A582" s="133"/>
      <c r="B582" s="133"/>
      <c r="C582" s="133"/>
      <c r="D582" s="133"/>
      <c r="E582" s="133"/>
      <c r="F582" s="133"/>
    </row>
    <row r="583" ht="15.75" customHeight="1">
      <c r="A583" s="133"/>
      <c r="B583" s="133"/>
      <c r="C583" s="133"/>
      <c r="D583" s="133"/>
      <c r="E583" s="133"/>
      <c r="F583" s="133"/>
    </row>
    <row r="584" ht="15.75" customHeight="1">
      <c r="A584" s="133"/>
      <c r="B584" s="133"/>
      <c r="C584" s="133"/>
      <c r="D584" s="133"/>
      <c r="E584" s="133"/>
      <c r="F584" s="133"/>
    </row>
    <row r="585" ht="15.75" customHeight="1">
      <c r="A585" s="133"/>
      <c r="B585" s="133"/>
      <c r="C585" s="133"/>
      <c r="D585" s="133"/>
      <c r="E585" s="133"/>
      <c r="F585" s="133"/>
    </row>
    <row r="586" ht="15.75" customHeight="1">
      <c r="A586" s="133"/>
      <c r="B586" s="133"/>
      <c r="C586" s="133"/>
      <c r="D586" s="133"/>
      <c r="E586" s="133"/>
      <c r="F586" s="133"/>
    </row>
    <row r="587" ht="15.75" customHeight="1">
      <c r="A587" s="133"/>
      <c r="B587" s="133"/>
      <c r="C587" s="133"/>
      <c r="D587" s="133"/>
      <c r="E587" s="133"/>
      <c r="F587" s="133"/>
    </row>
    <row r="588" ht="15.75" customHeight="1">
      <c r="A588" s="133"/>
      <c r="B588" s="133"/>
      <c r="C588" s="133"/>
      <c r="D588" s="133"/>
      <c r="E588" s="133"/>
      <c r="F588" s="133"/>
    </row>
    <row r="589" ht="15.75" customHeight="1">
      <c r="A589" s="133"/>
      <c r="B589" s="133"/>
      <c r="C589" s="133"/>
      <c r="D589" s="133"/>
      <c r="E589" s="133"/>
      <c r="F589" s="133"/>
    </row>
    <row r="590" ht="15.75" customHeight="1">
      <c r="A590" s="133"/>
      <c r="B590" s="133"/>
      <c r="C590" s="133"/>
      <c r="D590" s="133"/>
      <c r="E590" s="133"/>
      <c r="F590" s="133"/>
    </row>
    <row r="591" ht="15.75" customHeight="1">
      <c r="A591" s="133"/>
      <c r="B591" s="133"/>
      <c r="C591" s="133"/>
      <c r="D591" s="133"/>
      <c r="E591" s="133"/>
      <c r="F591" s="133"/>
    </row>
    <row r="592" ht="15.75" customHeight="1">
      <c r="A592" s="133"/>
      <c r="B592" s="133"/>
      <c r="C592" s="133"/>
      <c r="D592" s="133"/>
      <c r="E592" s="133"/>
      <c r="F592" s="133"/>
    </row>
    <row r="593" ht="15.75" customHeight="1">
      <c r="A593" s="133"/>
      <c r="B593" s="133"/>
      <c r="C593" s="133"/>
      <c r="D593" s="133"/>
      <c r="E593" s="133"/>
      <c r="F593" s="133"/>
    </row>
    <row r="594" ht="15.75" customHeight="1">
      <c r="A594" s="133"/>
      <c r="B594" s="133"/>
      <c r="C594" s="133"/>
      <c r="D594" s="133"/>
      <c r="E594" s="133"/>
      <c r="F594" s="133"/>
    </row>
    <row r="595" ht="15.75" customHeight="1">
      <c r="A595" s="133"/>
      <c r="B595" s="133"/>
      <c r="C595" s="133"/>
      <c r="D595" s="133"/>
      <c r="E595" s="133"/>
      <c r="F595" s="133"/>
    </row>
    <row r="596" ht="15.75" customHeight="1">
      <c r="A596" s="133"/>
      <c r="B596" s="133"/>
      <c r="C596" s="133"/>
      <c r="D596" s="133"/>
      <c r="E596" s="133"/>
      <c r="F596" s="133"/>
    </row>
    <row r="597" ht="15.75" customHeight="1">
      <c r="A597" s="133"/>
      <c r="B597" s="133"/>
      <c r="C597" s="133"/>
      <c r="D597" s="133"/>
      <c r="E597" s="133"/>
      <c r="F597" s="133"/>
    </row>
    <row r="598" ht="15.75" customHeight="1">
      <c r="A598" s="133"/>
      <c r="B598" s="133"/>
      <c r="C598" s="133"/>
      <c r="D598" s="133"/>
      <c r="E598" s="133"/>
      <c r="F598" s="133"/>
    </row>
    <row r="599" ht="15.75" customHeight="1">
      <c r="A599" s="133"/>
      <c r="B599" s="133"/>
      <c r="C599" s="133"/>
      <c r="D599" s="133"/>
      <c r="E599" s="133"/>
      <c r="F599" s="133"/>
    </row>
    <row r="600" ht="15.75" customHeight="1">
      <c r="A600" s="133"/>
      <c r="B600" s="133"/>
      <c r="C600" s="133"/>
      <c r="D600" s="133"/>
      <c r="E600" s="133"/>
      <c r="F600" s="133"/>
    </row>
    <row r="601" ht="15.75" customHeight="1">
      <c r="A601" s="133"/>
      <c r="B601" s="133"/>
      <c r="C601" s="133"/>
      <c r="D601" s="133"/>
      <c r="E601" s="133"/>
      <c r="F601" s="133"/>
    </row>
    <row r="602" ht="15.75" customHeight="1">
      <c r="A602" s="133"/>
      <c r="B602" s="133"/>
      <c r="C602" s="133"/>
      <c r="D602" s="133"/>
      <c r="E602" s="133"/>
      <c r="F602" s="133"/>
    </row>
    <row r="603" ht="15.75" customHeight="1">
      <c r="A603" s="133"/>
      <c r="B603" s="133"/>
      <c r="C603" s="133"/>
      <c r="D603" s="133"/>
      <c r="E603" s="133"/>
      <c r="F603" s="133"/>
    </row>
    <row r="604" ht="15.75" customHeight="1">
      <c r="A604" s="133"/>
      <c r="B604" s="133"/>
      <c r="C604" s="133"/>
      <c r="D604" s="133"/>
      <c r="E604" s="133"/>
      <c r="F604" s="133"/>
    </row>
    <row r="605" ht="15.75" customHeight="1">
      <c r="A605" s="133"/>
      <c r="B605" s="133"/>
      <c r="C605" s="133"/>
      <c r="D605" s="133"/>
      <c r="E605" s="133"/>
      <c r="F605" s="133"/>
    </row>
    <row r="606" ht="15.75" customHeight="1">
      <c r="A606" s="133"/>
      <c r="B606" s="133"/>
      <c r="C606" s="133"/>
      <c r="D606" s="133"/>
      <c r="E606" s="133"/>
      <c r="F606" s="133"/>
    </row>
    <row r="607" ht="15.75" customHeight="1">
      <c r="A607" s="133"/>
      <c r="B607" s="133"/>
      <c r="C607" s="133"/>
      <c r="D607" s="133"/>
      <c r="E607" s="133"/>
      <c r="F607" s="133"/>
    </row>
    <row r="608" ht="15.75" customHeight="1">
      <c r="A608" s="133"/>
      <c r="B608" s="133"/>
      <c r="C608" s="133"/>
      <c r="D608" s="133"/>
      <c r="E608" s="133"/>
      <c r="F608" s="133"/>
    </row>
    <row r="609" ht="15.75" customHeight="1">
      <c r="A609" s="133"/>
      <c r="B609" s="133"/>
      <c r="C609" s="133"/>
      <c r="D609" s="133"/>
      <c r="E609" s="133"/>
      <c r="F609" s="133"/>
    </row>
    <row r="610" ht="15.75" customHeight="1">
      <c r="A610" s="133"/>
      <c r="B610" s="133"/>
      <c r="C610" s="133"/>
      <c r="D610" s="133"/>
      <c r="E610" s="133"/>
      <c r="F610" s="133"/>
    </row>
    <row r="611" ht="15.75" customHeight="1">
      <c r="A611" s="133"/>
      <c r="B611" s="133"/>
      <c r="C611" s="133"/>
      <c r="D611" s="133"/>
      <c r="E611" s="133"/>
      <c r="F611" s="133"/>
    </row>
    <row r="612" ht="15.75" customHeight="1">
      <c r="A612" s="133"/>
      <c r="B612" s="133"/>
      <c r="C612" s="133"/>
      <c r="D612" s="133"/>
      <c r="E612" s="133"/>
      <c r="F612" s="133"/>
    </row>
    <row r="613" ht="15.75" customHeight="1">
      <c r="A613" s="133"/>
      <c r="B613" s="133"/>
      <c r="C613" s="133"/>
      <c r="D613" s="133"/>
      <c r="E613" s="133"/>
      <c r="F613" s="133"/>
    </row>
    <row r="614" ht="15.75" customHeight="1">
      <c r="A614" s="133"/>
      <c r="B614" s="133"/>
      <c r="C614" s="133"/>
      <c r="D614" s="133"/>
      <c r="E614" s="133"/>
      <c r="F614" s="133"/>
    </row>
    <row r="615" ht="15.75" customHeight="1">
      <c r="A615" s="133"/>
      <c r="B615" s="133"/>
      <c r="C615" s="133"/>
      <c r="D615" s="133"/>
      <c r="E615" s="133"/>
      <c r="F615" s="133"/>
    </row>
    <row r="616" ht="15.75" customHeight="1">
      <c r="A616" s="133"/>
      <c r="B616" s="133"/>
      <c r="C616" s="133"/>
      <c r="D616" s="133"/>
      <c r="E616" s="133"/>
      <c r="F616" s="133"/>
    </row>
    <row r="617" ht="15.75" customHeight="1">
      <c r="A617" s="133"/>
      <c r="B617" s="133"/>
      <c r="C617" s="133"/>
      <c r="D617" s="133"/>
      <c r="E617" s="133"/>
      <c r="F617" s="133"/>
    </row>
    <row r="618" ht="15.75" customHeight="1">
      <c r="A618" s="133"/>
      <c r="B618" s="133"/>
      <c r="C618" s="133"/>
      <c r="D618" s="133"/>
      <c r="E618" s="133"/>
      <c r="F618" s="133"/>
    </row>
    <row r="619" ht="15.75" customHeight="1">
      <c r="A619" s="133"/>
      <c r="B619" s="133"/>
      <c r="C619" s="133"/>
      <c r="D619" s="133"/>
      <c r="E619" s="133"/>
      <c r="F619" s="133"/>
    </row>
    <row r="620" ht="15.75" customHeight="1">
      <c r="A620" s="133"/>
      <c r="B620" s="133"/>
      <c r="C620" s="133"/>
      <c r="D620" s="133"/>
      <c r="E620" s="133"/>
      <c r="F620" s="133"/>
    </row>
    <row r="621" ht="15.75" customHeight="1">
      <c r="A621" s="133"/>
      <c r="B621" s="133"/>
      <c r="C621" s="133"/>
      <c r="D621" s="133"/>
      <c r="E621" s="133"/>
      <c r="F621" s="133"/>
    </row>
    <row r="622" ht="15.75" customHeight="1">
      <c r="A622" s="133"/>
      <c r="B622" s="133"/>
      <c r="C622" s="133"/>
      <c r="D622" s="133"/>
      <c r="E622" s="133"/>
      <c r="F622" s="133"/>
    </row>
    <row r="623" ht="15.75" customHeight="1">
      <c r="A623" s="133"/>
      <c r="B623" s="133"/>
      <c r="C623" s="133"/>
      <c r="D623" s="133"/>
      <c r="E623" s="133"/>
      <c r="F623" s="133"/>
    </row>
    <row r="624" ht="15.75" customHeight="1">
      <c r="A624" s="133"/>
      <c r="B624" s="133"/>
      <c r="C624" s="133"/>
      <c r="D624" s="133"/>
      <c r="E624" s="133"/>
      <c r="F624" s="133"/>
    </row>
    <row r="625" ht="15.75" customHeight="1">
      <c r="A625" s="133"/>
      <c r="B625" s="133"/>
      <c r="C625" s="133"/>
      <c r="D625" s="133"/>
      <c r="E625" s="133"/>
      <c r="F625" s="133"/>
    </row>
    <row r="626" ht="15.75" customHeight="1">
      <c r="A626" s="133"/>
      <c r="B626" s="133"/>
      <c r="C626" s="133"/>
      <c r="D626" s="133"/>
      <c r="E626" s="133"/>
      <c r="F626" s="133"/>
    </row>
    <row r="627" ht="15.75" customHeight="1">
      <c r="A627" s="133"/>
      <c r="B627" s="133"/>
      <c r="C627" s="133"/>
      <c r="D627" s="133"/>
      <c r="E627" s="133"/>
      <c r="F627" s="133"/>
    </row>
    <row r="628" ht="15.75" customHeight="1">
      <c r="A628" s="133"/>
      <c r="B628" s="133"/>
      <c r="C628" s="133"/>
      <c r="D628" s="133"/>
      <c r="E628" s="133"/>
      <c r="F628" s="133"/>
    </row>
    <row r="629" ht="15.75" customHeight="1">
      <c r="A629" s="133"/>
      <c r="B629" s="133"/>
      <c r="C629" s="133"/>
      <c r="D629" s="133"/>
      <c r="E629" s="133"/>
      <c r="F629" s="133"/>
    </row>
    <row r="630" ht="15.75" customHeight="1">
      <c r="A630" s="133"/>
      <c r="B630" s="133"/>
      <c r="C630" s="133"/>
      <c r="D630" s="133"/>
      <c r="E630" s="133"/>
      <c r="F630" s="133"/>
    </row>
    <row r="631" ht="15.75" customHeight="1">
      <c r="A631" s="133"/>
      <c r="B631" s="133"/>
      <c r="C631" s="133"/>
      <c r="D631" s="133"/>
      <c r="E631" s="133"/>
      <c r="F631" s="133"/>
    </row>
    <row r="632" ht="15.75" customHeight="1">
      <c r="A632" s="133"/>
      <c r="B632" s="133"/>
      <c r="C632" s="133"/>
      <c r="D632" s="133"/>
      <c r="E632" s="133"/>
      <c r="F632" s="133"/>
    </row>
    <row r="633" ht="15.75" customHeight="1">
      <c r="A633" s="133"/>
      <c r="B633" s="133"/>
      <c r="C633" s="133"/>
      <c r="D633" s="133"/>
      <c r="E633" s="133"/>
      <c r="F633" s="133"/>
    </row>
    <row r="634" ht="15.75" customHeight="1">
      <c r="A634" s="133"/>
      <c r="B634" s="133"/>
      <c r="C634" s="133"/>
      <c r="D634" s="133"/>
      <c r="E634" s="133"/>
      <c r="F634" s="133"/>
    </row>
    <row r="635" ht="15.75" customHeight="1">
      <c r="A635" s="133"/>
      <c r="B635" s="133"/>
      <c r="C635" s="133"/>
      <c r="D635" s="133"/>
      <c r="E635" s="133"/>
      <c r="F635" s="133"/>
    </row>
    <row r="636" ht="15.75" customHeight="1">
      <c r="A636" s="133"/>
      <c r="B636" s="133"/>
      <c r="C636" s="133"/>
      <c r="D636" s="133"/>
      <c r="E636" s="133"/>
      <c r="F636" s="133"/>
    </row>
    <row r="637" ht="15.75" customHeight="1">
      <c r="A637" s="133"/>
      <c r="B637" s="133"/>
      <c r="C637" s="133"/>
      <c r="D637" s="133"/>
      <c r="E637" s="133"/>
      <c r="F637" s="133"/>
    </row>
    <row r="638" ht="15.75" customHeight="1">
      <c r="A638" s="133"/>
      <c r="B638" s="133"/>
      <c r="C638" s="133"/>
      <c r="D638" s="133"/>
      <c r="E638" s="133"/>
      <c r="F638" s="133"/>
    </row>
    <row r="639" ht="15.75" customHeight="1">
      <c r="A639" s="133"/>
      <c r="B639" s="133"/>
      <c r="C639" s="133"/>
      <c r="D639" s="133"/>
      <c r="E639" s="133"/>
      <c r="F639" s="133"/>
    </row>
    <row r="640" ht="15.75" customHeight="1">
      <c r="A640" s="133"/>
      <c r="B640" s="133"/>
      <c r="C640" s="133"/>
      <c r="D640" s="133"/>
      <c r="E640" s="133"/>
      <c r="F640" s="133"/>
    </row>
    <row r="641" ht="15.75" customHeight="1">
      <c r="A641" s="133"/>
      <c r="B641" s="133"/>
      <c r="C641" s="133"/>
      <c r="D641" s="133"/>
      <c r="E641" s="133"/>
      <c r="F641" s="133"/>
    </row>
    <row r="642" ht="15.75" customHeight="1">
      <c r="A642" s="133"/>
      <c r="B642" s="133"/>
      <c r="C642" s="133"/>
      <c r="D642" s="133"/>
      <c r="E642" s="133"/>
      <c r="F642" s="133"/>
    </row>
    <row r="643" ht="15.75" customHeight="1">
      <c r="A643" s="133"/>
      <c r="B643" s="133"/>
      <c r="C643" s="133"/>
      <c r="D643" s="133"/>
      <c r="E643" s="133"/>
      <c r="F643" s="133"/>
    </row>
    <row r="644" ht="15.75" customHeight="1">
      <c r="A644" s="133"/>
      <c r="B644" s="133"/>
      <c r="C644" s="133"/>
      <c r="D644" s="133"/>
      <c r="E644" s="133"/>
      <c r="F644" s="133"/>
    </row>
    <row r="645" ht="15.75" customHeight="1">
      <c r="A645" s="133"/>
      <c r="B645" s="133"/>
      <c r="C645" s="133"/>
      <c r="D645" s="133"/>
      <c r="E645" s="133"/>
      <c r="F645" s="133"/>
    </row>
    <row r="646" ht="15.75" customHeight="1">
      <c r="A646" s="133"/>
      <c r="B646" s="133"/>
      <c r="C646" s="133"/>
      <c r="D646" s="133"/>
      <c r="E646" s="133"/>
      <c r="F646" s="133"/>
    </row>
    <row r="647" ht="15.75" customHeight="1">
      <c r="A647" s="133"/>
      <c r="B647" s="133"/>
      <c r="C647" s="133"/>
      <c r="D647" s="133"/>
      <c r="E647" s="133"/>
      <c r="F647" s="133"/>
    </row>
    <row r="648" ht="15.75" customHeight="1">
      <c r="A648" s="133"/>
      <c r="B648" s="133"/>
      <c r="C648" s="133"/>
      <c r="D648" s="133"/>
      <c r="E648" s="133"/>
      <c r="F648" s="133"/>
    </row>
    <row r="649" ht="15.75" customHeight="1">
      <c r="A649" s="133"/>
      <c r="B649" s="133"/>
      <c r="C649" s="133"/>
      <c r="D649" s="133"/>
      <c r="E649" s="133"/>
      <c r="F649" s="133"/>
    </row>
    <row r="650" ht="15.75" customHeight="1">
      <c r="A650" s="133"/>
      <c r="B650" s="133"/>
      <c r="C650" s="133"/>
      <c r="D650" s="133"/>
      <c r="E650" s="133"/>
      <c r="F650" s="133"/>
    </row>
    <row r="651" ht="15.75" customHeight="1">
      <c r="A651" s="133"/>
      <c r="B651" s="133"/>
      <c r="C651" s="133"/>
      <c r="D651" s="133"/>
      <c r="E651" s="133"/>
      <c r="F651" s="133"/>
    </row>
    <row r="652" ht="15.75" customHeight="1">
      <c r="A652" s="133"/>
      <c r="B652" s="133"/>
      <c r="C652" s="133"/>
      <c r="D652" s="133"/>
      <c r="E652" s="133"/>
      <c r="F652" s="133"/>
    </row>
    <row r="653" ht="15.75" customHeight="1">
      <c r="A653" s="133"/>
      <c r="B653" s="133"/>
      <c r="C653" s="133"/>
      <c r="D653" s="133"/>
      <c r="E653" s="133"/>
      <c r="F653" s="133"/>
    </row>
    <row r="654" ht="15.75" customHeight="1">
      <c r="A654" s="133"/>
      <c r="B654" s="133"/>
      <c r="C654" s="133"/>
      <c r="D654" s="133"/>
      <c r="E654" s="133"/>
      <c r="F654" s="133"/>
    </row>
    <row r="655" ht="15.75" customHeight="1">
      <c r="A655" s="133"/>
      <c r="B655" s="133"/>
      <c r="C655" s="133"/>
      <c r="D655" s="133"/>
      <c r="E655" s="133"/>
      <c r="F655" s="133"/>
    </row>
    <row r="656" ht="15.75" customHeight="1">
      <c r="A656" s="133"/>
      <c r="B656" s="133"/>
      <c r="C656" s="133"/>
      <c r="D656" s="133"/>
      <c r="E656" s="133"/>
      <c r="F656" s="133"/>
    </row>
    <row r="657" ht="15.75" customHeight="1">
      <c r="A657" s="133"/>
      <c r="B657" s="133"/>
      <c r="C657" s="133"/>
      <c r="D657" s="133"/>
      <c r="E657" s="133"/>
      <c r="F657" s="133"/>
    </row>
    <row r="658" ht="15.75" customHeight="1">
      <c r="A658" s="133"/>
      <c r="B658" s="133"/>
      <c r="C658" s="133"/>
      <c r="D658" s="133"/>
      <c r="E658" s="133"/>
      <c r="F658" s="133"/>
    </row>
    <row r="659" ht="15.75" customHeight="1">
      <c r="A659" s="133"/>
      <c r="B659" s="133"/>
      <c r="C659" s="133"/>
      <c r="D659" s="133"/>
      <c r="E659" s="133"/>
      <c r="F659" s="133"/>
    </row>
    <row r="660" ht="15.75" customHeight="1">
      <c r="A660" s="133"/>
      <c r="B660" s="133"/>
      <c r="C660" s="133"/>
      <c r="D660" s="133"/>
      <c r="E660" s="133"/>
      <c r="F660" s="133"/>
    </row>
    <row r="661" ht="15.75" customHeight="1">
      <c r="A661" s="133"/>
      <c r="B661" s="133"/>
      <c r="C661" s="133"/>
      <c r="D661" s="133"/>
      <c r="E661" s="133"/>
      <c r="F661" s="133"/>
    </row>
    <row r="662" ht="15.75" customHeight="1">
      <c r="A662" s="133"/>
      <c r="B662" s="133"/>
      <c r="C662" s="133"/>
      <c r="D662" s="133"/>
      <c r="E662" s="133"/>
      <c r="F662" s="133"/>
    </row>
    <row r="663" ht="15.75" customHeight="1">
      <c r="A663" s="133"/>
      <c r="B663" s="133"/>
      <c r="C663" s="133"/>
      <c r="D663" s="133"/>
      <c r="E663" s="133"/>
      <c r="F663" s="133"/>
    </row>
    <row r="664" ht="15.75" customHeight="1">
      <c r="A664" s="133"/>
      <c r="B664" s="133"/>
      <c r="C664" s="133"/>
      <c r="D664" s="133"/>
      <c r="E664" s="133"/>
      <c r="F664" s="133"/>
    </row>
    <row r="665" ht="15.75" customHeight="1">
      <c r="A665" s="133"/>
      <c r="B665" s="133"/>
      <c r="C665" s="133"/>
      <c r="D665" s="133"/>
      <c r="E665" s="133"/>
      <c r="F665" s="133"/>
    </row>
    <row r="666" ht="15.75" customHeight="1">
      <c r="A666" s="133"/>
      <c r="B666" s="133"/>
      <c r="C666" s="133"/>
      <c r="D666" s="133"/>
      <c r="E666" s="133"/>
      <c r="F666" s="133"/>
    </row>
    <row r="667" ht="15.75" customHeight="1">
      <c r="A667" s="133"/>
      <c r="B667" s="133"/>
      <c r="C667" s="133"/>
      <c r="D667" s="133"/>
      <c r="E667" s="133"/>
      <c r="F667" s="133"/>
    </row>
    <row r="668" ht="15.75" customHeight="1">
      <c r="A668" s="133"/>
      <c r="B668" s="133"/>
      <c r="C668" s="133"/>
      <c r="D668" s="133"/>
      <c r="E668" s="133"/>
      <c r="F668" s="133"/>
    </row>
    <row r="669" ht="15.75" customHeight="1">
      <c r="A669" s="133"/>
      <c r="B669" s="133"/>
      <c r="C669" s="133"/>
      <c r="D669" s="133"/>
      <c r="E669" s="133"/>
      <c r="F669" s="133"/>
    </row>
    <row r="670" ht="15.75" customHeight="1">
      <c r="A670" s="133"/>
      <c r="B670" s="133"/>
      <c r="C670" s="133"/>
      <c r="D670" s="133"/>
      <c r="E670" s="133"/>
      <c r="F670" s="133"/>
    </row>
    <row r="671" ht="15.75" customHeight="1">
      <c r="A671" s="133"/>
      <c r="B671" s="133"/>
      <c r="C671" s="133"/>
      <c r="D671" s="133"/>
      <c r="E671" s="133"/>
      <c r="F671" s="133"/>
    </row>
    <row r="672" ht="15.75" customHeight="1">
      <c r="A672" s="133"/>
      <c r="B672" s="133"/>
      <c r="C672" s="133"/>
      <c r="D672" s="133"/>
      <c r="E672" s="133"/>
      <c r="F672" s="133"/>
    </row>
    <row r="673" ht="15.75" customHeight="1">
      <c r="A673" s="133"/>
      <c r="B673" s="133"/>
      <c r="C673" s="133"/>
      <c r="D673" s="133"/>
      <c r="E673" s="133"/>
      <c r="F673" s="133"/>
    </row>
    <row r="674" ht="15.75" customHeight="1">
      <c r="A674" s="133"/>
      <c r="B674" s="133"/>
      <c r="C674" s="133"/>
      <c r="D674" s="133"/>
      <c r="E674" s="133"/>
      <c r="F674" s="133"/>
    </row>
    <row r="675" ht="15.75" customHeight="1">
      <c r="A675" s="133"/>
      <c r="B675" s="133"/>
      <c r="C675" s="133"/>
      <c r="D675" s="133"/>
      <c r="E675" s="133"/>
      <c r="F675" s="133"/>
    </row>
    <row r="676" ht="15.75" customHeight="1">
      <c r="A676" s="133"/>
      <c r="B676" s="133"/>
      <c r="C676" s="133"/>
      <c r="D676" s="133"/>
      <c r="E676" s="133"/>
      <c r="F676" s="133"/>
    </row>
    <row r="677" ht="15.75" customHeight="1">
      <c r="A677" s="133"/>
      <c r="B677" s="133"/>
      <c r="C677" s="133"/>
      <c r="D677" s="133"/>
      <c r="E677" s="133"/>
      <c r="F677" s="133"/>
    </row>
    <row r="678" ht="15.75" customHeight="1">
      <c r="A678" s="133"/>
      <c r="B678" s="133"/>
      <c r="C678" s="133"/>
      <c r="D678" s="133"/>
      <c r="E678" s="133"/>
      <c r="F678" s="133"/>
    </row>
    <row r="679" ht="15.75" customHeight="1">
      <c r="A679" s="133"/>
      <c r="B679" s="133"/>
      <c r="C679" s="133"/>
      <c r="D679" s="133"/>
      <c r="E679" s="133"/>
      <c r="F679" s="133"/>
    </row>
    <row r="680" ht="15.75" customHeight="1">
      <c r="A680" s="133"/>
      <c r="B680" s="133"/>
      <c r="C680" s="133"/>
      <c r="D680" s="133"/>
      <c r="E680" s="133"/>
      <c r="F680" s="133"/>
    </row>
    <row r="681" ht="15.75" customHeight="1">
      <c r="A681" s="133"/>
      <c r="B681" s="133"/>
      <c r="C681" s="133"/>
      <c r="D681" s="133"/>
      <c r="E681" s="133"/>
      <c r="F681" s="133"/>
    </row>
    <row r="682" ht="15.75" customHeight="1">
      <c r="A682" s="133"/>
      <c r="B682" s="133"/>
      <c r="C682" s="133"/>
      <c r="D682" s="133"/>
      <c r="E682" s="133"/>
      <c r="F682" s="133"/>
    </row>
    <row r="683" ht="15.75" customHeight="1">
      <c r="A683" s="133"/>
      <c r="B683" s="133"/>
      <c r="C683" s="133"/>
      <c r="D683" s="133"/>
      <c r="E683" s="133"/>
      <c r="F683" s="133"/>
    </row>
    <row r="684" ht="15.75" customHeight="1">
      <c r="A684" s="133"/>
      <c r="B684" s="133"/>
      <c r="C684" s="133"/>
      <c r="D684" s="133"/>
      <c r="E684" s="133"/>
      <c r="F684" s="133"/>
    </row>
    <row r="685" ht="15.75" customHeight="1">
      <c r="A685" s="133"/>
      <c r="B685" s="133"/>
      <c r="C685" s="133"/>
      <c r="D685" s="133"/>
      <c r="E685" s="133"/>
      <c r="F685" s="133"/>
    </row>
    <row r="686" ht="15.75" customHeight="1">
      <c r="A686" s="133"/>
      <c r="B686" s="133"/>
      <c r="C686" s="133"/>
      <c r="D686" s="133"/>
      <c r="E686" s="133"/>
      <c r="F686" s="133"/>
    </row>
    <row r="687" ht="15.75" customHeight="1">
      <c r="A687" s="133"/>
      <c r="B687" s="133"/>
      <c r="C687" s="133"/>
      <c r="D687" s="133"/>
      <c r="E687" s="133"/>
      <c r="F687" s="133"/>
    </row>
    <row r="688" ht="15.75" customHeight="1">
      <c r="A688" s="133"/>
      <c r="B688" s="133"/>
      <c r="C688" s="133"/>
      <c r="D688" s="133"/>
      <c r="E688" s="133"/>
      <c r="F688" s="133"/>
    </row>
    <row r="689" ht="15.75" customHeight="1">
      <c r="A689" s="133"/>
      <c r="B689" s="133"/>
      <c r="C689" s="133"/>
      <c r="D689" s="133"/>
      <c r="E689" s="133"/>
      <c r="F689" s="133"/>
    </row>
    <row r="690" ht="15.75" customHeight="1">
      <c r="A690" s="133"/>
      <c r="B690" s="133"/>
      <c r="C690" s="133"/>
      <c r="D690" s="133"/>
      <c r="E690" s="133"/>
      <c r="F690" s="133"/>
    </row>
    <row r="691" ht="15.75" customHeight="1">
      <c r="A691" s="133"/>
      <c r="B691" s="133"/>
      <c r="C691" s="133"/>
      <c r="D691" s="133"/>
      <c r="E691" s="133"/>
      <c r="F691" s="133"/>
    </row>
    <row r="692" ht="15.75" customHeight="1">
      <c r="A692" s="133"/>
      <c r="B692" s="133"/>
      <c r="C692" s="133"/>
      <c r="D692" s="133"/>
      <c r="E692" s="133"/>
      <c r="F692" s="133"/>
    </row>
    <row r="693" ht="15.75" customHeight="1">
      <c r="A693" s="133"/>
      <c r="B693" s="133"/>
      <c r="C693" s="133"/>
      <c r="D693" s="133"/>
      <c r="E693" s="133"/>
      <c r="F693" s="133"/>
    </row>
    <row r="694" ht="15.75" customHeight="1">
      <c r="A694" s="133"/>
      <c r="B694" s="133"/>
      <c r="C694" s="133"/>
      <c r="D694" s="133"/>
      <c r="E694" s="133"/>
      <c r="F694" s="133"/>
    </row>
    <row r="695" ht="15.75" customHeight="1">
      <c r="A695" s="133"/>
      <c r="B695" s="133"/>
      <c r="C695" s="133"/>
      <c r="D695" s="133"/>
      <c r="E695" s="133"/>
      <c r="F695" s="133"/>
    </row>
    <row r="696" ht="15.75" customHeight="1">
      <c r="A696" s="133"/>
      <c r="B696" s="133"/>
      <c r="C696" s="133"/>
      <c r="D696" s="133"/>
      <c r="E696" s="133"/>
      <c r="F696" s="133"/>
    </row>
    <row r="697" ht="15.75" customHeight="1">
      <c r="A697" s="133"/>
      <c r="B697" s="133"/>
      <c r="C697" s="133"/>
      <c r="D697" s="133"/>
      <c r="E697" s="133"/>
      <c r="F697" s="133"/>
    </row>
    <row r="698" ht="15.75" customHeight="1">
      <c r="A698" s="133"/>
      <c r="B698" s="133"/>
      <c r="C698" s="133"/>
      <c r="D698" s="133"/>
      <c r="E698" s="133"/>
      <c r="F698" s="133"/>
    </row>
    <row r="699" ht="15.75" customHeight="1">
      <c r="A699" s="133"/>
      <c r="B699" s="133"/>
      <c r="C699" s="133"/>
      <c r="D699" s="133"/>
      <c r="E699" s="133"/>
      <c r="F699" s="133"/>
    </row>
    <row r="700" ht="15.75" customHeight="1">
      <c r="A700" s="133"/>
      <c r="B700" s="133"/>
      <c r="C700" s="133"/>
      <c r="D700" s="133"/>
      <c r="E700" s="133"/>
      <c r="F700" s="133"/>
    </row>
    <row r="701" ht="15.75" customHeight="1">
      <c r="A701" s="133"/>
      <c r="B701" s="133"/>
      <c r="C701" s="133"/>
      <c r="D701" s="133"/>
      <c r="E701" s="133"/>
      <c r="F701" s="133"/>
    </row>
    <row r="702" ht="15.75" customHeight="1">
      <c r="A702" s="133"/>
      <c r="B702" s="133"/>
      <c r="C702" s="133"/>
      <c r="D702" s="133"/>
      <c r="E702" s="133"/>
      <c r="F702" s="133"/>
    </row>
    <row r="703" ht="15.75" customHeight="1">
      <c r="A703" s="133"/>
      <c r="B703" s="133"/>
      <c r="C703" s="133"/>
      <c r="D703" s="133"/>
      <c r="E703" s="133"/>
      <c r="F703" s="133"/>
    </row>
    <row r="704" ht="15.75" customHeight="1">
      <c r="A704" s="133"/>
      <c r="B704" s="133"/>
      <c r="C704" s="133"/>
      <c r="D704" s="133"/>
      <c r="E704" s="133"/>
      <c r="F704" s="133"/>
    </row>
    <row r="705" ht="15.75" customHeight="1">
      <c r="A705" s="133"/>
      <c r="B705" s="133"/>
      <c r="C705" s="133"/>
      <c r="D705" s="133"/>
      <c r="E705" s="133"/>
      <c r="F705" s="133"/>
    </row>
    <row r="706" ht="15.75" customHeight="1">
      <c r="A706" s="133"/>
      <c r="B706" s="133"/>
      <c r="C706" s="133"/>
      <c r="D706" s="133"/>
      <c r="E706" s="133"/>
      <c r="F706" s="133"/>
    </row>
    <row r="707" ht="15.75" customHeight="1">
      <c r="A707" s="133"/>
      <c r="B707" s="133"/>
      <c r="C707" s="133"/>
      <c r="D707" s="133"/>
      <c r="E707" s="133"/>
      <c r="F707" s="133"/>
    </row>
    <row r="708" ht="15.75" customHeight="1">
      <c r="A708" s="133"/>
      <c r="B708" s="133"/>
      <c r="C708" s="133"/>
      <c r="D708" s="133"/>
      <c r="E708" s="133"/>
      <c r="F708" s="133"/>
    </row>
    <row r="709" ht="15.75" customHeight="1">
      <c r="A709" s="133"/>
      <c r="B709" s="133"/>
      <c r="C709" s="133"/>
      <c r="D709" s="133"/>
      <c r="E709" s="133"/>
      <c r="F709" s="133"/>
    </row>
    <row r="710" ht="15.75" customHeight="1">
      <c r="A710" s="133"/>
      <c r="B710" s="133"/>
      <c r="C710" s="133"/>
      <c r="D710" s="133"/>
      <c r="E710" s="133"/>
      <c r="F710" s="133"/>
    </row>
    <row r="711" ht="15.75" customHeight="1">
      <c r="A711" s="133"/>
      <c r="B711" s="133"/>
      <c r="C711" s="133"/>
      <c r="D711" s="133"/>
      <c r="E711" s="133"/>
      <c r="F711" s="133"/>
    </row>
    <row r="712" ht="15.75" customHeight="1">
      <c r="A712" s="133"/>
      <c r="B712" s="133"/>
      <c r="C712" s="133"/>
      <c r="D712" s="133"/>
      <c r="E712" s="133"/>
      <c r="F712" s="133"/>
    </row>
    <row r="713" ht="15.75" customHeight="1">
      <c r="A713" s="133"/>
      <c r="B713" s="133"/>
      <c r="C713" s="133"/>
      <c r="D713" s="133"/>
      <c r="E713" s="133"/>
      <c r="F713" s="133"/>
    </row>
    <row r="714" ht="15.75" customHeight="1">
      <c r="A714" s="133"/>
      <c r="B714" s="133"/>
      <c r="C714" s="133"/>
      <c r="D714" s="133"/>
      <c r="E714" s="133"/>
      <c r="F714" s="133"/>
    </row>
    <row r="715" ht="15.75" customHeight="1">
      <c r="A715" s="133"/>
      <c r="B715" s="133"/>
      <c r="C715" s="133"/>
      <c r="D715" s="133"/>
      <c r="E715" s="133"/>
      <c r="F715" s="133"/>
    </row>
    <row r="716" ht="15.75" customHeight="1">
      <c r="A716" s="133"/>
      <c r="B716" s="133"/>
      <c r="C716" s="133"/>
      <c r="D716" s="133"/>
      <c r="E716" s="133"/>
      <c r="F716" s="133"/>
    </row>
    <row r="717" ht="15.75" customHeight="1">
      <c r="A717" s="133"/>
      <c r="B717" s="133"/>
      <c r="C717" s="133"/>
      <c r="D717" s="133"/>
      <c r="E717" s="133"/>
      <c r="F717" s="133"/>
    </row>
    <row r="718" ht="15.75" customHeight="1">
      <c r="A718" s="133"/>
      <c r="B718" s="133"/>
      <c r="C718" s="133"/>
      <c r="D718" s="133"/>
      <c r="E718" s="133"/>
      <c r="F718" s="133"/>
    </row>
    <row r="719" ht="15.75" customHeight="1">
      <c r="A719" s="133"/>
      <c r="B719" s="133"/>
      <c r="C719" s="133"/>
      <c r="D719" s="133"/>
      <c r="E719" s="133"/>
      <c r="F719" s="133"/>
    </row>
    <row r="720" ht="15.75" customHeight="1">
      <c r="A720" s="133"/>
      <c r="B720" s="133"/>
      <c r="C720" s="133"/>
      <c r="D720" s="133"/>
      <c r="E720" s="133"/>
      <c r="F720" s="133"/>
    </row>
    <row r="721" ht="15.75" customHeight="1">
      <c r="A721" s="133"/>
      <c r="B721" s="133"/>
      <c r="C721" s="133"/>
      <c r="D721" s="133"/>
      <c r="E721" s="133"/>
      <c r="F721" s="133"/>
    </row>
    <row r="722" ht="15.75" customHeight="1">
      <c r="A722" s="133"/>
      <c r="B722" s="133"/>
      <c r="C722" s="133"/>
      <c r="D722" s="133"/>
      <c r="E722" s="133"/>
      <c r="F722" s="133"/>
    </row>
    <row r="723" ht="15.75" customHeight="1">
      <c r="A723" s="133"/>
      <c r="B723" s="133"/>
      <c r="C723" s="133"/>
      <c r="D723" s="133"/>
      <c r="E723" s="133"/>
      <c r="F723" s="133"/>
    </row>
    <row r="724" ht="15.75" customHeight="1">
      <c r="A724" s="133"/>
      <c r="B724" s="133"/>
      <c r="C724" s="133"/>
      <c r="D724" s="133"/>
      <c r="E724" s="133"/>
      <c r="F724" s="133"/>
    </row>
    <row r="725" ht="15.75" customHeight="1">
      <c r="A725" s="133"/>
      <c r="B725" s="133"/>
      <c r="C725" s="133"/>
      <c r="D725" s="133"/>
      <c r="E725" s="133"/>
      <c r="F725" s="133"/>
    </row>
    <row r="726" ht="15.75" customHeight="1">
      <c r="A726" s="133"/>
      <c r="B726" s="133"/>
      <c r="C726" s="133"/>
      <c r="D726" s="133"/>
      <c r="E726" s="133"/>
      <c r="F726" s="133"/>
    </row>
    <row r="727" ht="15.75" customHeight="1">
      <c r="A727" s="133"/>
      <c r="B727" s="133"/>
      <c r="C727" s="133"/>
      <c r="D727" s="133"/>
      <c r="E727" s="133"/>
      <c r="F727" s="133"/>
    </row>
    <row r="728" ht="15.75" customHeight="1">
      <c r="A728" s="133"/>
      <c r="B728" s="133"/>
      <c r="C728" s="133"/>
      <c r="D728" s="133"/>
      <c r="E728" s="133"/>
      <c r="F728" s="133"/>
    </row>
    <row r="729" ht="15.75" customHeight="1">
      <c r="A729" s="133"/>
      <c r="B729" s="133"/>
      <c r="C729" s="133"/>
      <c r="D729" s="133"/>
      <c r="E729" s="133"/>
      <c r="F729" s="133"/>
    </row>
    <row r="730" ht="15.75" customHeight="1">
      <c r="A730" s="133"/>
      <c r="B730" s="133"/>
      <c r="C730" s="133"/>
      <c r="D730" s="133"/>
      <c r="E730" s="133"/>
      <c r="F730" s="133"/>
    </row>
    <row r="731" ht="15.75" customHeight="1">
      <c r="A731" s="133"/>
      <c r="B731" s="133"/>
      <c r="C731" s="133"/>
      <c r="D731" s="133"/>
      <c r="E731" s="133"/>
      <c r="F731" s="133"/>
    </row>
    <row r="732" ht="15.75" customHeight="1">
      <c r="A732" s="133"/>
      <c r="B732" s="133"/>
      <c r="C732" s="133"/>
      <c r="D732" s="133"/>
      <c r="E732" s="133"/>
      <c r="F732" s="133"/>
    </row>
    <row r="733" ht="15.75" customHeight="1">
      <c r="A733" s="133"/>
      <c r="B733" s="133"/>
      <c r="C733" s="133"/>
      <c r="D733" s="133"/>
      <c r="E733" s="133"/>
      <c r="F733" s="133"/>
    </row>
    <row r="734" ht="15.75" customHeight="1">
      <c r="A734" s="133"/>
      <c r="B734" s="133"/>
      <c r="C734" s="133"/>
      <c r="D734" s="133"/>
      <c r="E734" s="133"/>
      <c r="F734" s="133"/>
    </row>
    <row r="735" ht="15.75" customHeight="1">
      <c r="A735" s="133"/>
      <c r="B735" s="133"/>
      <c r="C735" s="133"/>
      <c r="D735" s="133"/>
      <c r="E735" s="133"/>
      <c r="F735" s="133"/>
    </row>
    <row r="736" ht="15.75" customHeight="1">
      <c r="A736" s="133"/>
      <c r="B736" s="133"/>
      <c r="C736" s="133"/>
      <c r="D736" s="133"/>
      <c r="E736" s="133"/>
      <c r="F736" s="133"/>
    </row>
    <row r="737" ht="15.75" customHeight="1">
      <c r="A737" s="133"/>
      <c r="B737" s="133"/>
      <c r="C737" s="133"/>
      <c r="D737" s="133"/>
      <c r="E737" s="133"/>
      <c r="F737" s="133"/>
    </row>
    <row r="738" ht="15.75" customHeight="1">
      <c r="A738" s="133"/>
      <c r="B738" s="133"/>
      <c r="C738" s="133"/>
      <c r="D738" s="133"/>
      <c r="E738" s="133"/>
      <c r="F738" s="133"/>
    </row>
    <row r="739" ht="15.75" customHeight="1">
      <c r="A739" s="133"/>
      <c r="B739" s="133"/>
      <c r="C739" s="133"/>
      <c r="D739" s="133"/>
      <c r="E739" s="133"/>
      <c r="F739" s="133"/>
    </row>
    <row r="740" ht="15.75" customHeight="1">
      <c r="A740" s="133"/>
      <c r="B740" s="133"/>
      <c r="C740" s="133"/>
      <c r="D740" s="133"/>
      <c r="E740" s="133"/>
      <c r="F740" s="133"/>
    </row>
    <row r="741" ht="15.75" customHeight="1">
      <c r="A741" s="133"/>
      <c r="B741" s="133"/>
      <c r="C741" s="133"/>
      <c r="D741" s="133"/>
      <c r="E741" s="133"/>
      <c r="F741" s="133"/>
    </row>
    <row r="742" ht="15.75" customHeight="1">
      <c r="A742" s="133"/>
      <c r="B742" s="133"/>
      <c r="C742" s="133"/>
      <c r="D742" s="133"/>
      <c r="E742" s="133"/>
      <c r="F742" s="133"/>
    </row>
    <row r="743" ht="15.75" customHeight="1">
      <c r="A743" s="133"/>
      <c r="B743" s="133"/>
      <c r="C743" s="133"/>
      <c r="D743" s="133"/>
      <c r="E743" s="133"/>
      <c r="F743" s="133"/>
    </row>
    <row r="744" ht="15.75" customHeight="1">
      <c r="A744" s="133"/>
      <c r="B744" s="133"/>
      <c r="C744" s="133"/>
      <c r="D744" s="133"/>
      <c r="E744" s="133"/>
      <c r="F744" s="133"/>
    </row>
    <row r="745" ht="15.75" customHeight="1">
      <c r="A745" s="133"/>
      <c r="B745" s="133"/>
      <c r="C745" s="133"/>
      <c r="D745" s="133"/>
      <c r="E745" s="133"/>
      <c r="F745" s="133"/>
    </row>
    <row r="746" ht="15.75" customHeight="1">
      <c r="A746" s="133"/>
      <c r="B746" s="133"/>
      <c r="C746" s="133"/>
      <c r="D746" s="133"/>
      <c r="E746" s="133"/>
      <c r="F746" s="133"/>
    </row>
    <row r="747" ht="15.75" customHeight="1">
      <c r="A747" s="133"/>
      <c r="B747" s="133"/>
      <c r="C747" s="133"/>
      <c r="D747" s="133"/>
      <c r="E747" s="133"/>
      <c r="F747" s="133"/>
    </row>
    <row r="748" ht="15.75" customHeight="1">
      <c r="A748" s="133"/>
      <c r="B748" s="133"/>
      <c r="C748" s="133"/>
      <c r="D748" s="133"/>
      <c r="E748" s="133"/>
      <c r="F748" s="133"/>
    </row>
    <row r="749" ht="15.75" customHeight="1">
      <c r="A749" s="133"/>
      <c r="B749" s="133"/>
      <c r="C749" s="133"/>
      <c r="D749" s="133"/>
      <c r="E749" s="133"/>
      <c r="F749" s="133"/>
    </row>
    <row r="750" ht="15.75" customHeight="1">
      <c r="A750" s="133"/>
      <c r="B750" s="133"/>
      <c r="C750" s="133"/>
      <c r="D750" s="133"/>
      <c r="E750" s="133"/>
      <c r="F750" s="133"/>
    </row>
    <row r="751" ht="15.75" customHeight="1">
      <c r="A751" s="133"/>
      <c r="B751" s="133"/>
      <c r="C751" s="133"/>
      <c r="D751" s="133"/>
      <c r="E751" s="133"/>
      <c r="F751" s="133"/>
    </row>
    <row r="752" ht="15.75" customHeight="1">
      <c r="A752" s="133"/>
      <c r="B752" s="133"/>
      <c r="C752" s="133"/>
      <c r="D752" s="133"/>
      <c r="E752" s="133"/>
      <c r="F752" s="133"/>
    </row>
    <row r="753" ht="15.75" customHeight="1">
      <c r="A753" s="133"/>
      <c r="B753" s="133"/>
      <c r="C753" s="133"/>
      <c r="D753" s="133"/>
      <c r="E753" s="133"/>
      <c r="F753" s="133"/>
    </row>
    <row r="754" ht="15.75" customHeight="1">
      <c r="A754" s="133"/>
      <c r="B754" s="133"/>
      <c r="C754" s="133"/>
      <c r="D754" s="133"/>
      <c r="E754" s="133"/>
      <c r="F754" s="133"/>
    </row>
    <row r="755" ht="15.75" customHeight="1">
      <c r="A755" s="133"/>
      <c r="B755" s="133"/>
      <c r="C755" s="133"/>
      <c r="D755" s="133"/>
      <c r="E755" s="133"/>
      <c r="F755" s="133"/>
    </row>
    <row r="756" ht="15.75" customHeight="1">
      <c r="A756" s="133"/>
      <c r="B756" s="133"/>
      <c r="C756" s="133"/>
      <c r="D756" s="133"/>
      <c r="E756" s="133"/>
      <c r="F756" s="133"/>
    </row>
    <row r="757" ht="15.75" customHeight="1">
      <c r="A757" s="133"/>
      <c r="B757" s="133"/>
      <c r="C757" s="133"/>
      <c r="D757" s="133"/>
      <c r="E757" s="133"/>
      <c r="F757" s="133"/>
    </row>
    <row r="758" ht="15.75" customHeight="1">
      <c r="A758" s="133"/>
      <c r="B758" s="133"/>
      <c r="C758" s="133"/>
      <c r="D758" s="133"/>
      <c r="E758" s="133"/>
      <c r="F758" s="133"/>
    </row>
    <row r="759" ht="15.75" customHeight="1">
      <c r="A759" s="133"/>
      <c r="B759" s="133"/>
      <c r="C759" s="133"/>
      <c r="D759" s="133"/>
      <c r="E759" s="133"/>
      <c r="F759" s="133"/>
    </row>
    <row r="760" ht="15.75" customHeight="1">
      <c r="A760" s="133"/>
      <c r="B760" s="133"/>
      <c r="C760" s="133"/>
      <c r="D760" s="133"/>
      <c r="E760" s="133"/>
      <c r="F760" s="133"/>
    </row>
    <row r="761" ht="15.75" customHeight="1">
      <c r="A761" s="133"/>
      <c r="B761" s="133"/>
      <c r="C761" s="133"/>
      <c r="D761" s="133"/>
      <c r="E761" s="133"/>
      <c r="F761" s="133"/>
    </row>
    <row r="762" ht="15.75" customHeight="1">
      <c r="A762" s="133"/>
      <c r="B762" s="133"/>
      <c r="C762" s="133"/>
      <c r="D762" s="133"/>
      <c r="E762" s="133"/>
      <c r="F762" s="133"/>
    </row>
    <row r="763" ht="15.75" customHeight="1">
      <c r="A763" s="133"/>
      <c r="B763" s="133"/>
      <c r="C763" s="133"/>
      <c r="D763" s="133"/>
      <c r="E763" s="133"/>
      <c r="F763" s="133"/>
    </row>
    <row r="764" ht="15.75" customHeight="1">
      <c r="A764" s="133"/>
      <c r="B764" s="133"/>
      <c r="C764" s="133"/>
      <c r="D764" s="133"/>
      <c r="E764" s="133"/>
      <c r="F764" s="133"/>
    </row>
    <row r="765" ht="15.75" customHeight="1">
      <c r="A765" s="133"/>
      <c r="B765" s="133"/>
      <c r="C765" s="133"/>
      <c r="D765" s="133"/>
      <c r="E765" s="133"/>
      <c r="F765" s="133"/>
    </row>
    <row r="766" ht="15.75" customHeight="1">
      <c r="A766" s="133"/>
      <c r="B766" s="133"/>
      <c r="C766" s="133"/>
      <c r="D766" s="133"/>
      <c r="E766" s="133"/>
      <c r="F766" s="133"/>
    </row>
    <row r="767" ht="15.75" customHeight="1">
      <c r="A767" s="133"/>
      <c r="B767" s="133"/>
      <c r="C767" s="133"/>
      <c r="D767" s="133"/>
      <c r="E767" s="133"/>
      <c r="F767" s="133"/>
    </row>
    <row r="768" ht="15.75" customHeight="1">
      <c r="A768" s="133"/>
      <c r="B768" s="133"/>
      <c r="C768" s="133"/>
      <c r="D768" s="133"/>
      <c r="E768" s="133"/>
      <c r="F768" s="133"/>
    </row>
    <row r="769" ht="15.75" customHeight="1">
      <c r="A769" s="133"/>
      <c r="B769" s="133"/>
      <c r="C769" s="133"/>
      <c r="D769" s="133"/>
      <c r="E769" s="133"/>
      <c r="F769" s="133"/>
    </row>
    <row r="770" ht="15.75" customHeight="1">
      <c r="A770" s="133"/>
      <c r="B770" s="133"/>
      <c r="C770" s="133"/>
      <c r="D770" s="133"/>
      <c r="E770" s="133"/>
      <c r="F770" s="133"/>
    </row>
    <row r="771" ht="15.75" customHeight="1">
      <c r="A771" s="133"/>
      <c r="B771" s="133"/>
      <c r="C771" s="133"/>
      <c r="D771" s="133"/>
      <c r="E771" s="133"/>
      <c r="F771" s="133"/>
    </row>
    <row r="772" ht="15.75" customHeight="1">
      <c r="A772" s="133"/>
      <c r="B772" s="133"/>
      <c r="C772" s="133"/>
      <c r="D772" s="133"/>
      <c r="E772" s="133"/>
      <c r="F772" s="133"/>
    </row>
    <row r="773" ht="15.75" customHeight="1">
      <c r="A773" s="133"/>
      <c r="B773" s="133"/>
      <c r="C773" s="133"/>
      <c r="D773" s="133"/>
      <c r="E773" s="133"/>
      <c r="F773" s="133"/>
    </row>
    <row r="774" ht="15.75" customHeight="1">
      <c r="A774" s="133"/>
      <c r="B774" s="133"/>
      <c r="C774" s="133"/>
      <c r="D774" s="133"/>
      <c r="E774" s="133"/>
      <c r="F774" s="133"/>
    </row>
    <row r="775" ht="15.75" customHeight="1">
      <c r="A775" s="133"/>
      <c r="B775" s="133"/>
      <c r="C775" s="133"/>
      <c r="D775" s="133"/>
      <c r="E775" s="133"/>
      <c r="F775" s="133"/>
    </row>
    <row r="776" ht="15.75" customHeight="1">
      <c r="A776" s="133"/>
      <c r="B776" s="133"/>
      <c r="C776" s="133"/>
      <c r="D776" s="133"/>
      <c r="E776" s="133"/>
      <c r="F776" s="133"/>
    </row>
    <row r="777" ht="15.75" customHeight="1">
      <c r="A777" s="133"/>
      <c r="B777" s="133"/>
      <c r="C777" s="133"/>
      <c r="D777" s="133"/>
      <c r="E777" s="133"/>
      <c r="F777" s="133"/>
    </row>
    <row r="778" ht="15.75" customHeight="1">
      <c r="A778" s="133"/>
      <c r="B778" s="133"/>
      <c r="C778" s="133"/>
      <c r="D778" s="133"/>
      <c r="E778" s="133"/>
      <c r="F778" s="133"/>
    </row>
    <row r="779" ht="15.75" customHeight="1">
      <c r="A779" s="133"/>
      <c r="B779" s="133"/>
      <c r="C779" s="133"/>
      <c r="D779" s="133"/>
      <c r="E779" s="133"/>
      <c r="F779" s="133"/>
    </row>
    <row r="780" ht="15.75" customHeight="1">
      <c r="A780" s="133"/>
      <c r="B780" s="133"/>
      <c r="C780" s="133"/>
      <c r="D780" s="133"/>
      <c r="E780" s="133"/>
      <c r="F780" s="133"/>
    </row>
    <row r="781" ht="15.75" customHeight="1">
      <c r="A781" s="133"/>
      <c r="B781" s="133"/>
      <c r="C781" s="133"/>
      <c r="D781" s="133"/>
      <c r="E781" s="133"/>
      <c r="F781" s="133"/>
    </row>
    <row r="782" ht="15.75" customHeight="1">
      <c r="A782" s="133"/>
      <c r="B782" s="133"/>
      <c r="C782" s="133"/>
      <c r="D782" s="133"/>
      <c r="E782" s="133"/>
      <c r="F782" s="133"/>
    </row>
    <row r="783" ht="15.75" customHeight="1">
      <c r="A783" s="133"/>
      <c r="B783" s="133"/>
      <c r="C783" s="133"/>
      <c r="D783" s="133"/>
      <c r="E783" s="133"/>
      <c r="F783" s="133"/>
    </row>
    <row r="784" ht="15.75" customHeight="1">
      <c r="A784" s="133"/>
      <c r="B784" s="133"/>
      <c r="C784" s="133"/>
      <c r="D784" s="133"/>
      <c r="E784" s="133"/>
      <c r="F784" s="133"/>
    </row>
    <row r="785" ht="15.75" customHeight="1">
      <c r="A785" s="133"/>
      <c r="B785" s="133"/>
      <c r="C785" s="133"/>
      <c r="D785" s="133"/>
      <c r="E785" s="133"/>
      <c r="F785" s="133"/>
    </row>
    <row r="786" ht="15.75" customHeight="1">
      <c r="A786" s="133"/>
      <c r="B786" s="133"/>
      <c r="C786" s="133"/>
      <c r="D786" s="133"/>
      <c r="E786" s="133"/>
      <c r="F786" s="133"/>
    </row>
    <row r="787" ht="15.75" customHeight="1">
      <c r="A787" s="133"/>
      <c r="B787" s="133"/>
      <c r="C787" s="133"/>
      <c r="D787" s="133"/>
      <c r="E787" s="133"/>
      <c r="F787" s="133"/>
    </row>
    <row r="788" ht="15.75" customHeight="1">
      <c r="A788" s="133"/>
      <c r="B788" s="133"/>
      <c r="C788" s="133"/>
      <c r="D788" s="133"/>
      <c r="E788" s="133"/>
      <c r="F788" s="133"/>
    </row>
    <row r="789" ht="15.75" customHeight="1">
      <c r="A789" s="133"/>
      <c r="B789" s="133"/>
      <c r="C789" s="133"/>
      <c r="D789" s="133"/>
      <c r="E789" s="133"/>
      <c r="F789" s="133"/>
    </row>
    <row r="790" ht="15.75" customHeight="1">
      <c r="A790" s="133"/>
      <c r="B790" s="133"/>
      <c r="C790" s="133"/>
      <c r="D790" s="133"/>
      <c r="E790" s="133"/>
      <c r="F790" s="133"/>
    </row>
    <row r="791" ht="15.75" customHeight="1">
      <c r="A791" s="133"/>
      <c r="B791" s="133"/>
      <c r="C791" s="133"/>
      <c r="D791" s="133"/>
      <c r="E791" s="133"/>
      <c r="F791" s="133"/>
    </row>
    <row r="792" ht="15.75" customHeight="1">
      <c r="A792" s="133"/>
      <c r="B792" s="133"/>
      <c r="C792" s="133"/>
      <c r="D792" s="133"/>
      <c r="E792" s="133"/>
      <c r="F792" s="133"/>
    </row>
    <row r="793" ht="15.75" customHeight="1">
      <c r="A793" s="133"/>
      <c r="B793" s="133"/>
      <c r="C793" s="133"/>
      <c r="D793" s="133"/>
      <c r="E793" s="133"/>
      <c r="F793" s="133"/>
    </row>
    <row r="794" ht="15.75" customHeight="1">
      <c r="A794" s="133"/>
      <c r="B794" s="133"/>
      <c r="C794" s="133"/>
      <c r="D794" s="133"/>
      <c r="E794" s="133"/>
      <c r="F794" s="133"/>
    </row>
    <row r="795" ht="15.75" customHeight="1">
      <c r="A795" s="133"/>
      <c r="B795" s="133"/>
      <c r="C795" s="133"/>
      <c r="D795" s="133"/>
      <c r="E795" s="133"/>
      <c r="F795" s="133"/>
    </row>
    <row r="796" ht="15.75" customHeight="1">
      <c r="A796" s="133"/>
      <c r="B796" s="133"/>
      <c r="C796" s="133"/>
      <c r="D796" s="133"/>
      <c r="E796" s="133"/>
      <c r="F796" s="133"/>
    </row>
    <row r="797" ht="15.75" customHeight="1">
      <c r="A797" s="133"/>
      <c r="B797" s="133"/>
      <c r="C797" s="133"/>
      <c r="D797" s="133"/>
      <c r="E797" s="133"/>
      <c r="F797" s="133"/>
    </row>
    <row r="798" ht="15.75" customHeight="1">
      <c r="A798" s="133"/>
      <c r="B798" s="133"/>
      <c r="C798" s="133"/>
      <c r="D798" s="133"/>
      <c r="E798" s="133"/>
      <c r="F798" s="133"/>
    </row>
    <row r="799" ht="15.75" customHeight="1">
      <c r="A799" s="133"/>
      <c r="B799" s="133"/>
      <c r="C799" s="133"/>
      <c r="D799" s="133"/>
      <c r="E799" s="133"/>
      <c r="F799" s="133"/>
    </row>
    <row r="800" ht="15.75" customHeight="1">
      <c r="A800" s="133"/>
      <c r="B800" s="133"/>
      <c r="C800" s="133"/>
      <c r="D800" s="133"/>
      <c r="E800" s="133"/>
      <c r="F800" s="133"/>
    </row>
    <row r="801" ht="15.75" customHeight="1">
      <c r="A801" s="133"/>
      <c r="B801" s="133"/>
      <c r="C801" s="133"/>
      <c r="D801" s="133"/>
      <c r="E801" s="133"/>
      <c r="F801" s="133"/>
    </row>
    <row r="802" ht="15.75" customHeight="1">
      <c r="A802" s="133"/>
      <c r="B802" s="133"/>
      <c r="C802" s="133"/>
      <c r="D802" s="133"/>
      <c r="E802" s="133"/>
      <c r="F802" s="133"/>
    </row>
    <row r="803" ht="15.75" customHeight="1">
      <c r="A803" s="133"/>
      <c r="B803" s="133"/>
      <c r="C803" s="133"/>
      <c r="D803" s="133"/>
      <c r="E803" s="133"/>
      <c r="F803" s="133"/>
    </row>
    <row r="804" ht="15.75" customHeight="1">
      <c r="A804" s="133"/>
      <c r="B804" s="133"/>
      <c r="C804" s="133"/>
      <c r="D804" s="133"/>
      <c r="E804" s="133"/>
      <c r="F804" s="133"/>
    </row>
    <row r="805" ht="15.75" customHeight="1">
      <c r="A805" s="133"/>
      <c r="B805" s="133"/>
      <c r="C805" s="133"/>
      <c r="D805" s="133"/>
      <c r="E805" s="133"/>
      <c r="F805" s="133"/>
    </row>
    <row r="806" ht="15.75" customHeight="1">
      <c r="A806" s="133"/>
      <c r="B806" s="133"/>
      <c r="C806" s="133"/>
      <c r="D806" s="133"/>
      <c r="E806" s="133"/>
      <c r="F806" s="133"/>
    </row>
    <row r="807" ht="15.75" customHeight="1">
      <c r="A807" s="133"/>
      <c r="B807" s="133"/>
      <c r="C807" s="133"/>
      <c r="D807" s="133"/>
      <c r="E807" s="133"/>
      <c r="F807" s="133"/>
    </row>
    <row r="808" ht="15.75" customHeight="1">
      <c r="A808" s="133"/>
      <c r="B808" s="133"/>
      <c r="C808" s="133"/>
      <c r="D808" s="133"/>
      <c r="E808" s="133"/>
      <c r="F808" s="133"/>
    </row>
    <row r="809" ht="15.75" customHeight="1">
      <c r="A809" s="133"/>
      <c r="B809" s="133"/>
      <c r="C809" s="133"/>
      <c r="D809" s="133"/>
      <c r="E809" s="133"/>
      <c r="F809" s="133"/>
    </row>
    <row r="810" ht="15.75" customHeight="1">
      <c r="A810" s="133"/>
      <c r="B810" s="133"/>
      <c r="C810" s="133"/>
      <c r="D810" s="133"/>
      <c r="E810" s="133"/>
      <c r="F810" s="133"/>
    </row>
    <row r="811" ht="15.75" customHeight="1">
      <c r="A811" s="133"/>
      <c r="B811" s="133"/>
      <c r="C811" s="133"/>
      <c r="D811" s="133"/>
      <c r="E811" s="133"/>
      <c r="F811" s="133"/>
    </row>
    <row r="812" ht="15.75" customHeight="1">
      <c r="A812" s="133"/>
      <c r="B812" s="133"/>
      <c r="C812" s="133"/>
      <c r="D812" s="133"/>
      <c r="E812" s="133"/>
      <c r="F812" s="133"/>
    </row>
    <row r="813" ht="15.75" customHeight="1">
      <c r="A813" s="133"/>
      <c r="B813" s="133"/>
      <c r="C813" s="133"/>
      <c r="D813" s="133"/>
      <c r="E813" s="133"/>
      <c r="F813" s="133"/>
    </row>
    <row r="814" ht="15.75" customHeight="1">
      <c r="A814" s="133"/>
      <c r="B814" s="133"/>
      <c r="C814" s="133"/>
      <c r="D814" s="133"/>
      <c r="E814" s="133"/>
      <c r="F814" s="133"/>
    </row>
    <row r="815" ht="15.75" customHeight="1">
      <c r="A815" s="133"/>
      <c r="B815" s="133"/>
      <c r="C815" s="133"/>
      <c r="D815" s="133"/>
      <c r="E815" s="133"/>
      <c r="F815" s="133"/>
    </row>
    <row r="816" ht="15.75" customHeight="1">
      <c r="A816" s="133"/>
      <c r="B816" s="133"/>
      <c r="C816" s="133"/>
      <c r="D816" s="133"/>
      <c r="E816" s="133"/>
      <c r="F816" s="133"/>
    </row>
    <row r="817" ht="15.75" customHeight="1">
      <c r="A817" s="133"/>
      <c r="B817" s="133"/>
      <c r="C817" s="133"/>
      <c r="D817" s="133"/>
      <c r="E817" s="133"/>
      <c r="F817" s="133"/>
    </row>
    <row r="818" ht="15.75" customHeight="1">
      <c r="A818" s="133"/>
      <c r="B818" s="133"/>
      <c r="C818" s="133"/>
      <c r="D818" s="133"/>
      <c r="E818" s="133"/>
      <c r="F818" s="133"/>
    </row>
    <row r="819" ht="15.75" customHeight="1">
      <c r="A819" s="133"/>
      <c r="B819" s="133"/>
      <c r="C819" s="133"/>
      <c r="D819" s="133"/>
      <c r="E819" s="133"/>
      <c r="F819" s="133"/>
    </row>
    <row r="820" ht="15.75" customHeight="1">
      <c r="A820" s="133"/>
      <c r="B820" s="133"/>
      <c r="C820" s="133"/>
      <c r="D820" s="133"/>
      <c r="E820" s="133"/>
      <c r="F820" s="133"/>
    </row>
    <row r="821" ht="15.75" customHeight="1">
      <c r="A821" s="133"/>
      <c r="B821" s="133"/>
      <c r="C821" s="133"/>
      <c r="D821" s="133"/>
      <c r="E821" s="133"/>
      <c r="F821" s="133"/>
    </row>
    <row r="822" ht="15.75" customHeight="1">
      <c r="A822" s="133"/>
      <c r="B822" s="133"/>
      <c r="C822" s="133"/>
      <c r="D822" s="133"/>
      <c r="E822" s="133"/>
      <c r="F822" s="133"/>
    </row>
    <row r="823" ht="15.75" customHeight="1">
      <c r="A823" s="133"/>
      <c r="B823" s="133"/>
      <c r="C823" s="133"/>
      <c r="D823" s="133"/>
      <c r="E823" s="133"/>
      <c r="F823" s="133"/>
    </row>
    <row r="824" ht="15.75" customHeight="1">
      <c r="A824" s="133"/>
      <c r="B824" s="133"/>
      <c r="C824" s="133"/>
      <c r="D824" s="133"/>
      <c r="E824" s="133"/>
      <c r="F824" s="133"/>
    </row>
    <row r="825" ht="15.75" customHeight="1">
      <c r="A825" s="133"/>
      <c r="B825" s="133"/>
      <c r="C825" s="133"/>
      <c r="D825" s="133"/>
      <c r="E825" s="133"/>
      <c r="F825" s="133"/>
    </row>
    <row r="826" ht="15.75" customHeight="1">
      <c r="A826" s="133"/>
      <c r="B826" s="133"/>
      <c r="C826" s="133"/>
      <c r="D826" s="133"/>
      <c r="E826" s="133"/>
      <c r="F826" s="133"/>
    </row>
    <row r="827" ht="15.75" customHeight="1">
      <c r="A827" s="133"/>
      <c r="B827" s="133"/>
      <c r="C827" s="133"/>
      <c r="D827" s="133"/>
      <c r="E827" s="133"/>
      <c r="F827" s="133"/>
    </row>
    <row r="828" ht="15.75" customHeight="1">
      <c r="A828" s="133"/>
      <c r="B828" s="133"/>
      <c r="C828" s="133"/>
      <c r="D828" s="133"/>
      <c r="E828" s="133"/>
      <c r="F828" s="133"/>
    </row>
    <row r="829" ht="15.75" customHeight="1">
      <c r="A829" s="133"/>
      <c r="B829" s="133"/>
      <c r="C829" s="133"/>
      <c r="D829" s="133"/>
      <c r="E829" s="133"/>
      <c r="F829" s="133"/>
    </row>
    <row r="830" ht="15.75" customHeight="1">
      <c r="A830" s="133"/>
      <c r="B830" s="133"/>
      <c r="C830" s="133"/>
      <c r="D830" s="133"/>
      <c r="E830" s="133"/>
      <c r="F830" s="133"/>
    </row>
    <row r="831" ht="15.75" customHeight="1">
      <c r="A831" s="133"/>
      <c r="B831" s="133"/>
      <c r="C831" s="133"/>
      <c r="D831" s="133"/>
      <c r="E831" s="133"/>
      <c r="F831" s="133"/>
    </row>
    <row r="832" ht="15.75" customHeight="1">
      <c r="A832" s="133"/>
      <c r="B832" s="133"/>
      <c r="C832" s="133"/>
      <c r="D832" s="133"/>
      <c r="E832" s="133"/>
      <c r="F832" s="133"/>
    </row>
    <row r="833" ht="15.75" customHeight="1">
      <c r="A833" s="133"/>
      <c r="B833" s="133"/>
      <c r="C833" s="133"/>
      <c r="D833" s="133"/>
      <c r="E833" s="133"/>
      <c r="F833" s="133"/>
    </row>
    <row r="834" ht="15.75" customHeight="1">
      <c r="A834" s="133"/>
      <c r="B834" s="133"/>
      <c r="C834" s="133"/>
      <c r="D834" s="133"/>
      <c r="E834" s="133"/>
      <c r="F834" s="133"/>
    </row>
    <row r="835" ht="15.75" customHeight="1">
      <c r="A835" s="133"/>
      <c r="B835" s="133"/>
      <c r="C835" s="133"/>
      <c r="D835" s="133"/>
      <c r="E835" s="133"/>
      <c r="F835" s="133"/>
    </row>
    <row r="836" ht="15.75" customHeight="1">
      <c r="A836" s="133"/>
      <c r="B836" s="133"/>
      <c r="C836" s="133"/>
      <c r="D836" s="133"/>
      <c r="E836" s="133"/>
      <c r="F836" s="133"/>
    </row>
    <row r="837" ht="15.75" customHeight="1">
      <c r="A837" s="133"/>
      <c r="B837" s="133"/>
      <c r="C837" s="133"/>
      <c r="D837" s="133"/>
      <c r="E837" s="133"/>
      <c r="F837" s="133"/>
    </row>
    <row r="838" ht="15.75" customHeight="1">
      <c r="A838" s="133"/>
      <c r="B838" s="133"/>
      <c r="C838" s="133"/>
      <c r="D838" s="133"/>
      <c r="E838" s="133"/>
      <c r="F838" s="133"/>
    </row>
    <row r="839" ht="15.75" customHeight="1">
      <c r="A839" s="133"/>
      <c r="B839" s="133"/>
      <c r="C839" s="133"/>
      <c r="D839" s="133"/>
      <c r="E839" s="133"/>
      <c r="F839" s="133"/>
    </row>
    <row r="840" ht="15.75" customHeight="1">
      <c r="A840" s="133"/>
      <c r="B840" s="133"/>
      <c r="C840" s="133"/>
      <c r="D840" s="133"/>
      <c r="E840" s="133"/>
      <c r="F840" s="133"/>
    </row>
    <row r="841" ht="15.75" customHeight="1">
      <c r="A841" s="133"/>
      <c r="B841" s="133"/>
      <c r="C841" s="133"/>
      <c r="D841" s="133"/>
      <c r="E841" s="133"/>
      <c r="F841" s="133"/>
    </row>
    <row r="842" ht="15.75" customHeight="1">
      <c r="A842" s="133"/>
      <c r="B842" s="133"/>
      <c r="C842" s="133"/>
      <c r="D842" s="133"/>
      <c r="E842" s="133"/>
      <c r="F842" s="133"/>
    </row>
    <row r="843" ht="15.75" customHeight="1">
      <c r="A843" s="133"/>
      <c r="B843" s="133"/>
      <c r="C843" s="133"/>
      <c r="D843" s="133"/>
      <c r="E843" s="133"/>
      <c r="F843" s="133"/>
    </row>
    <row r="844" ht="15.75" customHeight="1">
      <c r="A844" s="133"/>
      <c r="B844" s="133"/>
      <c r="C844" s="133"/>
      <c r="D844" s="133"/>
      <c r="E844" s="133"/>
      <c r="F844" s="133"/>
    </row>
    <row r="845" ht="15.75" customHeight="1">
      <c r="A845" s="133"/>
      <c r="B845" s="133"/>
      <c r="C845" s="133"/>
      <c r="D845" s="133"/>
      <c r="E845" s="133"/>
      <c r="F845" s="133"/>
    </row>
    <row r="846" ht="15.75" customHeight="1">
      <c r="A846" s="133"/>
      <c r="B846" s="133"/>
      <c r="C846" s="133"/>
      <c r="D846" s="133"/>
      <c r="E846" s="133"/>
      <c r="F846" s="133"/>
    </row>
    <row r="847" ht="15.75" customHeight="1">
      <c r="A847" s="133"/>
      <c r="B847" s="133"/>
      <c r="C847" s="133"/>
      <c r="D847" s="133"/>
      <c r="E847" s="133"/>
      <c r="F847" s="133"/>
    </row>
    <row r="848" ht="15.75" customHeight="1">
      <c r="A848" s="133"/>
      <c r="B848" s="133"/>
      <c r="C848" s="133"/>
      <c r="D848" s="133"/>
      <c r="E848" s="133"/>
      <c r="F848" s="133"/>
    </row>
    <row r="849" ht="15.75" customHeight="1">
      <c r="A849" s="133"/>
      <c r="B849" s="133"/>
      <c r="C849" s="133"/>
      <c r="D849" s="133"/>
      <c r="E849" s="133"/>
      <c r="F849" s="133"/>
    </row>
    <row r="850" ht="15.75" customHeight="1">
      <c r="A850" s="133"/>
      <c r="B850" s="133"/>
      <c r="C850" s="133"/>
      <c r="D850" s="133"/>
      <c r="E850" s="133"/>
      <c r="F850" s="133"/>
    </row>
    <row r="851" ht="15.75" customHeight="1">
      <c r="A851" s="133"/>
      <c r="B851" s="133"/>
      <c r="C851" s="133"/>
      <c r="D851" s="133"/>
      <c r="E851" s="133"/>
      <c r="F851" s="133"/>
    </row>
    <row r="852" ht="15.75" customHeight="1">
      <c r="A852" s="133"/>
      <c r="B852" s="133"/>
      <c r="C852" s="133"/>
      <c r="D852" s="133"/>
      <c r="E852" s="133"/>
      <c r="F852" s="133"/>
    </row>
    <row r="853" ht="15.75" customHeight="1">
      <c r="A853" s="133"/>
      <c r="B853" s="133"/>
      <c r="C853" s="133"/>
      <c r="D853" s="133"/>
      <c r="E853" s="133"/>
      <c r="F853" s="133"/>
    </row>
    <row r="854" ht="15.75" customHeight="1">
      <c r="A854" s="133"/>
      <c r="B854" s="133"/>
      <c r="C854" s="133"/>
      <c r="D854" s="133"/>
      <c r="E854" s="133"/>
      <c r="F854" s="133"/>
    </row>
    <row r="855" ht="15.75" customHeight="1">
      <c r="A855" s="133"/>
      <c r="B855" s="133"/>
      <c r="C855" s="133"/>
      <c r="D855" s="133"/>
      <c r="E855" s="133"/>
      <c r="F855" s="133"/>
    </row>
    <row r="856" ht="15.75" customHeight="1">
      <c r="A856" s="133"/>
      <c r="B856" s="133"/>
      <c r="C856" s="133"/>
      <c r="D856" s="133"/>
      <c r="E856" s="133"/>
      <c r="F856" s="133"/>
    </row>
    <row r="857" ht="15.75" customHeight="1">
      <c r="A857" s="133"/>
      <c r="B857" s="133"/>
      <c r="C857" s="133"/>
      <c r="D857" s="133"/>
      <c r="E857" s="133"/>
      <c r="F857" s="133"/>
    </row>
    <row r="858" ht="15.75" customHeight="1">
      <c r="A858" s="133"/>
      <c r="B858" s="133"/>
      <c r="C858" s="133"/>
      <c r="D858" s="133"/>
      <c r="E858" s="133"/>
      <c r="F858" s="133"/>
    </row>
    <row r="859" ht="15.75" customHeight="1">
      <c r="A859" s="133"/>
      <c r="B859" s="133"/>
      <c r="C859" s="133"/>
      <c r="D859" s="133"/>
      <c r="E859" s="133"/>
      <c r="F859" s="133"/>
    </row>
    <row r="860" ht="15.75" customHeight="1">
      <c r="A860" s="133"/>
      <c r="B860" s="133"/>
      <c r="C860" s="133"/>
      <c r="D860" s="133"/>
      <c r="E860" s="133"/>
      <c r="F860" s="133"/>
    </row>
    <row r="861" ht="15.75" customHeight="1">
      <c r="A861" s="133"/>
      <c r="B861" s="133"/>
      <c r="C861" s="133"/>
      <c r="D861" s="133"/>
      <c r="E861" s="133"/>
      <c r="F861" s="133"/>
    </row>
    <row r="862" ht="15.75" customHeight="1">
      <c r="A862" s="133"/>
      <c r="B862" s="133"/>
      <c r="C862" s="133"/>
      <c r="D862" s="133"/>
      <c r="E862" s="133"/>
      <c r="F862" s="133"/>
    </row>
    <row r="863" ht="15.75" customHeight="1">
      <c r="A863" s="133"/>
      <c r="B863" s="133"/>
      <c r="C863" s="133"/>
      <c r="D863" s="133"/>
      <c r="E863" s="133"/>
      <c r="F863" s="133"/>
    </row>
    <row r="864" ht="15.75" customHeight="1">
      <c r="A864" s="133"/>
      <c r="B864" s="133"/>
      <c r="C864" s="133"/>
      <c r="D864" s="133"/>
      <c r="E864" s="133"/>
      <c r="F864" s="133"/>
    </row>
    <row r="865" ht="15.75" customHeight="1">
      <c r="A865" s="133"/>
      <c r="B865" s="133"/>
      <c r="C865" s="133"/>
      <c r="D865" s="133"/>
      <c r="E865" s="133"/>
      <c r="F865" s="133"/>
    </row>
    <row r="866" ht="15.75" customHeight="1">
      <c r="A866" s="133"/>
      <c r="B866" s="133"/>
      <c r="C866" s="133"/>
      <c r="D866" s="133"/>
      <c r="E866" s="133"/>
      <c r="F866" s="133"/>
    </row>
    <row r="867" ht="15.75" customHeight="1">
      <c r="A867" s="133"/>
      <c r="B867" s="133"/>
      <c r="C867" s="133"/>
      <c r="D867" s="133"/>
      <c r="E867" s="133"/>
      <c r="F867" s="133"/>
    </row>
    <row r="868" ht="15.75" customHeight="1">
      <c r="A868" s="133"/>
      <c r="B868" s="133"/>
      <c r="C868" s="133"/>
      <c r="D868" s="133"/>
      <c r="E868" s="133"/>
      <c r="F868" s="133"/>
    </row>
    <row r="869" ht="15.75" customHeight="1">
      <c r="A869" s="133"/>
      <c r="B869" s="133"/>
      <c r="C869" s="133"/>
      <c r="D869" s="133"/>
      <c r="E869" s="133"/>
      <c r="F869" s="133"/>
    </row>
    <row r="870" ht="15.75" customHeight="1">
      <c r="A870" s="133"/>
      <c r="B870" s="133"/>
      <c r="C870" s="133"/>
      <c r="D870" s="133"/>
      <c r="E870" s="133"/>
      <c r="F870" s="133"/>
    </row>
    <row r="871" ht="15.75" customHeight="1">
      <c r="A871" s="133"/>
      <c r="B871" s="133"/>
      <c r="C871" s="133"/>
      <c r="D871" s="133"/>
      <c r="E871" s="133"/>
      <c r="F871" s="133"/>
    </row>
    <row r="872" ht="15.75" customHeight="1">
      <c r="A872" s="133"/>
      <c r="B872" s="133"/>
      <c r="C872" s="133"/>
      <c r="D872" s="133"/>
      <c r="E872" s="133"/>
      <c r="F872" s="133"/>
    </row>
    <row r="873" ht="15.75" customHeight="1">
      <c r="A873" s="133"/>
      <c r="B873" s="133"/>
      <c r="C873" s="133"/>
      <c r="D873" s="133"/>
      <c r="E873" s="133"/>
      <c r="F873" s="133"/>
    </row>
    <row r="874" ht="15.75" customHeight="1">
      <c r="A874" s="133"/>
      <c r="B874" s="133"/>
      <c r="C874" s="133"/>
      <c r="D874" s="133"/>
      <c r="E874" s="133"/>
      <c r="F874" s="133"/>
    </row>
    <row r="875" ht="15.75" customHeight="1">
      <c r="A875" s="133"/>
      <c r="B875" s="133"/>
      <c r="C875" s="133"/>
      <c r="D875" s="133"/>
      <c r="E875" s="133"/>
      <c r="F875" s="133"/>
    </row>
    <row r="876" ht="15.75" customHeight="1">
      <c r="A876" s="133"/>
      <c r="B876" s="133"/>
      <c r="C876" s="133"/>
      <c r="D876" s="133"/>
      <c r="E876" s="133"/>
      <c r="F876" s="133"/>
    </row>
    <row r="877" ht="15.75" customHeight="1">
      <c r="A877" s="133"/>
      <c r="B877" s="133"/>
      <c r="C877" s="133"/>
      <c r="D877" s="133"/>
      <c r="E877" s="133"/>
      <c r="F877" s="133"/>
    </row>
    <row r="878" ht="15.75" customHeight="1">
      <c r="A878" s="133"/>
      <c r="B878" s="133"/>
      <c r="C878" s="133"/>
      <c r="D878" s="133"/>
      <c r="E878" s="133"/>
      <c r="F878" s="133"/>
    </row>
    <row r="879" ht="15.75" customHeight="1">
      <c r="A879" s="133"/>
      <c r="B879" s="133"/>
      <c r="C879" s="133"/>
      <c r="D879" s="133"/>
      <c r="E879" s="133"/>
      <c r="F879" s="133"/>
    </row>
    <row r="880" ht="15.75" customHeight="1">
      <c r="A880" s="133"/>
      <c r="B880" s="133"/>
      <c r="C880" s="133"/>
      <c r="D880" s="133"/>
      <c r="E880" s="133"/>
      <c r="F880" s="133"/>
    </row>
    <row r="881" ht="15.75" customHeight="1">
      <c r="A881" s="133"/>
      <c r="B881" s="133"/>
      <c r="C881" s="133"/>
      <c r="D881" s="133"/>
      <c r="E881" s="133"/>
      <c r="F881" s="133"/>
    </row>
    <row r="882" ht="15.75" customHeight="1">
      <c r="A882" s="133"/>
      <c r="B882" s="133"/>
      <c r="C882" s="133"/>
      <c r="D882" s="133"/>
      <c r="E882" s="133"/>
      <c r="F882" s="133"/>
    </row>
    <row r="883" ht="15.75" customHeight="1">
      <c r="A883" s="133"/>
      <c r="B883" s="133"/>
      <c r="C883" s="133"/>
      <c r="D883" s="133"/>
      <c r="E883" s="133"/>
      <c r="F883" s="133"/>
    </row>
    <row r="884" ht="15.75" customHeight="1">
      <c r="A884" s="133"/>
      <c r="B884" s="133"/>
      <c r="C884" s="133"/>
      <c r="D884" s="133"/>
      <c r="E884" s="133"/>
      <c r="F884" s="133"/>
    </row>
    <row r="885" ht="15.75" customHeight="1">
      <c r="A885" s="133"/>
      <c r="B885" s="133"/>
      <c r="C885" s="133"/>
      <c r="D885" s="133"/>
      <c r="E885" s="133"/>
      <c r="F885" s="133"/>
    </row>
    <row r="886" ht="15.75" customHeight="1">
      <c r="A886" s="133"/>
      <c r="B886" s="133"/>
      <c r="C886" s="133"/>
      <c r="D886" s="133"/>
      <c r="E886" s="133"/>
      <c r="F886" s="133"/>
    </row>
    <row r="887" ht="15.75" customHeight="1">
      <c r="A887" s="133"/>
      <c r="B887" s="133"/>
      <c r="C887" s="133"/>
      <c r="D887" s="133"/>
      <c r="E887" s="133"/>
      <c r="F887" s="133"/>
    </row>
    <row r="888" ht="15.75" customHeight="1">
      <c r="A888" s="133"/>
      <c r="B888" s="133"/>
      <c r="C888" s="133"/>
      <c r="D888" s="133"/>
      <c r="E888" s="133"/>
      <c r="F888" s="133"/>
    </row>
    <row r="889" ht="15.75" customHeight="1">
      <c r="A889" s="133"/>
      <c r="B889" s="133"/>
      <c r="C889" s="133"/>
      <c r="D889" s="133"/>
      <c r="E889" s="133"/>
      <c r="F889" s="133"/>
    </row>
    <row r="890" ht="15.75" customHeight="1">
      <c r="A890" s="133"/>
      <c r="B890" s="133"/>
      <c r="C890" s="133"/>
      <c r="D890" s="133"/>
      <c r="E890" s="133"/>
      <c r="F890" s="133"/>
    </row>
    <row r="891" ht="15.75" customHeight="1">
      <c r="A891" s="133"/>
      <c r="B891" s="133"/>
      <c r="C891" s="133"/>
      <c r="D891" s="133"/>
      <c r="E891" s="133"/>
      <c r="F891" s="133"/>
    </row>
    <row r="892" ht="15.75" customHeight="1">
      <c r="A892" s="133"/>
      <c r="B892" s="133"/>
      <c r="C892" s="133"/>
      <c r="D892" s="133"/>
      <c r="E892" s="133"/>
      <c r="F892" s="133"/>
    </row>
    <row r="893" ht="15.75" customHeight="1">
      <c r="A893" s="133"/>
      <c r="B893" s="133"/>
      <c r="C893" s="133"/>
      <c r="D893" s="133"/>
      <c r="E893" s="133"/>
      <c r="F893" s="133"/>
    </row>
    <row r="894" ht="15.75" customHeight="1">
      <c r="A894" s="133"/>
      <c r="B894" s="133"/>
      <c r="C894" s="133"/>
      <c r="D894" s="133"/>
      <c r="E894" s="133"/>
      <c r="F894" s="133"/>
    </row>
    <row r="895" ht="15.75" customHeight="1">
      <c r="A895" s="133"/>
      <c r="B895" s="133"/>
      <c r="C895" s="133"/>
      <c r="D895" s="133"/>
      <c r="E895" s="133"/>
      <c r="F895" s="133"/>
    </row>
    <row r="896" ht="15.75" customHeight="1">
      <c r="A896" s="133"/>
      <c r="B896" s="133"/>
      <c r="C896" s="133"/>
      <c r="D896" s="133"/>
      <c r="E896" s="133"/>
      <c r="F896" s="133"/>
    </row>
    <row r="897" ht="15.75" customHeight="1">
      <c r="A897" s="133"/>
      <c r="B897" s="133"/>
      <c r="C897" s="133"/>
      <c r="D897" s="133"/>
      <c r="E897" s="133"/>
      <c r="F897" s="133"/>
    </row>
    <row r="898" ht="15.75" customHeight="1">
      <c r="A898" s="133"/>
      <c r="B898" s="133"/>
      <c r="C898" s="133"/>
      <c r="D898" s="133"/>
      <c r="E898" s="133"/>
      <c r="F898" s="133"/>
    </row>
    <row r="899" ht="15.75" customHeight="1">
      <c r="A899" s="133"/>
      <c r="B899" s="133"/>
      <c r="C899" s="133"/>
      <c r="D899" s="133"/>
      <c r="E899" s="133"/>
      <c r="F899" s="133"/>
    </row>
    <row r="900" ht="15.75" customHeight="1">
      <c r="A900" s="133"/>
      <c r="B900" s="133"/>
      <c r="C900" s="133"/>
      <c r="D900" s="133"/>
      <c r="E900" s="133"/>
      <c r="F900" s="133"/>
    </row>
    <row r="901" ht="15.75" customHeight="1">
      <c r="A901" s="133"/>
      <c r="B901" s="133"/>
      <c r="C901" s="133"/>
      <c r="D901" s="133"/>
      <c r="E901" s="133"/>
      <c r="F901" s="133"/>
    </row>
    <row r="902" ht="15.75" customHeight="1">
      <c r="A902" s="133"/>
      <c r="B902" s="133"/>
      <c r="C902" s="133"/>
      <c r="D902" s="133"/>
      <c r="E902" s="133"/>
      <c r="F902" s="133"/>
    </row>
    <row r="903" ht="15.75" customHeight="1">
      <c r="A903" s="133"/>
      <c r="B903" s="133"/>
      <c r="C903" s="133"/>
      <c r="D903" s="133"/>
      <c r="E903" s="133"/>
      <c r="F903" s="133"/>
    </row>
    <row r="904" ht="15.75" customHeight="1">
      <c r="A904" s="133"/>
      <c r="B904" s="133"/>
      <c r="C904" s="133"/>
      <c r="D904" s="133"/>
      <c r="E904" s="133"/>
      <c r="F904" s="133"/>
    </row>
    <row r="905" ht="15.75" customHeight="1">
      <c r="A905" s="133"/>
      <c r="B905" s="133"/>
      <c r="C905" s="133"/>
      <c r="D905" s="133"/>
      <c r="E905" s="133"/>
      <c r="F905" s="133"/>
    </row>
    <row r="906" ht="15.75" customHeight="1">
      <c r="A906" s="133"/>
      <c r="B906" s="133"/>
      <c r="C906" s="133"/>
      <c r="D906" s="133"/>
      <c r="E906" s="133"/>
      <c r="F906" s="133"/>
    </row>
    <row r="907" ht="15.75" customHeight="1">
      <c r="A907" s="133"/>
      <c r="B907" s="133"/>
      <c r="C907" s="133"/>
      <c r="D907" s="133"/>
      <c r="E907" s="133"/>
      <c r="F907" s="133"/>
    </row>
    <row r="908" ht="15.75" customHeight="1">
      <c r="A908" s="133"/>
      <c r="B908" s="133"/>
      <c r="C908" s="133"/>
      <c r="D908" s="133"/>
      <c r="E908" s="133"/>
      <c r="F908" s="133"/>
    </row>
    <row r="909" ht="15.75" customHeight="1">
      <c r="A909" s="133"/>
      <c r="B909" s="133"/>
      <c r="C909" s="133"/>
      <c r="D909" s="133"/>
      <c r="E909" s="133"/>
      <c r="F909" s="133"/>
    </row>
    <row r="910" ht="15.75" customHeight="1">
      <c r="A910" s="133"/>
      <c r="B910" s="133"/>
      <c r="C910" s="133"/>
      <c r="D910" s="133"/>
      <c r="E910" s="133"/>
      <c r="F910" s="133"/>
    </row>
    <row r="911" ht="15.75" customHeight="1">
      <c r="A911" s="133"/>
      <c r="B911" s="133"/>
      <c r="C911" s="133"/>
      <c r="D911" s="133"/>
      <c r="E911" s="133"/>
      <c r="F911" s="133"/>
    </row>
    <row r="912" ht="15.75" customHeight="1">
      <c r="A912" s="133"/>
      <c r="B912" s="133"/>
      <c r="C912" s="133"/>
      <c r="D912" s="133"/>
      <c r="E912" s="133"/>
      <c r="F912" s="133"/>
    </row>
    <row r="913" ht="15.75" customHeight="1">
      <c r="A913" s="133"/>
      <c r="B913" s="133"/>
      <c r="C913" s="133"/>
      <c r="D913" s="133"/>
      <c r="E913" s="133"/>
      <c r="F913" s="133"/>
    </row>
    <row r="914" ht="15.75" customHeight="1">
      <c r="A914" s="133"/>
      <c r="B914" s="133"/>
      <c r="C914" s="133"/>
      <c r="D914" s="133"/>
      <c r="E914" s="133"/>
      <c r="F914" s="133"/>
    </row>
    <row r="915" ht="15.75" customHeight="1">
      <c r="A915" s="133"/>
      <c r="B915" s="133"/>
      <c r="C915" s="133"/>
      <c r="D915" s="133"/>
      <c r="E915" s="133"/>
      <c r="F915" s="133"/>
    </row>
    <row r="916" ht="15.75" customHeight="1">
      <c r="A916" s="133"/>
      <c r="B916" s="133"/>
      <c r="C916" s="133"/>
      <c r="D916" s="133"/>
      <c r="E916" s="133"/>
      <c r="F916" s="133"/>
    </row>
    <row r="917" ht="15.75" customHeight="1">
      <c r="A917" s="133"/>
      <c r="B917" s="133"/>
      <c r="C917" s="133"/>
      <c r="D917" s="133"/>
      <c r="E917" s="133"/>
      <c r="F917" s="133"/>
    </row>
    <row r="918" ht="15.75" customHeight="1">
      <c r="A918" s="133"/>
      <c r="B918" s="133"/>
      <c r="C918" s="133"/>
      <c r="D918" s="133"/>
      <c r="E918" s="133"/>
      <c r="F918" s="133"/>
    </row>
    <row r="919" ht="15.75" customHeight="1">
      <c r="A919" s="133"/>
      <c r="B919" s="133"/>
      <c r="C919" s="133"/>
      <c r="D919" s="133"/>
      <c r="E919" s="133"/>
      <c r="F919" s="133"/>
    </row>
    <row r="920" ht="15.75" customHeight="1">
      <c r="A920" s="133"/>
      <c r="B920" s="133"/>
      <c r="C920" s="133"/>
      <c r="D920" s="133"/>
      <c r="E920" s="133"/>
      <c r="F920" s="133"/>
    </row>
    <row r="921" ht="15.75" customHeight="1">
      <c r="A921" s="133"/>
      <c r="B921" s="133"/>
      <c r="C921" s="133"/>
      <c r="D921" s="133"/>
      <c r="E921" s="133"/>
      <c r="F921" s="133"/>
    </row>
    <row r="922" ht="15.75" customHeight="1">
      <c r="A922" s="133"/>
      <c r="B922" s="133"/>
      <c r="C922" s="133"/>
      <c r="D922" s="133"/>
      <c r="E922" s="133"/>
      <c r="F922" s="133"/>
    </row>
    <row r="923" ht="15.75" customHeight="1">
      <c r="A923" s="133"/>
      <c r="B923" s="133"/>
      <c r="C923" s="133"/>
      <c r="D923" s="133"/>
      <c r="E923" s="133"/>
      <c r="F923" s="133"/>
    </row>
    <row r="924" ht="15.75" customHeight="1">
      <c r="A924" s="133"/>
      <c r="B924" s="133"/>
      <c r="C924" s="133"/>
      <c r="D924" s="133"/>
      <c r="E924" s="133"/>
      <c r="F924" s="133"/>
    </row>
    <row r="925" ht="15.75" customHeight="1">
      <c r="A925" s="133"/>
      <c r="B925" s="133"/>
      <c r="C925" s="133"/>
      <c r="D925" s="133"/>
      <c r="E925" s="133"/>
      <c r="F925" s="133"/>
    </row>
    <row r="926" ht="15.75" customHeight="1">
      <c r="A926" s="133"/>
      <c r="B926" s="133"/>
      <c r="C926" s="133"/>
      <c r="D926" s="133"/>
      <c r="E926" s="133"/>
      <c r="F926" s="133"/>
    </row>
    <row r="927" ht="15.75" customHeight="1">
      <c r="A927" s="133"/>
      <c r="B927" s="133"/>
      <c r="C927" s="133"/>
      <c r="D927" s="133"/>
      <c r="E927" s="133"/>
      <c r="F927" s="133"/>
    </row>
    <row r="928" ht="15.75" customHeight="1">
      <c r="A928" s="133"/>
      <c r="B928" s="133"/>
      <c r="C928" s="133"/>
      <c r="D928" s="133"/>
      <c r="E928" s="133"/>
      <c r="F928" s="133"/>
    </row>
    <row r="929" ht="15.75" customHeight="1">
      <c r="A929" s="133"/>
      <c r="B929" s="133"/>
      <c r="C929" s="133"/>
      <c r="D929" s="133"/>
      <c r="E929" s="133"/>
      <c r="F929" s="133"/>
    </row>
    <row r="930" ht="15.75" customHeight="1">
      <c r="A930" s="133"/>
      <c r="B930" s="133"/>
      <c r="C930" s="133"/>
      <c r="D930" s="133"/>
      <c r="E930" s="133"/>
      <c r="F930" s="133"/>
    </row>
    <row r="931" ht="15.75" customHeight="1">
      <c r="A931" s="133"/>
      <c r="B931" s="133"/>
      <c r="C931" s="133"/>
      <c r="D931" s="133"/>
      <c r="E931" s="133"/>
      <c r="F931" s="133"/>
    </row>
    <row r="932" ht="15.75" customHeight="1">
      <c r="A932" s="133"/>
      <c r="B932" s="133"/>
      <c r="C932" s="133"/>
      <c r="D932" s="133"/>
      <c r="E932" s="133"/>
      <c r="F932" s="133"/>
    </row>
    <row r="933" ht="15.75" customHeight="1">
      <c r="A933" s="133"/>
      <c r="B933" s="133"/>
      <c r="C933" s="133"/>
      <c r="D933" s="133"/>
      <c r="E933" s="133"/>
      <c r="F933" s="133"/>
    </row>
    <row r="934" ht="15.75" customHeight="1">
      <c r="A934" s="133"/>
      <c r="B934" s="133"/>
      <c r="C934" s="133"/>
      <c r="D934" s="133"/>
      <c r="E934" s="133"/>
      <c r="F934" s="133"/>
    </row>
    <row r="935" ht="15.75" customHeight="1">
      <c r="A935" s="133"/>
      <c r="B935" s="133"/>
      <c r="C935" s="133"/>
      <c r="D935" s="133"/>
      <c r="E935" s="133"/>
      <c r="F935" s="133"/>
    </row>
    <row r="936" ht="15.75" customHeight="1">
      <c r="A936" s="133"/>
      <c r="B936" s="133"/>
      <c r="C936" s="133"/>
      <c r="D936" s="133"/>
      <c r="E936" s="133"/>
      <c r="F936" s="133"/>
    </row>
    <row r="937" ht="15.75" customHeight="1">
      <c r="A937" s="133"/>
      <c r="B937" s="133"/>
      <c r="C937" s="133"/>
      <c r="D937" s="133"/>
      <c r="E937" s="133"/>
      <c r="F937" s="133"/>
    </row>
    <row r="938" ht="15.75" customHeight="1">
      <c r="A938" s="133"/>
      <c r="B938" s="133"/>
      <c r="C938" s="133"/>
      <c r="D938" s="133"/>
      <c r="E938" s="133"/>
      <c r="F938" s="133"/>
    </row>
    <row r="939" ht="15.75" customHeight="1">
      <c r="A939" s="133"/>
      <c r="B939" s="133"/>
      <c r="C939" s="133"/>
      <c r="D939" s="133"/>
      <c r="E939" s="133"/>
      <c r="F939" s="133"/>
    </row>
    <row r="940" ht="15.75" customHeight="1">
      <c r="A940" s="133"/>
      <c r="B940" s="133"/>
      <c r="C940" s="133"/>
      <c r="D940" s="133"/>
      <c r="E940" s="133"/>
      <c r="F940" s="133"/>
    </row>
    <row r="941" ht="15.75" customHeight="1">
      <c r="A941" s="133"/>
      <c r="B941" s="133"/>
      <c r="C941" s="133"/>
      <c r="D941" s="133"/>
      <c r="E941" s="133"/>
      <c r="F941" s="133"/>
    </row>
    <row r="942" ht="15.75" customHeight="1">
      <c r="A942" s="133"/>
      <c r="B942" s="133"/>
      <c r="C942" s="133"/>
      <c r="D942" s="133"/>
      <c r="E942" s="133"/>
      <c r="F942" s="133"/>
    </row>
    <row r="943" ht="15.75" customHeight="1">
      <c r="A943" s="133"/>
      <c r="B943" s="133"/>
      <c r="C943" s="133"/>
      <c r="D943" s="133"/>
      <c r="E943" s="133"/>
      <c r="F943" s="133"/>
    </row>
    <row r="944" ht="15.75" customHeight="1">
      <c r="A944" s="133"/>
      <c r="B944" s="133"/>
      <c r="C944" s="133"/>
      <c r="D944" s="133"/>
      <c r="E944" s="133"/>
      <c r="F944" s="133"/>
    </row>
    <row r="945" ht="15.75" customHeight="1">
      <c r="A945" s="133"/>
      <c r="B945" s="133"/>
      <c r="C945" s="133"/>
      <c r="D945" s="133"/>
      <c r="E945" s="133"/>
      <c r="F945" s="133"/>
    </row>
    <row r="946" ht="15.75" customHeight="1">
      <c r="A946" s="133"/>
      <c r="B946" s="133"/>
      <c r="C946" s="133"/>
      <c r="D946" s="133"/>
      <c r="E946" s="133"/>
      <c r="F946" s="133"/>
    </row>
    <row r="947" ht="15.75" customHeight="1">
      <c r="A947" s="133"/>
      <c r="B947" s="133"/>
      <c r="C947" s="133"/>
      <c r="D947" s="133"/>
      <c r="E947" s="133"/>
      <c r="F947" s="133"/>
    </row>
    <row r="948" ht="15.75" customHeight="1">
      <c r="A948" s="133"/>
      <c r="B948" s="133"/>
      <c r="C948" s="133"/>
      <c r="D948" s="133"/>
      <c r="E948" s="133"/>
      <c r="F948" s="133"/>
    </row>
    <row r="949" ht="15.75" customHeight="1">
      <c r="A949" s="133"/>
      <c r="B949" s="133"/>
      <c r="C949" s="133"/>
      <c r="D949" s="133"/>
      <c r="E949" s="133"/>
      <c r="F949" s="133"/>
    </row>
    <row r="950" ht="15.75" customHeight="1">
      <c r="A950" s="133"/>
      <c r="B950" s="133"/>
      <c r="C950" s="133"/>
      <c r="D950" s="133"/>
      <c r="E950" s="133"/>
      <c r="F950" s="133"/>
    </row>
    <row r="951" ht="15.75" customHeight="1">
      <c r="A951" s="133"/>
      <c r="B951" s="133"/>
      <c r="C951" s="133"/>
      <c r="D951" s="133"/>
      <c r="E951" s="133"/>
      <c r="F951" s="133"/>
    </row>
    <row r="952" ht="15.75" customHeight="1">
      <c r="A952" s="133"/>
      <c r="B952" s="133"/>
      <c r="C952" s="133"/>
      <c r="D952" s="133"/>
      <c r="E952" s="133"/>
      <c r="F952" s="133"/>
    </row>
    <row r="953" ht="15.75" customHeight="1">
      <c r="A953" s="133"/>
      <c r="B953" s="133"/>
      <c r="C953" s="133"/>
      <c r="D953" s="133"/>
      <c r="E953" s="133"/>
      <c r="F953" s="133"/>
    </row>
    <row r="954" ht="15.75" customHeight="1">
      <c r="A954" s="133"/>
      <c r="B954" s="133"/>
      <c r="C954" s="133"/>
      <c r="D954" s="133"/>
      <c r="E954" s="133"/>
      <c r="F954" s="133"/>
    </row>
    <row r="955" ht="15.75" customHeight="1">
      <c r="A955" s="133"/>
      <c r="B955" s="133"/>
      <c r="C955" s="133"/>
      <c r="D955" s="133"/>
      <c r="E955" s="133"/>
      <c r="F955" s="133"/>
    </row>
    <row r="956" ht="15.75" customHeight="1">
      <c r="A956" s="133"/>
      <c r="B956" s="133"/>
      <c r="C956" s="133"/>
      <c r="D956" s="133"/>
      <c r="E956" s="133"/>
      <c r="F956" s="133"/>
    </row>
    <row r="957" ht="15.75" customHeight="1">
      <c r="A957" s="133"/>
      <c r="B957" s="133"/>
      <c r="C957" s="133"/>
      <c r="D957" s="133"/>
      <c r="E957" s="133"/>
      <c r="F957" s="133"/>
    </row>
    <row r="958" ht="15.75" customHeight="1">
      <c r="A958" s="133"/>
      <c r="B958" s="133"/>
      <c r="C958" s="133"/>
      <c r="D958" s="133"/>
      <c r="E958" s="133"/>
      <c r="F958" s="133"/>
    </row>
    <row r="959" ht="15.75" customHeight="1">
      <c r="A959" s="133"/>
      <c r="B959" s="133"/>
      <c r="C959" s="133"/>
      <c r="D959" s="133"/>
      <c r="E959" s="133"/>
      <c r="F959" s="133"/>
    </row>
    <row r="960" ht="15.75" customHeight="1">
      <c r="A960" s="133"/>
      <c r="B960" s="133"/>
      <c r="C960" s="133"/>
      <c r="D960" s="133"/>
      <c r="E960" s="133"/>
      <c r="F960" s="133"/>
    </row>
    <row r="961" ht="15.75" customHeight="1">
      <c r="A961" s="133"/>
      <c r="B961" s="133"/>
      <c r="C961" s="133"/>
      <c r="D961" s="133"/>
      <c r="E961" s="133"/>
      <c r="F961" s="133"/>
    </row>
    <row r="962" ht="15.75" customHeight="1">
      <c r="A962" s="133"/>
      <c r="B962" s="133"/>
      <c r="C962" s="133"/>
      <c r="D962" s="133"/>
      <c r="E962" s="133"/>
      <c r="F962" s="133"/>
    </row>
    <row r="963" ht="15.75" customHeight="1">
      <c r="A963" s="133"/>
      <c r="B963" s="133"/>
      <c r="C963" s="133"/>
      <c r="D963" s="133"/>
      <c r="E963" s="133"/>
      <c r="F963" s="133"/>
    </row>
    <row r="964" ht="15.75" customHeight="1">
      <c r="A964" s="133"/>
      <c r="B964" s="133"/>
      <c r="C964" s="133"/>
      <c r="D964" s="133"/>
      <c r="E964" s="133"/>
      <c r="F964" s="133"/>
    </row>
    <row r="965" ht="15.75" customHeight="1">
      <c r="A965" s="133"/>
      <c r="B965" s="133"/>
      <c r="C965" s="133"/>
      <c r="D965" s="133"/>
      <c r="E965" s="133"/>
      <c r="F965" s="133"/>
    </row>
    <row r="966" ht="15.75" customHeight="1">
      <c r="A966" s="133"/>
      <c r="B966" s="133"/>
      <c r="C966" s="133"/>
      <c r="D966" s="133"/>
      <c r="E966" s="133"/>
      <c r="F966" s="133"/>
    </row>
    <row r="967" ht="15.75" customHeight="1">
      <c r="A967" s="133"/>
      <c r="B967" s="133"/>
      <c r="C967" s="133"/>
      <c r="D967" s="133"/>
      <c r="E967" s="133"/>
      <c r="F967" s="133"/>
    </row>
    <row r="968" ht="15.75" customHeight="1">
      <c r="A968" s="133"/>
      <c r="B968" s="133"/>
      <c r="C968" s="133"/>
      <c r="D968" s="133"/>
      <c r="E968" s="133"/>
      <c r="F968" s="133"/>
    </row>
    <row r="969" ht="15.75" customHeight="1">
      <c r="A969" s="133"/>
      <c r="B969" s="133"/>
      <c r="C969" s="133"/>
      <c r="D969" s="133"/>
      <c r="E969" s="133"/>
      <c r="F969" s="133"/>
    </row>
    <row r="970" ht="15.75" customHeight="1">
      <c r="A970" s="133"/>
      <c r="B970" s="133"/>
      <c r="C970" s="133"/>
      <c r="D970" s="133"/>
      <c r="E970" s="133"/>
      <c r="F970" s="133"/>
    </row>
    <row r="971" ht="15.75" customHeight="1">
      <c r="A971" s="133"/>
      <c r="B971" s="133"/>
      <c r="C971" s="133"/>
      <c r="D971" s="133"/>
      <c r="E971" s="133"/>
      <c r="F971" s="133"/>
    </row>
    <row r="972" ht="15.75" customHeight="1">
      <c r="A972" s="133"/>
      <c r="B972" s="133"/>
      <c r="C972" s="133"/>
      <c r="D972" s="133"/>
      <c r="E972" s="133"/>
      <c r="F972" s="133"/>
    </row>
    <row r="973" ht="15.75" customHeight="1">
      <c r="A973" s="133"/>
      <c r="B973" s="133"/>
      <c r="C973" s="133"/>
      <c r="D973" s="133"/>
      <c r="E973" s="133"/>
      <c r="F973" s="133"/>
    </row>
    <row r="974" ht="15.75" customHeight="1">
      <c r="A974" s="133"/>
      <c r="B974" s="133"/>
      <c r="C974" s="133"/>
      <c r="D974" s="133"/>
      <c r="E974" s="133"/>
      <c r="F974" s="133"/>
    </row>
    <row r="975" ht="15.75" customHeight="1">
      <c r="A975" s="133"/>
      <c r="B975" s="133"/>
      <c r="C975" s="133"/>
      <c r="D975" s="133"/>
      <c r="E975" s="133"/>
      <c r="F975" s="133"/>
    </row>
    <row r="976" ht="15.75" customHeight="1">
      <c r="A976" s="133"/>
      <c r="B976" s="133"/>
      <c r="C976" s="133"/>
      <c r="D976" s="133"/>
      <c r="E976" s="133"/>
      <c r="F976" s="133"/>
    </row>
    <row r="977" ht="15.75" customHeight="1">
      <c r="A977" s="133"/>
      <c r="B977" s="133"/>
      <c r="C977" s="133"/>
      <c r="D977" s="133"/>
      <c r="E977" s="133"/>
      <c r="F977" s="133"/>
    </row>
    <row r="978" ht="15.75" customHeight="1">
      <c r="A978" s="133"/>
      <c r="B978" s="133"/>
      <c r="C978" s="133"/>
      <c r="D978" s="133"/>
      <c r="E978" s="133"/>
      <c r="F978" s="133"/>
    </row>
    <row r="979" ht="15.75" customHeight="1">
      <c r="A979" s="133"/>
      <c r="B979" s="133"/>
      <c r="C979" s="133"/>
      <c r="D979" s="133"/>
      <c r="E979" s="133"/>
      <c r="F979" s="133"/>
    </row>
    <row r="980" ht="15.75" customHeight="1">
      <c r="A980" s="133"/>
      <c r="B980" s="133"/>
      <c r="C980" s="133"/>
      <c r="D980" s="133"/>
      <c r="E980" s="133"/>
      <c r="F980" s="133"/>
    </row>
    <row r="981" ht="15.75" customHeight="1">
      <c r="A981" s="133"/>
      <c r="B981" s="133"/>
      <c r="C981" s="133"/>
      <c r="D981" s="133"/>
      <c r="E981" s="133"/>
      <c r="F981" s="133"/>
    </row>
    <row r="982" ht="15.75" customHeight="1">
      <c r="A982" s="133"/>
      <c r="B982" s="133"/>
      <c r="C982" s="133"/>
      <c r="D982" s="133"/>
      <c r="E982" s="133"/>
      <c r="F982" s="133"/>
    </row>
    <row r="983" ht="15.75" customHeight="1">
      <c r="A983" s="133"/>
      <c r="B983" s="133"/>
      <c r="C983" s="133"/>
      <c r="D983" s="133"/>
      <c r="E983" s="133"/>
      <c r="F983" s="133"/>
    </row>
    <row r="984" ht="15.75" customHeight="1">
      <c r="A984" s="133"/>
      <c r="B984" s="133"/>
      <c r="C984" s="133"/>
      <c r="D984" s="133"/>
      <c r="E984" s="133"/>
      <c r="F984" s="133"/>
    </row>
    <row r="985" ht="15.75" customHeight="1">
      <c r="A985" s="133"/>
      <c r="B985" s="133"/>
      <c r="C985" s="133"/>
      <c r="D985" s="133"/>
      <c r="E985" s="133"/>
      <c r="F985" s="133"/>
    </row>
    <row r="986" ht="15.75" customHeight="1">
      <c r="A986" s="133"/>
      <c r="B986" s="133"/>
      <c r="C986" s="133"/>
      <c r="D986" s="133"/>
      <c r="E986" s="133"/>
      <c r="F986" s="133"/>
    </row>
    <row r="987" ht="15.75" customHeight="1">
      <c r="A987" s="133"/>
      <c r="B987" s="133"/>
      <c r="C987" s="133"/>
      <c r="D987" s="133"/>
      <c r="E987" s="133"/>
      <c r="F987" s="133"/>
    </row>
    <row r="988" ht="15.75" customHeight="1">
      <c r="A988" s="133"/>
      <c r="B988" s="133"/>
      <c r="C988" s="133"/>
      <c r="D988" s="133"/>
      <c r="E988" s="133"/>
      <c r="F988" s="133"/>
    </row>
    <row r="989" ht="15.75" customHeight="1">
      <c r="A989" s="133"/>
      <c r="B989" s="133"/>
      <c r="C989" s="133"/>
      <c r="D989" s="133"/>
      <c r="E989" s="133"/>
      <c r="F989" s="133"/>
    </row>
    <row r="990" ht="15.75" customHeight="1">
      <c r="A990" s="133"/>
      <c r="B990" s="133"/>
      <c r="C990" s="133"/>
      <c r="D990" s="133"/>
      <c r="E990" s="133"/>
      <c r="F990" s="133"/>
    </row>
    <row r="991" ht="15.75" customHeight="1">
      <c r="A991" s="133"/>
      <c r="B991" s="133"/>
      <c r="C991" s="133"/>
      <c r="D991" s="133"/>
      <c r="E991" s="133"/>
      <c r="F991" s="133"/>
    </row>
    <row r="992" ht="15.75" customHeight="1">
      <c r="A992" s="133"/>
      <c r="B992" s="133"/>
      <c r="C992" s="133"/>
      <c r="D992" s="133"/>
      <c r="E992" s="133"/>
      <c r="F992" s="133"/>
    </row>
    <row r="993" ht="15.75" customHeight="1">
      <c r="A993" s="133"/>
      <c r="B993" s="133"/>
      <c r="C993" s="133"/>
      <c r="D993" s="133"/>
      <c r="E993" s="133"/>
      <c r="F993" s="133"/>
    </row>
    <row r="994" ht="15.75" customHeight="1">
      <c r="A994" s="133"/>
      <c r="B994" s="133"/>
      <c r="C994" s="133"/>
      <c r="D994" s="133"/>
      <c r="E994" s="133"/>
      <c r="F994" s="133"/>
    </row>
    <row r="995" ht="15.75" customHeight="1">
      <c r="A995" s="133"/>
      <c r="B995" s="133"/>
      <c r="C995" s="133"/>
      <c r="D995" s="133"/>
      <c r="E995" s="133"/>
      <c r="F995" s="133"/>
    </row>
    <row r="996" ht="15.75" customHeight="1">
      <c r="A996" s="133"/>
      <c r="B996" s="133"/>
      <c r="C996" s="133"/>
      <c r="D996" s="133"/>
      <c r="E996" s="133"/>
      <c r="F996" s="133"/>
    </row>
    <row r="997" ht="15.75" customHeight="1">
      <c r="A997" s="133"/>
      <c r="B997" s="133"/>
      <c r="C997" s="133"/>
      <c r="D997" s="133"/>
      <c r="E997" s="133"/>
      <c r="F997" s="133"/>
    </row>
    <row r="998" ht="15.75" customHeight="1">
      <c r="A998" s="133"/>
      <c r="B998" s="133"/>
      <c r="C998" s="133"/>
      <c r="D998" s="133"/>
      <c r="E998" s="133"/>
      <c r="F998" s="133"/>
    </row>
    <row r="999" ht="15.75" customHeight="1">
      <c r="A999" s="133"/>
      <c r="B999" s="133"/>
      <c r="C999" s="133"/>
      <c r="D999" s="133"/>
      <c r="E999" s="133"/>
      <c r="F999" s="133"/>
    </row>
    <row r="1000" ht="15.75" customHeight="1">
      <c r="A1000" s="133"/>
      <c r="B1000" s="133"/>
      <c r="C1000" s="133"/>
      <c r="D1000" s="133"/>
      <c r="E1000" s="133"/>
      <c r="F1000" s="13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5.43"/>
    <col customWidth="1" min="2" max="2" width="43.57"/>
    <col customWidth="1" min="3" max="3" width="8.57"/>
    <col customWidth="1" hidden="1" min="4" max="4" width="12.57"/>
    <col customWidth="1" min="5" max="25" width="8.71"/>
  </cols>
  <sheetData>
    <row r="1">
      <c r="A1" s="539" t="s">
        <v>0</v>
      </c>
      <c r="B1" s="539" t="s">
        <v>1</v>
      </c>
      <c r="C1" s="539" t="s">
        <v>22</v>
      </c>
      <c r="D1" s="539" t="s">
        <v>465</v>
      </c>
      <c r="E1" s="540" t="s">
        <v>466</v>
      </c>
      <c r="F1" s="5"/>
      <c r="G1" s="5"/>
      <c r="H1" s="11"/>
      <c r="I1" s="541" t="s">
        <v>467</v>
      </c>
      <c r="J1" s="5"/>
      <c r="K1" s="5"/>
      <c r="L1" s="11"/>
      <c r="M1" s="542" t="s">
        <v>468</v>
      </c>
      <c r="N1" s="5"/>
      <c r="O1" s="5"/>
      <c r="P1" s="11"/>
      <c r="Q1" s="543" t="s">
        <v>469</v>
      </c>
      <c r="R1" s="5"/>
      <c r="S1" s="11"/>
      <c r="T1" s="22" t="s">
        <v>470</v>
      </c>
      <c r="U1" s="5"/>
      <c r="V1" s="11"/>
      <c r="W1" s="544" t="s">
        <v>471</v>
      </c>
      <c r="X1" s="544" t="s">
        <v>472</v>
      </c>
      <c r="Y1" s="544" t="s">
        <v>473</v>
      </c>
      <c r="Z1" s="545"/>
      <c r="AA1" s="545"/>
      <c r="AB1" s="545"/>
      <c r="AC1" s="545"/>
    </row>
    <row r="2" ht="14.25" customHeight="1">
      <c r="A2" s="24"/>
      <c r="B2" s="24"/>
      <c r="C2" s="24"/>
      <c r="D2" s="24"/>
      <c r="E2" s="546" t="s">
        <v>461</v>
      </c>
      <c r="F2" s="546" t="s">
        <v>474</v>
      </c>
      <c r="G2" s="546" t="s">
        <v>475</v>
      </c>
      <c r="H2" s="546" t="s">
        <v>476</v>
      </c>
      <c r="I2" s="547" t="s">
        <v>463</v>
      </c>
      <c r="J2" s="547" t="s">
        <v>477</v>
      </c>
      <c r="K2" s="547" t="s">
        <v>475</v>
      </c>
      <c r="L2" s="547" t="s">
        <v>476</v>
      </c>
      <c r="M2" s="440" t="s">
        <v>462</v>
      </c>
      <c r="N2" s="440" t="s">
        <v>478</v>
      </c>
      <c r="O2" s="440" t="s">
        <v>475</v>
      </c>
      <c r="P2" s="440" t="s">
        <v>476</v>
      </c>
      <c r="Q2" s="548" t="s">
        <v>479</v>
      </c>
      <c r="R2" s="548" t="s">
        <v>480</v>
      </c>
      <c r="S2" s="422" t="s">
        <v>475</v>
      </c>
      <c r="T2" s="31" t="s">
        <v>481</v>
      </c>
      <c r="U2" s="31" t="s">
        <v>482</v>
      </c>
      <c r="V2" s="31" t="s">
        <v>475</v>
      </c>
      <c r="W2" s="24"/>
      <c r="X2" s="24"/>
      <c r="Y2" s="24"/>
      <c r="Z2" s="545"/>
      <c r="AA2" s="545"/>
      <c r="AB2" s="545"/>
      <c r="AC2" s="545"/>
    </row>
    <row r="3">
      <c r="A3" s="470" t="s">
        <v>35</v>
      </c>
      <c r="B3" s="471" t="s">
        <v>36</v>
      </c>
      <c r="C3" s="472">
        <v>46269.0</v>
      </c>
      <c r="D3" s="62" t="str">
        <f t="shared" ref="D3:D4" si="1">#REF!+#REF!</f>
        <v>#REF!</v>
      </c>
      <c r="E3" s="549">
        <f>'PL Cronograma detallado'!$L7</f>
        <v>0.61</v>
      </c>
      <c r="F3" s="549">
        <f>E3</f>
        <v>0.61</v>
      </c>
      <c r="G3" s="121">
        <f>E3/'PL Cronograma detallado'!M$238</f>
        <v>0.002338867375</v>
      </c>
      <c r="H3" s="121">
        <f>G3</f>
        <v>0.002338867375</v>
      </c>
      <c r="I3" s="550">
        <f>'R Cronograma detallado'!AO7*'PL Cronograma detallado'!M$238</f>
        <v>0.61</v>
      </c>
      <c r="J3" s="550">
        <f>I3</f>
        <v>0.61</v>
      </c>
      <c r="K3" s="305">
        <f>I3/'PL Cronograma detallado'!M$238</f>
        <v>0.002338867375</v>
      </c>
      <c r="L3" s="305">
        <f>K3</f>
        <v>0.002338867375</v>
      </c>
      <c r="M3" s="551">
        <f>'R Cronograma detallado'!L7</f>
        <v>0.61</v>
      </c>
      <c r="N3" s="551">
        <f>M3</f>
        <v>0.61</v>
      </c>
      <c r="O3" s="552">
        <f>M3/'PL Cronograma detallado'!M$238</f>
        <v>0.002338867375</v>
      </c>
      <c r="P3" s="551">
        <f>O3</f>
        <v>0.002338867375</v>
      </c>
      <c r="Q3" s="553">
        <f t="shared" ref="Q3:Q80" si="2">I3-M3</f>
        <v>0</v>
      </c>
      <c r="R3" s="553">
        <f>Q3</f>
        <v>0</v>
      </c>
      <c r="S3" s="554">
        <f t="shared" ref="S3:S80" si="3">Q3/J3</f>
        <v>0</v>
      </c>
      <c r="T3" s="75">
        <f t="shared" ref="T3:T80" si="4">J3-F3</f>
        <v>0</v>
      </c>
      <c r="U3" s="555">
        <f>T3</f>
        <v>0</v>
      </c>
      <c r="V3" s="556">
        <f t="shared" ref="V3:V80" si="5">T3/F3</f>
        <v>0</v>
      </c>
      <c r="W3" s="557">
        <f t="shared" ref="W3:W80" si="6">J3/F3</f>
        <v>1</v>
      </c>
      <c r="X3" s="557">
        <f t="shared" ref="X3:X80" si="7">J3/N3</f>
        <v>1</v>
      </c>
      <c r="Y3" s="558">
        <f>('PL Cronograma detallado'!M$238-I3)/('PL Cronograma detallado'!M$238-M3)</f>
        <v>1</v>
      </c>
      <c r="Z3" s="545"/>
      <c r="AA3" s="545"/>
      <c r="AB3" s="545"/>
      <c r="AC3" s="545"/>
    </row>
    <row r="4">
      <c r="A4" s="470" t="s">
        <v>40</v>
      </c>
      <c r="B4" s="471" t="s">
        <v>41</v>
      </c>
      <c r="C4" s="472">
        <v>46268.0</v>
      </c>
      <c r="D4" s="62" t="str">
        <f t="shared" si="1"/>
        <v>#REF!</v>
      </c>
      <c r="E4" s="549">
        <f>'PL Cronograma detallado'!$L11</f>
        <v>2.37</v>
      </c>
      <c r="F4" s="549">
        <f t="shared" ref="F4:F80" si="8">E4+F3</f>
        <v>2.98</v>
      </c>
      <c r="G4" s="121">
        <f>E4/'PL Cronograma detallado'!M$238</f>
        <v>0.009087074882</v>
      </c>
      <c r="H4" s="121">
        <f t="shared" ref="H4:H80" si="9">G4+H3</f>
        <v>0.01142594226</v>
      </c>
      <c r="I4" s="550">
        <f>'R Cronograma detallado'!AO9*'PL Cronograma detallado'!M$238</f>
        <v>2.37</v>
      </c>
      <c r="J4" s="550">
        <f t="shared" ref="J4:J80" si="10">I4+J3</f>
        <v>2.98</v>
      </c>
      <c r="K4" s="305">
        <f>I4/'PL Cronograma detallado'!M$238</f>
        <v>0.009087074882</v>
      </c>
      <c r="L4" s="305">
        <f t="shared" ref="L4:L80" si="11">K4+L3</f>
        <v>0.01142594226</v>
      </c>
      <c r="M4" s="551">
        <f>'R Cronograma detallado'!L9</f>
        <v>2.37</v>
      </c>
      <c r="N4" s="551">
        <f t="shared" ref="N4:N80" si="12">M4+N3</f>
        <v>2.98</v>
      </c>
      <c r="O4" s="552">
        <f>M4/'PL Cronograma detallado'!M$238</f>
        <v>0.009087074882</v>
      </c>
      <c r="P4" s="551">
        <f t="shared" ref="P4:P80" si="13">O4+P3</f>
        <v>0.01142594226</v>
      </c>
      <c r="Q4" s="553">
        <f t="shared" si="2"/>
        <v>0</v>
      </c>
      <c r="R4" s="553">
        <f t="shared" ref="R4:R80" si="14">Q4+R3</f>
        <v>0</v>
      </c>
      <c r="S4" s="554">
        <f t="shared" si="3"/>
        <v>0</v>
      </c>
      <c r="T4" s="75">
        <f t="shared" si="4"/>
        <v>0</v>
      </c>
      <c r="U4" s="555">
        <f t="shared" ref="U4:U80" si="15">T4+U3</f>
        <v>0</v>
      </c>
      <c r="V4" s="556">
        <f t="shared" si="5"/>
        <v>0</v>
      </c>
      <c r="W4" s="557">
        <f t="shared" si="6"/>
        <v>1</v>
      </c>
      <c r="X4" s="557">
        <f t="shared" si="7"/>
        <v>1</v>
      </c>
      <c r="Y4" s="558">
        <f>('PL Cronograma detallado'!M$238-I4)/('PL Cronograma detallado'!M$238-M4)</f>
        <v>1</v>
      </c>
      <c r="Z4" s="545"/>
      <c r="AA4" s="545"/>
      <c r="AB4" s="545"/>
      <c r="AC4" s="545"/>
    </row>
    <row r="5">
      <c r="A5" s="470" t="s">
        <v>42</v>
      </c>
      <c r="B5" s="471" t="s">
        <v>43</v>
      </c>
      <c r="C5" s="472">
        <v>46269.0</v>
      </c>
      <c r="D5" s="62" t="str">
        <f>#REF!+D4</f>
        <v>#REF!</v>
      </c>
      <c r="E5" s="549">
        <f>'PL Cronograma detallado'!$L16</f>
        <v>2.54</v>
      </c>
      <c r="F5" s="549">
        <f t="shared" si="8"/>
        <v>5.52</v>
      </c>
      <c r="G5" s="121">
        <f>E5/'PL Cronograma detallado'!M$238</f>
        <v>0.00973889038</v>
      </c>
      <c r="H5" s="121">
        <f t="shared" si="9"/>
        <v>0.02116483264</v>
      </c>
      <c r="I5" s="550">
        <f>'R Cronograma detallado'!AO10*'PL Cronograma detallado'!M$238</f>
        <v>2.54</v>
      </c>
      <c r="J5" s="550">
        <f t="shared" si="10"/>
        <v>5.52</v>
      </c>
      <c r="K5" s="305">
        <f>I5/'PL Cronograma detallado'!M$238</f>
        <v>0.00973889038</v>
      </c>
      <c r="L5" s="305">
        <f t="shared" si="11"/>
        <v>0.02116483264</v>
      </c>
      <c r="M5" s="551">
        <f>'R Cronograma detallado'!L10</f>
        <v>2.54</v>
      </c>
      <c r="N5" s="551">
        <f t="shared" si="12"/>
        <v>5.52</v>
      </c>
      <c r="O5" s="552">
        <f>M5/'PL Cronograma detallado'!M$238</f>
        <v>0.00973889038</v>
      </c>
      <c r="P5" s="551">
        <f t="shared" si="13"/>
        <v>0.02116483264</v>
      </c>
      <c r="Q5" s="553">
        <f t="shared" si="2"/>
        <v>0</v>
      </c>
      <c r="R5" s="553">
        <f t="shared" si="14"/>
        <v>0</v>
      </c>
      <c r="S5" s="554">
        <f t="shared" si="3"/>
        <v>0</v>
      </c>
      <c r="T5" s="75">
        <f t="shared" si="4"/>
        <v>0</v>
      </c>
      <c r="U5" s="555">
        <f t="shared" si="15"/>
        <v>0</v>
      </c>
      <c r="V5" s="556">
        <f t="shared" si="5"/>
        <v>0</v>
      </c>
      <c r="W5" s="557">
        <f t="shared" si="6"/>
        <v>1</v>
      </c>
      <c r="X5" s="557">
        <f t="shared" si="7"/>
        <v>1</v>
      </c>
      <c r="Y5" s="558">
        <f>('PL Cronograma detallado'!M$238-I5)/('PL Cronograma detallado'!M$238-M5)</f>
        <v>1</v>
      </c>
      <c r="Z5" s="545"/>
      <c r="AA5" s="545"/>
      <c r="AB5" s="545"/>
      <c r="AC5" s="545"/>
    </row>
    <row r="6">
      <c r="A6" s="470" t="s">
        <v>44</v>
      </c>
      <c r="B6" s="471" t="s">
        <v>45</v>
      </c>
      <c r="C6" s="472">
        <v>46269.0</v>
      </c>
      <c r="D6" s="87" t="str">
        <f t="shared" ref="D6:D7" si="16">D5+#REF!</f>
        <v>#REF!</v>
      </c>
      <c r="E6" s="549">
        <f>'PL Cronograma detallado'!$L17</f>
        <v>2.98</v>
      </c>
      <c r="F6" s="549">
        <f t="shared" si="8"/>
        <v>8.5</v>
      </c>
      <c r="G6" s="121">
        <f>E6/'PL Cronograma detallado'!M$238</f>
        <v>0.01142594226</v>
      </c>
      <c r="H6" s="121">
        <f t="shared" si="9"/>
        <v>0.03259077489</v>
      </c>
      <c r="I6" s="550">
        <f>'R Cronograma detallado'!AO11*'PL Cronograma detallado'!M$238</f>
        <v>2.98</v>
      </c>
      <c r="J6" s="550">
        <f t="shared" si="10"/>
        <v>8.5</v>
      </c>
      <c r="K6" s="305">
        <f>I6/'PL Cronograma detallado'!M$238</f>
        <v>0.01142594226</v>
      </c>
      <c r="L6" s="305">
        <f t="shared" si="11"/>
        <v>0.03259077489</v>
      </c>
      <c r="M6" s="551">
        <f>'R Cronograma detallado'!L11</f>
        <v>2.98</v>
      </c>
      <c r="N6" s="551">
        <f t="shared" si="12"/>
        <v>8.5</v>
      </c>
      <c r="O6" s="552">
        <f>M6/'PL Cronograma detallado'!M$238</f>
        <v>0.01142594226</v>
      </c>
      <c r="P6" s="551">
        <f t="shared" si="13"/>
        <v>0.03259077489</v>
      </c>
      <c r="Q6" s="553">
        <f t="shared" si="2"/>
        <v>0</v>
      </c>
      <c r="R6" s="553">
        <f t="shared" si="14"/>
        <v>0</v>
      </c>
      <c r="S6" s="554">
        <f t="shared" si="3"/>
        <v>0</v>
      </c>
      <c r="T6" s="75">
        <f t="shared" si="4"/>
        <v>0</v>
      </c>
      <c r="U6" s="555">
        <f t="shared" si="15"/>
        <v>0</v>
      </c>
      <c r="V6" s="556">
        <f t="shared" si="5"/>
        <v>0</v>
      </c>
      <c r="W6" s="557">
        <f t="shared" si="6"/>
        <v>1</v>
      </c>
      <c r="X6" s="557">
        <f t="shared" si="7"/>
        <v>1</v>
      </c>
      <c r="Y6" s="558">
        <f>('PL Cronograma detallado'!M$238-I6)/('PL Cronograma detallado'!M$238-M6)</f>
        <v>1</v>
      </c>
      <c r="Z6" s="559"/>
      <c r="AA6" s="559"/>
      <c r="AB6" s="559"/>
      <c r="AC6" s="559"/>
    </row>
    <row r="7">
      <c r="A7" s="470" t="s">
        <v>46</v>
      </c>
      <c r="B7" s="471" t="s">
        <v>47</v>
      </c>
      <c r="C7" s="472">
        <v>46268.0</v>
      </c>
      <c r="D7" s="87" t="str">
        <f t="shared" si="16"/>
        <v>#REF!</v>
      </c>
      <c r="E7" s="549">
        <f>'PL Cronograma detallado'!$L12</f>
        <v>2.54</v>
      </c>
      <c r="F7" s="549">
        <f t="shared" si="8"/>
        <v>11.04</v>
      </c>
      <c r="G7" s="121">
        <f>E7/'PL Cronograma detallado'!M$238</f>
        <v>0.00973889038</v>
      </c>
      <c r="H7" s="121">
        <f t="shared" si="9"/>
        <v>0.04232966527</v>
      </c>
      <c r="I7" s="550">
        <f>'R Cronograma detallado'!AO12*'PL Cronograma detallado'!M$238</f>
        <v>2.54</v>
      </c>
      <c r="J7" s="550">
        <f t="shared" si="10"/>
        <v>11.04</v>
      </c>
      <c r="K7" s="305">
        <f>I7/'PL Cronograma detallado'!M$238</f>
        <v>0.00973889038</v>
      </c>
      <c r="L7" s="305">
        <f t="shared" si="11"/>
        <v>0.04232966527</v>
      </c>
      <c r="M7" s="551">
        <f>'R Cronograma detallado'!L12</f>
        <v>2.54</v>
      </c>
      <c r="N7" s="551">
        <f t="shared" si="12"/>
        <v>11.04</v>
      </c>
      <c r="O7" s="552">
        <f>M7/'PL Cronograma detallado'!M$238</f>
        <v>0.00973889038</v>
      </c>
      <c r="P7" s="551">
        <f t="shared" si="13"/>
        <v>0.04232966527</v>
      </c>
      <c r="Q7" s="553">
        <f t="shared" si="2"/>
        <v>0</v>
      </c>
      <c r="R7" s="553">
        <f t="shared" si="14"/>
        <v>0</v>
      </c>
      <c r="S7" s="554">
        <f t="shared" si="3"/>
        <v>0</v>
      </c>
      <c r="T7" s="75">
        <f t="shared" si="4"/>
        <v>0</v>
      </c>
      <c r="U7" s="555">
        <f t="shared" si="15"/>
        <v>0</v>
      </c>
      <c r="V7" s="556">
        <f t="shared" si="5"/>
        <v>0</v>
      </c>
      <c r="W7" s="557">
        <f t="shared" si="6"/>
        <v>1</v>
      </c>
      <c r="X7" s="557">
        <f t="shared" si="7"/>
        <v>1</v>
      </c>
      <c r="Y7" s="558">
        <f>('PL Cronograma detallado'!M$238-I7)/('PL Cronograma detallado'!M$238-M7)</f>
        <v>1</v>
      </c>
      <c r="Z7" s="559"/>
      <c r="AA7" s="559"/>
      <c r="AB7" s="559"/>
      <c r="AC7" s="559"/>
    </row>
    <row r="8">
      <c r="A8" s="470" t="s">
        <v>48</v>
      </c>
      <c r="B8" s="471" t="s">
        <v>49</v>
      </c>
      <c r="C8" s="472">
        <v>46268.0</v>
      </c>
      <c r="D8" s="87" t="str">
        <f t="shared" ref="D8:D9" si="17">#REF!+#REF!</f>
        <v>#REF!</v>
      </c>
      <c r="E8" s="549">
        <f>'PL Cronograma detallado'!$L13</f>
        <v>1.27</v>
      </c>
      <c r="F8" s="549">
        <f t="shared" si="8"/>
        <v>12.31</v>
      </c>
      <c r="G8" s="121">
        <f>E8/'PL Cronograma detallado'!M$238</f>
        <v>0.00486944519</v>
      </c>
      <c r="H8" s="121">
        <f t="shared" si="9"/>
        <v>0.04719911046</v>
      </c>
      <c r="I8" s="550">
        <f>'R Cronograma detallado'!AO13*'PL Cronograma detallado'!M$238</f>
        <v>1.27</v>
      </c>
      <c r="J8" s="550">
        <f t="shared" si="10"/>
        <v>12.31</v>
      </c>
      <c r="K8" s="305">
        <f>I8/'PL Cronograma detallado'!M$238</f>
        <v>0.00486944519</v>
      </c>
      <c r="L8" s="305">
        <f t="shared" si="11"/>
        <v>0.04719911046</v>
      </c>
      <c r="M8" s="551">
        <f>'R Cronograma detallado'!L13</f>
        <v>1.27</v>
      </c>
      <c r="N8" s="551">
        <f t="shared" si="12"/>
        <v>12.31</v>
      </c>
      <c r="O8" s="552">
        <f>M8/'PL Cronograma detallado'!M$238</f>
        <v>0.00486944519</v>
      </c>
      <c r="P8" s="551">
        <f t="shared" si="13"/>
        <v>0.04719911046</v>
      </c>
      <c r="Q8" s="553">
        <f t="shared" si="2"/>
        <v>0</v>
      </c>
      <c r="R8" s="553">
        <f t="shared" si="14"/>
        <v>0</v>
      </c>
      <c r="S8" s="554">
        <f t="shared" si="3"/>
        <v>0</v>
      </c>
      <c r="T8" s="75">
        <f t="shared" si="4"/>
        <v>0</v>
      </c>
      <c r="U8" s="555">
        <f t="shared" si="15"/>
        <v>0</v>
      </c>
      <c r="V8" s="556">
        <f t="shared" si="5"/>
        <v>0</v>
      </c>
      <c r="W8" s="557">
        <f t="shared" si="6"/>
        <v>1</v>
      </c>
      <c r="X8" s="557">
        <f t="shared" si="7"/>
        <v>1</v>
      </c>
      <c r="Y8" s="558">
        <f>('PL Cronograma detallado'!M$238-I8)/('PL Cronograma detallado'!M$238-M8)</f>
        <v>1</v>
      </c>
      <c r="Z8" s="559"/>
      <c r="AA8" s="559"/>
      <c r="AB8" s="559"/>
      <c r="AC8" s="559"/>
    </row>
    <row r="9">
      <c r="A9" s="470" t="s">
        <v>50</v>
      </c>
      <c r="B9" s="471" t="s">
        <v>51</v>
      </c>
      <c r="C9" s="472">
        <v>46271.0</v>
      </c>
      <c r="D9" s="62" t="str">
        <f t="shared" si="17"/>
        <v>#REF!</v>
      </c>
      <c r="E9" s="549">
        <f>'PL Cronograma detallado'!$L18</f>
        <v>5.69</v>
      </c>
      <c r="F9" s="549">
        <f t="shared" si="8"/>
        <v>18</v>
      </c>
      <c r="G9" s="121">
        <f>E9/'PL Cronograma detallado'!M$238</f>
        <v>0.02181664813</v>
      </c>
      <c r="H9" s="121">
        <f t="shared" si="9"/>
        <v>0.0690157586</v>
      </c>
      <c r="I9" s="550">
        <f>'R Cronograma detallado'!AO14*'PL Cronograma detallado'!M$238</f>
        <v>5.69</v>
      </c>
      <c r="J9" s="550">
        <f t="shared" si="10"/>
        <v>18</v>
      </c>
      <c r="K9" s="305">
        <f>I9/'PL Cronograma detallado'!M$238</f>
        <v>0.02181664813</v>
      </c>
      <c r="L9" s="305">
        <f t="shared" si="11"/>
        <v>0.0690157586</v>
      </c>
      <c r="M9" s="551">
        <f>'R Cronograma detallado'!L14</f>
        <v>5.69</v>
      </c>
      <c r="N9" s="551">
        <f t="shared" si="12"/>
        <v>18</v>
      </c>
      <c r="O9" s="552">
        <f>M9/'PL Cronograma detallado'!M$238</f>
        <v>0.02181664813</v>
      </c>
      <c r="P9" s="551">
        <f t="shared" si="13"/>
        <v>0.0690157586</v>
      </c>
      <c r="Q9" s="553">
        <f t="shared" si="2"/>
        <v>0</v>
      </c>
      <c r="R9" s="553">
        <f t="shared" si="14"/>
        <v>0</v>
      </c>
      <c r="S9" s="554">
        <f t="shared" si="3"/>
        <v>0</v>
      </c>
      <c r="T9" s="75">
        <f t="shared" si="4"/>
        <v>0</v>
      </c>
      <c r="U9" s="555">
        <f t="shared" si="15"/>
        <v>0</v>
      </c>
      <c r="V9" s="556">
        <f t="shared" si="5"/>
        <v>0</v>
      </c>
      <c r="W9" s="557">
        <f t="shared" si="6"/>
        <v>1</v>
      </c>
      <c r="X9" s="557">
        <f t="shared" si="7"/>
        <v>1</v>
      </c>
      <c r="Y9" s="558">
        <f>('PL Cronograma detallado'!M$238-I9)/('PL Cronograma detallado'!M$238-M9)</f>
        <v>1</v>
      </c>
      <c r="Z9" s="545"/>
      <c r="AA9" s="545"/>
      <c r="AB9" s="545"/>
      <c r="AC9" s="545"/>
    </row>
    <row r="10">
      <c r="A10" s="470" t="s">
        <v>52</v>
      </c>
      <c r="B10" s="471" t="s">
        <v>53</v>
      </c>
      <c r="C10" s="472">
        <v>46270.0</v>
      </c>
      <c r="D10" s="62" t="str">
        <f>#REF!+D11</f>
        <v>#REF!</v>
      </c>
      <c r="E10" s="549">
        <f>'PL Cronograma detallado'!$L20</f>
        <v>5.08</v>
      </c>
      <c r="F10" s="549">
        <f t="shared" si="8"/>
        <v>23.08</v>
      </c>
      <c r="G10" s="121">
        <f>E10/'PL Cronograma detallado'!M$238</f>
        <v>0.01947778076</v>
      </c>
      <c r="H10" s="121">
        <f t="shared" si="9"/>
        <v>0.08849353936</v>
      </c>
      <c r="I10" s="550">
        <f>'R Cronograma detallado'!AO15*'PL Cronograma detallado'!M$238</f>
        <v>5.08</v>
      </c>
      <c r="J10" s="550">
        <f t="shared" si="10"/>
        <v>23.08</v>
      </c>
      <c r="K10" s="305">
        <f>I10/'PL Cronograma detallado'!M$238</f>
        <v>0.01947778076</v>
      </c>
      <c r="L10" s="305">
        <f t="shared" si="11"/>
        <v>0.08849353936</v>
      </c>
      <c r="M10" s="551">
        <f>'R Cronograma detallado'!L15</f>
        <v>5.08</v>
      </c>
      <c r="N10" s="551">
        <f t="shared" si="12"/>
        <v>23.08</v>
      </c>
      <c r="O10" s="552">
        <f>M10/'PL Cronograma detallado'!M$238</f>
        <v>0.01947778076</v>
      </c>
      <c r="P10" s="551">
        <f t="shared" si="13"/>
        <v>0.08849353936</v>
      </c>
      <c r="Q10" s="553">
        <f t="shared" si="2"/>
        <v>0</v>
      </c>
      <c r="R10" s="553">
        <f t="shared" si="14"/>
        <v>0</v>
      </c>
      <c r="S10" s="554">
        <f t="shared" si="3"/>
        <v>0</v>
      </c>
      <c r="T10" s="75">
        <f t="shared" si="4"/>
        <v>0</v>
      </c>
      <c r="U10" s="555">
        <f t="shared" si="15"/>
        <v>0</v>
      </c>
      <c r="V10" s="556">
        <f t="shared" si="5"/>
        <v>0</v>
      </c>
      <c r="W10" s="557">
        <f t="shared" si="6"/>
        <v>1</v>
      </c>
      <c r="X10" s="557">
        <f t="shared" si="7"/>
        <v>1</v>
      </c>
      <c r="Y10" s="558">
        <f>('PL Cronograma detallado'!M$238-I10)/('PL Cronograma detallado'!M$238-M10)</f>
        <v>1</v>
      </c>
      <c r="Z10" s="545"/>
      <c r="AA10" s="545"/>
      <c r="AB10" s="545"/>
      <c r="AC10" s="545"/>
    </row>
    <row r="11">
      <c r="A11" s="470" t="s">
        <v>54</v>
      </c>
      <c r="B11" s="471" t="s">
        <v>55</v>
      </c>
      <c r="C11" s="472">
        <v>46268.0</v>
      </c>
      <c r="D11" s="62" t="str">
        <f>#REF!+#REF!</f>
        <v>#REF!</v>
      </c>
      <c r="E11" s="549">
        <f>'PL Cronograma detallado'!$L14</f>
        <v>2.81</v>
      </c>
      <c r="F11" s="549">
        <f t="shared" si="8"/>
        <v>25.89</v>
      </c>
      <c r="G11" s="121">
        <f>E11/'PL Cronograma detallado'!M$238</f>
        <v>0.01077412676</v>
      </c>
      <c r="H11" s="121">
        <f t="shared" si="9"/>
        <v>0.09926766612</v>
      </c>
      <c r="I11" s="550">
        <f>'R Cronograma detallado'!AO16*'PL Cronograma detallado'!M$238</f>
        <v>2.81</v>
      </c>
      <c r="J11" s="550">
        <f t="shared" si="10"/>
        <v>25.89</v>
      </c>
      <c r="K11" s="305">
        <f>I11/'PL Cronograma detallado'!M$238</f>
        <v>0.01077412676</v>
      </c>
      <c r="L11" s="305">
        <f t="shared" si="11"/>
        <v>0.09926766612</v>
      </c>
      <c r="M11" s="551">
        <f>'R Cronograma detallado'!L16</f>
        <v>2.81</v>
      </c>
      <c r="N11" s="551">
        <f t="shared" si="12"/>
        <v>25.89</v>
      </c>
      <c r="O11" s="552">
        <f>M11/'PL Cronograma detallado'!M$238</f>
        <v>0.01077412676</v>
      </c>
      <c r="P11" s="551">
        <f t="shared" si="13"/>
        <v>0.09926766612</v>
      </c>
      <c r="Q11" s="553">
        <f t="shared" si="2"/>
        <v>0</v>
      </c>
      <c r="R11" s="553">
        <f t="shared" si="14"/>
        <v>0</v>
      </c>
      <c r="S11" s="554">
        <f t="shared" si="3"/>
        <v>0</v>
      </c>
      <c r="T11" s="75">
        <f t="shared" si="4"/>
        <v>0</v>
      </c>
      <c r="U11" s="555">
        <f t="shared" si="15"/>
        <v>0</v>
      </c>
      <c r="V11" s="556">
        <f t="shared" si="5"/>
        <v>0</v>
      </c>
      <c r="W11" s="557">
        <f t="shared" si="6"/>
        <v>1</v>
      </c>
      <c r="X11" s="557">
        <f t="shared" si="7"/>
        <v>1</v>
      </c>
      <c r="Y11" s="558">
        <f>('PL Cronograma detallado'!M$238-I11)/('PL Cronograma detallado'!M$238-M11)</f>
        <v>1</v>
      </c>
      <c r="Z11" s="545"/>
      <c r="AA11" s="545"/>
      <c r="AB11" s="545"/>
      <c r="AC11" s="545"/>
    </row>
    <row r="12">
      <c r="A12" s="470" t="s">
        <v>56</v>
      </c>
      <c r="B12" s="471" t="s">
        <v>57</v>
      </c>
      <c r="C12" s="472">
        <v>46268.0</v>
      </c>
      <c r="D12" s="106"/>
      <c r="E12" s="549">
        <f>'PL Cronograma detallado'!$L15</f>
        <v>2.37</v>
      </c>
      <c r="F12" s="549">
        <f t="shared" si="8"/>
        <v>28.26</v>
      </c>
      <c r="G12" s="121">
        <f>E12/'PL Cronograma detallado'!M$238</f>
        <v>0.009087074882</v>
      </c>
      <c r="H12" s="121">
        <f t="shared" si="9"/>
        <v>0.108354741</v>
      </c>
      <c r="I12" s="550">
        <f>'R Cronograma detallado'!AO17*'PL Cronograma detallado'!M$238</f>
        <v>2.37</v>
      </c>
      <c r="J12" s="550">
        <f t="shared" si="10"/>
        <v>28.26</v>
      </c>
      <c r="K12" s="305">
        <f>I12/'PL Cronograma detallado'!M$238</f>
        <v>0.009087074882</v>
      </c>
      <c r="L12" s="305">
        <f t="shared" si="11"/>
        <v>0.108354741</v>
      </c>
      <c r="M12" s="551">
        <f>'R Cronograma detallado'!L17</f>
        <v>2.37</v>
      </c>
      <c r="N12" s="551">
        <f t="shared" si="12"/>
        <v>28.26</v>
      </c>
      <c r="O12" s="552">
        <f>M12/'PL Cronograma detallado'!M$238</f>
        <v>0.009087074882</v>
      </c>
      <c r="P12" s="551">
        <f t="shared" si="13"/>
        <v>0.108354741</v>
      </c>
      <c r="Q12" s="553">
        <f t="shared" si="2"/>
        <v>0</v>
      </c>
      <c r="R12" s="553">
        <f t="shared" si="14"/>
        <v>0</v>
      </c>
      <c r="S12" s="554">
        <f t="shared" si="3"/>
        <v>0</v>
      </c>
      <c r="T12" s="75">
        <f t="shared" si="4"/>
        <v>0</v>
      </c>
      <c r="U12" s="555">
        <f t="shared" si="15"/>
        <v>0</v>
      </c>
      <c r="V12" s="556">
        <f t="shared" si="5"/>
        <v>0</v>
      </c>
      <c r="W12" s="557">
        <f t="shared" si="6"/>
        <v>1</v>
      </c>
      <c r="X12" s="557">
        <f t="shared" si="7"/>
        <v>1</v>
      </c>
      <c r="Y12" s="558">
        <f>('PL Cronograma detallado'!M$238-I12)/('PL Cronograma detallado'!M$238-M12)</f>
        <v>1</v>
      </c>
      <c r="Z12" s="560"/>
      <c r="AA12" s="560"/>
      <c r="AB12" s="560"/>
      <c r="AC12" s="560"/>
    </row>
    <row r="13" ht="15.75" customHeight="1">
      <c r="A13" s="470" t="s">
        <v>260</v>
      </c>
      <c r="B13" s="471" t="s">
        <v>261</v>
      </c>
      <c r="C13" s="472">
        <v>46272.0</v>
      </c>
      <c r="D13" s="62" t="str">
        <f>#REF!+D14</f>
        <v>#REF!</v>
      </c>
      <c r="E13" s="549">
        <f>'PL Cronograma detallado'!$L19</f>
        <v>3.42</v>
      </c>
      <c r="F13" s="549">
        <f t="shared" si="8"/>
        <v>31.68</v>
      </c>
      <c r="G13" s="121">
        <f>E13/'PL Cronograma detallado'!M$238</f>
        <v>0.01311299413</v>
      </c>
      <c r="H13" s="121">
        <f t="shared" si="9"/>
        <v>0.1214677351</v>
      </c>
      <c r="I13" s="550">
        <f>'R Cronograma detallado'!AO18*'PL Cronograma detallado'!M$238</f>
        <v>3.42</v>
      </c>
      <c r="J13" s="550">
        <f t="shared" si="10"/>
        <v>31.68</v>
      </c>
      <c r="K13" s="305">
        <f>I13/'PL Cronograma detallado'!M$238</f>
        <v>0.01311299413</v>
      </c>
      <c r="L13" s="305">
        <f t="shared" si="11"/>
        <v>0.1214677351</v>
      </c>
      <c r="M13" s="551">
        <f>'R Cronograma detallado'!L18</f>
        <v>3.42</v>
      </c>
      <c r="N13" s="551">
        <f t="shared" si="12"/>
        <v>31.68</v>
      </c>
      <c r="O13" s="552">
        <f>M13/'PL Cronograma detallado'!M$238</f>
        <v>0.01311299413</v>
      </c>
      <c r="P13" s="551">
        <f t="shared" si="13"/>
        <v>0.1214677351</v>
      </c>
      <c r="Q13" s="553">
        <f t="shared" si="2"/>
        <v>0</v>
      </c>
      <c r="R13" s="553">
        <f t="shared" si="14"/>
        <v>0</v>
      </c>
      <c r="S13" s="554">
        <f t="shared" si="3"/>
        <v>0</v>
      </c>
      <c r="T13" s="75">
        <f t="shared" si="4"/>
        <v>0</v>
      </c>
      <c r="U13" s="555">
        <f t="shared" si="15"/>
        <v>0</v>
      </c>
      <c r="V13" s="556">
        <f t="shared" si="5"/>
        <v>0</v>
      </c>
      <c r="W13" s="557">
        <f t="shared" si="6"/>
        <v>1</v>
      </c>
      <c r="X13" s="557">
        <f t="shared" si="7"/>
        <v>1</v>
      </c>
      <c r="Y13" s="558">
        <f>('PL Cronograma detallado'!M$238-I13)/('PL Cronograma detallado'!M$238-M13)</f>
        <v>1</v>
      </c>
      <c r="Z13" s="545"/>
      <c r="AA13" s="545"/>
      <c r="AB13" s="545"/>
      <c r="AC13" s="545"/>
    </row>
    <row r="14" ht="15.75" customHeight="1">
      <c r="A14" s="470" t="s">
        <v>60</v>
      </c>
      <c r="B14" s="471" t="s">
        <v>61</v>
      </c>
      <c r="C14" s="472">
        <v>46271.0</v>
      </c>
      <c r="D14" s="62" t="str">
        <f>#REF!+#REF!</f>
        <v>#REF!</v>
      </c>
      <c r="E14" s="549">
        <f>'PL Cronograma detallado'!$L27</f>
        <v>1.49</v>
      </c>
      <c r="F14" s="549">
        <f t="shared" si="8"/>
        <v>33.17</v>
      </c>
      <c r="G14" s="121">
        <f>E14/'PL Cronograma detallado'!M$238</f>
        <v>0.005712971128</v>
      </c>
      <c r="H14" s="121">
        <f t="shared" si="9"/>
        <v>0.1271807063</v>
      </c>
      <c r="I14" s="550">
        <f>'R Cronograma detallado'!AO20*'PL Cronograma detallado'!M$238</f>
        <v>1.49</v>
      </c>
      <c r="J14" s="550">
        <f t="shared" si="10"/>
        <v>33.17</v>
      </c>
      <c r="K14" s="305">
        <f>I14/'PL Cronograma detallado'!M$238</f>
        <v>0.005712971128</v>
      </c>
      <c r="L14" s="305">
        <f t="shared" si="11"/>
        <v>0.1271807063</v>
      </c>
      <c r="M14" s="551">
        <f>'R Cronograma detallado'!L20</f>
        <v>1.49</v>
      </c>
      <c r="N14" s="551">
        <f t="shared" si="12"/>
        <v>33.17</v>
      </c>
      <c r="O14" s="552">
        <f>M14/'PL Cronograma detallado'!M$238</f>
        <v>0.005712971128</v>
      </c>
      <c r="P14" s="551">
        <f t="shared" si="13"/>
        <v>0.1271807063</v>
      </c>
      <c r="Q14" s="553">
        <f t="shared" si="2"/>
        <v>0</v>
      </c>
      <c r="R14" s="553">
        <f t="shared" si="14"/>
        <v>0</v>
      </c>
      <c r="S14" s="554">
        <f t="shared" si="3"/>
        <v>0</v>
      </c>
      <c r="T14" s="75">
        <f t="shared" si="4"/>
        <v>0</v>
      </c>
      <c r="U14" s="555">
        <f t="shared" si="15"/>
        <v>0</v>
      </c>
      <c r="V14" s="556">
        <f t="shared" si="5"/>
        <v>0</v>
      </c>
      <c r="W14" s="557">
        <f t="shared" si="6"/>
        <v>1</v>
      </c>
      <c r="X14" s="557">
        <f t="shared" si="7"/>
        <v>1</v>
      </c>
      <c r="Y14" s="558">
        <f>('PL Cronograma detallado'!M$238-I14)/('PL Cronograma detallado'!M$238-M14)</f>
        <v>1</v>
      </c>
      <c r="Z14" s="545"/>
      <c r="AA14" s="545"/>
      <c r="AB14" s="545"/>
      <c r="AC14" s="545"/>
    </row>
    <row r="15" ht="15.75" customHeight="1">
      <c r="A15" s="470" t="s">
        <v>262</v>
      </c>
      <c r="B15" s="471" t="s">
        <v>263</v>
      </c>
      <c r="C15" s="472">
        <v>46274.0</v>
      </c>
      <c r="D15" s="62" t="str">
        <f t="shared" ref="D15:D18" si="18">#REF!+#REF!</f>
        <v>#REF!</v>
      </c>
      <c r="E15" s="549">
        <f>'PL Cronograma detallado'!$L24</f>
        <v>3.17</v>
      </c>
      <c r="F15" s="549">
        <f t="shared" si="8"/>
        <v>36.34</v>
      </c>
      <c r="G15" s="121">
        <f>E15/'PL Cronograma detallado'!M$238</f>
        <v>0.01215444193</v>
      </c>
      <c r="H15" s="121">
        <f t="shared" si="9"/>
        <v>0.1393351482</v>
      </c>
      <c r="I15" s="550">
        <f>'R Cronograma detallado'!AO21*'PL Cronograma detallado'!M$238</f>
        <v>3.17</v>
      </c>
      <c r="J15" s="550">
        <f t="shared" si="10"/>
        <v>36.34</v>
      </c>
      <c r="K15" s="305">
        <f>I15/'PL Cronograma detallado'!M$238</f>
        <v>0.01215444193</v>
      </c>
      <c r="L15" s="305">
        <f t="shared" si="11"/>
        <v>0.1393351482</v>
      </c>
      <c r="M15" s="551">
        <f>'R Cronograma detallado'!L21</f>
        <v>3.17</v>
      </c>
      <c r="N15" s="551">
        <f t="shared" si="12"/>
        <v>36.34</v>
      </c>
      <c r="O15" s="552">
        <f>M15/'PL Cronograma detallado'!M$238</f>
        <v>0.01215444193</v>
      </c>
      <c r="P15" s="551">
        <f t="shared" si="13"/>
        <v>0.1393351482</v>
      </c>
      <c r="Q15" s="553">
        <f t="shared" si="2"/>
        <v>0</v>
      </c>
      <c r="R15" s="553">
        <f t="shared" si="14"/>
        <v>0</v>
      </c>
      <c r="S15" s="554">
        <f t="shared" si="3"/>
        <v>0</v>
      </c>
      <c r="T15" s="75">
        <f t="shared" si="4"/>
        <v>0</v>
      </c>
      <c r="U15" s="555">
        <f t="shared" si="15"/>
        <v>0</v>
      </c>
      <c r="V15" s="556">
        <f t="shared" si="5"/>
        <v>0</v>
      </c>
      <c r="W15" s="557">
        <f t="shared" si="6"/>
        <v>1</v>
      </c>
      <c r="X15" s="557">
        <f t="shared" si="7"/>
        <v>1</v>
      </c>
      <c r="Y15" s="558">
        <f>('PL Cronograma detallado'!M$238-I15)/('PL Cronograma detallado'!M$238-M15)</f>
        <v>1</v>
      </c>
      <c r="Z15" s="545"/>
      <c r="AA15" s="545"/>
      <c r="AB15" s="545"/>
      <c r="AC15" s="545"/>
    </row>
    <row r="16" ht="15.75" customHeight="1">
      <c r="A16" s="561" t="s">
        <v>78</v>
      </c>
      <c r="B16" s="562" t="s">
        <v>264</v>
      </c>
      <c r="C16" s="443">
        <v>46275.0</v>
      </c>
      <c r="D16" s="62" t="str">
        <f t="shared" si="18"/>
        <v>#REF!</v>
      </c>
      <c r="E16" s="549">
        <f>'PL Cronograma detallado'!$L29</f>
        <v>0</v>
      </c>
      <c r="F16" s="549">
        <f t="shared" si="8"/>
        <v>36.34</v>
      </c>
      <c r="G16" s="121">
        <f>E16/'PL Cronograma detallado'!M$238</f>
        <v>0</v>
      </c>
      <c r="H16" s="121">
        <f t="shared" si="9"/>
        <v>0.1393351482</v>
      </c>
      <c r="I16" s="550">
        <f>'R Cronograma detallado'!AO22*'PL Cronograma detallado'!M$238</f>
        <v>0</v>
      </c>
      <c r="J16" s="550">
        <f t="shared" si="10"/>
        <v>36.34</v>
      </c>
      <c r="K16" s="305">
        <f>I16/'PL Cronograma detallado'!M$238</f>
        <v>0</v>
      </c>
      <c r="L16" s="305">
        <f t="shared" si="11"/>
        <v>0.1393351482</v>
      </c>
      <c r="M16" s="551">
        <f>'R Cronograma detallado'!L22</f>
        <v>0</v>
      </c>
      <c r="N16" s="551">
        <f t="shared" si="12"/>
        <v>36.34</v>
      </c>
      <c r="O16" s="552">
        <f>M16/'PL Cronograma detallado'!M$238</f>
        <v>0</v>
      </c>
      <c r="P16" s="551">
        <f t="shared" si="13"/>
        <v>0.1393351482</v>
      </c>
      <c r="Q16" s="553">
        <f t="shared" si="2"/>
        <v>0</v>
      </c>
      <c r="R16" s="553">
        <f t="shared" si="14"/>
        <v>0</v>
      </c>
      <c r="S16" s="554">
        <f t="shared" si="3"/>
        <v>0</v>
      </c>
      <c r="T16" s="75">
        <f t="shared" si="4"/>
        <v>0</v>
      </c>
      <c r="U16" s="555">
        <f t="shared" si="15"/>
        <v>0</v>
      </c>
      <c r="V16" s="556">
        <f t="shared" si="5"/>
        <v>0</v>
      </c>
      <c r="W16" s="557">
        <f t="shared" si="6"/>
        <v>1</v>
      </c>
      <c r="X16" s="557">
        <f t="shared" si="7"/>
        <v>1</v>
      </c>
      <c r="Y16" s="558">
        <f>('PL Cronograma detallado'!M$238-I16)/('PL Cronograma detallado'!M$238-M16)</f>
        <v>1</v>
      </c>
      <c r="Z16" s="545"/>
      <c r="AA16" s="545"/>
      <c r="AB16" s="545"/>
      <c r="AC16" s="545"/>
    </row>
    <row r="17" ht="15.75" customHeight="1">
      <c r="A17" s="470" t="s">
        <v>68</v>
      </c>
      <c r="B17" s="471" t="s">
        <v>268</v>
      </c>
      <c r="C17" s="497">
        <v>46277.0</v>
      </c>
      <c r="D17" s="62" t="str">
        <f t="shared" si="18"/>
        <v>#REF!</v>
      </c>
      <c r="E17" s="549">
        <f>'PL Cronograma detallado'!$L40</f>
        <v>13.15</v>
      </c>
      <c r="F17" s="549">
        <f t="shared" si="8"/>
        <v>49.49</v>
      </c>
      <c r="G17" s="121">
        <f>E17/'PL Cronograma detallado'!M$238</f>
        <v>0.05041984586</v>
      </c>
      <c r="H17" s="121">
        <f t="shared" si="9"/>
        <v>0.1897549941</v>
      </c>
      <c r="I17" s="550">
        <f>'R Cronograma detallado'!AO25*'PL Cronograma detallado'!M$238</f>
        <v>13.15</v>
      </c>
      <c r="J17" s="550">
        <f t="shared" si="10"/>
        <v>49.49</v>
      </c>
      <c r="K17" s="305">
        <f>I17/'PL Cronograma detallado'!M$238</f>
        <v>0.05041984586</v>
      </c>
      <c r="L17" s="305">
        <f t="shared" si="11"/>
        <v>0.1897549941</v>
      </c>
      <c r="M17" s="551">
        <f>'R Cronograma detallado'!L25</f>
        <v>13.15</v>
      </c>
      <c r="N17" s="551">
        <f t="shared" si="12"/>
        <v>49.49</v>
      </c>
      <c r="O17" s="552">
        <f>M17/'PL Cronograma detallado'!M$238</f>
        <v>0.05041984586</v>
      </c>
      <c r="P17" s="551">
        <f t="shared" si="13"/>
        <v>0.1897549941</v>
      </c>
      <c r="Q17" s="553">
        <f t="shared" si="2"/>
        <v>0</v>
      </c>
      <c r="R17" s="553">
        <f t="shared" si="14"/>
        <v>0</v>
      </c>
      <c r="S17" s="554">
        <f t="shared" si="3"/>
        <v>0</v>
      </c>
      <c r="T17" s="75">
        <f t="shared" si="4"/>
        <v>0</v>
      </c>
      <c r="U17" s="555">
        <f t="shared" si="15"/>
        <v>0</v>
      </c>
      <c r="V17" s="556">
        <f t="shared" si="5"/>
        <v>0</v>
      </c>
      <c r="W17" s="557">
        <f t="shared" si="6"/>
        <v>1</v>
      </c>
      <c r="X17" s="557">
        <f t="shared" si="7"/>
        <v>1</v>
      </c>
      <c r="Y17" s="558">
        <f>('PL Cronograma detallado'!M$238-I17)/('PL Cronograma detallado'!M$238-M17)</f>
        <v>1</v>
      </c>
      <c r="Z17" s="545"/>
      <c r="AA17" s="545"/>
      <c r="AB17" s="545"/>
      <c r="AC17" s="545"/>
    </row>
    <row r="18" ht="15.75" customHeight="1">
      <c r="A18" s="470" t="s">
        <v>70</v>
      </c>
      <c r="B18" s="471" t="s">
        <v>269</v>
      </c>
      <c r="C18" s="497">
        <v>46279.0</v>
      </c>
      <c r="D18" s="106" t="str">
        <f t="shared" si="18"/>
        <v>#REF!</v>
      </c>
      <c r="E18" s="549">
        <f>'PL Cronograma detallado'!$L41</f>
        <v>7.23</v>
      </c>
      <c r="F18" s="549">
        <f t="shared" si="8"/>
        <v>56.72</v>
      </c>
      <c r="G18" s="121">
        <f>E18/'PL Cronograma detallado'!M$238</f>
        <v>0.0277213297</v>
      </c>
      <c r="H18" s="121">
        <f t="shared" si="9"/>
        <v>0.2174763238</v>
      </c>
      <c r="I18" s="550">
        <f>'R Cronograma detallado'!AO26*'PL Cronograma detallado'!M$238</f>
        <v>7.23</v>
      </c>
      <c r="J18" s="550">
        <f t="shared" si="10"/>
        <v>56.72</v>
      </c>
      <c r="K18" s="305">
        <f>I18/'PL Cronograma detallado'!M$238</f>
        <v>0.0277213297</v>
      </c>
      <c r="L18" s="305">
        <f t="shared" si="11"/>
        <v>0.2174763238</v>
      </c>
      <c r="M18" s="551">
        <f>'R Cronograma detallado'!L26</f>
        <v>7.23</v>
      </c>
      <c r="N18" s="551">
        <f t="shared" si="12"/>
        <v>56.72</v>
      </c>
      <c r="O18" s="552">
        <f>M18/'PL Cronograma detallado'!M$238</f>
        <v>0.0277213297</v>
      </c>
      <c r="P18" s="551">
        <f t="shared" si="13"/>
        <v>0.2174763238</v>
      </c>
      <c r="Q18" s="553">
        <f t="shared" si="2"/>
        <v>0</v>
      </c>
      <c r="R18" s="553">
        <f t="shared" si="14"/>
        <v>0</v>
      </c>
      <c r="S18" s="554">
        <f t="shared" si="3"/>
        <v>0</v>
      </c>
      <c r="T18" s="75">
        <f t="shared" si="4"/>
        <v>0</v>
      </c>
      <c r="U18" s="555">
        <f t="shared" si="15"/>
        <v>0</v>
      </c>
      <c r="V18" s="556">
        <f t="shared" si="5"/>
        <v>0</v>
      </c>
      <c r="W18" s="557">
        <f t="shared" si="6"/>
        <v>1</v>
      </c>
      <c r="X18" s="557">
        <f t="shared" si="7"/>
        <v>1</v>
      </c>
      <c r="Y18" s="558">
        <f>('PL Cronograma detallado'!M$238-I18)/('PL Cronograma detallado'!M$238-M18)</f>
        <v>1</v>
      </c>
      <c r="Z18" s="560"/>
      <c r="AA18" s="560"/>
      <c r="AB18" s="560"/>
      <c r="AC18" s="560"/>
    </row>
    <row r="19" ht="15.75" customHeight="1">
      <c r="A19" s="470" t="s">
        <v>72</v>
      </c>
      <c r="B19" s="471" t="s">
        <v>270</v>
      </c>
      <c r="C19" s="497">
        <v>46279.0</v>
      </c>
      <c r="D19" s="62" t="str">
        <f t="shared" ref="D19:D20" si="19">#REF!+D18</f>
        <v>#REF!</v>
      </c>
      <c r="E19" s="549">
        <f>'PL Cronograma detallado'!$L42</f>
        <v>9.67</v>
      </c>
      <c r="F19" s="549">
        <f t="shared" si="8"/>
        <v>66.39</v>
      </c>
      <c r="G19" s="121">
        <f>E19/'PL Cronograma detallado'!M$238</f>
        <v>0.0370767992</v>
      </c>
      <c r="H19" s="121">
        <f t="shared" si="9"/>
        <v>0.254553123</v>
      </c>
      <c r="I19" s="550">
        <f>'R Cronograma detallado'!AO27*'PL Cronograma detallado'!M$238</f>
        <v>9.67</v>
      </c>
      <c r="J19" s="550">
        <f t="shared" si="10"/>
        <v>66.39</v>
      </c>
      <c r="K19" s="305">
        <f>I19/'PL Cronograma detallado'!M$238</f>
        <v>0.0370767992</v>
      </c>
      <c r="L19" s="305">
        <f t="shared" si="11"/>
        <v>0.254553123</v>
      </c>
      <c r="M19" s="551">
        <f>'R Cronograma detallado'!L27</f>
        <v>9.67</v>
      </c>
      <c r="N19" s="551">
        <f t="shared" si="12"/>
        <v>66.39</v>
      </c>
      <c r="O19" s="552">
        <f>M19/'PL Cronograma detallado'!M$238</f>
        <v>0.0370767992</v>
      </c>
      <c r="P19" s="551">
        <f t="shared" si="13"/>
        <v>0.254553123</v>
      </c>
      <c r="Q19" s="553">
        <f t="shared" si="2"/>
        <v>0</v>
      </c>
      <c r="R19" s="553">
        <f t="shared" si="14"/>
        <v>0</v>
      </c>
      <c r="S19" s="554">
        <f t="shared" si="3"/>
        <v>0</v>
      </c>
      <c r="T19" s="75">
        <f t="shared" si="4"/>
        <v>0</v>
      </c>
      <c r="U19" s="555">
        <f t="shared" si="15"/>
        <v>0</v>
      </c>
      <c r="V19" s="556">
        <f t="shared" si="5"/>
        <v>0</v>
      </c>
      <c r="W19" s="557">
        <f t="shared" si="6"/>
        <v>1</v>
      </c>
      <c r="X19" s="557">
        <f t="shared" si="7"/>
        <v>1</v>
      </c>
      <c r="Y19" s="558">
        <f>('PL Cronograma detallado'!M$238-I19)/('PL Cronograma detallado'!M$238-M19)</f>
        <v>1</v>
      </c>
      <c r="Z19" s="545"/>
      <c r="AA19" s="545"/>
      <c r="AB19" s="545"/>
      <c r="AC19" s="545"/>
    </row>
    <row r="20" ht="15.75" customHeight="1">
      <c r="A20" s="470" t="s">
        <v>74</v>
      </c>
      <c r="B20" s="471" t="s">
        <v>271</v>
      </c>
      <c r="C20" s="497">
        <v>46277.0</v>
      </c>
      <c r="D20" s="62" t="str">
        <f t="shared" si="19"/>
        <v>#REF!</v>
      </c>
      <c r="E20" s="549">
        <f>'PL Cronograma detallado'!$L38</f>
        <v>1.93</v>
      </c>
      <c r="F20" s="549">
        <f t="shared" si="8"/>
        <v>68.32</v>
      </c>
      <c r="G20" s="121">
        <f>E20/'PL Cronograma detallado'!M$238</f>
        <v>0.007400023005</v>
      </c>
      <c r="H20" s="121">
        <f t="shared" si="9"/>
        <v>0.261953146</v>
      </c>
      <c r="I20" s="550">
        <f>'R Cronograma detallado'!AO28*'PL Cronograma detallado'!M$238</f>
        <v>1.93</v>
      </c>
      <c r="J20" s="550">
        <f t="shared" si="10"/>
        <v>68.32</v>
      </c>
      <c r="K20" s="305">
        <f>I20/'PL Cronograma detallado'!M$238</f>
        <v>0.007400023005</v>
      </c>
      <c r="L20" s="305">
        <f t="shared" si="11"/>
        <v>0.261953146</v>
      </c>
      <c r="M20" s="551">
        <f>'R Cronograma detallado'!L28</f>
        <v>1.93</v>
      </c>
      <c r="N20" s="551">
        <f t="shared" si="12"/>
        <v>68.32</v>
      </c>
      <c r="O20" s="552">
        <f>M20/'PL Cronograma detallado'!M$238</f>
        <v>0.007400023005</v>
      </c>
      <c r="P20" s="551">
        <f t="shared" si="13"/>
        <v>0.261953146</v>
      </c>
      <c r="Q20" s="553">
        <f t="shared" si="2"/>
        <v>0</v>
      </c>
      <c r="R20" s="553">
        <f t="shared" si="14"/>
        <v>0</v>
      </c>
      <c r="S20" s="554">
        <f t="shared" si="3"/>
        <v>0</v>
      </c>
      <c r="T20" s="75">
        <f t="shared" si="4"/>
        <v>0</v>
      </c>
      <c r="U20" s="555">
        <f t="shared" si="15"/>
        <v>0</v>
      </c>
      <c r="V20" s="556">
        <f t="shared" si="5"/>
        <v>0</v>
      </c>
      <c r="W20" s="557">
        <f t="shared" si="6"/>
        <v>1</v>
      </c>
      <c r="X20" s="557">
        <f t="shared" si="7"/>
        <v>1</v>
      </c>
      <c r="Y20" s="558">
        <f>('PL Cronograma detallado'!M$238-I20)/('PL Cronograma detallado'!M$238-M20)</f>
        <v>1</v>
      </c>
      <c r="Z20" s="545"/>
      <c r="AA20" s="545"/>
      <c r="AB20" s="545"/>
      <c r="AC20" s="545"/>
    </row>
    <row r="21" ht="15.75" customHeight="1">
      <c r="A21" s="470" t="s">
        <v>80</v>
      </c>
      <c r="B21" s="471" t="s">
        <v>274</v>
      </c>
      <c r="C21" s="497">
        <v>46282.0</v>
      </c>
      <c r="D21" s="62" t="str">
        <f>#REF!+#REF!</f>
        <v>#REF!</v>
      </c>
      <c r="E21" s="549">
        <f>'PL Cronograma detallado'!$L59</f>
        <v>6.7</v>
      </c>
      <c r="F21" s="549">
        <f t="shared" si="8"/>
        <v>75.02</v>
      </c>
      <c r="G21" s="121">
        <f>E21/'PL Cronograma detallado'!M$238</f>
        <v>0.02568919903</v>
      </c>
      <c r="H21" s="121">
        <f t="shared" si="9"/>
        <v>0.287642345</v>
      </c>
      <c r="I21" s="550">
        <f>'R Cronograma detallado'!AO30*'PL Cronograma detallado'!M$238</f>
        <v>6.7</v>
      </c>
      <c r="J21" s="550">
        <f t="shared" si="10"/>
        <v>75.02</v>
      </c>
      <c r="K21" s="305">
        <f>I21/'PL Cronograma detallado'!M$238</f>
        <v>0.02568919903</v>
      </c>
      <c r="L21" s="305">
        <f t="shared" si="11"/>
        <v>0.287642345</v>
      </c>
      <c r="M21" s="551">
        <f>'R Cronograma detallado'!L30</f>
        <v>6.7</v>
      </c>
      <c r="N21" s="551">
        <f t="shared" si="12"/>
        <v>75.02</v>
      </c>
      <c r="O21" s="552">
        <f>M21/'PL Cronograma detallado'!M$238</f>
        <v>0.02568919903</v>
      </c>
      <c r="P21" s="551">
        <f t="shared" si="13"/>
        <v>0.287642345</v>
      </c>
      <c r="Q21" s="553">
        <f t="shared" si="2"/>
        <v>0</v>
      </c>
      <c r="R21" s="553">
        <f t="shared" si="14"/>
        <v>0</v>
      </c>
      <c r="S21" s="554">
        <f t="shared" si="3"/>
        <v>0</v>
      </c>
      <c r="T21" s="75">
        <f t="shared" si="4"/>
        <v>0</v>
      </c>
      <c r="U21" s="555">
        <f t="shared" si="15"/>
        <v>0</v>
      </c>
      <c r="V21" s="556">
        <f t="shared" si="5"/>
        <v>0</v>
      </c>
      <c r="W21" s="557">
        <f t="shared" si="6"/>
        <v>1</v>
      </c>
      <c r="X21" s="557">
        <f t="shared" si="7"/>
        <v>1</v>
      </c>
      <c r="Y21" s="558">
        <f>('PL Cronograma detallado'!M$238-I21)/('PL Cronograma detallado'!M$238-M21)</f>
        <v>1</v>
      </c>
      <c r="Z21" s="545"/>
      <c r="AA21" s="545"/>
      <c r="AB21" s="545"/>
      <c r="AC21" s="545"/>
    </row>
    <row r="22" ht="15.75" customHeight="1">
      <c r="A22" s="470" t="s">
        <v>82</v>
      </c>
      <c r="B22" s="471" t="s">
        <v>275</v>
      </c>
      <c r="C22" s="497">
        <v>46282.0</v>
      </c>
      <c r="D22" s="62" t="str">
        <f>#REF!+D20</f>
        <v>#REF!</v>
      </c>
      <c r="E22" s="549">
        <f>'PL Cronograma detallado'!$L60</f>
        <v>5.81</v>
      </c>
      <c r="F22" s="549">
        <f t="shared" si="8"/>
        <v>80.83</v>
      </c>
      <c r="G22" s="121">
        <f>E22/'PL Cronograma detallado'!M$238</f>
        <v>0.02227675319</v>
      </c>
      <c r="H22" s="121">
        <f t="shared" si="9"/>
        <v>0.3099190982</v>
      </c>
      <c r="I22" s="550">
        <f>'R Cronograma detallado'!AO31*'PL Cronograma detallado'!M$238</f>
        <v>5.81</v>
      </c>
      <c r="J22" s="550">
        <f t="shared" si="10"/>
        <v>80.83</v>
      </c>
      <c r="K22" s="305">
        <f>I22/'PL Cronograma detallado'!M$238</f>
        <v>0.02227675319</v>
      </c>
      <c r="L22" s="305">
        <f t="shared" si="11"/>
        <v>0.3099190982</v>
      </c>
      <c r="M22" s="551">
        <f>'R Cronograma detallado'!L31</f>
        <v>5.81</v>
      </c>
      <c r="N22" s="551">
        <f t="shared" si="12"/>
        <v>80.83</v>
      </c>
      <c r="O22" s="552">
        <f>M22/'PL Cronograma detallado'!M$238</f>
        <v>0.02227675319</v>
      </c>
      <c r="P22" s="551">
        <f t="shared" si="13"/>
        <v>0.3099190982</v>
      </c>
      <c r="Q22" s="553">
        <f t="shared" si="2"/>
        <v>0</v>
      </c>
      <c r="R22" s="553">
        <f t="shared" si="14"/>
        <v>0</v>
      </c>
      <c r="S22" s="554">
        <f t="shared" si="3"/>
        <v>0</v>
      </c>
      <c r="T22" s="75">
        <f t="shared" si="4"/>
        <v>0</v>
      </c>
      <c r="U22" s="555">
        <f t="shared" si="15"/>
        <v>0</v>
      </c>
      <c r="V22" s="556">
        <f t="shared" si="5"/>
        <v>0</v>
      </c>
      <c r="W22" s="557">
        <f t="shared" si="6"/>
        <v>1</v>
      </c>
      <c r="X22" s="557">
        <f t="shared" si="7"/>
        <v>1</v>
      </c>
      <c r="Y22" s="558">
        <f>('PL Cronograma detallado'!M$238-I22)/('PL Cronograma detallado'!M$238-M22)</f>
        <v>1</v>
      </c>
      <c r="Z22" s="545"/>
      <c r="AA22" s="545"/>
      <c r="AB22" s="545"/>
      <c r="AC22" s="545"/>
    </row>
    <row r="23" ht="15.75" customHeight="1">
      <c r="A23" s="470" t="s">
        <v>100</v>
      </c>
      <c r="B23" s="471" t="s">
        <v>278</v>
      </c>
      <c r="C23" s="497">
        <v>46284.0</v>
      </c>
      <c r="D23" s="63" t="str">
        <f>#REF!+#REF!</f>
        <v>#REF!</v>
      </c>
      <c r="E23" s="549">
        <f>'PL Cronograma detallado'!$L63</f>
        <v>7.65</v>
      </c>
      <c r="F23" s="549">
        <f t="shared" si="8"/>
        <v>88.48</v>
      </c>
      <c r="G23" s="121">
        <f>E23/'PL Cronograma detallado'!M$238</f>
        <v>0.0293316974</v>
      </c>
      <c r="H23" s="121">
        <f t="shared" si="9"/>
        <v>0.3392507956</v>
      </c>
      <c r="I23" s="550">
        <f>'R Cronograma detallado'!AO33*'PL Cronograma detallado'!M$238</f>
        <v>7.65</v>
      </c>
      <c r="J23" s="550">
        <f t="shared" si="10"/>
        <v>88.48</v>
      </c>
      <c r="K23" s="305">
        <f>I23/'PL Cronograma detallado'!M$238</f>
        <v>0.0293316974</v>
      </c>
      <c r="L23" s="305">
        <f t="shared" si="11"/>
        <v>0.3392507956</v>
      </c>
      <c r="M23" s="551">
        <f>'R Cronograma detallado'!L33</f>
        <v>7.65</v>
      </c>
      <c r="N23" s="551">
        <f t="shared" si="12"/>
        <v>88.48</v>
      </c>
      <c r="O23" s="552">
        <f>M23/'PL Cronograma detallado'!M$238</f>
        <v>0.0293316974</v>
      </c>
      <c r="P23" s="551">
        <f t="shared" si="13"/>
        <v>0.3392507956</v>
      </c>
      <c r="Q23" s="553">
        <f t="shared" si="2"/>
        <v>0</v>
      </c>
      <c r="R23" s="553">
        <f t="shared" si="14"/>
        <v>0</v>
      </c>
      <c r="S23" s="554">
        <f t="shared" si="3"/>
        <v>0</v>
      </c>
      <c r="T23" s="75">
        <f t="shared" si="4"/>
        <v>0</v>
      </c>
      <c r="U23" s="555">
        <f t="shared" si="15"/>
        <v>0</v>
      </c>
      <c r="V23" s="556">
        <f t="shared" si="5"/>
        <v>0</v>
      </c>
      <c r="W23" s="557">
        <f t="shared" si="6"/>
        <v>1</v>
      </c>
      <c r="X23" s="557">
        <f t="shared" si="7"/>
        <v>1</v>
      </c>
      <c r="Y23" s="558">
        <f>('PL Cronograma detallado'!M$238-I23)/('PL Cronograma detallado'!M$238-M23)</f>
        <v>1</v>
      </c>
      <c r="Z23" s="563"/>
      <c r="AA23" s="563"/>
      <c r="AB23" s="563"/>
      <c r="AC23" s="563"/>
    </row>
    <row r="24" ht="15.75" customHeight="1">
      <c r="A24" s="470" t="s">
        <v>102</v>
      </c>
      <c r="B24" s="471" t="s">
        <v>279</v>
      </c>
      <c r="C24" s="497">
        <v>46285.0</v>
      </c>
      <c r="D24" s="63" t="str">
        <f>#REF!+D23</f>
        <v>#REF!</v>
      </c>
      <c r="E24" s="549">
        <f>'PL Cronograma detallado'!$L64</f>
        <v>7.65</v>
      </c>
      <c r="F24" s="549">
        <f t="shared" si="8"/>
        <v>96.13</v>
      </c>
      <c r="G24" s="121">
        <f>E24/'PL Cronograma detallado'!M$238</f>
        <v>0.0293316974</v>
      </c>
      <c r="H24" s="121">
        <f t="shared" si="9"/>
        <v>0.368582493</v>
      </c>
      <c r="I24" s="550">
        <f>'R Cronograma detallado'!AO34*'PL Cronograma detallado'!M$238</f>
        <v>7.65</v>
      </c>
      <c r="J24" s="550">
        <f t="shared" si="10"/>
        <v>96.13</v>
      </c>
      <c r="K24" s="305">
        <f>I24/'PL Cronograma detallado'!M$238</f>
        <v>0.0293316974</v>
      </c>
      <c r="L24" s="305">
        <f t="shared" si="11"/>
        <v>0.368582493</v>
      </c>
      <c r="M24" s="551">
        <f>'R Cronograma detallado'!L34</f>
        <v>7.65</v>
      </c>
      <c r="N24" s="551">
        <f t="shared" si="12"/>
        <v>96.13</v>
      </c>
      <c r="O24" s="552">
        <f>M24/'PL Cronograma detallado'!M$238</f>
        <v>0.0293316974</v>
      </c>
      <c r="P24" s="551">
        <f t="shared" si="13"/>
        <v>0.368582493</v>
      </c>
      <c r="Q24" s="553">
        <f t="shared" si="2"/>
        <v>0</v>
      </c>
      <c r="R24" s="553">
        <f t="shared" si="14"/>
        <v>0</v>
      </c>
      <c r="S24" s="554">
        <f t="shared" si="3"/>
        <v>0</v>
      </c>
      <c r="T24" s="75">
        <f t="shared" si="4"/>
        <v>0</v>
      </c>
      <c r="U24" s="555">
        <f t="shared" si="15"/>
        <v>0</v>
      </c>
      <c r="V24" s="556">
        <f t="shared" si="5"/>
        <v>0</v>
      </c>
      <c r="W24" s="557">
        <f t="shared" si="6"/>
        <v>1</v>
      </c>
      <c r="X24" s="557">
        <f t="shared" si="7"/>
        <v>1</v>
      </c>
      <c r="Y24" s="558">
        <f>('PL Cronograma detallado'!M$238-I24)/('PL Cronograma detallado'!M$238-M24)</f>
        <v>1</v>
      </c>
      <c r="Z24" s="545"/>
      <c r="AA24" s="545"/>
      <c r="AB24" s="545"/>
      <c r="AC24" s="545"/>
    </row>
    <row r="25" ht="15.75" customHeight="1">
      <c r="A25" s="470" t="s">
        <v>104</v>
      </c>
      <c r="B25" s="471" t="s">
        <v>280</v>
      </c>
      <c r="C25" s="497">
        <v>46285.0</v>
      </c>
      <c r="D25" s="63"/>
      <c r="E25" s="549">
        <f>'PL Cronograma detallado'!$L65</f>
        <v>4.37</v>
      </c>
      <c r="F25" s="549">
        <f t="shared" si="8"/>
        <v>100.5</v>
      </c>
      <c r="G25" s="121">
        <f>E25/'PL Cronograma detallado'!M$238</f>
        <v>0.0167554925</v>
      </c>
      <c r="H25" s="121">
        <f t="shared" si="9"/>
        <v>0.3853379855</v>
      </c>
      <c r="I25" s="550">
        <f>'R Cronograma detallado'!AO35*'PL Cronograma detallado'!M$238</f>
        <v>4.37</v>
      </c>
      <c r="J25" s="550">
        <f t="shared" si="10"/>
        <v>100.5</v>
      </c>
      <c r="K25" s="305">
        <f>I25/'PL Cronograma detallado'!M$238</f>
        <v>0.0167554925</v>
      </c>
      <c r="L25" s="305">
        <f t="shared" si="11"/>
        <v>0.3853379855</v>
      </c>
      <c r="M25" s="551">
        <f>'R Cronograma detallado'!L35</f>
        <v>4.37</v>
      </c>
      <c r="N25" s="551">
        <f t="shared" si="12"/>
        <v>100.5</v>
      </c>
      <c r="O25" s="552">
        <f>M25/'PL Cronograma detallado'!M$238</f>
        <v>0.0167554925</v>
      </c>
      <c r="P25" s="551">
        <f t="shared" si="13"/>
        <v>0.3853379855</v>
      </c>
      <c r="Q25" s="553">
        <f t="shared" si="2"/>
        <v>0</v>
      </c>
      <c r="R25" s="553">
        <f t="shared" si="14"/>
        <v>0</v>
      </c>
      <c r="S25" s="554">
        <f t="shared" si="3"/>
        <v>0</v>
      </c>
      <c r="T25" s="75">
        <f t="shared" si="4"/>
        <v>0</v>
      </c>
      <c r="U25" s="555">
        <f t="shared" si="15"/>
        <v>0</v>
      </c>
      <c r="V25" s="556">
        <f t="shared" si="5"/>
        <v>0</v>
      </c>
      <c r="W25" s="557">
        <f t="shared" si="6"/>
        <v>1</v>
      </c>
      <c r="X25" s="557">
        <f t="shared" si="7"/>
        <v>1</v>
      </c>
      <c r="Y25" s="558">
        <f>('PL Cronograma detallado'!M$238-I25)/('PL Cronograma detallado'!M$238-M25)</f>
        <v>1</v>
      </c>
      <c r="Z25" s="563"/>
      <c r="AA25" s="563"/>
      <c r="AB25" s="563"/>
      <c r="AC25" s="563"/>
    </row>
    <row r="26" ht="15.75" customHeight="1">
      <c r="A26" s="470" t="s">
        <v>283</v>
      </c>
      <c r="B26" s="471" t="s">
        <v>284</v>
      </c>
      <c r="C26" s="497">
        <v>46287.0</v>
      </c>
      <c r="D26" s="87" t="str">
        <f>#REF!+D27</f>
        <v>#REF!</v>
      </c>
      <c r="E26" s="549">
        <f>'PL Cronograma detallado'!$L67</f>
        <v>3.57</v>
      </c>
      <c r="F26" s="549">
        <f t="shared" si="8"/>
        <v>104.07</v>
      </c>
      <c r="G26" s="121">
        <f>E26/'PL Cronograma detallado'!M$238</f>
        <v>0.01368812546</v>
      </c>
      <c r="H26" s="121">
        <f t="shared" si="9"/>
        <v>0.399026111</v>
      </c>
      <c r="I26" s="550">
        <f>'R Cronograma detallado'!AO37*'PL Cronograma detallado'!M$238</f>
        <v>3.57</v>
      </c>
      <c r="J26" s="550">
        <f t="shared" si="10"/>
        <v>104.07</v>
      </c>
      <c r="K26" s="305">
        <f>I26/'PL Cronograma detallado'!M$238</f>
        <v>0.01368812546</v>
      </c>
      <c r="L26" s="305">
        <f t="shared" si="11"/>
        <v>0.399026111</v>
      </c>
      <c r="M26" s="551">
        <f>'R Cronograma detallado'!L37</f>
        <v>3.57</v>
      </c>
      <c r="N26" s="551">
        <f t="shared" si="12"/>
        <v>104.07</v>
      </c>
      <c r="O26" s="552">
        <f>M26/'PL Cronograma detallado'!M$238</f>
        <v>0.01368812546</v>
      </c>
      <c r="P26" s="551">
        <f t="shared" si="13"/>
        <v>0.399026111</v>
      </c>
      <c r="Q26" s="553">
        <f t="shared" si="2"/>
        <v>0</v>
      </c>
      <c r="R26" s="553">
        <f t="shared" si="14"/>
        <v>0</v>
      </c>
      <c r="S26" s="554">
        <f t="shared" si="3"/>
        <v>0</v>
      </c>
      <c r="T26" s="75">
        <f t="shared" si="4"/>
        <v>0</v>
      </c>
      <c r="U26" s="555">
        <f t="shared" si="15"/>
        <v>0</v>
      </c>
      <c r="V26" s="556">
        <f t="shared" si="5"/>
        <v>0</v>
      </c>
      <c r="W26" s="557">
        <f t="shared" si="6"/>
        <v>1</v>
      </c>
      <c r="X26" s="557">
        <f t="shared" si="7"/>
        <v>1</v>
      </c>
      <c r="Y26" s="558">
        <f>('PL Cronograma detallado'!M$238-I26)/('PL Cronograma detallado'!M$238-M26)</f>
        <v>1</v>
      </c>
      <c r="Z26" s="559"/>
      <c r="AA26" s="559"/>
      <c r="AB26" s="559"/>
      <c r="AC26" s="559"/>
    </row>
    <row r="27" ht="15.75" customHeight="1">
      <c r="A27" s="470" t="s">
        <v>285</v>
      </c>
      <c r="B27" s="471" t="s">
        <v>286</v>
      </c>
      <c r="C27" s="497">
        <v>46289.0</v>
      </c>
      <c r="D27" s="106" t="str">
        <f>#REF!+#REF!</f>
        <v>#REF!</v>
      </c>
      <c r="E27" s="549">
        <f>'PL Cronograma detallado'!$L69</f>
        <v>2.29</v>
      </c>
      <c r="F27" s="549">
        <f t="shared" si="8"/>
        <v>106.36</v>
      </c>
      <c r="G27" s="121">
        <f>E27/'PL Cronograma detallado'!M$238</f>
        <v>0.008780338177</v>
      </c>
      <c r="H27" s="121">
        <f t="shared" si="9"/>
        <v>0.4078064491</v>
      </c>
      <c r="I27" s="550">
        <f>'R Cronograma detallado'!AO38*'PL Cronograma detallado'!M$238</f>
        <v>1.374</v>
      </c>
      <c r="J27" s="550">
        <f t="shared" si="10"/>
        <v>105.444</v>
      </c>
      <c r="K27" s="305">
        <f>I27/'PL Cronograma detallado'!M$238</f>
        <v>0.005268202906</v>
      </c>
      <c r="L27" s="305">
        <f t="shared" si="11"/>
        <v>0.4042943139</v>
      </c>
      <c r="M27" s="551">
        <f>'R Cronograma detallado'!L38</f>
        <v>2.29</v>
      </c>
      <c r="N27" s="551">
        <f t="shared" si="12"/>
        <v>106.36</v>
      </c>
      <c r="O27" s="552">
        <f>M27/'PL Cronograma detallado'!M$238</f>
        <v>0.008780338177</v>
      </c>
      <c r="P27" s="551">
        <f t="shared" si="13"/>
        <v>0.4078064491</v>
      </c>
      <c r="Q27" s="553">
        <f t="shared" si="2"/>
        <v>-0.916</v>
      </c>
      <c r="R27" s="553">
        <f t="shared" si="14"/>
        <v>-0.916</v>
      </c>
      <c r="S27" s="554">
        <f t="shared" si="3"/>
        <v>-0.008687075604</v>
      </c>
      <c r="T27" s="75">
        <f t="shared" si="4"/>
        <v>-0.916</v>
      </c>
      <c r="U27" s="555">
        <f t="shared" si="15"/>
        <v>-0.916</v>
      </c>
      <c r="V27" s="556">
        <f t="shared" si="5"/>
        <v>-0.008612260248</v>
      </c>
      <c r="W27" s="557">
        <f t="shared" si="6"/>
        <v>0.9913877398</v>
      </c>
      <c r="X27" s="557">
        <f t="shared" si="7"/>
        <v>0.9913877398</v>
      </c>
      <c r="Y27" s="558">
        <f>('PL Cronograma detallado'!M$238-I27)/('PL Cronograma detallado'!M$238-M27)</f>
        <v>1.003543246</v>
      </c>
      <c r="Z27" s="560"/>
      <c r="AA27" s="560"/>
      <c r="AB27" s="560"/>
      <c r="AC27" s="560"/>
    </row>
    <row r="28" ht="15.75" customHeight="1">
      <c r="A28" s="470" t="s">
        <v>287</v>
      </c>
      <c r="B28" s="471" t="s">
        <v>288</v>
      </c>
      <c r="C28" s="497">
        <v>46287.0</v>
      </c>
      <c r="D28" s="63" t="str">
        <f>#REF!+#REF!</f>
        <v>#REF!</v>
      </c>
      <c r="E28" s="549">
        <f>'PL Cronograma detallado'!$L68</f>
        <v>2.49</v>
      </c>
      <c r="F28" s="549">
        <f t="shared" si="8"/>
        <v>108.85</v>
      </c>
      <c r="G28" s="121">
        <f>E28/'PL Cronograma detallado'!M$238</f>
        <v>0.009547179939</v>
      </c>
      <c r="H28" s="121">
        <f t="shared" si="9"/>
        <v>0.4173536291</v>
      </c>
      <c r="I28" s="550">
        <f>'R Cronograma detallado'!AO39*'PL Cronograma detallado'!M$238</f>
        <v>2.49</v>
      </c>
      <c r="J28" s="550">
        <f t="shared" si="10"/>
        <v>107.934</v>
      </c>
      <c r="K28" s="305">
        <f>I28/'PL Cronograma detallado'!M$238</f>
        <v>0.009547179939</v>
      </c>
      <c r="L28" s="305">
        <f t="shared" si="11"/>
        <v>0.4138414938</v>
      </c>
      <c r="M28" s="551">
        <f>'R Cronograma detallado'!L39</f>
        <v>2.49</v>
      </c>
      <c r="N28" s="551">
        <f t="shared" si="12"/>
        <v>108.85</v>
      </c>
      <c r="O28" s="552">
        <f>M28/'PL Cronograma detallado'!M$238</f>
        <v>0.009547179939</v>
      </c>
      <c r="P28" s="551">
        <f t="shared" si="13"/>
        <v>0.4173536291</v>
      </c>
      <c r="Q28" s="553">
        <f t="shared" si="2"/>
        <v>0</v>
      </c>
      <c r="R28" s="553">
        <f t="shared" si="14"/>
        <v>-0.916</v>
      </c>
      <c r="S28" s="554">
        <f t="shared" si="3"/>
        <v>0</v>
      </c>
      <c r="T28" s="75">
        <f t="shared" si="4"/>
        <v>-0.916</v>
      </c>
      <c r="U28" s="555">
        <f t="shared" si="15"/>
        <v>-1.832</v>
      </c>
      <c r="V28" s="556">
        <f t="shared" si="5"/>
        <v>-0.008415250345</v>
      </c>
      <c r="W28" s="557">
        <f t="shared" si="6"/>
        <v>0.9915847497</v>
      </c>
      <c r="X28" s="557">
        <f t="shared" si="7"/>
        <v>0.9915847497</v>
      </c>
      <c r="Y28" s="558">
        <f>('PL Cronograma detallado'!M$238-I28)/('PL Cronograma detallado'!M$238-M28)</f>
        <v>1</v>
      </c>
      <c r="Z28" s="564"/>
      <c r="AA28" s="564"/>
      <c r="AB28" s="564"/>
      <c r="AC28" s="564"/>
    </row>
    <row r="29" ht="15.75" customHeight="1">
      <c r="A29" s="470" t="s">
        <v>291</v>
      </c>
      <c r="B29" s="471" t="s">
        <v>292</v>
      </c>
      <c r="C29" s="497">
        <v>46284.0</v>
      </c>
      <c r="D29" s="63" t="str">
        <f>#REF!+#REF!</f>
        <v>#REF!</v>
      </c>
      <c r="E29" s="549">
        <f>'PL Cronograma detallado'!$L71</f>
        <v>2.82</v>
      </c>
      <c r="F29" s="549">
        <f t="shared" si="8"/>
        <v>111.67</v>
      </c>
      <c r="G29" s="121">
        <f>E29/'PL Cronograma detallado'!M$238</f>
        <v>0.01081246885</v>
      </c>
      <c r="H29" s="121">
        <f t="shared" si="9"/>
        <v>0.4281660979</v>
      </c>
      <c r="I29" s="550">
        <f>'R Cronograma detallado'!AO41*'PL Cronograma detallado'!M$238</f>
        <v>2.82</v>
      </c>
      <c r="J29" s="550">
        <f t="shared" si="10"/>
        <v>110.754</v>
      </c>
      <c r="K29" s="305">
        <f>I29/'PL Cronograma detallado'!M$238</f>
        <v>0.01081246885</v>
      </c>
      <c r="L29" s="305">
        <f t="shared" si="11"/>
        <v>0.4246539627</v>
      </c>
      <c r="M29" s="551">
        <f>'R Cronograma detallado'!L41</f>
        <v>2.82</v>
      </c>
      <c r="N29" s="551">
        <f t="shared" si="12"/>
        <v>111.67</v>
      </c>
      <c r="O29" s="552">
        <f>M29/'PL Cronograma detallado'!M$238</f>
        <v>0.01081246885</v>
      </c>
      <c r="P29" s="551">
        <f t="shared" si="13"/>
        <v>0.4281660979</v>
      </c>
      <c r="Q29" s="553">
        <f t="shared" si="2"/>
        <v>0</v>
      </c>
      <c r="R29" s="553">
        <f t="shared" si="14"/>
        <v>-0.916</v>
      </c>
      <c r="S29" s="554">
        <f t="shared" si="3"/>
        <v>0</v>
      </c>
      <c r="T29" s="75">
        <f t="shared" si="4"/>
        <v>-0.916</v>
      </c>
      <c r="U29" s="555">
        <f t="shared" si="15"/>
        <v>-2.748</v>
      </c>
      <c r="V29" s="556">
        <f t="shared" si="5"/>
        <v>-0.008202740217</v>
      </c>
      <c r="W29" s="557">
        <f t="shared" si="6"/>
        <v>0.9917972598</v>
      </c>
      <c r="X29" s="557">
        <f t="shared" si="7"/>
        <v>0.9917972598</v>
      </c>
      <c r="Y29" s="558">
        <f>('PL Cronograma detallado'!M$238-I29)/('PL Cronograma detallado'!M$238-M29)</f>
        <v>1</v>
      </c>
      <c r="Z29" s="563"/>
      <c r="AA29" s="563"/>
      <c r="AB29" s="563"/>
      <c r="AC29" s="563"/>
    </row>
    <row r="30" ht="15.75" customHeight="1">
      <c r="A30" s="470" t="s">
        <v>293</v>
      </c>
      <c r="B30" s="471" t="s">
        <v>294</v>
      </c>
      <c r="C30" s="497">
        <v>46286.0</v>
      </c>
      <c r="D30" s="63" t="str">
        <f>#REF!+#REF!</f>
        <v>#REF!</v>
      </c>
      <c r="E30" s="549">
        <f>'PL Cronograma detallado'!$L72</f>
        <v>2.52</v>
      </c>
      <c r="F30" s="549">
        <f t="shared" si="8"/>
        <v>114.19</v>
      </c>
      <c r="G30" s="121">
        <f>E30/'PL Cronograma detallado'!M$238</f>
        <v>0.009662206204</v>
      </c>
      <c r="H30" s="121">
        <f t="shared" si="9"/>
        <v>0.4378283041</v>
      </c>
      <c r="I30" s="550">
        <f>'R Cronograma detallado'!AO42*'PL Cronograma detallado'!M$238</f>
        <v>2.52</v>
      </c>
      <c r="J30" s="550">
        <f t="shared" si="10"/>
        <v>113.274</v>
      </c>
      <c r="K30" s="305">
        <f>I30/'PL Cronograma detallado'!M$238</f>
        <v>0.009662206204</v>
      </c>
      <c r="L30" s="305">
        <f t="shared" si="11"/>
        <v>0.4343161689</v>
      </c>
      <c r="M30" s="551">
        <f>'R Cronograma detallado'!L42</f>
        <v>2.52</v>
      </c>
      <c r="N30" s="551">
        <f t="shared" si="12"/>
        <v>114.19</v>
      </c>
      <c r="O30" s="552">
        <f>M30/'PL Cronograma detallado'!M$238</f>
        <v>0.009662206204</v>
      </c>
      <c r="P30" s="551">
        <f t="shared" si="13"/>
        <v>0.4378283041</v>
      </c>
      <c r="Q30" s="553">
        <f t="shared" si="2"/>
        <v>0</v>
      </c>
      <c r="R30" s="553">
        <f t="shared" si="14"/>
        <v>-0.916</v>
      </c>
      <c r="S30" s="554">
        <f t="shared" si="3"/>
        <v>0</v>
      </c>
      <c r="T30" s="75">
        <f t="shared" si="4"/>
        <v>-0.916</v>
      </c>
      <c r="U30" s="555">
        <f t="shared" si="15"/>
        <v>-3.664</v>
      </c>
      <c r="V30" s="556">
        <f t="shared" si="5"/>
        <v>-0.008021718189</v>
      </c>
      <c r="W30" s="557">
        <f t="shared" si="6"/>
        <v>0.9919782818</v>
      </c>
      <c r="X30" s="557">
        <f t="shared" si="7"/>
        <v>0.9919782818</v>
      </c>
      <c r="Y30" s="558">
        <f>('PL Cronograma detallado'!M$238-I30)/('PL Cronograma detallado'!M$238-M30)</f>
        <v>1</v>
      </c>
      <c r="Z30" s="563"/>
      <c r="AA30" s="563"/>
      <c r="AB30" s="563"/>
      <c r="AC30" s="563"/>
    </row>
    <row r="31" ht="15.75" customHeight="1">
      <c r="A31" s="470" t="s">
        <v>295</v>
      </c>
      <c r="B31" s="471" t="s">
        <v>296</v>
      </c>
      <c r="C31" s="497">
        <v>46287.0</v>
      </c>
      <c r="D31" s="63" t="str">
        <f>#REF!+D30</f>
        <v>#REF!</v>
      </c>
      <c r="E31" s="549">
        <f>'PL Cronograma detallado'!$L73</f>
        <v>1.68</v>
      </c>
      <c r="F31" s="549">
        <f t="shared" si="8"/>
        <v>115.87</v>
      </c>
      <c r="G31" s="121">
        <f>E31/'PL Cronograma detallado'!M$238</f>
        <v>0.006441470802</v>
      </c>
      <c r="H31" s="121">
        <f t="shared" si="9"/>
        <v>0.4442697749</v>
      </c>
      <c r="I31" s="550">
        <f>'R Cronograma detallado'!AO43*'PL Cronograma detallado'!M$238</f>
        <v>1.344</v>
      </c>
      <c r="J31" s="550">
        <f t="shared" si="10"/>
        <v>114.618</v>
      </c>
      <c r="K31" s="305">
        <f>I31/'PL Cronograma detallado'!M$238</f>
        <v>0.005153176642</v>
      </c>
      <c r="L31" s="305">
        <f t="shared" si="11"/>
        <v>0.4394693455</v>
      </c>
      <c r="M31" s="551">
        <f>'R Cronograma detallado'!L43</f>
        <v>1.68</v>
      </c>
      <c r="N31" s="551">
        <f t="shared" si="12"/>
        <v>115.87</v>
      </c>
      <c r="O31" s="552">
        <f>M31/'PL Cronograma detallado'!M$238</f>
        <v>0.006441470802</v>
      </c>
      <c r="P31" s="551">
        <f t="shared" si="13"/>
        <v>0.4442697749</v>
      </c>
      <c r="Q31" s="553">
        <f t="shared" si="2"/>
        <v>-0.336</v>
      </c>
      <c r="R31" s="553">
        <f t="shared" si="14"/>
        <v>-1.252</v>
      </c>
      <c r="S31" s="554">
        <f t="shared" si="3"/>
        <v>-0.002931476731</v>
      </c>
      <c r="T31" s="75">
        <f t="shared" si="4"/>
        <v>-1.252</v>
      </c>
      <c r="U31" s="555">
        <f t="shared" si="15"/>
        <v>-4.916</v>
      </c>
      <c r="V31" s="556">
        <f t="shared" si="5"/>
        <v>-0.01080521274</v>
      </c>
      <c r="W31" s="557">
        <f t="shared" si="6"/>
        <v>0.9891947873</v>
      </c>
      <c r="X31" s="557">
        <f t="shared" si="7"/>
        <v>0.9891947873</v>
      </c>
      <c r="Y31" s="558">
        <f>('PL Cronograma detallado'!M$238-I31)/('PL Cronograma detallado'!M$238-M31)</f>
        <v>1.001296646</v>
      </c>
      <c r="Z31" s="564"/>
      <c r="AA31" s="564"/>
      <c r="AB31" s="564"/>
      <c r="AC31" s="564"/>
    </row>
    <row r="32" ht="15.75" customHeight="1">
      <c r="A32" s="470" t="s">
        <v>299</v>
      </c>
      <c r="B32" s="471" t="s">
        <v>300</v>
      </c>
      <c r="C32" s="497">
        <v>46288.0</v>
      </c>
      <c r="D32" s="63"/>
      <c r="E32" s="549">
        <f>'PL Cronograma detallado'!$L76</f>
        <v>7.12</v>
      </c>
      <c r="F32" s="549">
        <f t="shared" si="8"/>
        <v>122.99</v>
      </c>
      <c r="G32" s="121">
        <f>E32/'PL Cronograma detallado'!M$238</f>
        <v>0.02729956673</v>
      </c>
      <c r="H32" s="121">
        <f t="shared" si="9"/>
        <v>0.4715693417</v>
      </c>
      <c r="I32" s="550">
        <f>'R Cronograma detallado'!AO45*'PL Cronograma detallado'!M$238</f>
        <v>7.12</v>
      </c>
      <c r="J32" s="550">
        <f t="shared" si="10"/>
        <v>121.738</v>
      </c>
      <c r="K32" s="305">
        <f>I32/'PL Cronograma detallado'!M$238</f>
        <v>0.02729956673</v>
      </c>
      <c r="L32" s="305">
        <f t="shared" si="11"/>
        <v>0.4667689122</v>
      </c>
      <c r="M32" s="551">
        <f>'R Cronograma detallado'!L45</f>
        <v>7.12</v>
      </c>
      <c r="N32" s="551">
        <f t="shared" si="12"/>
        <v>122.99</v>
      </c>
      <c r="O32" s="552">
        <f>M32/'PL Cronograma detallado'!M$238</f>
        <v>0.02729956673</v>
      </c>
      <c r="P32" s="551">
        <f t="shared" si="13"/>
        <v>0.4715693417</v>
      </c>
      <c r="Q32" s="553">
        <f t="shared" si="2"/>
        <v>0</v>
      </c>
      <c r="R32" s="553">
        <f t="shared" si="14"/>
        <v>-1.252</v>
      </c>
      <c r="S32" s="554">
        <f t="shared" si="3"/>
        <v>0</v>
      </c>
      <c r="T32" s="75">
        <f t="shared" si="4"/>
        <v>-1.252</v>
      </c>
      <c r="U32" s="555">
        <f t="shared" si="15"/>
        <v>-6.168</v>
      </c>
      <c r="V32" s="556">
        <f t="shared" si="5"/>
        <v>-0.01017968941</v>
      </c>
      <c r="W32" s="557">
        <f t="shared" si="6"/>
        <v>0.9898203106</v>
      </c>
      <c r="X32" s="557">
        <f t="shared" si="7"/>
        <v>0.9898203106</v>
      </c>
      <c r="Y32" s="558">
        <f>('PL Cronograma detallado'!M$238-I32)/('PL Cronograma detallado'!M$238-M32)</f>
        <v>1</v>
      </c>
      <c r="Z32" s="563"/>
      <c r="AA32" s="563"/>
      <c r="AB32" s="563"/>
      <c r="AC32" s="563"/>
    </row>
    <row r="33" ht="15.75" customHeight="1">
      <c r="A33" s="565" t="s">
        <v>301</v>
      </c>
      <c r="B33" s="566" t="s">
        <v>302</v>
      </c>
      <c r="C33" s="497">
        <v>46289.0</v>
      </c>
      <c r="D33" s="87"/>
      <c r="E33" s="549">
        <f>'PL Cronograma detallado'!$L78</f>
        <v>6.23</v>
      </c>
      <c r="F33" s="549">
        <f t="shared" si="8"/>
        <v>129.22</v>
      </c>
      <c r="G33" s="121">
        <f>E33/'PL Cronograma detallado'!M$238</f>
        <v>0.02388712089</v>
      </c>
      <c r="H33" s="121">
        <f t="shared" si="9"/>
        <v>0.4954564626</v>
      </c>
      <c r="I33" s="550">
        <f>'R Cronograma detallado'!AO46*'PL Cronograma detallado'!M$238</f>
        <v>6.23</v>
      </c>
      <c r="J33" s="550">
        <f t="shared" si="10"/>
        <v>127.968</v>
      </c>
      <c r="K33" s="305">
        <f>I33/'PL Cronograma detallado'!M$238</f>
        <v>0.02388712089</v>
      </c>
      <c r="L33" s="305">
        <f t="shared" si="11"/>
        <v>0.4906560331</v>
      </c>
      <c r="M33" s="551">
        <f>'R Cronograma detallado'!L46</f>
        <v>6.23</v>
      </c>
      <c r="N33" s="551">
        <f t="shared" si="12"/>
        <v>129.22</v>
      </c>
      <c r="O33" s="552">
        <f>M33/'PL Cronograma detallado'!M$238</f>
        <v>0.02388712089</v>
      </c>
      <c r="P33" s="551">
        <f t="shared" si="13"/>
        <v>0.4954564626</v>
      </c>
      <c r="Q33" s="553">
        <f t="shared" si="2"/>
        <v>0</v>
      </c>
      <c r="R33" s="553">
        <f t="shared" si="14"/>
        <v>-1.252</v>
      </c>
      <c r="S33" s="554">
        <f t="shared" si="3"/>
        <v>0</v>
      </c>
      <c r="T33" s="75">
        <f t="shared" si="4"/>
        <v>-1.252</v>
      </c>
      <c r="U33" s="555">
        <f t="shared" si="15"/>
        <v>-7.42</v>
      </c>
      <c r="V33" s="556">
        <f t="shared" si="5"/>
        <v>-0.009688902647</v>
      </c>
      <c r="W33" s="557">
        <f t="shared" si="6"/>
        <v>0.9903110974</v>
      </c>
      <c r="X33" s="557">
        <f t="shared" si="7"/>
        <v>0.9903110974</v>
      </c>
      <c r="Y33" s="558">
        <f>('PL Cronograma detallado'!M$238-I33)/('PL Cronograma detallado'!M$238-M33)</f>
        <v>1</v>
      </c>
      <c r="Z33" s="564"/>
      <c r="AA33" s="564"/>
      <c r="AB33" s="564"/>
      <c r="AC33" s="564"/>
    </row>
    <row r="34" ht="15.75" customHeight="1">
      <c r="A34" s="561" t="s">
        <v>108</v>
      </c>
      <c r="B34" s="562" t="s">
        <v>303</v>
      </c>
      <c r="C34" s="443">
        <v>46289.0</v>
      </c>
      <c r="D34" s="106" t="str">
        <f>#REF!+#REF!</f>
        <v>#REF!</v>
      </c>
      <c r="E34" s="549">
        <f>'PL Cronograma detallado'!$L79</f>
        <v>0</v>
      </c>
      <c r="F34" s="549">
        <f t="shared" si="8"/>
        <v>129.22</v>
      </c>
      <c r="G34" s="121">
        <f>E34/'PL Cronograma detallado'!M$238</f>
        <v>0</v>
      </c>
      <c r="H34" s="121">
        <f t="shared" si="9"/>
        <v>0.4954564626</v>
      </c>
      <c r="I34" s="550">
        <f>'R Cronograma detallado'!AO47*'PL Cronograma detallado'!M$238</f>
        <v>0</v>
      </c>
      <c r="J34" s="550">
        <f t="shared" si="10"/>
        <v>127.968</v>
      </c>
      <c r="K34" s="305">
        <f>I34/'PL Cronograma detallado'!M$238</f>
        <v>0</v>
      </c>
      <c r="L34" s="305">
        <f t="shared" si="11"/>
        <v>0.4906560331</v>
      </c>
      <c r="M34" s="551">
        <f>'R Cronograma detallado'!L47</f>
        <v>0</v>
      </c>
      <c r="N34" s="551">
        <f t="shared" si="12"/>
        <v>129.22</v>
      </c>
      <c r="O34" s="552">
        <f>M34/'PL Cronograma detallado'!M$238</f>
        <v>0</v>
      </c>
      <c r="P34" s="551">
        <f t="shared" si="13"/>
        <v>0.4954564626</v>
      </c>
      <c r="Q34" s="553">
        <f t="shared" si="2"/>
        <v>0</v>
      </c>
      <c r="R34" s="553">
        <f t="shared" si="14"/>
        <v>-1.252</v>
      </c>
      <c r="S34" s="554">
        <f t="shared" si="3"/>
        <v>0</v>
      </c>
      <c r="T34" s="75">
        <f t="shared" si="4"/>
        <v>-1.252</v>
      </c>
      <c r="U34" s="555">
        <f t="shared" si="15"/>
        <v>-8.672</v>
      </c>
      <c r="V34" s="556">
        <f t="shared" si="5"/>
        <v>-0.009688902647</v>
      </c>
      <c r="W34" s="557">
        <f t="shared" si="6"/>
        <v>0.9903110974</v>
      </c>
      <c r="X34" s="557">
        <f t="shared" si="7"/>
        <v>0.9903110974</v>
      </c>
      <c r="Y34" s="558">
        <f>('PL Cronograma detallado'!M$238-I34)/('PL Cronograma detallado'!M$238-M34)</f>
        <v>1</v>
      </c>
      <c r="Z34" s="564"/>
      <c r="AA34" s="564"/>
      <c r="AB34" s="564"/>
      <c r="AC34" s="564"/>
    </row>
    <row r="35" ht="15.75" customHeight="1">
      <c r="A35" s="470" t="s">
        <v>128</v>
      </c>
      <c r="B35" s="471" t="s">
        <v>306</v>
      </c>
      <c r="C35" s="497">
        <v>46293.0</v>
      </c>
      <c r="D35" s="63" t="str">
        <f>#REF!+#REF!</f>
        <v>#REF!</v>
      </c>
      <c r="E35" s="549">
        <f>'PL Cronograma detallado'!$L128</f>
        <v>3.93</v>
      </c>
      <c r="F35" s="549">
        <f t="shared" si="8"/>
        <v>133.15</v>
      </c>
      <c r="G35" s="121">
        <f>E35/'PL Cronograma detallado'!M$238</f>
        <v>0.01506844063</v>
      </c>
      <c r="H35" s="121">
        <f t="shared" si="9"/>
        <v>0.5105249032</v>
      </c>
      <c r="I35" s="550">
        <f>'R Cronograma detallado'!AO50*'PL Cronograma detallado'!M$238</f>
        <v>0</v>
      </c>
      <c r="J35" s="550">
        <f t="shared" si="10"/>
        <v>127.968</v>
      </c>
      <c r="K35" s="305">
        <f>I35/'PL Cronograma detallado'!M$238</f>
        <v>0</v>
      </c>
      <c r="L35" s="305">
        <f t="shared" si="11"/>
        <v>0.4906560331</v>
      </c>
      <c r="M35" s="551">
        <f>'R Cronograma detallado'!L50</f>
        <v>3.93</v>
      </c>
      <c r="N35" s="551">
        <f t="shared" si="12"/>
        <v>133.15</v>
      </c>
      <c r="O35" s="552">
        <f>M35/'PL Cronograma detallado'!M$238</f>
        <v>0.01506844063</v>
      </c>
      <c r="P35" s="551">
        <f t="shared" si="13"/>
        <v>0.5105249032</v>
      </c>
      <c r="Q35" s="553">
        <f t="shared" si="2"/>
        <v>-3.93</v>
      </c>
      <c r="R35" s="553">
        <f t="shared" si="14"/>
        <v>-5.182</v>
      </c>
      <c r="S35" s="554">
        <f t="shared" si="3"/>
        <v>-0.0307108027</v>
      </c>
      <c r="T35" s="75">
        <f t="shared" si="4"/>
        <v>-5.182</v>
      </c>
      <c r="U35" s="555">
        <f t="shared" si="15"/>
        <v>-13.854</v>
      </c>
      <c r="V35" s="556">
        <f t="shared" si="5"/>
        <v>-0.03891851296</v>
      </c>
      <c r="W35" s="557">
        <f t="shared" si="6"/>
        <v>0.961081487</v>
      </c>
      <c r="X35" s="557">
        <f t="shared" si="7"/>
        <v>0.961081487</v>
      </c>
      <c r="Y35" s="558">
        <f>('PL Cronograma detallado'!M$238-I35)/('PL Cronograma detallado'!M$238-M35)</f>
        <v>1.015298972</v>
      </c>
      <c r="Z35" s="564"/>
      <c r="AA35" s="564"/>
      <c r="AB35" s="564"/>
      <c r="AC35" s="564"/>
    </row>
    <row r="36" ht="15.75" customHeight="1">
      <c r="A36" s="470" t="s">
        <v>130</v>
      </c>
      <c r="B36" s="567" t="s">
        <v>307</v>
      </c>
      <c r="C36" s="497">
        <v>46297.0</v>
      </c>
      <c r="D36" s="568" t="str">
        <f>D35+#REF!</f>
        <v>#REF!</v>
      </c>
      <c r="E36" s="549">
        <f>'PL Cronograma detallado'!$L129</f>
        <v>3.93</v>
      </c>
      <c r="F36" s="549">
        <f t="shared" si="8"/>
        <v>137.08</v>
      </c>
      <c r="G36" s="121">
        <f>E36/'PL Cronograma detallado'!M$238</f>
        <v>0.01506844063</v>
      </c>
      <c r="H36" s="121">
        <f t="shared" si="9"/>
        <v>0.5255933438</v>
      </c>
      <c r="I36" s="550">
        <f>'R Cronograma detallado'!AO51*'PL Cronograma detallado'!M$238</f>
        <v>0</v>
      </c>
      <c r="J36" s="550">
        <f t="shared" si="10"/>
        <v>127.968</v>
      </c>
      <c r="K36" s="305">
        <f>I36/'PL Cronograma detallado'!M$238</f>
        <v>0</v>
      </c>
      <c r="L36" s="305">
        <f t="shared" si="11"/>
        <v>0.4906560331</v>
      </c>
      <c r="M36" s="551">
        <f>'R Cronograma detallado'!L51</f>
        <v>3.93</v>
      </c>
      <c r="N36" s="551">
        <f t="shared" si="12"/>
        <v>137.08</v>
      </c>
      <c r="O36" s="552">
        <f>M36/'PL Cronograma detallado'!M$238</f>
        <v>0.01506844063</v>
      </c>
      <c r="P36" s="551">
        <f t="shared" si="13"/>
        <v>0.5255933438</v>
      </c>
      <c r="Q36" s="553">
        <f t="shared" si="2"/>
        <v>-3.93</v>
      </c>
      <c r="R36" s="553">
        <f t="shared" si="14"/>
        <v>-9.112</v>
      </c>
      <c r="S36" s="554">
        <f t="shared" si="3"/>
        <v>-0.0307108027</v>
      </c>
      <c r="T36" s="75">
        <f t="shared" si="4"/>
        <v>-9.112</v>
      </c>
      <c r="U36" s="555">
        <f t="shared" si="15"/>
        <v>-22.966</v>
      </c>
      <c r="V36" s="556">
        <f t="shared" si="5"/>
        <v>-0.06647213306</v>
      </c>
      <c r="W36" s="557">
        <f t="shared" si="6"/>
        <v>0.9335278669</v>
      </c>
      <c r="X36" s="557">
        <f t="shared" si="7"/>
        <v>0.9335278669</v>
      </c>
      <c r="Y36" s="558">
        <f>('PL Cronograma detallado'!M$238-I36)/('PL Cronograma detallado'!M$238-M36)</f>
        <v>1.015298972</v>
      </c>
      <c r="Z36" s="545"/>
      <c r="AA36" s="545"/>
      <c r="AB36" s="545"/>
      <c r="AC36" s="545"/>
    </row>
    <row r="37" ht="15.75" customHeight="1">
      <c r="A37" s="470" t="s">
        <v>134</v>
      </c>
      <c r="B37" s="567" t="s">
        <v>309</v>
      </c>
      <c r="C37" s="497">
        <v>46298.0</v>
      </c>
      <c r="D37" s="569"/>
      <c r="E37" s="549">
        <f>'PL Cronograma detallado'!$L132</f>
        <v>1.93</v>
      </c>
      <c r="F37" s="549">
        <f t="shared" si="8"/>
        <v>139.01</v>
      </c>
      <c r="G37" s="121">
        <f>E37/'PL Cronograma detallado'!M$238</f>
        <v>0.007400023005</v>
      </c>
      <c r="H37" s="121">
        <f t="shared" si="9"/>
        <v>0.5329933668</v>
      </c>
      <c r="I37" s="550">
        <f>'R Cronograma detallado'!AO53*'PL Cronograma detallado'!M$238</f>
        <v>0</v>
      </c>
      <c r="J37" s="550">
        <f t="shared" si="10"/>
        <v>127.968</v>
      </c>
      <c r="K37" s="305">
        <f>I37/'PL Cronograma detallado'!M$238</f>
        <v>0</v>
      </c>
      <c r="L37" s="305">
        <f t="shared" si="11"/>
        <v>0.4906560331</v>
      </c>
      <c r="M37" s="551">
        <f>'R Cronograma detallado'!L53</f>
        <v>1.93</v>
      </c>
      <c r="N37" s="551">
        <f t="shared" si="12"/>
        <v>139.01</v>
      </c>
      <c r="O37" s="552">
        <f>M37/'PL Cronograma detallado'!M$238</f>
        <v>0.007400023005</v>
      </c>
      <c r="P37" s="551">
        <f t="shared" si="13"/>
        <v>0.5329933668</v>
      </c>
      <c r="Q37" s="553">
        <f t="shared" si="2"/>
        <v>-1.93</v>
      </c>
      <c r="R37" s="553">
        <f t="shared" si="14"/>
        <v>-11.042</v>
      </c>
      <c r="S37" s="554">
        <f t="shared" si="3"/>
        <v>-0.01508189547</v>
      </c>
      <c r="T37" s="75">
        <f t="shared" si="4"/>
        <v>-11.042</v>
      </c>
      <c r="U37" s="555">
        <f t="shared" si="15"/>
        <v>-34.008</v>
      </c>
      <c r="V37" s="556">
        <f t="shared" si="5"/>
        <v>-0.07943313431</v>
      </c>
      <c r="W37" s="557">
        <f t="shared" si="6"/>
        <v>0.9205668657</v>
      </c>
      <c r="X37" s="557">
        <f t="shared" si="7"/>
        <v>0.9205668657</v>
      </c>
      <c r="Y37" s="558">
        <f>('PL Cronograma detallado'!M$238-I37)/('PL Cronograma detallado'!M$238-M37)</f>
        <v>1.007455192</v>
      </c>
      <c r="Z37" s="545"/>
      <c r="AA37" s="545"/>
      <c r="AB37" s="545"/>
      <c r="AC37" s="545"/>
    </row>
    <row r="38" ht="15.75" customHeight="1">
      <c r="A38" s="470" t="s">
        <v>136</v>
      </c>
      <c r="B38" s="567" t="s">
        <v>310</v>
      </c>
      <c r="C38" s="497">
        <v>46300.0</v>
      </c>
      <c r="D38" s="569"/>
      <c r="E38" s="549">
        <f>'PL Cronograma detallado'!$L133</f>
        <v>4.4</v>
      </c>
      <c r="F38" s="549">
        <f t="shared" si="8"/>
        <v>143.41</v>
      </c>
      <c r="G38" s="121">
        <f>E38/'PL Cronograma detallado'!M$238</f>
        <v>0.01687051877</v>
      </c>
      <c r="H38" s="121">
        <f t="shared" si="9"/>
        <v>0.5498638856</v>
      </c>
      <c r="I38" s="550">
        <f>'R Cronograma detallado'!AO54*'PL Cronograma detallado'!M$238</f>
        <v>0</v>
      </c>
      <c r="J38" s="550">
        <f t="shared" si="10"/>
        <v>127.968</v>
      </c>
      <c r="K38" s="305">
        <f>I38/'PL Cronograma detallado'!M$238</f>
        <v>0</v>
      </c>
      <c r="L38" s="305">
        <f t="shared" si="11"/>
        <v>0.4906560331</v>
      </c>
      <c r="M38" s="551">
        <f>'R Cronograma detallado'!L54</f>
        <v>4.4</v>
      </c>
      <c r="N38" s="551">
        <f t="shared" si="12"/>
        <v>143.41</v>
      </c>
      <c r="O38" s="552">
        <f>M38/'PL Cronograma detallado'!M$238</f>
        <v>0.01687051877</v>
      </c>
      <c r="P38" s="551">
        <f t="shared" si="13"/>
        <v>0.5498638856</v>
      </c>
      <c r="Q38" s="553">
        <f t="shared" si="2"/>
        <v>-4.4</v>
      </c>
      <c r="R38" s="553">
        <f t="shared" si="14"/>
        <v>-15.442</v>
      </c>
      <c r="S38" s="554">
        <f t="shared" si="3"/>
        <v>-0.0343835959</v>
      </c>
      <c r="T38" s="75">
        <f t="shared" si="4"/>
        <v>-15.442</v>
      </c>
      <c r="U38" s="555">
        <f t="shared" si="15"/>
        <v>-49.45</v>
      </c>
      <c r="V38" s="556">
        <f t="shared" si="5"/>
        <v>-0.1076772889</v>
      </c>
      <c r="W38" s="557">
        <f t="shared" si="6"/>
        <v>0.8923227111</v>
      </c>
      <c r="X38" s="557">
        <f t="shared" si="7"/>
        <v>0.8923227111</v>
      </c>
      <c r="Y38" s="558">
        <f>('PL Cronograma detallado'!M$238-I38)/('PL Cronograma detallado'!M$238-M38)</f>
        <v>1.017160017</v>
      </c>
      <c r="Z38" s="545"/>
      <c r="AA38" s="545"/>
      <c r="AB38" s="545"/>
      <c r="AC38" s="545"/>
    </row>
    <row r="39" ht="15.75" customHeight="1">
      <c r="A39" s="470" t="s">
        <v>311</v>
      </c>
      <c r="B39" s="567" t="s">
        <v>312</v>
      </c>
      <c r="C39" s="497">
        <v>46303.0</v>
      </c>
      <c r="D39" s="569"/>
      <c r="E39" s="549">
        <f>'PL Cronograma detallado'!$L134</f>
        <v>4.5</v>
      </c>
      <c r="F39" s="549">
        <f t="shared" si="8"/>
        <v>147.91</v>
      </c>
      <c r="G39" s="121">
        <f>E39/'PL Cronograma detallado'!M$238</f>
        <v>0.01725393965</v>
      </c>
      <c r="H39" s="121">
        <f t="shared" si="9"/>
        <v>0.5671178252</v>
      </c>
      <c r="I39" s="550">
        <f>'R Cronograma detallado'!AO55*'PL Cronograma detallado'!M$238</f>
        <v>0</v>
      </c>
      <c r="J39" s="550">
        <f t="shared" si="10"/>
        <v>127.968</v>
      </c>
      <c r="K39" s="305">
        <f>I39/'PL Cronograma detallado'!M$238</f>
        <v>0</v>
      </c>
      <c r="L39" s="305">
        <f t="shared" si="11"/>
        <v>0.4906560331</v>
      </c>
      <c r="M39" s="551">
        <f>'R Cronograma detallado'!L55</f>
        <v>4.5</v>
      </c>
      <c r="N39" s="551">
        <f t="shared" si="12"/>
        <v>147.91</v>
      </c>
      <c r="O39" s="552">
        <f>M39/'PL Cronograma detallado'!M$238</f>
        <v>0.01725393965</v>
      </c>
      <c r="P39" s="551">
        <f t="shared" si="13"/>
        <v>0.5671178252</v>
      </c>
      <c r="Q39" s="553">
        <f t="shared" si="2"/>
        <v>-4.5</v>
      </c>
      <c r="R39" s="553">
        <f t="shared" si="14"/>
        <v>-19.942</v>
      </c>
      <c r="S39" s="554">
        <f t="shared" si="3"/>
        <v>-0.03516504126</v>
      </c>
      <c r="T39" s="75">
        <f t="shared" si="4"/>
        <v>-19.942</v>
      </c>
      <c r="U39" s="555">
        <f t="shared" si="15"/>
        <v>-69.392</v>
      </c>
      <c r="V39" s="556">
        <f t="shared" si="5"/>
        <v>-0.1348252316</v>
      </c>
      <c r="W39" s="557">
        <f t="shared" si="6"/>
        <v>0.8651747684</v>
      </c>
      <c r="X39" s="557">
        <f t="shared" si="7"/>
        <v>0.8651747684</v>
      </c>
      <c r="Y39" s="558">
        <f>('PL Cronograma detallado'!M$238-I39)/('PL Cronograma detallado'!M$238-M39)</f>
        <v>1.017556865</v>
      </c>
      <c r="Z39" s="545"/>
      <c r="AA39" s="545"/>
      <c r="AB39" s="545"/>
      <c r="AC39" s="545"/>
    </row>
    <row r="40" ht="15.75" customHeight="1">
      <c r="A40" s="470" t="s">
        <v>140</v>
      </c>
      <c r="B40" s="471" t="s">
        <v>314</v>
      </c>
      <c r="C40" s="497">
        <v>46305.0</v>
      </c>
      <c r="D40" s="569"/>
      <c r="E40" s="549">
        <f>'PL Cronograma detallado'!$L136</f>
        <v>1.88</v>
      </c>
      <c r="F40" s="549">
        <f t="shared" si="8"/>
        <v>149.79</v>
      </c>
      <c r="G40" s="121">
        <f>E40/'PL Cronograma detallado'!M$238</f>
        <v>0.007208312565</v>
      </c>
      <c r="H40" s="121">
        <f t="shared" si="9"/>
        <v>0.5743261378</v>
      </c>
      <c r="I40" s="550">
        <f>'R Cronograma detallado'!AO57*'PL Cronograma detallado'!M$238</f>
        <v>0</v>
      </c>
      <c r="J40" s="550">
        <f t="shared" si="10"/>
        <v>127.968</v>
      </c>
      <c r="K40" s="305">
        <f>I40/'PL Cronograma detallado'!M$238</f>
        <v>0</v>
      </c>
      <c r="L40" s="305">
        <f t="shared" si="11"/>
        <v>0.4906560331</v>
      </c>
      <c r="M40" s="551">
        <f>'R Cronograma detallado'!L57</f>
        <v>1.88</v>
      </c>
      <c r="N40" s="551">
        <f t="shared" si="12"/>
        <v>149.79</v>
      </c>
      <c r="O40" s="552">
        <f>M40/'PL Cronograma detallado'!M$238</f>
        <v>0.007208312565</v>
      </c>
      <c r="P40" s="551">
        <f t="shared" si="13"/>
        <v>0.5743261378</v>
      </c>
      <c r="Q40" s="553">
        <f t="shared" si="2"/>
        <v>-1.88</v>
      </c>
      <c r="R40" s="553">
        <f t="shared" si="14"/>
        <v>-21.822</v>
      </c>
      <c r="S40" s="554">
        <f t="shared" si="3"/>
        <v>-0.01469117279</v>
      </c>
      <c r="T40" s="75">
        <f t="shared" si="4"/>
        <v>-21.822</v>
      </c>
      <c r="U40" s="555">
        <f t="shared" si="15"/>
        <v>-91.214</v>
      </c>
      <c r="V40" s="556">
        <f t="shared" si="5"/>
        <v>-0.1456839575</v>
      </c>
      <c r="W40" s="557">
        <f t="shared" si="6"/>
        <v>0.8543160425</v>
      </c>
      <c r="X40" s="557">
        <f t="shared" si="7"/>
        <v>0.8543160425</v>
      </c>
      <c r="Y40" s="558">
        <f>('PL Cronograma detallado'!M$238-I40)/('PL Cronograma detallado'!M$238-M40)</f>
        <v>1.00726065</v>
      </c>
      <c r="Z40" s="545"/>
      <c r="AA40" s="545"/>
      <c r="AB40" s="545"/>
      <c r="AC40" s="545"/>
    </row>
    <row r="41" ht="15.75" customHeight="1">
      <c r="A41" s="470" t="s">
        <v>142</v>
      </c>
      <c r="B41" s="471" t="s">
        <v>315</v>
      </c>
      <c r="C41" s="497">
        <v>46305.0</v>
      </c>
      <c r="D41" s="569"/>
      <c r="E41" s="549">
        <f>'PL Cronograma detallado'!$L137</f>
        <v>1.93</v>
      </c>
      <c r="F41" s="549">
        <f t="shared" si="8"/>
        <v>151.72</v>
      </c>
      <c r="G41" s="121">
        <f>E41/'PL Cronograma detallado'!M$238</f>
        <v>0.007400023005</v>
      </c>
      <c r="H41" s="121">
        <f t="shared" si="9"/>
        <v>0.5817261608</v>
      </c>
      <c r="I41" s="550">
        <f>'R Cronograma detallado'!AO58*'PL Cronograma detallado'!M$238</f>
        <v>0</v>
      </c>
      <c r="J41" s="550">
        <f t="shared" si="10"/>
        <v>127.968</v>
      </c>
      <c r="K41" s="305">
        <f>I41/'PL Cronograma detallado'!M$238</f>
        <v>0</v>
      </c>
      <c r="L41" s="305">
        <f t="shared" si="11"/>
        <v>0.4906560331</v>
      </c>
      <c r="M41" s="551">
        <f>'R Cronograma detallado'!L58</f>
        <v>1.93</v>
      </c>
      <c r="N41" s="551">
        <f t="shared" si="12"/>
        <v>151.72</v>
      </c>
      <c r="O41" s="552">
        <f>M41/'PL Cronograma detallado'!M$238</f>
        <v>0.007400023005</v>
      </c>
      <c r="P41" s="551">
        <f t="shared" si="13"/>
        <v>0.5817261608</v>
      </c>
      <c r="Q41" s="553">
        <f t="shared" si="2"/>
        <v>-1.93</v>
      </c>
      <c r="R41" s="553">
        <f t="shared" si="14"/>
        <v>-23.752</v>
      </c>
      <c r="S41" s="554">
        <f t="shared" si="3"/>
        <v>-0.01508189547</v>
      </c>
      <c r="T41" s="75">
        <f t="shared" si="4"/>
        <v>-23.752</v>
      </c>
      <c r="U41" s="555">
        <f t="shared" si="15"/>
        <v>-114.966</v>
      </c>
      <c r="V41" s="556">
        <f t="shared" si="5"/>
        <v>-0.1565515423</v>
      </c>
      <c r="W41" s="557">
        <f t="shared" si="6"/>
        <v>0.8434484577</v>
      </c>
      <c r="X41" s="557">
        <f t="shared" si="7"/>
        <v>0.8434484577</v>
      </c>
      <c r="Y41" s="558">
        <f>('PL Cronograma detallado'!M$238-I41)/('PL Cronograma detallado'!M$238-M41)</f>
        <v>1.007455192</v>
      </c>
      <c r="Z41" s="545"/>
      <c r="AA41" s="545"/>
      <c r="AB41" s="545"/>
      <c r="AC41" s="545"/>
    </row>
    <row r="42" ht="15.75" customHeight="1">
      <c r="A42" s="470" t="s">
        <v>144</v>
      </c>
      <c r="B42" s="471" t="s">
        <v>316</v>
      </c>
      <c r="C42" s="497">
        <v>46307.0</v>
      </c>
      <c r="D42" s="570"/>
      <c r="E42" s="549">
        <f>'PL Cronograma detallado'!$L138</f>
        <v>2.82</v>
      </c>
      <c r="F42" s="549">
        <f t="shared" si="8"/>
        <v>154.54</v>
      </c>
      <c r="G42" s="121">
        <f>E42/'PL Cronograma detallado'!M$238</f>
        <v>0.01081246885</v>
      </c>
      <c r="H42" s="121">
        <f t="shared" si="9"/>
        <v>0.5925386297</v>
      </c>
      <c r="I42" s="550">
        <f>'R Cronograma detallado'!AO59*'PL Cronograma detallado'!M$238</f>
        <v>0</v>
      </c>
      <c r="J42" s="550">
        <f t="shared" si="10"/>
        <v>127.968</v>
      </c>
      <c r="K42" s="305">
        <f>I42/'PL Cronograma detallado'!M$238</f>
        <v>0</v>
      </c>
      <c r="L42" s="305">
        <f t="shared" si="11"/>
        <v>0.4906560331</v>
      </c>
      <c r="M42" s="551">
        <f>'R Cronograma detallado'!L59</f>
        <v>2.82</v>
      </c>
      <c r="N42" s="551">
        <f t="shared" si="12"/>
        <v>154.54</v>
      </c>
      <c r="O42" s="552">
        <f>M42/'PL Cronograma detallado'!M$238</f>
        <v>0.01081246885</v>
      </c>
      <c r="P42" s="551">
        <f t="shared" si="13"/>
        <v>0.5925386297</v>
      </c>
      <c r="Q42" s="553">
        <f t="shared" si="2"/>
        <v>-2.82</v>
      </c>
      <c r="R42" s="553">
        <f t="shared" si="14"/>
        <v>-26.572</v>
      </c>
      <c r="S42" s="554">
        <f t="shared" si="3"/>
        <v>-0.02203675919</v>
      </c>
      <c r="T42" s="75">
        <f t="shared" si="4"/>
        <v>-26.572</v>
      </c>
      <c r="U42" s="555">
        <f t="shared" si="15"/>
        <v>-141.538</v>
      </c>
      <c r="V42" s="556">
        <f t="shared" si="5"/>
        <v>-0.1719425391</v>
      </c>
      <c r="W42" s="557">
        <f t="shared" si="6"/>
        <v>0.8280574609</v>
      </c>
      <c r="X42" s="557">
        <f t="shared" si="7"/>
        <v>0.8280574609</v>
      </c>
      <c r="Y42" s="558">
        <f>('PL Cronograma detallado'!M$238-I42)/('PL Cronograma detallado'!M$238-M42)</f>
        <v>1.010930656</v>
      </c>
      <c r="Z42" s="564"/>
      <c r="AA42" s="564"/>
      <c r="AB42" s="564"/>
      <c r="AC42" s="564"/>
    </row>
    <row r="43" ht="15.75" customHeight="1">
      <c r="A43" s="470" t="s">
        <v>318</v>
      </c>
      <c r="B43" s="471" t="s">
        <v>319</v>
      </c>
      <c r="C43" s="497">
        <v>46309.0</v>
      </c>
      <c r="D43" s="571"/>
      <c r="E43" s="549">
        <f>'PL Cronograma detallado'!$L140</f>
        <v>1.88</v>
      </c>
      <c r="F43" s="549">
        <f t="shared" si="8"/>
        <v>156.42</v>
      </c>
      <c r="G43" s="121">
        <f>E43/'PL Cronograma detallado'!M$238</f>
        <v>0.007208312565</v>
      </c>
      <c r="H43" s="121">
        <f t="shared" si="9"/>
        <v>0.5997469422</v>
      </c>
      <c r="I43" s="550">
        <f>'R Cronograma detallado'!AO61*'PL Cronograma detallado'!M$238</f>
        <v>0</v>
      </c>
      <c r="J43" s="550">
        <f t="shared" si="10"/>
        <v>127.968</v>
      </c>
      <c r="K43" s="305">
        <f>I43/'PL Cronograma detallado'!M$238</f>
        <v>0</v>
      </c>
      <c r="L43" s="305">
        <f t="shared" si="11"/>
        <v>0.4906560331</v>
      </c>
      <c r="M43" s="551">
        <f>'R Cronograma detallado'!L61</f>
        <v>1.88</v>
      </c>
      <c r="N43" s="551">
        <f t="shared" si="12"/>
        <v>156.42</v>
      </c>
      <c r="O43" s="552">
        <f>M43/'PL Cronograma detallado'!M$238</f>
        <v>0.007208312565</v>
      </c>
      <c r="P43" s="551">
        <f t="shared" si="13"/>
        <v>0.5997469422</v>
      </c>
      <c r="Q43" s="553">
        <f t="shared" si="2"/>
        <v>-1.88</v>
      </c>
      <c r="R43" s="553">
        <f t="shared" si="14"/>
        <v>-28.452</v>
      </c>
      <c r="S43" s="554">
        <f t="shared" si="3"/>
        <v>-0.01469117279</v>
      </c>
      <c r="T43" s="75">
        <f t="shared" si="4"/>
        <v>-28.452</v>
      </c>
      <c r="U43" s="555">
        <f t="shared" si="15"/>
        <v>-169.99</v>
      </c>
      <c r="V43" s="556">
        <f t="shared" si="5"/>
        <v>-0.1818948984</v>
      </c>
      <c r="W43" s="557">
        <f t="shared" si="6"/>
        <v>0.8181051016</v>
      </c>
      <c r="X43" s="557">
        <f t="shared" si="7"/>
        <v>0.8181051016</v>
      </c>
      <c r="Y43" s="558">
        <f>('PL Cronograma detallado'!M$238-I43)/('PL Cronograma detallado'!M$238-M43)</f>
        <v>1.00726065</v>
      </c>
      <c r="Z43" s="564"/>
      <c r="AA43" s="564"/>
      <c r="AB43" s="564"/>
      <c r="AC43" s="564"/>
    </row>
    <row r="44" ht="15.75" customHeight="1">
      <c r="A44" s="470" t="s">
        <v>320</v>
      </c>
      <c r="B44" s="471" t="s">
        <v>321</v>
      </c>
      <c r="C44" s="497">
        <v>46310.0</v>
      </c>
      <c r="D44" s="569"/>
      <c r="E44" s="549">
        <f>'PL Cronograma detallado'!$L143</f>
        <v>4.17</v>
      </c>
      <c r="F44" s="549">
        <f t="shared" si="8"/>
        <v>160.59</v>
      </c>
      <c r="G44" s="121">
        <f>E44/'PL Cronograma detallado'!M$238</f>
        <v>0.01598865074</v>
      </c>
      <c r="H44" s="121">
        <f t="shared" si="9"/>
        <v>0.615735593</v>
      </c>
      <c r="I44" s="550">
        <f>'R Cronograma detallado'!AO62*'PL Cronograma detallado'!M$238</f>
        <v>0</v>
      </c>
      <c r="J44" s="550">
        <f t="shared" si="10"/>
        <v>127.968</v>
      </c>
      <c r="K44" s="305">
        <f>I44/'PL Cronograma detallado'!M$238</f>
        <v>0</v>
      </c>
      <c r="L44" s="305">
        <f t="shared" si="11"/>
        <v>0.4906560331</v>
      </c>
      <c r="M44" s="551">
        <f>'R Cronograma detallado'!L62</f>
        <v>4.17</v>
      </c>
      <c r="N44" s="551">
        <f t="shared" si="12"/>
        <v>160.59</v>
      </c>
      <c r="O44" s="552">
        <f>M44/'PL Cronograma detallado'!M$238</f>
        <v>0.01598865074</v>
      </c>
      <c r="P44" s="551">
        <f t="shared" si="13"/>
        <v>0.615735593</v>
      </c>
      <c r="Q44" s="553">
        <f t="shared" si="2"/>
        <v>-4.17</v>
      </c>
      <c r="R44" s="553">
        <f t="shared" si="14"/>
        <v>-32.622</v>
      </c>
      <c r="S44" s="554">
        <f t="shared" si="3"/>
        <v>-0.03258627157</v>
      </c>
      <c r="T44" s="75">
        <f t="shared" si="4"/>
        <v>-32.622</v>
      </c>
      <c r="U44" s="555">
        <f t="shared" si="15"/>
        <v>-202.612</v>
      </c>
      <c r="V44" s="556">
        <f t="shared" si="5"/>
        <v>-0.2031384271</v>
      </c>
      <c r="W44" s="557">
        <f t="shared" si="6"/>
        <v>0.7968615729</v>
      </c>
      <c r="X44" s="557">
        <f t="shared" si="7"/>
        <v>0.7968615729</v>
      </c>
      <c r="Y44" s="558">
        <f>('PL Cronograma detallado'!M$238-I44)/('PL Cronograma detallado'!M$238-M44)</f>
        <v>1.016248441</v>
      </c>
      <c r="Z44" s="563"/>
      <c r="AA44" s="563"/>
      <c r="AB44" s="563"/>
      <c r="AC44" s="563"/>
    </row>
    <row r="45" ht="15.75" customHeight="1">
      <c r="A45" s="561" t="s">
        <v>150</v>
      </c>
      <c r="B45" s="562" t="s">
        <v>322</v>
      </c>
      <c r="C45" s="443">
        <v>46310.0</v>
      </c>
      <c r="D45" s="569"/>
      <c r="E45" s="549">
        <f>'PL Cronograma detallado'!$L145</f>
        <v>0</v>
      </c>
      <c r="F45" s="549">
        <f t="shared" si="8"/>
        <v>160.59</v>
      </c>
      <c r="G45" s="121">
        <f>E45/'PL Cronograma detallado'!M$238</f>
        <v>0</v>
      </c>
      <c r="H45" s="121">
        <f t="shared" si="9"/>
        <v>0.615735593</v>
      </c>
      <c r="I45" s="550">
        <f>'R Cronograma detallado'!AO63*'PL Cronograma detallado'!M$238</f>
        <v>0</v>
      </c>
      <c r="J45" s="550">
        <f t="shared" si="10"/>
        <v>127.968</v>
      </c>
      <c r="K45" s="305">
        <f>I45/'PL Cronograma detallado'!M$238</f>
        <v>0</v>
      </c>
      <c r="L45" s="305">
        <f t="shared" si="11"/>
        <v>0.4906560331</v>
      </c>
      <c r="M45" s="551">
        <f>'R Cronograma detallado'!L63</f>
        <v>0</v>
      </c>
      <c r="N45" s="551">
        <f t="shared" si="12"/>
        <v>160.59</v>
      </c>
      <c r="O45" s="552">
        <f>M45/'PL Cronograma detallado'!M$238</f>
        <v>0</v>
      </c>
      <c r="P45" s="551">
        <f t="shared" si="13"/>
        <v>0.615735593</v>
      </c>
      <c r="Q45" s="553">
        <f t="shared" si="2"/>
        <v>0</v>
      </c>
      <c r="R45" s="553">
        <f t="shared" si="14"/>
        <v>-32.622</v>
      </c>
      <c r="S45" s="554">
        <f t="shared" si="3"/>
        <v>0</v>
      </c>
      <c r="T45" s="75">
        <f t="shared" si="4"/>
        <v>-32.622</v>
      </c>
      <c r="U45" s="555">
        <f t="shared" si="15"/>
        <v>-235.234</v>
      </c>
      <c r="V45" s="556">
        <f t="shared" si="5"/>
        <v>-0.2031384271</v>
      </c>
      <c r="W45" s="557">
        <f t="shared" si="6"/>
        <v>0.7968615729</v>
      </c>
      <c r="X45" s="557">
        <f t="shared" si="7"/>
        <v>0.7968615729</v>
      </c>
      <c r="Y45" s="558">
        <f>('PL Cronograma detallado'!M$238-I45)/('PL Cronograma detallado'!M$238-M45)</f>
        <v>1</v>
      </c>
      <c r="Z45" s="563"/>
      <c r="AA45" s="563"/>
      <c r="AB45" s="563"/>
      <c r="AC45" s="563"/>
    </row>
    <row r="46" ht="15.75" customHeight="1">
      <c r="A46" s="470" t="s">
        <v>196</v>
      </c>
      <c r="B46" s="471" t="s">
        <v>325</v>
      </c>
      <c r="C46" s="497">
        <v>46314.0</v>
      </c>
      <c r="D46" s="569"/>
      <c r="E46" s="549">
        <f>'PL Cronograma detallado'!$L167</f>
        <v>4.7</v>
      </c>
      <c r="F46" s="549">
        <f t="shared" si="8"/>
        <v>165.29</v>
      </c>
      <c r="G46" s="121">
        <f>E46/'PL Cronograma detallado'!M$238</f>
        <v>0.01802078141</v>
      </c>
      <c r="H46" s="121">
        <f t="shared" si="9"/>
        <v>0.6337563744</v>
      </c>
      <c r="I46" s="550">
        <f>'R Cronograma detallado'!AO66*'PL Cronograma detallado'!M$238</f>
        <v>0</v>
      </c>
      <c r="J46" s="550">
        <f t="shared" si="10"/>
        <v>127.968</v>
      </c>
      <c r="K46" s="305">
        <f>I46/'PL Cronograma detallado'!M$238</f>
        <v>0</v>
      </c>
      <c r="L46" s="305">
        <f t="shared" si="11"/>
        <v>0.4906560331</v>
      </c>
      <c r="M46" s="551">
        <f>'R Cronograma detallado'!L66</f>
        <v>4.7</v>
      </c>
      <c r="N46" s="551">
        <f t="shared" si="12"/>
        <v>165.29</v>
      </c>
      <c r="O46" s="552">
        <f>M46/'PL Cronograma detallado'!M$238</f>
        <v>0.01802078141</v>
      </c>
      <c r="P46" s="551">
        <f t="shared" si="13"/>
        <v>0.6337563744</v>
      </c>
      <c r="Q46" s="553">
        <f t="shared" si="2"/>
        <v>-4.7</v>
      </c>
      <c r="R46" s="553">
        <f t="shared" si="14"/>
        <v>-37.322</v>
      </c>
      <c r="S46" s="554">
        <f t="shared" si="3"/>
        <v>-0.03672793198</v>
      </c>
      <c r="T46" s="75">
        <f t="shared" si="4"/>
        <v>-37.322</v>
      </c>
      <c r="U46" s="555">
        <f t="shared" si="15"/>
        <v>-272.556</v>
      </c>
      <c r="V46" s="556">
        <f t="shared" si="5"/>
        <v>-0.2257970839</v>
      </c>
      <c r="W46" s="557">
        <f t="shared" si="6"/>
        <v>0.7742029161</v>
      </c>
      <c r="X46" s="557">
        <f t="shared" si="7"/>
        <v>0.7742029161</v>
      </c>
      <c r="Y46" s="558">
        <f>('PL Cronograma detallado'!M$238-I46)/('PL Cronograma detallado'!M$238-M46)</f>
        <v>1.01835149</v>
      </c>
      <c r="Z46" s="563"/>
      <c r="AA46" s="563"/>
      <c r="AB46" s="563"/>
      <c r="AC46" s="563"/>
    </row>
    <row r="47" ht="15.75" customHeight="1">
      <c r="A47" s="470" t="s">
        <v>198</v>
      </c>
      <c r="B47" s="567" t="s">
        <v>326</v>
      </c>
      <c r="C47" s="497">
        <v>46312.0</v>
      </c>
      <c r="D47" s="569"/>
      <c r="E47" s="549">
        <f>'PL Cronograma detallado'!$L168</f>
        <v>1.93</v>
      </c>
      <c r="F47" s="549">
        <f t="shared" si="8"/>
        <v>167.22</v>
      </c>
      <c r="G47" s="121">
        <f>E47/'PL Cronograma detallado'!M$238</f>
        <v>0.007400023005</v>
      </c>
      <c r="H47" s="121">
        <f t="shared" si="9"/>
        <v>0.6411563974</v>
      </c>
      <c r="I47" s="550">
        <f>'R Cronograma detallado'!AO67*'PL Cronograma detallado'!M$238</f>
        <v>0</v>
      </c>
      <c r="J47" s="550">
        <f t="shared" si="10"/>
        <v>127.968</v>
      </c>
      <c r="K47" s="305">
        <f>I47/'PL Cronograma detallado'!M$238</f>
        <v>0</v>
      </c>
      <c r="L47" s="305">
        <f t="shared" si="11"/>
        <v>0.4906560331</v>
      </c>
      <c r="M47" s="551">
        <f>'R Cronograma detallado'!L67</f>
        <v>1.93</v>
      </c>
      <c r="N47" s="551">
        <f t="shared" si="12"/>
        <v>167.22</v>
      </c>
      <c r="O47" s="552">
        <f>M47/'PL Cronograma detallado'!M$238</f>
        <v>0.007400023005</v>
      </c>
      <c r="P47" s="551">
        <f t="shared" si="13"/>
        <v>0.6411563974</v>
      </c>
      <c r="Q47" s="553">
        <f t="shared" si="2"/>
        <v>-1.93</v>
      </c>
      <c r="R47" s="553">
        <f t="shared" si="14"/>
        <v>-39.252</v>
      </c>
      <c r="S47" s="554">
        <f t="shared" si="3"/>
        <v>-0.01508189547</v>
      </c>
      <c r="T47" s="75">
        <f t="shared" si="4"/>
        <v>-39.252</v>
      </c>
      <c r="U47" s="555">
        <f t="shared" si="15"/>
        <v>-311.808</v>
      </c>
      <c r="V47" s="556">
        <f t="shared" si="5"/>
        <v>-0.2347326875</v>
      </c>
      <c r="W47" s="557">
        <f t="shared" si="6"/>
        <v>0.7652673125</v>
      </c>
      <c r="X47" s="557">
        <f t="shared" si="7"/>
        <v>0.7652673125</v>
      </c>
      <c r="Y47" s="558">
        <f>('PL Cronograma detallado'!M$238-I47)/('PL Cronograma detallado'!M$238-M47)</f>
        <v>1.007455192</v>
      </c>
      <c r="Z47" s="563"/>
      <c r="AA47" s="563"/>
      <c r="AB47" s="563"/>
      <c r="AC47" s="563"/>
    </row>
    <row r="48" ht="15.75" customHeight="1">
      <c r="A48" s="470" t="s">
        <v>200</v>
      </c>
      <c r="B48" s="567" t="s">
        <v>327</v>
      </c>
      <c r="C48" s="497">
        <v>46318.0</v>
      </c>
      <c r="D48" s="569"/>
      <c r="E48" s="549">
        <f>'PL Cronograma detallado'!$L169</f>
        <v>4.7</v>
      </c>
      <c r="F48" s="549">
        <f t="shared" si="8"/>
        <v>171.92</v>
      </c>
      <c r="G48" s="121">
        <f>E48/'PL Cronograma detallado'!M$238</f>
        <v>0.01802078141</v>
      </c>
      <c r="H48" s="121">
        <f t="shared" si="9"/>
        <v>0.6591771788</v>
      </c>
      <c r="I48" s="550">
        <f>'R Cronograma detallado'!AO68*'PL Cronograma detallado'!M$238</f>
        <v>0</v>
      </c>
      <c r="J48" s="550">
        <f t="shared" si="10"/>
        <v>127.968</v>
      </c>
      <c r="K48" s="305">
        <f>I48/'PL Cronograma detallado'!M$238</f>
        <v>0</v>
      </c>
      <c r="L48" s="305">
        <f t="shared" si="11"/>
        <v>0.4906560331</v>
      </c>
      <c r="M48" s="551">
        <f>'R Cronograma detallado'!L68</f>
        <v>4.7</v>
      </c>
      <c r="N48" s="551">
        <f t="shared" si="12"/>
        <v>171.92</v>
      </c>
      <c r="O48" s="552">
        <f>M48/'PL Cronograma detallado'!M$238</f>
        <v>0.01802078141</v>
      </c>
      <c r="P48" s="551">
        <f t="shared" si="13"/>
        <v>0.6591771788</v>
      </c>
      <c r="Q48" s="553">
        <f t="shared" si="2"/>
        <v>-4.7</v>
      </c>
      <c r="R48" s="553">
        <f t="shared" si="14"/>
        <v>-43.952</v>
      </c>
      <c r="S48" s="554">
        <f t="shared" si="3"/>
        <v>-0.03672793198</v>
      </c>
      <c r="T48" s="75">
        <f t="shared" si="4"/>
        <v>-43.952</v>
      </c>
      <c r="U48" s="555">
        <f t="shared" si="15"/>
        <v>-355.76</v>
      </c>
      <c r="V48" s="556">
        <f t="shared" si="5"/>
        <v>-0.2556537925</v>
      </c>
      <c r="W48" s="557">
        <f t="shared" si="6"/>
        <v>0.7443462075</v>
      </c>
      <c r="X48" s="557">
        <f t="shared" si="7"/>
        <v>0.7443462075</v>
      </c>
      <c r="Y48" s="558">
        <f>('PL Cronograma detallado'!M$238-I48)/('PL Cronograma detallado'!M$238-M48)</f>
        <v>1.01835149</v>
      </c>
      <c r="Z48" s="563"/>
      <c r="AA48" s="563"/>
      <c r="AB48" s="563"/>
      <c r="AC48" s="563"/>
    </row>
    <row r="49" ht="15.75" customHeight="1">
      <c r="A49" s="470" t="s">
        <v>329</v>
      </c>
      <c r="B49" s="471" t="s">
        <v>330</v>
      </c>
      <c r="C49" s="497">
        <v>46319.0</v>
      </c>
      <c r="D49" s="569"/>
      <c r="E49" s="549">
        <f>'PL Cronograma detallado'!$L171</f>
        <v>1.93</v>
      </c>
      <c r="F49" s="549">
        <f t="shared" si="8"/>
        <v>173.85</v>
      </c>
      <c r="G49" s="121">
        <f>E49/'PL Cronograma detallado'!M$238</f>
        <v>0.007400023005</v>
      </c>
      <c r="H49" s="121">
        <f t="shared" si="9"/>
        <v>0.6665772018</v>
      </c>
      <c r="I49" s="550">
        <f>'R Cronograma detallado'!AO70*'PL Cronograma detallado'!M$238</f>
        <v>0</v>
      </c>
      <c r="J49" s="550">
        <f t="shared" si="10"/>
        <v>127.968</v>
      </c>
      <c r="K49" s="305">
        <f>I49/'PL Cronograma detallado'!M$238</f>
        <v>0</v>
      </c>
      <c r="L49" s="305">
        <f t="shared" si="11"/>
        <v>0.4906560331</v>
      </c>
      <c r="M49" s="551">
        <f>'R Cronograma detallado'!L70</f>
        <v>1.93</v>
      </c>
      <c r="N49" s="551">
        <f t="shared" si="12"/>
        <v>173.85</v>
      </c>
      <c r="O49" s="552">
        <f>M49/'PL Cronograma detallado'!M$238</f>
        <v>0.007400023005</v>
      </c>
      <c r="P49" s="551">
        <f t="shared" si="13"/>
        <v>0.6665772018</v>
      </c>
      <c r="Q49" s="553">
        <f t="shared" si="2"/>
        <v>-1.93</v>
      </c>
      <c r="R49" s="553">
        <f t="shared" si="14"/>
        <v>-45.882</v>
      </c>
      <c r="S49" s="554">
        <f t="shared" si="3"/>
        <v>-0.01508189547</v>
      </c>
      <c r="T49" s="75">
        <f t="shared" si="4"/>
        <v>-45.882</v>
      </c>
      <c r="U49" s="555">
        <f t="shared" si="15"/>
        <v>-401.642</v>
      </c>
      <c r="V49" s="556">
        <f t="shared" si="5"/>
        <v>-0.26391717</v>
      </c>
      <c r="W49" s="557">
        <f t="shared" si="6"/>
        <v>0.73608283</v>
      </c>
      <c r="X49" s="557">
        <f t="shared" si="7"/>
        <v>0.73608283</v>
      </c>
      <c r="Y49" s="558">
        <f>('PL Cronograma detallado'!M$238-I49)/('PL Cronograma detallado'!M$238-M49)</f>
        <v>1.007455192</v>
      </c>
      <c r="Z49" s="563"/>
      <c r="AA49" s="563"/>
      <c r="AB49" s="563"/>
      <c r="AC49" s="563"/>
    </row>
    <row r="50" ht="15.75" customHeight="1">
      <c r="A50" s="470" t="s">
        <v>331</v>
      </c>
      <c r="B50" s="471" t="s">
        <v>332</v>
      </c>
      <c r="C50" s="497">
        <v>46322.0</v>
      </c>
      <c r="D50" s="572"/>
      <c r="E50" s="549">
        <f>'PL Cronograma detallado'!$L172</f>
        <v>4.5</v>
      </c>
      <c r="F50" s="549">
        <f t="shared" si="8"/>
        <v>178.35</v>
      </c>
      <c r="G50" s="121">
        <f>E50/'PL Cronograma detallado'!M$238</f>
        <v>0.01725393965</v>
      </c>
      <c r="H50" s="121">
        <f t="shared" si="9"/>
        <v>0.6838311414</v>
      </c>
      <c r="I50" s="550">
        <f>'R Cronograma detallado'!AO71*'PL Cronograma detallado'!M$238</f>
        <v>0</v>
      </c>
      <c r="J50" s="550">
        <f t="shared" si="10"/>
        <v>127.968</v>
      </c>
      <c r="K50" s="305">
        <f>I50/'PL Cronograma detallado'!M$238</f>
        <v>0</v>
      </c>
      <c r="L50" s="305">
        <f t="shared" si="11"/>
        <v>0.4906560331</v>
      </c>
      <c r="M50" s="551">
        <f>'R Cronograma detallado'!L71</f>
        <v>4.5</v>
      </c>
      <c r="N50" s="551">
        <f t="shared" si="12"/>
        <v>178.35</v>
      </c>
      <c r="O50" s="552">
        <f>M50/'PL Cronograma detallado'!M$238</f>
        <v>0.01725393965</v>
      </c>
      <c r="P50" s="551">
        <f t="shared" si="13"/>
        <v>0.6838311414</v>
      </c>
      <c r="Q50" s="553">
        <f t="shared" si="2"/>
        <v>-4.5</v>
      </c>
      <c r="R50" s="553">
        <f t="shared" si="14"/>
        <v>-50.382</v>
      </c>
      <c r="S50" s="554">
        <f t="shared" si="3"/>
        <v>-0.03516504126</v>
      </c>
      <c r="T50" s="75">
        <f t="shared" si="4"/>
        <v>-50.382</v>
      </c>
      <c r="U50" s="555">
        <f t="shared" si="15"/>
        <v>-452.024</v>
      </c>
      <c r="V50" s="556">
        <f t="shared" si="5"/>
        <v>-0.282489487</v>
      </c>
      <c r="W50" s="557">
        <f t="shared" si="6"/>
        <v>0.717510513</v>
      </c>
      <c r="X50" s="557">
        <f t="shared" si="7"/>
        <v>0.717510513</v>
      </c>
      <c r="Y50" s="558">
        <f>('PL Cronograma detallado'!M$238-I50)/('PL Cronograma detallado'!M$238-M50)</f>
        <v>1.017556865</v>
      </c>
      <c r="Z50" s="563"/>
      <c r="AA50" s="563"/>
      <c r="AB50" s="563"/>
      <c r="AC50" s="563"/>
    </row>
    <row r="51" ht="15.75" customHeight="1">
      <c r="A51" s="470" t="s">
        <v>333</v>
      </c>
      <c r="B51" s="471" t="s">
        <v>334</v>
      </c>
      <c r="C51" s="497">
        <v>46325.0</v>
      </c>
      <c r="D51" s="572"/>
      <c r="E51" s="549">
        <f>'PL Cronograma detallado'!$L173</f>
        <v>4.4</v>
      </c>
      <c r="F51" s="549">
        <f t="shared" si="8"/>
        <v>182.75</v>
      </c>
      <c r="G51" s="121">
        <f>E51/'PL Cronograma detallado'!M$238</f>
        <v>0.01687051877</v>
      </c>
      <c r="H51" s="121">
        <f t="shared" si="9"/>
        <v>0.7007016602</v>
      </c>
      <c r="I51" s="550">
        <f>'R Cronograma detallado'!AO72*'PL Cronograma detallado'!M$238</f>
        <v>0</v>
      </c>
      <c r="J51" s="550">
        <f t="shared" si="10"/>
        <v>127.968</v>
      </c>
      <c r="K51" s="305">
        <f>I51/'PL Cronograma detallado'!M$238</f>
        <v>0</v>
      </c>
      <c r="L51" s="305">
        <f t="shared" si="11"/>
        <v>0.4906560331</v>
      </c>
      <c r="M51" s="551">
        <f>'R Cronograma detallado'!L72</f>
        <v>4.4</v>
      </c>
      <c r="N51" s="551">
        <f t="shared" si="12"/>
        <v>182.75</v>
      </c>
      <c r="O51" s="552">
        <f>M51/'PL Cronograma detallado'!M$238</f>
        <v>0.01687051877</v>
      </c>
      <c r="P51" s="551">
        <f t="shared" si="13"/>
        <v>0.7007016602</v>
      </c>
      <c r="Q51" s="553">
        <f t="shared" si="2"/>
        <v>-4.4</v>
      </c>
      <c r="R51" s="553">
        <f t="shared" si="14"/>
        <v>-54.782</v>
      </c>
      <c r="S51" s="554">
        <f t="shared" si="3"/>
        <v>-0.0343835959</v>
      </c>
      <c r="T51" s="75">
        <f t="shared" si="4"/>
        <v>-54.782</v>
      </c>
      <c r="U51" s="555">
        <f t="shared" si="15"/>
        <v>-506.806</v>
      </c>
      <c r="V51" s="556">
        <f t="shared" si="5"/>
        <v>-0.2997647059</v>
      </c>
      <c r="W51" s="557">
        <f t="shared" si="6"/>
        <v>0.7002352941</v>
      </c>
      <c r="X51" s="557">
        <f t="shared" si="7"/>
        <v>0.7002352941</v>
      </c>
      <c r="Y51" s="558">
        <f>('PL Cronograma detallado'!M$238-I51)/('PL Cronograma detallado'!M$238-M51)</f>
        <v>1.017160017</v>
      </c>
      <c r="Z51" s="563"/>
      <c r="AA51" s="563"/>
      <c r="AB51" s="563"/>
      <c r="AC51" s="563"/>
    </row>
    <row r="52" ht="15.75" customHeight="1">
      <c r="A52" s="470" t="s">
        <v>336</v>
      </c>
      <c r="B52" s="471" t="s">
        <v>337</v>
      </c>
      <c r="C52" s="497">
        <v>46326.0</v>
      </c>
      <c r="D52" s="569"/>
      <c r="E52" s="549">
        <f>'PL Cronograma detallado'!$L175</f>
        <v>1.93</v>
      </c>
      <c r="F52" s="549">
        <f t="shared" si="8"/>
        <v>184.68</v>
      </c>
      <c r="G52" s="121">
        <f>E52/'PL Cronograma detallado'!M$238</f>
        <v>0.007400023005</v>
      </c>
      <c r="H52" s="121">
        <f t="shared" si="9"/>
        <v>0.7081016832</v>
      </c>
      <c r="I52" s="550">
        <f>'R Cronograma detallado'!AO74*'PL Cronograma detallado'!M$238</f>
        <v>0</v>
      </c>
      <c r="J52" s="550">
        <f t="shared" si="10"/>
        <v>127.968</v>
      </c>
      <c r="K52" s="305">
        <f>I52/'PL Cronograma detallado'!M$238</f>
        <v>0</v>
      </c>
      <c r="L52" s="305">
        <f t="shared" si="11"/>
        <v>0.4906560331</v>
      </c>
      <c r="M52" s="551">
        <f>'R Cronograma detallado'!L74</f>
        <v>1.93</v>
      </c>
      <c r="N52" s="551">
        <f t="shared" si="12"/>
        <v>184.68</v>
      </c>
      <c r="O52" s="552">
        <f>M52/'PL Cronograma detallado'!M$238</f>
        <v>0.007400023005</v>
      </c>
      <c r="P52" s="551">
        <f t="shared" si="13"/>
        <v>0.7081016832</v>
      </c>
      <c r="Q52" s="553">
        <f t="shared" si="2"/>
        <v>-1.93</v>
      </c>
      <c r="R52" s="553">
        <f t="shared" si="14"/>
        <v>-56.712</v>
      </c>
      <c r="S52" s="554">
        <f t="shared" si="3"/>
        <v>-0.01508189547</v>
      </c>
      <c r="T52" s="75">
        <f t="shared" si="4"/>
        <v>-56.712</v>
      </c>
      <c r="U52" s="555">
        <f t="shared" si="15"/>
        <v>-563.518</v>
      </c>
      <c r="V52" s="556">
        <f t="shared" si="5"/>
        <v>-0.3070825211</v>
      </c>
      <c r="W52" s="557">
        <f t="shared" si="6"/>
        <v>0.6929174789</v>
      </c>
      <c r="X52" s="557">
        <f t="shared" si="7"/>
        <v>0.6929174789</v>
      </c>
      <c r="Y52" s="558">
        <f>('PL Cronograma detallado'!M$238-I52)/('PL Cronograma detallado'!M$238-M52)</f>
        <v>1.007455192</v>
      </c>
      <c r="Z52" s="563"/>
      <c r="AA52" s="563"/>
      <c r="AB52" s="563"/>
      <c r="AC52" s="563"/>
    </row>
    <row r="53" ht="15.75" customHeight="1">
      <c r="A53" s="470" t="s">
        <v>338</v>
      </c>
      <c r="B53" s="471" t="s">
        <v>339</v>
      </c>
      <c r="C53" s="497">
        <v>46327.0</v>
      </c>
      <c r="D53" s="569"/>
      <c r="E53" s="549">
        <f>'PL Cronograma detallado'!$L176</f>
        <v>2.82</v>
      </c>
      <c r="F53" s="549">
        <f t="shared" si="8"/>
        <v>187.5</v>
      </c>
      <c r="G53" s="121">
        <f>E53/'PL Cronograma detallado'!M$238</f>
        <v>0.01081246885</v>
      </c>
      <c r="H53" s="121">
        <f t="shared" si="9"/>
        <v>0.7189141521</v>
      </c>
      <c r="I53" s="550">
        <f>'R Cronograma detallado'!AO75*'PL Cronograma detallado'!M$238</f>
        <v>0</v>
      </c>
      <c r="J53" s="550">
        <f t="shared" si="10"/>
        <v>127.968</v>
      </c>
      <c r="K53" s="305">
        <f>I53/'PL Cronograma detallado'!M$238</f>
        <v>0</v>
      </c>
      <c r="L53" s="305">
        <f t="shared" si="11"/>
        <v>0.4906560331</v>
      </c>
      <c r="M53" s="551">
        <f>'R Cronograma detallado'!L75</f>
        <v>2.82</v>
      </c>
      <c r="N53" s="551">
        <f t="shared" si="12"/>
        <v>187.5</v>
      </c>
      <c r="O53" s="552">
        <f>M53/'PL Cronograma detallado'!M$238</f>
        <v>0.01081246885</v>
      </c>
      <c r="P53" s="551">
        <f t="shared" si="13"/>
        <v>0.7189141521</v>
      </c>
      <c r="Q53" s="553">
        <f t="shared" si="2"/>
        <v>-2.82</v>
      </c>
      <c r="R53" s="553">
        <f t="shared" si="14"/>
        <v>-59.532</v>
      </c>
      <c r="S53" s="554">
        <f t="shared" si="3"/>
        <v>-0.02203675919</v>
      </c>
      <c r="T53" s="75">
        <f t="shared" si="4"/>
        <v>-59.532</v>
      </c>
      <c r="U53" s="555">
        <f t="shared" si="15"/>
        <v>-623.05</v>
      </c>
      <c r="V53" s="556">
        <f t="shared" si="5"/>
        <v>-0.317504</v>
      </c>
      <c r="W53" s="557">
        <f t="shared" si="6"/>
        <v>0.682496</v>
      </c>
      <c r="X53" s="557">
        <f t="shared" si="7"/>
        <v>0.682496</v>
      </c>
      <c r="Y53" s="558">
        <f>('PL Cronograma detallado'!M$238-I53)/('PL Cronograma detallado'!M$238-M53)</f>
        <v>1.010930656</v>
      </c>
      <c r="Z53" s="563"/>
      <c r="AA53" s="563"/>
      <c r="AB53" s="563"/>
      <c r="AC53" s="563"/>
    </row>
    <row r="54" ht="15.75" customHeight="1">
      <c r="A54" s="470" t="s">
        <v>340</v>
      </c>
      <c r="B54" s="471" t="s">
        <v>341</v>
      </c>
      <c r="C54" s="497">
        <v>46329.0</v>
      </c>
      <c r="D54" s="569"/>
      <c r="E54" s="549">
        <f>'PL Cronograma detallado'!$L178</f>
        <v>1.88</v>
      </c>
      <c r="F54" s="549">
        <f t="shared" si="8"/>
        <v>189.38</v>
      </c>
      <c r="G54" s="121">
        <f>E54/'PL Cronograma detallado'!M$238</f>
        <v>0.007208312565</v>
      </c>
      <c r="H54" s="121">
        <f t="shared" si="9"/>
        <v>0.7261224646</v>
      </c>
      <c r="I54" s="550">
        <f>'R Cronograma detallado'!AO76*'PL Cronograma detallado'!M$238</f>
        <v>0</v>
      </c>
      <c r="J54" s="550">
        <f t="shared" si="10"/>
        <v>127.968</v>
      </c>
      <c r="K54" s="305">
        <f>I54/'PL Cronograma detallado'!M$238</f>
        <v>0</v>
      </c>
      <c r="L54" s="305">
        <f t="shared" si="11"/>
        <v>0.4906560331</v>
      </c>
      <c r="M54" s="551">
        <f>'R Cronograma detallado'!L76</f>
        <v>1.88</v>
      </c>
      <c r="N54" s="551">
        <f t="shared" si="12"/>
        <v>189.38</v>
      </c>
      <c r="O54" s="552">
        <f>M54/'PL Cronograma detallado'!M$238</f>
        <v>0.007208312565</v>
      </c>
      <c r="P54" s="551">
        <f t="shared" si="13"/>
        <v>0.7261224646</v>
      </c>
      <c r="Q54" s="553">
        <f t="shared" si="2"/>
        <v>-1.88</v>
      </c>
      <c r="R54" s="553">
        <f t="shared" si="14"/>
        <v>-61.412</v>
      </c>
      <c r="S54" s="554">
        <f t="shared" si="3"/>
        <v>-0.01469117279</v>
      </c>
      <c r="T54" s="75">
        <f t="shared" si="4"/>
        <v>-61.412</v>
      </c>
      <c r="U54" s="555">
        <f t="shared" si="15"/>
        <v>-684.462</v>
      </c>
      <c r="V54" s="556">
        <f t="shared" si="5"/>
        <v>-0.324279227</v>
      </c>
      <c r="W54" s="557">
        <f t="shared" si="6"/>
        <v>0.675720773</v>
      </c>
      <c r="X54" s="557">
        <f t="shared" si="7"/>
        <v>0.675720773</v>
      </c>
      <c r="Y54" s="558">
        <f>('PL Cronograma detallado'!M$238-I54)/('PL Cronograma detallado'!M$238-M54)</f>
        <v>1.00726065</v>
      </c>
      <c r="Z54" s="563"/>
      <c r="AA54" s="563"/>
      <c r="AB54" s="563"/>
      <c r="AC54" s="563"/>
    </row>
    <row r="55" ht="15.75" customHeight="1">
      <c r="A55" s="470" t="s">
        <v>343</v>
      </c>
      <c r="B55" s="471" t="s">
        <v>344</v>
      </c>
      <c r="C55" s="497">
        <v>46330.0</v>
      </c>
      <c r="D55" s="569"/>
      <c r="E55" s="549">
        <f>'PL Cronograma detallado'!$L181</f>
        <v>5.06</v>
      </c>
      <c r="F55" s="549">
        <f t="shared" si="8"/>
        <v>194.44</v>
      </c>
      <c r="G55" s="121">
        <f>E55/'PL Cronograma detallado'!M$238</f>
        <v>0.01940109658</v>
      </c>
      <c r="H55" s="121">
        <f t="shared" si="9"/>
        <v>0.7455235612</v>
      </c>
      <c r="I55" s="550">
        <f>'R Cronograma detallado'!AO78*'PL Cronograma detallado'!M$238</f>
        <v>0</v>
      </c>
      <c r="J55" s="550">
        <f t="shared" si="10"/>
        <v>127.968</v>
      </c>
      <c r="K55" s="305">
        <f>I55/'PL Cronograma detallado'!M$238</f>
        <v>0</v>
      </c>
      <c r="L55" s="305">
        <f t="shared" si="11"/>
        <v>0.4906560331</v>
      </c>
      <c r="M55" s="551">
        <f>'R Cronograma detallado'!L78</f>
        <v>5.06</v>
      </c>
      <c r="N55" s="551">
        <f t="shared" si="12"/>
        <v>194.44</v>
      </c>
      <c r="O55" s="552">
        <f>M55/'PL Cronograma detallado'!M$238</f>
        <v>0.01940109658</v>
      </c>
      <c r="P55" s="551">
        <f t="shared" si="13"/>
        <v>0.7455235612</v>
      </c>
      <c r="Q55" s="553">
        <f t="shared" si="2"/>
        <v>-5.06</v>
      </c>
      <c r="R55" s="553">
        <f t="shared" si="14"/>
        <v>-66.472</v>
      </c>
      <c r="S55" s="554">
        <f t="shared" si="3"/>
        <v>-0.03954113528</v>
      </c>
      <c r="T55" s="75">
        <f t="shared" si="4"/>
        <v>-66.472</v>
      </c>
      <c r="U55" s="555">
        <f t="shared" si="15"/>
        <v>-750.934</v>
      </c>
      <c r="V55" s="556">
        <f t="shared" si="5"/>
        <v>-0.341863814</v>
      </c>
      <c r="W55" s="557">
        <f t="shared" si="6"/>
        <v>0.658136186</v>
      </c>
      <c r="X55" s="557">
        <f t="shared" si="7"/>
        <v>0.658136186</v>
      </c>
      <c r="Y55" s="558">
        <f>('PL Cronograma detallado'!M$238-I55)/('PL Cronograma detallado'!M$238-M55)</f>
        <v>1.019784946</v>
      </c>
      <c r="Z55" s="563"/>
      <c r="AA55" s="563"/>
      <c r="AB55" s="563"/>
      <c r="AC55" s="563"/>
    </row>
    <row r="56" ht="15.75" customHeight="1">
      <c r="A56" s="470" t="s">
        <v>345</v>
      </c>
      <c r="B56" s="471" t="s">
        <v>346</v>
      </c>
      <c r="C56" s="497">
        <v>46331.0</v>
      </c>
      <c r="D56" s="569"/>
      <c r="E56" s="549">
        <f>'PL Cronograma detallado'!$L184</f>
        <v>2.49</v>
      </c>
      <c r="F56" s="549">
        <f t="shared" si="8"/>
        <v>196.93</v>
      </c>
      <c r="G56" s="121">
        <f>E56/'PL Cronograma detallado'!M$238</f>
        <v>0.009547179939</v>
      </c>
      <c r="H56" s="121">
        <f t="shared" si="9"/>
        <v>0.7550707412</v>
      </c>
      <c r="I56" s="550">
        <f>'R Cronograma detallado'!AO79*'PL Cronograma detallado'!M$238</f>
        <v>0</v>
      </c>
      <c r="J56" s="550">
        <f t="shared" si="10"/>
        <v>127.968</v>
      </c>
      <c r="K56" s="305">
        <f>I56/'PL Cronograma detallado'!M$238</f>
        <v>0</v>
      </c>
      <c r="L56" s="305">
        <f t="shared" si="11"/>
        <v>0.4906560331</v>
      </c>
      <c r="M56" s="551">
        <f>'R Cronograma detallado'!L79</f>
        <v>2.49</v>
      </c>
      <c r="N56" s="551">
        <f t="shared" si="12"/>
        <v>196.93</v>
      </c>
      <c r="O56" s="552">
        <f>M56/'PL Cronograma detallado'!M$238</f>
        <v>0.009547179939</v>
      </c>
      <c r="P56" s="551">
        <f t="shared" si="13"/>
        <v>0.7550707412</v>
      </c>
      <c r="Q56" s="553">
        <f t="shared" si="2"/>
        <v>-2.49</v>
      </c>
      <c r="R56" s="553">
        <f t="shared" si="14"/>
        <v>-68.962</v>
      </c>
      <c r="S56" s="554">
        <f t="shared" si="3"/>
        <v>-0.0194579895</v>
      </c>
      <c r="T56" s="75">
        <f t="shared" si="4"/>
        <v>-68.962</v>
      </c>
      <c r="U56" s="555">
        <f t="shared" si="15"/>
        <v>-819.896</v>
      </c>
      <c r="V56" s="556">
        <f t="shared" si="5"/>
        <v>-0.350185345</v>
      </c>
      <c r="W56" s="557">
        <f t="shared" si="6"/>
        <v>0.649814655</v>
      </c>
      <c r="X56" s="557">
        <f t="shared" si="7"/>
        <v>0.649814655</v>
      </c>
      <c r="Y56" s="558">
        <f>('PL Cronograma detallado'!M$238-I56)/('PL Cronograma detallado'!M$238-M56)</f>
        <v>1.009639207</v>
      </c>
      <c r="Z56" s="563"/>
      <c r="AA56" s="563"/>
      <c r="AB56" s="563"/>
      <c r="AC56" s="563"/>
    </row>
    <row r="57" ht="15.75" customHeight="1">
      <c r="A57" s="561" t="s">
        <v>170</v>
      </c>
      <c r="B57" s="562" t="s">
        <v>347</v>
      </c>
      <c r="C57" s="443">
        <v>46331.0</v>
      </c>
      <c r="D57" s="569"/>
      <c r="E57" s="549">
        <f>'PL Cronograma detallado'!$L185</f>
        <v>0</v>
      </c>
      <c r="F57" s="549">
        <f t="shared" si="8"/>
        <v>196.93</v>
      </c>
      <c r="G57" s="121">
        <f>E57/'PL Cronograma detallado'!M$238</f>
        <v>0</v>
      </c>
      <c r="H57" s="121">
        <f t="shared" si="9"/>
        <v>0.7550707412</v>
      </c>
      <c r="I57" s="550">
        <f>'R Cronograma detallado'!AO80*'PL Cronograma detallado'!M$238</f>
        <v>0</v>
      </c>
      <c r="J57" s="550">
        <f t="shared" si="10"/>
        <v>127.968</v>
      </c>
      <c r="K57" s="305">
        <f>I57/'PL Cronograma detallado'!M$238</f>
        <v>0</v>
      </c>
      <c r="L57" s="305">
        <f t="shared" si="11"/>
        <v>0.4906560331</v>
      </c>
      <c r="M57" s="551">
        <f>'R Cronograma detallado'!L80</f>
        <v>0</v>
      </c>
      <c r="N57" s="551">
        <f t="shared" si="12"/>
        <v>196.93</v>
      </c>
      <c r="O57" s="552">
        <f>M57/'PL Cronograma detallado'!M$238</f>
        <v>0</v>
      </c>
      <c r="P57" s="551">
        <f t="shared" si="13"/>
        <v>0.7550707412</v>
      </c>
      <c r="Q57" s="553">
        <f t="shared" si="2"/>
        <v>0</v>
      </c>
      <c r="R57" s="553">
        <f t="shared" si="14"/>
        <v>-68.962</v>
      </c>
      <c r="S57" s="554">
        <f t="shared" si="3"/>
        <v>0</v>
      </c>
      <c r="T57" s="75">
        <f t="shared" si="4"/>
        <v>-68.962</v>
      </c>
      <c r="U57" s="555">
        <f t="shared" si="15"/>
        <v>-888.858</v>
      </c>
      <c r="V57" s="556">
        <f t="shared" si="5"/>
        <v>-0.350185345</v>
      </c>
      <c r="W57" s="557">
        <f t="shared" si="6"/>
        <v>0.649814655</v>
      </c>
      <c r="X57" s="557">
        <f t="shared" si="7"/>
        <v>0.649814655</v>
      </c>
      <c r="Y57" s="558">
        <f>('PL Cronograma detallado'!M$238-I57)/('PL Cronograma detallado'!M$238-M57)</f>
        <v>1</v>
      </c>
      <c r="Z57" s="563"/>
      <c r="AA57" s="563"/>
      <c r="AB57" s="563"/>
      <c r="AC57" s="563"/>
    </row>
    <row r="58" ht="15.75" customHeight="1">
      <c r="A58" s="470" t="s">
        <v>212</v>
      </c>
      <c r="B58" s="471" t="s">
        <v>350</v>
      </c>
      <c r="C58" s="497">
        <v>46335.0</v>
      </c>
      <c r="D58" s="569"/>
      <c r="E58" s="549">
        <f>'PL Cronograma detallado'!$L195</f>
        <v>5.64</v>
      </c>
      <c r="F58" s="549">
        <f t="shared" si="8"/>
        <v>202.57</v>
      </c>
      <c r="G58" s="121">
        <f>E58/'PL Cronograma detallado'!M$238</f>
        <v>0.02162493769</v>
      </c>
      <c r="H58" s="121">
        <f t="shared" si="9"/>
        <v>0.7766956788</v>
      </c>
      <c r="I58" s="550">
        <f>'R Cronograma detallado'!AO83*'PL Cronograma detallado'!M$238</f>
        <v>0</v>
      </c>
      <c r="J58" s="550">
        <f t="shared" si="10"/>
        <v>127.968</v>
      </c>
      <c r="K58" s="305">
        <f>I58/'PL Cronograma detallado'!M$238</f>
        <v>0</v>
      </c>
      <c r="L58" s="305">
        <f t="shared" si="11"/>
        <v>0.4906560331</v>
      </c>
      <c r="M58" s="551">
        <f>'R Cronograma detallado'!L83</f>
        <v>5.64</v>
      </c>
      <c r="N58" s="551">
        <f t="shared" si="12"/>
        <v>202.57</v>
      </c>
      <c r="O58" s="552">
        <f>M58/'PL Cronograma detallado'!M$238</f>
        <v>0.02162493769</v>
      </c>
      <c r="P58" s="551">
        <f t="shared" si="13"/>
        <v>0.7766956788</v>
      </c>
      <c r="Q58" s="553">
        <f t="shared" si="2"/>
        <v>-5.64</v>
      </c>
      <c r="R58" s="553">
        <f t="shared" si="14"/>
        <v>-74.602</v>
      </c>
      <c r="S58" s="554">
        <f t="shared" si="3"/>
        <v>-0.04407351838</v>
      </c>
      <c r="T58" s="75">
        <f t="shared" si="4"/>
        <v>-74.602</v>
      </c>
      <c r="U58" s="555">
        <f t="shared" si="15"/>
        <v>-963.46</v>
      </c>
      <c r="V58" s="556">
        <f t="shared" si="5"/>
        <v>-0.3682776324</v>
      </c>
      <c r="W58" s="557">
        <f t="shared" si="6"/>
        <v>0.6317223676</v>
      </c>
      <c r="X58" s="557">
        <f t="shared" si="7"/>
        <v>0.6317223676</v>
      </c>
      <c r="Y58" s="558">
        <f>('PL Cronograma detallado'!M$238-I58)/('PL Cronograma detallado'!M$238-M58)</f>
        <v>1.022102912</v>
      </c>
      <c r="Z58" s="563"/>
      <c r="AA58" s="563"/>
      <c r="AB58" s="563"/>
      <c r="AC58" s="563"/>
    </row>
    <row r="59" ht="15.75" customHeight="1">
      <c r="A59" s="470" t="s">
        <v>214</v>
      </c>
      <c r="B59" s="471" t="s">
        <v>351</v>
      </c>
      <c r="C59" s="497">
        <v>46333.0</v>
      </c>
      <c r="D59" s="569"/>
      <c r="E59" s="549">
        <f>'PL Cronograma detallado'!$L196</f>
        <v>1.93</v>
      </c>
      <c r="F59" s="549">
        <f t="shared" si="8"/>
        <v>204.5</v>
      </c>
      <c r="G59" s="121">
        <f>E59/'PL Cronograma detallado'!M$238</f>
        <v>0.007400023005</v>
      </c>
      <c r="H59" s="121">
        <f t="shared" si="9"/>
        <v>0.7840957019</v>
      </c>
      <c r="I59" s="550">
        <f>'R Cronograma detallado'!AO84*'PL Cronograma detallado'!M$238</f>
        <v>0</v>
      </c>
      <c r="J59" s="550">
        <f t="shared" si="10"/>
        <v>127.968</v>
      </c>
      <c r="K59" s="305">
        <f>I59/'PL Cronograma detallado'!M$238</f>
        <v>0</v>
      </c>
      <c r="L59" s="305">
        <f t="shared" si="11"/>
        <v>0.4906560331</v>
      </c>
      <c r="M59" s="551">
        <f>'R Cronograma detallado'!L84</f>
        <v>1.93</v>
      </c>
      <c r="N59" s="551">
        <f t="shared" si="12"/>
        <v>204.5</v>
      </c>
      <c r="O59" s="552">
        <f>M59/'PL Cronograma detallado'!M$238</f>
        <v>0.007400023005</v>
      </c>
      <c r="P59" s="551">
        <f t="shared" si="13"/>
        <v>0.7840957019</v>
      </c>
      <c r="Q59" s="553">
        <f t="shared" si="2"/>
        <v>-1.93</v>
      </c>
      <c r="R59" s="553">
        <f t="shared" si="14"/>
        <v>-76.532</v>
      </c>
      <c r="S59" s="554">
        <f t="shared" si="3"/>
        <v>-0.01508189547</v>
      </c>
      <c r="T59" s="75">
        <f t="shared" si="4"/>
        <v>-76.532</v>
      </c>
      <c r="U59" s="555">
        <f t="shared" si="15"/>
        <v>-1039.992</v>
      </c>
      <c r="V59" s="556">
        <f t="shared" si="5"/>
        <v>-0.3742396088</v>
      </c>
      <c r="W59" s="557">
        <f t="shared" si="6"/>
        <v>0.6257603912</v>
      </c>
      <c r="X59" s="557">
        <f t="shared" si="7"/>
        <v>0.6257603912</v>
      </c>
      <c r="Y59" s="558">
        <f>('PL Cronograma detallado'!M$238-I59)/('PL Cronograma detallado'!M$238-M59)</f>
        <v>1.007455192</v>
      </c>
      <c r="Z59" s="563"/>
      <c r="AA59" s="563"/>
      <c r="AB59" s="563"/>
      <c r="AC59" s="563"/>
    </row>
    <row r="60" ht="15.75" customHeight="1">
      <c r="A60" s="470" t="s">
        <v>216</v>
      </c>
      <c r="B60" s="471" t="s">
        <v>352</v>
      </c>
      <c r="C60" s="497">
        <v>46339.0</v>
      </c>
      <c r="D60" s="569"/>
      <c r="E60" s="549">
        <f>'PL Cronograma detallado'!$L197</f>
        <v>5.64</v>
      </c>
      <c r="F60" s="549">
        <f t="shared" si="8"/>
        <v>210.14</v>
      </c>
      <c r="G60" s="121">
        <f>E60/'PL Cronograma detallado'!M$238</f>
        <v>0.02162493769</v>
      </c>
      <c r="H60" s="121">
        <f t="shared" si="9"/>
        <v>0.8057206395</v>
      </c>
      <c r="I60" s="550">
        <f>'R Cronograma detallado'!AO85*'PL Cronograma detallado'!M$238</f>
        <v>0</v>
      </c>
      <c r="J60" s="550">
        <f t="shared" si="10"/>
        <v>127.968</v>
      </c>
      <c r="K60" s="305">
        <f>I60/'PL Cronograma detallado'!M$238</f>
        <v>0</v>
      </c>
      <c r="L60" s="305">
        <f t="shared" si="11"/>
        <v>0.4906560331</v>
      </c>
      <c r="M60" s="551">
        <f>'R Cronograma detallado'!L85</f>
        <v>5.64</v>
      </c>
      <c r="N60" s="551">
        <f t="shared" si="12"/>
        <v>210.14</v>
      </c>
      <c r="O60" s="552">
        <f>M60/'PL Cronograma detallado'!M$238</f>
        <v>0.02162493769</v>
      </c>
      <c r="P60" s="551">
        <f t="shared" si="13"/>
        <v>0.8057206395</v>
      </c>
      <c r="Q60" s="553">
        <f t="shared" si="2"/>
        <v>-5.64</v>
      </c>
      <c r="R60" s="553">
        <f t="shared" si="14"/>
        <v>-82.172</v>
      </c>
      <c r="S60" s="554">
        <f t="shared" si="3"/>
        <v>-0.04407351838</v>
      </c>
      <c r="T60" s="75">
        <f t="shared" si="4"/>
        <v>-82.172</v>
      </c>
      <c r="U60" s="555">
        <f t="shared" si="15"/>
        <v>-1122.164</v>
      </c>
      <c r="V60" s="556">
        <f t="shared" si="5"/>
        <v>-0.3910345484</v>
      </c>
      <c r="W60" s="557">
        <f t="shared" si="6"/>
        <v>0.6089654516</v>
      </c>
      <c r="X60" s="557">
        <f t="shared" si="7"/>
        <v>0.6089654516</v>
      </c>
      <c r="Y60" s="558">
        <f>('PL Cronograma detallado'!M$238-I60)/('PL Cronograma detallado'!M$238-M60)</f>
        <v>1.022102912</v>
      </c>
      <c r="Z60" s="563"/>
      <c r="AA60" s="563"/>
      <c r="AB60" s="563"/>
      <c r="AC60" s="563"/>
    </row>
    <row r="61" ht="15.75" customHeight="1">
      <c r="A61" s="470" t="s">
        <v>354</v>
      </c>
      <c r="B61" s="471" t="s">
        <v>355</v>
      </c>
      <c r="C61" s="497">
        <v>46340.0</v>
      </c>
      <c r="D61" s="569"/>
      <c r="E61" s="549">
        <f>'PL Cronograma detallado'!$L199</f>
        <v>1.93</v>
      </c>
      <c r="F61" s="549">
        <f t="shared" si="8"/>
        <v>212.07</v>
      </c>
      <c r="G61" s="121">
        <f>E61/'PL Cronograma detallado'!M$238</f>
        <v>0.007400023005</v>
      </c>
      <c r="H61" s="121">
        <f t="shared" si="9"/>
        <v>0.8131206626</v>
      </c>
      <c r="I61" s="550">
        <f>'R Cronograma detallado'!AO87*'PL Cronograma detallado'!M$238</f>
        <v>0</v>
      </c>
      <c r="J61" s="550">
        <f t="shared" si="10"/>
        <v>127.968</v>
      </c>
      <c r="K61" s="305">
        <f>I61/'PL Cronograma detallado'!M$238</f>
        <v>0</v>
      </c>
      <c r="L61" s="305">
        <f t="shared" si="11"/>
        <v>0.4906560331</v>
      </c>
      <c r="M61" s="551">
        <f>'R Cronograma detallado'!L87</f>
        <v>1.93</v>
      </c>
      <c r="N61" s="551">
        <f t="shared" si="12"/>
        <v>212.07</v>
      </c>
      <c r="O61" s="552">
        <f>M61/'PL Cronograma detallado'!M$238</f>
        <v>0.007400023005</v>
      </c>
      <c r="P61" s="551">
        <f t="shared" si="13"/>
        <v>0.8131206626</v>
      </c>
      <c r="Q61" s="553">
        <f t="shared" si="2"/>
        <v>-1.93</v>
      </c>
      <c r="R61" s="553">
        <f t="shared" si="14"/>
        <v>-84.102</v>
      </c>
      <c r="S61" s="554">
        <f t="shared" si="3"/>
        <v>-0.01508189547</v>
      </c>
      <c r="T61" s="75">
        <f t="shared" si="4"/>
        <v>-84.102</v>
      </c>
      <c r="U61" s="555">
        <f t="shared" si="15"/>
        <v>-1206.266</v>
      </c>
      <c r="V61" s="556">
        <f t="shared" si="5"/>
        <v>-0.3965766021</v>
      </c>
      <c r="W61" s="557">
        <f t="shared" si="6"/>
        <v>0.6034233979</v>
      </c>
      <c r="X61" s="557">
        <f t="shared" si="7"/>
        <v>0.6034233979</v>
      </c>
      <c r="Y61" s="558">
        <f>('PL Cronograma detallado'!M$238-I61)/('PL Cronograma detallado'!M$238-M61)</f>
        <v>1.007455192</v>
      </c>
      <c r="Z61" s="563"/>
      <c r="AA61" s="563"/>
      <c r="AB61" s="563"/>
      <c r="AC61" s="563"/>
    </row>
    <row r="62" ht="15.75" customHeight="1">
      <c r="A62" s="470" t="s">
        <v>356</v>
      </c>
      <c r="B62" s="471" t="s">
        <v>357</v>
      </c>
      <c r="C62" s="497">
        <v>46343.0</v>
      </c>
      <c r="D62" s="569"/>
      <c r="E62" s="549">
        <f>'PL Cronograma detallado'!$L200</f>
        <v>5.64</v>
      </c>
      <c r="F62" s="549">
        <f t="shared" si="8"/>
        <v>217.71</v>
      </c>
      <c r="G62" s="121">
        <f>E62/'PL Cronograma detallado'!M$238</f>
        <v>0.02162493769</v>
      </c>
      <c r="H62" s="121">
        <f t="shared" si="9"/>
        <v>0.8347456002</v>
      </c>
      <c r="I62" s="550">
        <f>'R Cronograma detallado'!AO88*'PL Cronograma detallado'!M$238</f>
        <v>0</v>
      </c>
      <c r="J62" s="550">
        <f t="shared" si="10"/>
        <v>127.968</v>
      </c>
      <c r="K62" s="305">
        <f>I62/'PL Cronograma detallado'!M$238</f>
        <v>0</v>
      </c>
      <c r="L62" s="305">
        <f t="shared" si="11"/>
        <v>0.4906560331</v>
      </c>
      <c r="M62" s="551">
        <f>'R Cronograma detallado'!L88</f>
        <v>5.64</v>
      </c>
      <c r="N62" s="551">
        <f t="shared" si="12"/>
        <v>217.71</v>
      </c>
      <c r="O62" s="552">
        <f>M62/'PL Cronograma detallado'!M$238</f>
        <v>0.02162493769</v>
      </c>
      <c r="P62" s="551">
        <f t="shared" si="13"/>
        <v>0.8347456002</v>
      </c>
      <c r="Q62" s="553">
        <f t="shared" si="2"/>
        <v>-5.64</v>
      </c>
      <c r="R62" s="553">
        <f t="shared" si="14"/>
        <v>-89.742</v>
      </c>
      <c r="S62" s="554">
        <f t="shared" si="3"/>
        <v>-0.04407351838</v>
      </c>
      <c r="T62" s="75">
        <f t="shared" si="4"/>
        <v>-89.742</v>
      </c>
      <c r="U62" s="555">
        <f t="shared" si="15"/>
        <v>-1296.008</v>
      </c>
      <c r="V62" s="556">
        <f t="shared" si="5"/>
        <v>-0.4122089018</v>
      </c>
      <c r="W62" s="557">
        <f t="shared" si="6"/>
        <v>0.5877910982</v>
      </c>
      <c r="X62" s="557">
        <f t="shared" si="7"/>
        <v>0.5877910982</v>
      </c>
      <c r="Y62" s="558">
        <f>('PL Cronograma detallado'!M$238-I62)/('PL Cronograma detallado'!M$238-M62)</f>
        <v>1.022102912</v>
      </c>
      <c r="Z62" s="563"/>
      <c r="AA62" s="563"/>
      <c r="AB62" s="563"/>
      <c r="AC62" s="563"/>
    </row>
    <row r="63" ht="15.75" customHeight="1">
      <c r="A63" s="470" t="s">
        <v>358</v>
      </c>
      <c r="B63" s="471" t="s">
        <v>359</v>
      </c>
      <c r="C63" s="497">
        <v>46346.0</v>
      </c>
      <c r="D63" s="569"/>
      <c r="E63" s="549">
        <f>'PL Cronograma detallado'!$L201</f>
        <v>5.64</v>
      </c>
      <c r="F63" s="549">
        <f t="shared" si="8"/>
        <v>223.35</v>
      </c>
      <c r="G63" s="121">
        <f>E63/'PL Cronograma detallado'!M$238</f>
        <v>0.02162493769</v>
      </c>
      <c r="H63" s="121">
        <f t="shared" si="9"/>
        <v>0.8563705379</v>
      </c>
      <c r="I63" s="550">
        <f>'R Cronograma detallado'!AO89*'PL Cronograma detallado'!M$238</f>
        <v>0</v>
      </c>
      <c r="J63" s="550">
        <f t="shared" si="10"/>
        <v>127.968</v>
      </c>
      <c r="K63" s="305">
        <f>I63/'PL Cronograma detallado'!M$238</f>
        <v>0</v>
      </c>
      <c r="L63" s="305">
        <f t="shared" si="11"/>
        <v>0.4906560331</v>
      </c>
      <c r="M63" s="551">
        <f>'R Cronograma detallado'!L89</f>
        <v>5.64</v>
      </c>
      <c r="N63" s="551">
        <f t="shared" si="12"/>
        <v>223.35</v>
      </c>
      <c r="O63" s="552">
        <f>M63/'PL Cronograma detallado'!M$238</f>
        <v>0.02162493769</v>
      </c>
      <c r="P63" s="551">
        <f t="shared" si="13"/>
        <v>0.8563705379</v>
      </c>
      <c r="Q63" s="553">
        <f t="shared" si="2"/>
        <v>-5.64</v>
      </c>
      <c r="R63" s="553">
        <f t="shared" si="14"/>
        <v>-95.382</v>
      </c>
      <c r="S63" s="554">
        <f t="shared" si="3"/>
        <v>-0.04407351838</v>
      </c>
      <c r="T63" s="75">
        <f t="shared" si="4"/>
        <v>-95.382</v>
      </c>
      <c r="U63" s="555">
        <f t="shared" si="15"/>
        <v>-1391.39</v>
      </c>
      <c r="V63" s="556">
        <f t="shared" si="5"/>
        <v>-0.4270517126</v>
      </c>
      <c r="W63" s="557">
        <f t="shared" si="6"/>
        <v>0.5729482874</v>
      </c>
      <c r="X63" s="557">
        <f t="shared" si="7"/>
        <v>0.5729482874</v>
      </c>
      <c r="Y63" s="558">
        <f>('PL Cronograma detallado'!M$238-I63)/('PL Cronograma detallado'!M$238-M63)</f>
        <v>1.022102912</v>
      </c>
      <c r="Z63" s="563"/>
      <c r="AA63" s="563"/>
      <c r="AB63" s="563"/>
      <c r="AC63" s="563"/>
    </row>
    <row r="64" ht="15.75" customHeight="1">
      <c r="A64" s="470" t="s">
        <v>361</v>
      </c>
      <c r="B64" s="471" t="s">
        <v>362</v>
      </c>
      <c r="C64" s="497">
        <v>46347.0</v>
      </c>
      <c r="D64" s="569"/>
      <c r="E64" s="549">
        <f>'PL Cronograma detallado'!$L203</f>
        <v>1.93</v>
      </c>
      <c r="F64" s="549">
        <f t="shared" si="8"/>
        <v>225.28</v>
      </c>
      <c r="G64" s="121">
        <f>E64/'PL Cronograma detallado'!M$238</f>
        <v>0.007400023005</v>
      </c>
      <c r="H64" s="121">
        <f t="shared" si="9"/>
        <v>0.8637705609</v>
      </c>
      <c r="I64" s="550">
        <f>'R Cronograma detallado'!AO91*'PL Cronograma detallado'!M$238</f>
        <v>0</v>
      </c>
      <c r="J64" s="550">
        <f t="shared" si="10"/>
        <v>127.968</v>
      </c>
      <c r="K64" s="305">
        <f>I64/'PL Cronograma detallado'!M$238</f>
        <v>0</v>
      </c>
      <c r="L64" s="305">
        <f t="shared" si="11"/>
        <v>0.4906560331</v>
      </c>
      <c r="M64" s="551">
        <f>'R Cronograma detallado'!L91</f>
        <v>1.93</v>
      </c>
      <c r="N64" s="551">
        <f t="shared" si="12"/>
        <v>225.28</v>
      </c>
      <c r="O64" s="552">
        <f>M64/'PL Cronograma detallado'!M$238</f>
        <v>0.007400023005</v>
      </c>
      <c r="P64" s="551">
        <f t="shared" si="13"/>
        <v>0.8637705609</v>
      </c>
      <c r="Q64" s="553">
        <f t="shared" si="2"/>
        <v>-1.93</v>
      </c>
      <c r="R64" s="553">
        <f t="shared" si="14"/>
        <v>-97.312</v>
      </c>
      <c r="S64" s="554">
        <f t="shared" si="3"/>
        <v>-0.01508189547</v>
      </c>
      <c r="T64" s="75">
        <f t="shared" si="4"/>
        <v>-97.312</v>
      </c>
      <c r="U64" s="555">
        <f t="shared" si="15"/>
        <v>-1488.702</v>
      </c>
      <c r="V64" s="556">
        <f t="shared" si="5"/>
        <v>-0.4319602273</v>
      </c>
      <c r="W64" s="557">
        <f t="shared" si="6"/>
        <v>0.5680397727</v>
      </c>
      <c r="X64" s="557">
        <f t="shared" si="7"/>
        <v>0.5680397727</v>
      </c>
      <c r="Y64" s="558">
        <f>('PL Cronograma detallado'!M$238-I64)/('PL Cronograma detallado'!M$238-M64)</f>
        <v>1.007455192</v>
      </c>
      <c r="Z64" s="563"/>
      <c r="AA64" s="563"/>
      <c r="AB64" s="563"/>
      <c r="AC64" s="563"/>
    </row>
    <row r="65" ht="15.75" customHeight="1">
      <c r="A65" s="470" t="s">
        <v>363</v>
      </c>
      <c r="B65" s="471" t="s">
        <v>364</v>
      </c>
      <c r="C65" s="497">
        <v>46348.0</v>
      </c>
      <c r="D65" s="569"/>
      <c r="E65" s="549">
        <f>'PL Cronograma detallado'!$L204</f>
        <v>3.76</v>
      </c>
      <c r="F65" s="549">
        <f t="shared" si="8"/>
        <v>229.04</v>
      </c>
      <c r="G65" s="121">
        <f>E65/'PL Cronograma detallado'!M$238</f>
        <v>0.01441662513</v>
      </c>
      <c r="H65" s="121">
        <f t="shared" si="9"/>
        <v>0.8781871861</v>
      </c>
      <c r="I65" s="550">
        <f>'R Cronograma detallado'!AO92*'PL Cronograma detallado'!M$238</f>
        <v>0</v>
      </c>
      <c r="J65" s="550">
        <f t="shared" si="10"/>
        <v>127.968</v>
      </c>
      <c r="K65" s="305">
        <f>I65/'PL Cronograma detallado'!M$238</f>
        <v>0</v>
      </c>
      <c r="L65" s="305">
        <f t="shared" si="11"/>
        <v>0.4906560331</v>
      </c>
      <c r="M65" s="551">
        <f>'R Cronograma detallado'!L92</f>
        <v>3.76</v>
      </c>
      <c r="N65" s="551">
        <f t="shared" si="12"/>
        <v>229.04</v>
      </c>
      <c r="O65" s="552">
        <f>M65/'PL Cronograma detallado'!M$238</f>
        <v>0.01441662513</v>
      </c>
      <c r="P65" s="551">
        <f t="shared" si="13"/>
        <v>0.8781871861</v>
      </c>
      <c r="Q65" s="553">
        <f t="shared" si="2"/>
        <v>-3.76</v>
      </c>
      <c r="R65" s="553">
        <f t="shared" si="14"/>
        <v>-101.072</v>
      </c>
      <c r="S65" s="554">
        <f t="shared" si="3"/>
        <v>-0.02938234559</v>
      </c>
      <c r="T65" s="75">
        <f t="shared" si="4"/>
        <v>-101.072</v>
      </c>
      <c r="U65" s="555">
        <f t="shared" si="15"/>
        <v>-1589.774</v>
      </c>
      <c r="V65" s="556">
        <f t="shared" si="5"/>
        <v>-0.441285365</v>
      </c>
      <c r="W65" s="557">
        <f t="shared" si="6"/>
        <v>0.558714635</v>
      </c>
      <c r="X65" s="557">
        <f t="shared" si="7"/>
        <v>0.558714635</v>
      </c>
      <c r="Y65" s="558">
        <f>('PL Cronograma detallado'!M$238-I65)/('PL Cronograma detallado'!M$238-M65)</f>
        <v>1.014627504</v>
      </c>
      <c r="Z65" s="563"/>
      <c r="AA65" s="563"/>
      <c r="AB65" s="563"/>
      <c r="AC65" s="563"/>
    </row>
    <row r="66" ht="15.75" customHeight="1">
      <c r="A66" s="470" t="s">
        <v>365</v>
      </c>
      <c r="B66" s="471" t="s">
        <v>366</v>
      </c>
      <c r="C66" s="497">
        <v>46349.0</v>
      </c>
      <c r="D66" s="569"/>
      <c r="E66" s="549">
        <f>'PL Cronograma detallado'!$L205</f>
        <v>1.88</v>
      </c>
      <c r="F66" s="549">
        <f t="shared" si="8"/>
        <v>230.92</v>
      </c>
      <c r="G66" s="121">
        <f>E66/'PL Cronograma detallado'!M$238</f>
        <v>0.007208312565</v>
      </c>
      <c r="H66" s="121">
        <f t="shared" si="9"/>
        <v>0.8853954986</v>
      </c>
      <c r="I66" s="550">
        <f>'R Cronograma detallado'!AO93*'PL Cronograma detallado'!M$238</f>
        <v>0</v>
      </c>
      <c r="J66" s="550">
        <f t="shared" si="10"/>
        <v>127.968</v>
      </c>
      <c r="K66" s="305">
        <f>I66/'PL Cronograma detallado'!M$238</f>
        <v>0</v>
      </c>
      <c r="L66" s="305">
        <f t="shared" si="11"/>
        <v>0.4906560331</v>
      </c>
      <c r="M66" s="551">
        <f>'R Cronograma detallado'!L93</f>
        <v>1.88</v>
      </c>
      <c r="N66" s="551">
        <f t="shared" si="12"/>
        <v>230.92</v>
      </c>
      <c r="O66" s="552">
        <f>M66/'PL Cronograma detallado'!M$238</f>
        <v>0.007208312565</v>
      </c>
      <c r="P66" s="551">
        <f t="shared" si="13"/>
        <v>0.8853954986</v>
      </c>
      <c r="Q66" s="553">
        <f t="shared" si="2"/>
        <v>-1.88</v>
      </c>
      <c r="R66" s="553">
        <f t="shared" si="14"/>
        <v>-102.952</v>
      </c>
      <c r="S66" s="554">
        <f t="shared" si="3"/>
        <v>-0.01469117279</v>
      </c>
      <c r="T66" s="75">
        <f t="shared" si="4"/>
        <v>-102.952</v>
      </c>
      <c r="U66" s="555">
        <f t="shared" si="15"/>
        <v>-1692.726</v>
      </c>
      <c r="V66" s="556">
        <f t="shared" si="5"/>
        <v>-0.4458340551</v>
      </c>
      <c r="W66" s="557">
        <f t="shared" si="6"/>
        <v>0.5541659449</v>
      </c>
      <c r="X66" s="557">
        <f t="shared" si="7"/>
        <v>0.5541659449</v>
      </c>
      <c r="Y66" s="558">
        <f>('PL Cronograma detallado'!M$238-I66)/('PL Cronograma detallado'!M$238-M66)</f>
        <v>1.00726065</v>
      </c>
      <c r="Z66" s="563"/>
      <c r="AA66" s="563"/>
      <c r="AB66" s="563"/>
      <c r="AC66" s="563"/>
    </row>
    <row r="67" ht="15.75" customHeight="1">
      <c r="A67" s="470" t="s">
        <v>368</v>
      </c>
      <c r="B67" s="471" t="s">
        <v>369</v>
      </c>
      <c r="C67" s="497">
        <v>46351.0</v>
      </c>
      <c r="D67" s="569"/>
      <c r="E67" s="549">
        <f>'PL Cronograma detallado'!$L207</f>
        <v>2.49</v>
      </c>
      <c r="F67" s="549">
        <f t="shared" si="8"/>
        <v>233.41</v>
      </c>
      <c r="G67" s="121">
        <f>E67/'PL Cronograma detallado'!M$238</f>
        <v>0.009547179939</v>
      </c>
      <c r="H67" s="121">
        <f t="shared" si="9"/>
        <v>0.8949426786</v>
      </c>
      <c r="I67" s="550">
        <f>'R Cronograma detallado'!AO95*'PL Cronograma detallado'!M$238</f>
        <v>0</v>
      </c>
      <c r="J67" s="550">
        <f t="shared" si="10"/>
        <v>127.968</v>
      </c>
      <c r="K67" s="305">
        <f>I67/'PL Cronograma detallado'!M$238</f>
        <v>0</v>
      </c>
      <c r="L67" s="305">
        <f t="shared" si="11"/>
        <v>0.4906560331</v>
      </c>
      <c r="M67" s="551">
        <f>'R Cronograma detallado'!L95</f>
        <v>2.49</v>
      </c>
      <c r="N67" s="551">
        <f t="shared" si="12"/>
        <v>233.41</v>
      </c>
      <c r="O67" s="552">
        <f>M67/'PL Cronograma detallado'!M$238</f>
        <v>0.009547179939</v>
      </c>
      <c r="P67" s="551">
        <f t="shared" si="13"/>
        <v>0.8949426786</v>
      </c>
      <c r="Q67" s="553">
        <f t="shared" si="2"/>
        <v>-2.49</v>
      </c>
      <c r="R67" s="553">
        <f t="shared" si="14"/>
        <v>-105.442</v>
      </c>
      <c r="S67" s="554">
        <f t="shared" si="3"/>
        <v>-0.0194579895</v>
      </c>
      <c r="T67" s="75">
        <f t="shared" si="4"/>
        <v>-105.442</v>
      </c>
      <c r="U67" s="555">
        <f t="shared" si="15"/>
        <v>-1798.168</v>
      </c>
      <c r="V67" s="556">
        <f t="shared" si="5"/>
        <v>-0.4517458549</v>
      </c>
      <c r="W67" s="557">
        <f t="shared" si="6"/>
        <v>0.5482541451</v>
      </c>
      <c r="X67" s="557">
        <f t="shared" si="7"/>
        <v>0.5482541451</v>
      </c>
      <c r="Y67" s="558">
        <f>('PL Cronograma detallado'!M$238-I67)/('PL Cronograma detallado'!M$238-M67)</f>
        <v>1.009639207</v>
      </c>
      <c r="Z67" s="563"/>
      <c r="AA67" s="563"/>
      <c r="AB67" s="563"/>
      <c r="AC67" s="563"/>
    </row>
    <row r="68" ht="15.75" customHeight="1">
      <c r="A68" s="470" t="s">
        <v>370</v>
      </c>
      <c r="B68" s="471" t="s">
        <v>371</v>
      </c>
      <c r="C68" s="497">
        <v>46352.0</v>
      </c>
      <c r="D68" s="569"/>
      <c r="E68" s="549">
        <f>'PL Cronograma detallado'!$L210</f>
        <v>7.28</v>
      </c>
      <c r="F68" s="549">
        <f t="shared" si="8"/>
        <v>240.69</v>
      </c>
      <c r="G68" s="121">
        <f>E68/'PL Cronograma detallado'!M$238</f>
        <v>0.02791304014</v>
      </c>
      <c r="H68" s="121">
        <f t="shared" si="9"/>
        <v>0.9228557187</v>
      </c>
      <c r="I68" s="550">
        <f>'R Cronograma detallado'!AO96*'PL Cronograma detallado'!M$238</f>
        <v>0</v>
      </c>
      <c r="J68" s="550">
        <f t="shared" si="10"/>
        <v>127.968</v>
      </c>
      <c r="K68" s="305">
        <f>I68/'PL Cronograma detallado'!M$238</f>
        <v>0</v>
      </c>
      <c r="L68" s="305">
        <f t="shared" si="11"/>
        <v>0.4906560331</v>
      </c>
      <c r="M68" s="551">
        <f>'R Cronograma detallado'!L96</f>
        <v>7.28</v>
      </c>
      <c r="N68" s="551">
        <f t="shared" si="12"/>
        <v>240.69</v>
      </c>
      <c r="O68" s="552">
        <f>M68/'PL Cronograma detallado'!M$238</f>
        <v>0.02791304014</v>
      </c>
      <c r="P68" s="551">
        <f t="shared" si="13"/>
        <v>0.9228557187</v>
      </c>
      <c r="Q68" s="553">
        <f t="shared" si="2"/>
        <v>-7.28</v>
      </c>
      <c r="R68" s="553">
        <f t="shared" si="14"/>
        <v>-112.722</v>
      </c>
      <c r="S68" s="554">
        <f t="shared" si="3"/>
        <v>-0.05688922231</v>
      </c>
      <c r="T68" s="75">
        <f t="shared" si="4"/>
        <v>-112.722</v>
      </c>
      <c r="U68" s="555">
        <f t="shared" si="15"/>
        <v>-1910.89</v>
      </c>
      <c r="V68" s="556">
        <f t="shared" si="5"/>
        <v>-0.4683285554</v>
      </c>
      <c r="W68" s="557">
        <f t="shared" si="6"/>
        <v>0.5316714446</v>
      </c>
      <c r="X68" s="557">
        <f t="shared" si="7"/>
        <v>0.5316714446</v>
      </c>
      <c r="Y68" s="558">
        <f>('PL Cronograma detallado'!M$238-I68)/('PL Cronograma detallado'!M$238-M68)</f>
        <v>1.028714551</v>
      </c>
      <c r="Z68" s="563"/>
      <c r="AA68" s="563"/>
      <c r="AB68" s="563"/>
      <c r="AC68" s="563"/>
    </row>
    <row r="69" ht="15.75" customHeight="1">
      <c r="A69" s="561" t="s">
        <v>190</v>
      </c>
      <c r="B69" s="562" t="s">
        <v>244</v>
      </c>
      <c r="C69" s="443">
        <v>46352.0</v>
      </c>
      <c r="D69" s="569"/>
      <c r="E69" s="549">
        <f>'PL Cronograma detallado'!$L212</f>
        <v>0</v>
      </c>
      <c r="F69" s="549">
        <f t="shared" si="8"/>
        <v>240.69</v>
      </c>
      <c r="G69" s="121">
        <f>E69/'PL Cronograma detallado'!M$238</f>
        <v>0</v>
      </c>
      <c r="H69" s="121">
        <f t="shared" si="9"/>
        <v>0.9228557187</v>
      </c>
      <c r="I69" s="550">
        <f>'R Cronograma detallado'!AO97*'PL Cronograma detallado'!M$238</f>
        <v>0</v>
      </c>
      <c r="J69" s="550">
        <f t="shared" si="10"/>
        <v>127.968</v>
      </c>
      <c r="K69" s="305">
        <f>I69/'PL Cronograma detallado'!M$238</f>
        <v>0</v>
      </c>
      <c r="L69" s="305">
        <f t="shared" si="11"/>
        <v>0.4906560331</v>
      </c>
      <c r="M69" s="551">
        <f>'R Cronograma detallado'!L97</f>
        <v>0</v>
      </c>
      <c r="N69" s="551">
        <f t="shared" si="12"/>
        <v>240.69</v>
      </c>
      <c r="O69" s="552">
        <f>M69/'PL Cronograma detallado'!M$238</f>
        <v>0</v>
      </c>
      <c r="P69" s="551">
        <f t="shared" si="13"/>
        <v>0.9228557187</v>
      </c>
      <c r="Q69" s="553">
        <f t="shared" si="2"/>
        <v>0</v>
      </c>
      <c r="R69" s="553">
        <f t="shared" si="14"/>
        <v>-112.722</v>
      </c>
      <c r="S69" s="554">
        <f t="shared" si="3"/>
        <v>0</v>
      </c>
      <c r="T69" s="75">
        <f t="shared" si="4"/>
        <v>-112.722</v>
      </c>
      <c r="U69" s="555">
        <f t="shared" si="15"/>
        <v>-2023.612</v>
      </c>
      <c r="V69" s="556">
        <f t="shared" si="5"/>
        <v>-0.4683285554</v>
      </c>
      <c r="W69" s="557">
        <f t="shared" si="6"/>
        <v>0.5316714446</v>
      </c>
      <c r="X69" s="557">
        <f t="shared" si="7"/>
        <v>0.5316714446</v>
      </c>
      <c r="Y69" s="558">
        <f>('PL Cronograma detallado'!M$238-I69)/('PL Cronograma detallado'!M$238-M69)</f>
        <v>1</v>
      </c>
      <c r="Z69" s="563"/>
      <c r="AA69" s="563"/>
      <c r="AB69" s="563"/>
      <c r="AC69" s="563"/>
    </row>
    <row r="70" ht="15.75" customHeight="1">
      <c r="A70" s="470" t="s">
        <v>374</v>
      </c>
      <c r="B70" s="471" t="s">
        <v>375</v>
      </c>
      <c r="C70" s="497">
        <v>46354.0</v>
      </c>
      <c r="D70" s="569"/>
      <c r="E70" s="549">
        <f>'PL Cronograma detallado'!$L216</f>
        <v>1.93</v>
      </c>
      <c r="F70" s="549">
        <f t="shared" si="8"/>
        <v>242.62</v>
      </c>
      <c r="G70" s="121">
        <f>E70/'PL Cronograma detallado'!M$238</f>
        <v>0.007400023005</v>
      </c>
      <c r="H70" s="121">
        <f t="shared" si="9"/>
        <v>0.9302557417</v>
      </c>
      <c r="I70" s="550">
        <f>'R Cronograma detallado'!AO100*'PL Cronograma detallado'!M$238</f>
        <v>0</v>
      </c>
      <c r="J70" s="550">
        <f t="shared" si="10"/>
        <v>127.968</v>
      </c>
      <c r="K70" s="305">
        <f>I70/'PL Cronograma detallado'!M$238</f>
        <v>0</v>
      </c>
      <c r="L70" s="305">
        <f t="shared" si="11"/>
        <v>0.4906560331</v>
      </c>
      <c r="M70" s="551">
        <f>'R Cronograma detallado'!L100</f>
        <v>1.93</v>
      </c>
      <c r="N70" s="551">
        <f t="shared" si="12"/>
        <v>242.62</v>
      </c>
      <c r="O70" s="552">
        <f>M70/'PL Cronograma detallado'!M$238</f>
        <v>0.007400023005</v>
      </c>
      <c r="P70" s="551">
        <f t="shared" si="13"/>
        <v>0.9302557417</v>
      </c>
      <c r="Q70" s="553">
        <f t="shared" si="2"/>
        <v>-1.93</v>
      </c>
      <c r="R70" s="553">
        <f t="shared" si="14"/>
        <v>-114.652</v>
      </c>
      <c r="S70" s="554">
        <f t="shared" si="3"/>
        <v>-0.01508189547</v>
      </c>
      <c r="T70" s="75">
        <f t="shared" si="4"/>
        <v>-114.652</v>
      </c>
      <c r="U70" s="555">
        <f t="shared" si="15"/>
        <v>-2138.264</v>
      </c>
      <c r="V70" s="556">
        <f t="shared" si="5"/>
        <v>-0.4725579095</v>
      </c>
      <c r="W70" s="557">
        <f t="shared" si="6"/>
        <v>0.5274420905</v>
      </c>
      <c r="X70" s="557">
        <f t="shared" si="7"/>
        <v>0.5274420905</v>
      </c>
      <c r="Y70" s="558">
        <f>('PL Cronograma detallado'!M$238-I70)/('PL Cronograma detallado'!M$238-M70)</f>
        <v>1.007455192</v>
      </c>
      <c r="Z70" s="563"/>
      <c r="AA70" s="563"/>
      <c r="AB70" s="563"/>
      <c r="AC70" s="563"/>
    </row>
    <row r="71" ht="15.75" customHeight="1">
      <c r="A71" s="470" t="s">
        <v>376</v>
      </c>
      <c r="B71" s="471" t="s">
        <v>377</v>
      </c>
      <c r="C71" s="497">
        <v>46355.0</v>
      </c>
      <c r="D71" s="569"/>
      <c r="E71" s="549">
        <f>'PL Cronograma detallado'!$L215</f>
        <v>0</v>
      </c>
      <c r="F71" s="549">
        <f t="shared" si="8"/>
        <v>242.62</v>
      </c>
      <c r="G71" s="121">
        <f>E71/'PL Cronograma detallado'!M$238</f>
        <v>0</v>
      </c>
      <c r="H71" s="121">
        <f t="shared" si="9"/>
        <v>0.9302557417</v>
      </c>
      <c r="I71" s="550">
        <f>'R Cronograma detallado'!AO101*'PL Cronograma detallado'!M$238</f>
        <v>0</v>
      </c>
      <c r="J71" s="550">
        <f t="shared" si="10"/>
        <v>127.968</v>
      </c>
      <c r="K71" s="305">
        <f>I71/'PL Cronograma detallado'!M$238</f>
        <v>0</v>
      </c>
      <c r="L71" s="305">
        <f t="shared" si="11"/>
        <v>0.4906560331</v>
      </c>
      <c r="M71" s="551">
        <f>'R Cronograma detallado'!L101</f>
        <v>0</v>
      </c>
      <c r="N71" s="551">
        <f t="shared" si="12"/>
        <v>242.62</v>
      </c>
      <c r="O71" s="552">
        <f>M71/'PL Cronograma detallado'!M$238</f>
        <v>0</v>
      </c>
      <c r="P71" s="551">
        <f t="shared" si="13"/>
        <v>0.9302557417</v>
      </c>
      <c r="Q71" s="553">
        <f t="shared" si="2"/>
        <v>0</v>
      </c>
      <c r="R71" s="553">
        <f t="shared" si="14"/>
        <v>-114.652</v>
      </c>
      <c r="S71" s="554">
        <f t="shared" si="3"/>
        <v>0</v>
      </c>
      <c r="T71" s="75">
        <f t="shared" si="4"/>
        <v>-114.652</v>
      </c>
      <c r="U71" s="555">
        <f t="shared" si="15"/>
        <v>-2252.916</v>
      </c>
      <c r="V71" s="556">
        <f t="shared" si="5"/>
        <v>-0.4725579095</v>
      </c>
      <c r="W71" s="557">
        <f t="shared" si="6"/>
        <v>0.5274420905</v>
      </c>
      <c r="X71" s="557">
        <f t="shared" si="7"/>
        <v>0.5274420905</v>
      </c>
      <c r="Y71" s="558">
        <f>('PL Cronograma detallado'!M$238-I71)/('PL Cronograma detallado'!M$238-M71)</f>
        <v>1</v>
      </c>
      <c r="Z71" s="563"/>
      <c r="AA71" s="563"/>
      <c r="AB71" s="563"/>
      <c r="AC71" s="563"/>
    </row>
    <row r="72" ht="15.75" customHeight="1">
      <c r="A72" s="470" t="s">
        <v>378</v>
      </c>
      <c r="B72" s="471" t="s">
        <v>379</v>
      </c>
      <c r="C72" s="497">
        <v>46358.0</v>
      </c>
      <c r="D72" s="569"/>
      <c r="E72" s="549">
        <f>'PL Cronograma detallado'!$L217</f>
        <v>2.82</v>
      </c>
      <c r="F72" s="549">
        <f t="shared" si="8"/>
        <v>245.44</v>
      </c>
      <c r="G72" s="121">
        <f>E72/'PL Cronograma detallado'!M$238</f>
        <v>0.01081246885</v>
      </c>
      <c r="H72" s="121">
        <f t="shared" si="9"/>
        <v>0.9410682106</v>
      </c>
      <c r="I72" s="550">
        <f>'R Cronograma detallado'!AO102*'PL Cronograma detallado'!M$238</f>
        <v>0</v>
      </c>
      <c r="J72" s="550">
        <f t="shared" si="10"/>
        <v>127.968</v>
      </c>
      <c r="K72" s="305">
        <f>I72/'PL Cronograma detallado'!M$238</f>
        <v>0</v>
      </c>
      <c r="L72" s="305">
        <f t="shared" si="11"/>
        <v>0.4906560331</v>
      </c>
      <c r="M72" s="551">
        <f>'R Cronograma detallado'!L102</f>
        <v>2.82</v>
      </c>
      <c r="N72" s="551">
        <f t="shared" si="12"/>
        <v>245.44</v>
      </c>
      <c r="O72" s="552">
        <f>M72/'PL Cronograma detallado'!M$238</f>
        <v>0.01081246885</v>
      </c>
      <c r="P72" s="551">
        <f t="shared" si="13"/>
        <v>0.9410682106</v>
      </c>
      <c r="Q72" s="553">
        <f t="shared" si="2"/>
        <v>-2.82</v>
      </c>
      <c r="R72" s="553">
        <f t="shared" si="14"/>
        <v>-117.472</v>
      </c>
      <c r="S72" s="554">
        <f t="shared" si="3"/>
        <v>-0.02203675919</v>
      </c>
      <c r="T72" s="75">
        <f t="shared" si="4"/>
        <v>-117.472</v>
      </c>
      <c r="U72" s="555">
        <f t="shared" si="15"/>
        <v>-2370.388</v>
      </c>
      <c r="V72" s="556">
        <f t="shared" si="5"/>
        <v>-0.4786179922</v>
      </c>
      <c r="W72" s="557">
        <f t="shared" si="6"/>
        <v>0.5213820078</v>
      </c>
      <c r="X72" s="557">
        <f t="shared" si="7"/>
        <v>0.5213820078</v>
      </c>
      <c r="Y72" s="558">
        <f>('PL Cronograma detallado'!M$238-I72)/('PL Cronograma detallado'!M$238-M72)</f>
        <v>1.010930656</v>
      </c>
      <c r="Z72" s="563"/>
      <c r="AA72" s="563"/>
      <c r="AB72" s="563"/>
      <c r="AC72" s="563"/>
    </row>
    <row r="73" ht="15.75" customHeight="1">
      <c r="A73" s="470" t="s">
        <v>381</v>
      </c>
      <c r="B73" s="471" t="s">
        <v>382</v>
      </c>
      <c r="C73" s="497">
        <v>46360.0</v>
      </c>
      <c r="D73" s="569"/>
      <c r="E73" s="549">
        <f>'PL Cronograma detallado'!$L219</f>
        <v>0</v>
      </c>
      <c r="F73" s="549">
        <f t="shared" si="8"/>
        <v>245.44</v>
      </c>
      <c r="G73" s="121">
        <f>E73/'PL Cronograma detallado'!M$238</f>
        <v>0</v>
      </c>
      <c r="H73" s="121">
        <f t="shared" si="9"/>
        <v>0.9410682106</v>
      </c>
      <c r="I73" s="550">
        <f>'R Cronograma detallado'!AO104*'PL Cronograma detallado'!M$238</f>
        <v>0</v>
      </c>
      <c r="J73" s="550">
        <f t="shared" si="10"/>
        <v>127.968</v>
      </c>
      <c r="K73" s="305">
        <f>I73/'PL Cronograma detallado'!M$238</f>
        <v>0</v>
      </c>
      <c r="L73" s="305">
        <f t="shared" si="11"/>
        <v>0.4906560331</v>
      </c>
      <c r="M73" s="551">
        <f>'R Cronograma detallado'!L104</f>
        <v>0</v>
      </c>
      <c r="N73" s="551">
        <f t="shared" si="12"/>
        <v>245.44</v>
      </c>
      <c r="O73" s="552">
        <f>M73/'PL Cronograma detallado'!M$238</f>
        <v>0</v>
      </c>
      <c r="P73" s="551">
        <f t="shared" si="13"/>
        <v>0.9410682106</v>
      </c>
      <c r="Q73" s="553">
        <f t="shared" si="2"/>
        <v>0</v>
      </c>
      <c r="R73" s="553">
        <f t="shared" si="14"/>
        <v>-117.472</v>
      </c>
      <c r="S73" s="554">
        <f t="shared" si="3"/>
        <v>0</v>
      </c>
      <c r="T73" s="75">
        <f t="shared" si="4"/>
        <v>-117.472</v>
      </c>
      <c r="U73" s="555">
        <f t="shared" si="15"/>
        <v>-2487.86</v>
      </c>
      <c r="V73" s="556">
        <f t="shared" si="5"/>
        <v>-0.4786179922</v>
      </c>
      <c r="W73" s="557">
        <f t="shared" si="6"/>
        <v>0.5213820078</v>
      </c>
      <c r="X73" s="557">
        <f t="shared" si="7"/>
        <v>0.5213820078</v>
      </c>
      <c r="Y73" s="558">
        <f>('PL Cronograma detallado'!M$238-I73)/('PL Cronograma detallado'!M$238-M73)</f>
        <v>1</v>
      </c>
      <c r="Z73" s="563"/>
      <c r="AA73" s="563"/>
      <c r="AB73" s="563"/>
      <c r="AC73" s="563"/>
    </row>
    <row r="74" ht="15.75" customHeight="1">
      <c r="A74" s="470" t="s">
        <v>383</v>
      </c>
      <c r="B74" s="471" t="s">
        <v>384</v>
      </c>
      <c r="C74" s="497">
        <v>46361.0</v>
      </c>
      <c r="D74" s="569"/>
      <c r="E74" s="549">
        <f>'PL Cronograma detallado'!$L221</f>
        <v>1.49</v>
      </c>
      <c r="F74" s="549">
        <f t="shared" si="8"/>
        <v>246.93</v>
      </c>
      <c r="G74" s="121">
        <f>E74/'PL Cronograma detallado'!M$238</f>
        <v>0.005712971128</v>
      </c>
      <c r="H74" s="121">
        <f t="shared" si="9"/>
        <v>0.9467811817</v>
      </c>
      <c r="I74" s="550">
        <f>'R Cronograma detallado'!AO105*'PL Cronograma detallado'!M$238</f>
        <v>0</v>
      </c>
      <c r="J74" s="550">
        <f t="shared" si="10"/>
        <v>127.968</v>
      </c>
      <c r="K74" s="305">
        <f>I74/'PL Cronograma detallado'!M$238</f>
        <v>0</v>
      </c>
      <c r="L74" s="305">
        <f t="shared" si="11"/>
        <v>0.4906560331</v>
      </c>
      <c r="M74" s="551">
        <f>'R Cronograma detallado'!L105</f>
        <v>1.49</v>
      </c>
      <c r="N74" s="551">
        <f t="shared" si="12"/>
        <v>246.93</v>
      </c>
      <c r="O74" s="552">
        <f>M74/'PL Cronograma detallado'!M$238</f>
        <v>0.005712971128</v>
      </c>
      <c r="P74" s="551">
        <f t="shared" si="13"/>
        <v>0.9467811817</v>
      </c>
      <c r="Q74" s="553">
        <f t="shared" si="2"/>
        <v>-1.49</v>
      </c>
      <c r="R74" s="553">
        <f t="shared" si="14"/>
        <v>-118.962</v>
      </c>
      <c r="S74" s="554">
        <f t="shared" si="3"/>
        <v>-0.01164353588</v>
      </c>
      <c r="T74" s="75">
        <f t="shared" si="4"/>
        <v>-118.962</v>
      </c>
      <c r="U74" s="555">
        <f t="shared" si="15"/>
        <v>-2606.822</v>
      </c>
      <c r="V74" s="556">
        <f t="shared" si="5"/>
        <v>-0.4817640627</v>
      </c>
      <c r="W74" s="557">
        <f t="shared" si="6"/>
        <v>0.5182359373</v>
      </c>
      <c r="X74" s="557">
        <f t="shared" si="7"/>
        <v>0.5182359373</v>
      </c>
      <c r="Y74" s="558">
        <f>('PL Cronograma detallado'!M$238-I74)/('PL Cronograma detallado'!M$238-M74)</f>
        <v>1.005745797</v>
      </c>
      <c r="Z74" s="563"/>
      <c r="AA74" s="563"/>
      <c r="AB74" s="563"/>
      <c r="AC74" s="563"/>
    </row>
    <row r="75" ht="15.75" customHeight="1">
      <c r="A75" s="470" t="s">
        <v>385</v>
      </c>
      <c r="B75" s="471" t="s">
        <v>386</v>
      </c>
      <c r="C75" s="497">
        <v>46362.0</v>
      </c>
      <c r="D75" s="569"/>
      <c r="E75" s="549">
        <f>'PL Cronograma detallado'!$L222</f>
        <v>0</v>
      </c>
      <c r="F75" s="549">
        <f t="shared" si="8"/>
        <v>246.93</v>
      </c>
      <c r="G75" s="121">
        <f>E75/'PL Cronograma detallado'!M$238</f>
        <v>0</v>
      </c>
      <c r="H75" s="121">
        <f t="shared" si="9"/>
        <v>0.9467811817</v>
      </c>
      <c r="I75" s="550">
        <f>'R Cronograma detallado'!AO106*'PL Cronograma detallado'!M$238</f>
        <v>0</v>
      </c>
      <c r="J75" s="550">
        <f t="shared" si="10"/>
        <v>127.968</v>
      </c>
      <c r="K75" s="305">
        <f>I75/'PL Cronograma detallado'!M$238</f>
        <v>0</v>
      </c>
      <c r="L75" s="305">
        <f t="shared" si="11"/>
        <v>0.4906560331</v>
      </c>
      <c r="M75" s="551">
        <f>'R Cronograma detallado'!L106</f>
        <v>0</v>
      </c>
      <c r="N75" s="551">
        <f t="shared" si="12"/>
        <v>246.93</v>
      </c>
      <c r="O75" s="552">
        <f>M75/'PL Cronograma detallado'!M$238</f>
        <v>0</v>
      </c>
      <c r="P75" s="551">
        <f t="shared" si="13"/>
        <v>0.9467811817</v>
      </c>
      <c r="Q75" s="553">
        <f t="shared" si="2"/>
        <v>0</v>
      </c>
      <c r="R75" s="553">
        <f t="shared" si="14"/>
        <v>-118.962</v>
      </c>
      <c r="S75" s="554">
        <f t="shared" si="3"/>
        <v>0</v>
      </c>
      <c r="T75" s="75">
        <f t="shared" si="4"/>
        <v>-118.962</v>
      </c>
      <c r="U75" s="555">
        <f t="shared" si="15"/>
        <v>-2725.784</v>
      </c>
      <c r="V75" s="556">
        <f t="shared" si="5"/>
        <v>-0.4817640627</v>
      </c>
      <c r="W75" s="557">
        <f t="shared" si="6"/>
        <v>0.5182359373</v>
      </c>
      <c r="X75" s="557">
        <f t="shared" si="7"/>
        <v>0.5182359373</v>
      </c>
      <c r="Y75" s="558">
        <f>('PL Cronograma detallado'!M$238-I75)/('PL Cronograma detallado'!M$238-M75)</f>
        <v>1</v>
      </c>
      <c r="Z75" s="563"/>
      <c r="AA75" s="563"/>
      <c r="AB75" s="563"/>
      <c r="AC75" s="563"/>
    </row>
    <row r="76" ht="15.75" customHeight="1">
      <c r="A76" s="470" t="s">
        <v>388</v>
      </c>
      <c r="B76" s="471" t="s">
        <v>389</v>
      </c>
      <c r="C76" s="497">
        <v>46364.0</v>
      </c>
      <c r="D76" s="569"/>
      <c r="E76" s="549">
        <f>'PL Cronograma detallado'!$L230</f>
        <v>0.61</v>
      </c>
      <c r="F76" s="549">
        <f t="shared" si="8"/>
        <v>247.54</v>
      </c>
      <c r="G76" s="121">
        <f>E76/'PL Cronograma detallado'!M$238</f>
        <v>0.002338867375</v>
      </c>
      <c r="H76" s="121">
        <f t="shared" si="9"/>
        <v>0.9491200491</v>
      </c>
      <c r="I76" s="550">
        <f>'R Cronograma detallado'!AO108*'PL Cronograma detallado'!M$238</f>
        <v>0</v>
      </c>
      <c r="J76" s="550">
        <f t="shared" si="10"/>
        <v>127.968</v>
      </c>
      <c r="K76" s="305">
        <f>I76/'PL Cronograma detallado'!M$238</f>
        <v>0</v>
      </c>
      <c r="L76" s="305">
        <f t="shared" si="11"/>
        <v>0.4906560331</v>
      </c>
      <c r="M76" s="551">
        <f>'R Cronograma detallado'!L108</f>
        <v>0.61</v>
      </c>
      <c r="N76" s="551">
        <f t="shared" si="12"/>
        <v>247.54</v>
      </c>
      <c r="O76" s="552">
        <f>M76/'PL Cronograma detallado'!M$238</f>
        <v>0.002338867375</v>
      </c>
      <c r="P76" s="551">
        <f t="shared" si="13"/>
        <v>0.9491200491</v>
      </c>
      <c r="Q76" s="553">
        <f t="shared" si="2"/>
        <v>-0.61</v>
      </c>
      <c r="R76" s="553">
        <f t="shared" si="14"/>
        <v>-119.572</v>
      </c>
      <c r="S76" s="554">
        <f t="shared" si="3"/>
        <v>-0.004766816704</v>
      </c>
      <c r="T76" s="75">
        <f t="shared" si="4"/>
        <v>-119.572</v>
      </c>
      <c r="U76" s="555">
        <f t="shared" si="15"/>
        <v>-2845.356</v>
      </c>
      <c r="V76" s="556">
        <f t="shared" si="5"/>
        <v>-0.4830411247</v>
      </c>
      <c r="W76" s="557">
        <f t="shared" si="6"/>
        <v>0.5169588753</v>
      </c>
      <c r="X76" s="557">
        <f t="shared" si="7"/>
        <v>0.5169588753</v>
      </c>
      <c r="Y76" s="558">
        <f>('PL Cronograma detallado'!M$238-I76)/('PL Cronograma detallado'!M$238-M76)</f>
        <v>1.00234435</v>
      </c>
      <c r="Z76" s="563"/>
      <c r="AA76" s="563"/>
      <c r="AB76" s="563"/>
      <c r="AC76" s="563"/>
    </row>
    <row r="77" ht="15.75" customHeight="1">
      <c r="A77" s="470" t="s">
        <v>390</v>
      </c>
      <c r="B77" s="471" t="s">
        <v>391</v>
      </c>
      <c r="C77" s="497">
        <v>46365.0</v>
      </c>
      <c r="D77" s="569"/>
      <c r="E77" s="549">
        <f>'PL Cronograma detallado'!$L231</f>
        <v>2.49</v>
      </c>
      <c r="F77" s="549">
        <f t="shared" si="8"/>
        <v>250.03</v>
      </c>
      <c r="G77" s="121">
        <f>E77/'PL Cronograma detallado'!M$238</f>
        <v>0.009547179939</v>
      </c>
      <c r="H77" s="121">
        <f t="shared" si="9"/>
        <v>0.958667229</v>
      </c>
      <c r="I77" s="550">
        <f>'R Cronograma detallado'!AO109*'PL Cronograma detallado'!M$238</f>
        <v>0</v>
      </c>
      <c r="J77" s="550">
        <f t="shared" si="10"/>
        <v>127.968</v>
      </c>
      <c r="K77" s="305">
        <f>I77/'PL Cronograma detallado'!M$238</f>
        <v>0</v>
      </c>
      <c r="L77" s="305">
        <f t="shared" si="11"/>
        <v>0.4906560331</v>
      </c>
      <c r="M77" s="551">
        <f>'R Cronograma detallado'!L109</f>
        <v>2.49</v>
      </c>
      <c r="N77" s="551">
        <f t="shared" si="12"/>
        <v>250.03</v>
      </c>
      <c r="O77" s="552">
        <f>M77/'PL Cronograma detallado'!M$238</f>
        <v>0.009547179939</v>
      </c>
      <c r="P77" s="551">
        <f t="shared" si="13"/>
        <v>0.958667229</v>
      </c>
      <c r="Q77" s="553">
        <f t="shared" si="2"/>
        <v>-2.49</v>
      </c>
      <c r="R77" s="553">
        <f t="shared" si="14"/>
        <v>-122.062</v>
      </c>
      <c r="S77" s="554">
        <f t="shared" si="3"/>
        <v>-0.0194579895</v>
      </c>
      <c r="T77" s="75">
        <f t="shared" si="4"/>
        <v>-122.062</v>
      </c>
      <c r="U77" s="555">
        <f t="shared" si="15"/>
        <v>-2967.418</v>
      </c>
      <c r="V77" s="556">
        <f t="shared" si="5"/>
        <v>-0.4881894173</v>
      </c>
      <c r="W77" s="557">
        <f t="shared" si="6"/>
        <v>0.5118105827</v>
      </c>
      <c r="X77" s="557">
        <f t="shared" si="7"/>
        <v>0.5118105827</v>
      </c>
      <c r="Y77" s="558">
        <f>('PL Cronograma detallado'!M$238-I77)/('PL Cronograma detallado'!M$238-M77)</f>
        <v>1.009639207</v>
      </c>
      <c r="Z77" s="563"/>
      <c r="AA77" s="563"/>
      <c r="AB77" s="563"/>
      <c r="AC77" s="563"/>
    </row>
    <row r="78" ht="15.75" customHeight="1">
      <c r="A78" s="470" t="s">
        <v>393</v>
      </c>
      <c r="B78" s="471" t="s">
        <v>394</v>
      </c>
      <c r="C78" s="497">
        <v>46366.0</v>
      </c>
      <c r="D78" s="569"/>
      <c r="E78" s="549">
        <f>'PL Cronograma detallado'!$L234</f>
        <v>5.06</v>
      </c>
      <c r="F78" s="549">
        <f t="shared" si="8"/>
        <v>255.09</v>
      </c>
      <c r="G78" s="121">
        <f>E78/'PL Cronograma detallado'!M$238</f>
        <v>0.01940109658</v>
      </c>
      <c r="H78" s="121">
        <f t="shared" si="9"/>
        <v>0.9780683256</v>
      </c>
      <c r="I78" s="550">
        <f>'R Cronograma detallado'!AO111*'PL Cronograma detallado'!M$238</f>
        <v>0</v>
      </c>
      <c r="J78" s="550">
        <f t="shared" si="10"/>
        <v>127.968</v>
      </c>
      <c r="K78" s="305">
        <f>I78/'PL Cronograma detallado'!M$238</f>
        <v>0</v>
      </c>
      <c r="L78" s="305">
        <f t="shared" si="11"/>
        <v>0.4906560331</v>
      </c>
      <c r="M78" s="551">
        <f>'R Cronograma detallado'!L111</f>
        <v>5.06</v>
      </c>
      <c r="N78" s="551">
        <f t="shared" si="12"/>
        <v>255.09</v>
      </c>
      <c r="O78" s="552">
        <f>M78/'PL Cronograma detallado'!M$238</f>
        <v>0.01940109658</v>
      </c>
      <c r="P78" s="551">
        <f t="shared" si="13"/>
        <v>0.9780683256</v>
      </c>
      <c r="Q78" s="553">
        <f t="shared" si="2"/>
        <v>-5.06</v>
      </c>
      <c r="R78" s="553">
        <f t="shared" si="14"/>
        <v>-127.122</v>
      </c>
      <c r="S78" s="554">
        <f t="shared" si="3"/>
        <v>-0.03954113528</v>
      </c>
      <c r="T78" s="75">
        <f t="shared" si="4"/>
        <v>-127.122</v>
      </c>
      <c r="U78" s="555">
        <f t="shared" si="15"/>
        <v>-3094.54</v>
      </c>
      <c r="V78" s="556">
        <f t="shared" si="5"/>
        <v>-0.4983417617</v>
      </c>
      <c r="W78" s="557">
        <f t="shared" si="6"/>
        <v>0.5016582383</v>
      </c>
      <c r="X78" s="557">
        <f t="shared" si="7"/>
        <v>0.5016582383</v>
      </c>
      <c r="Y78" s="558">
        <f>('PL Cronograma detallado'!M$238-I78)/('PL Cronograma detallado'!M$238-M78)</f>
        <v>1.019784946</v>
      </c>
      <c r="Z78" s="563"/>
      <c r="AA78" s="563"/>
      <c r="AB78" s="563"/>
      <c r="AC78" s="563"/>
    </row>
    <row r="79" ht="15.75" customHeight="1">
      <c r="A79" s="470" t="s">
        <v>395</v>
      </c>
      <c r="B79" s="471" t="s">
        <v>396</v>
      </c>
      <c r="C79" s="497">
        <v>46367.0</v>
      </c>
      <c r="D79" s="569"/>
      <c r="E79" s="549">
        <f>'PL Cronograma detallado'!$L237</f>
        <v>5.72</v>
      </c>
      <c r="F79" s="549">
        <f t="shared" si="8"/>
        <v>260.81</v>
      </c>
      <c r="G79" s="121">
        <f>E79/'PL Cronograma detallado'!M$238</f>
        <v>0.0219316744</v>
      </c>
      <c r="H79" s="121">
        <f t="shared" si="9"/>
        <v>1</v>
      </c>
      <c r="I79" s="550">
        <f>'R Cronograma detallado'!AO112*'PL Cronograma detallado'!M$238</f>
        <v>0</v>
      </c>
      <c r="J79" s="550">
        <f t="shared" si="10"/>
        <v>127.968</v>
      </c>
      <c r="K79" s="305">
        <f>I79/'PL Cronograma detallado'!M$238</f>
        <v>0</v>
      </c>
      <c r="L79" s="305">
        <f t="shared" si="11"/>
        <v>0.4906560331</v>
      </c>
      <c r="M79" s="551">
        <f>'R Cronograma detallado'!L112</f>
        <v>5.72</v>
      </c>
      <c r="N79" s="551">
        <f t="shared" si="12"/>
        <v>260.81</v>
      </c>
      <c r="O79" s="552">
        <f>M79/'PL Cronograma detallado'!M$238</f>
        <v>0.0219316744</v>
      </c>
      <c r="P79" s="551">
        <f t="shared" si="13"/>
        <v>1</v>
      </c>
      <c r="Q79" s="553">
        <f t="shared" si="2"/>
        <v>-5.72</v>
      </c>
      <c r="R79" s="553">
        <f t="shared" si="14"/>
        <v>-132.842</v>
      </c>
      <c r="S79" s="554">
        <f t="shared" si="3"/>
        <v>-0.04469867467</v>
      </c>
      <c r="T79" s="75">
        <f t="shared" si="4"/>
        <v>-132.842</v>
      </c>
      <c r="U79" s="555">
        <f t="shared" si="15"/>
        <v>-3227.382</v>
      </c>
      <c r="V79" s="556">
        <f t="shared" si="5"/>
        <v>-0.5093439669</v>
      </c>
      <c r="W79" s="557">
        <f t="shared" si="6"/>
        <v>0.4906560331</v>
      </c>
      <c r="X79" s="557">
        <f t="shared" si="7"/>
        <v>0.4906560331</v>
      </c>
      <c r="Y79" s="558">
        <f>('PL Cronograma detallado'!M$238-I79)/('PL Cronograma detallado'!M$238-M79)</f>
        <v>1.022423458</v>
      </c>
      <c r="Z79" s="563"/>
      <c r="AA79" s="563"/>
      <c r="AB79" s="563"/>
      <c r="AC79" s="563"/>
    </row>
    <row r="80" ht="15.75" customHeight="1">
      <c r="A80" s="561" t="s">
        <v>220</v>
      </c>
      <c r="B80" s="562" t="s">
        <v>245</v>
      </c>
      <c r="C80" s="443">
        <v>46367.0</v>
      </c>
      <c r="D80" s="569"/>
      <c r="E80" s="549">
        <f>'PL Cronograma detallado'!$L238</f>
        <v>0</v>
      </c>
      <c r="F80" s="549">
        <f t="shared" si="8"/>
        <v>260.81</v>
      </c>
      <c r="G80" s="121">
        <f>E80/'PL Cronograma detallado'!M$238</f>
        <v>0</v>
      </c>
      <c r="H80" s="121">
        <f t="shared" si="9"/>
        <v>1</v>
      </c>
      <c r="I80" s="550">
        <f>'R Cronograma detallado'!AO113*'PL Cronograma detallado'!M$238</f>
        <v>0</v>
      </c>
      <c r="J80" s="550">
        <f t="shared" si="10"/>
        <v>127.968</v>
      </c>
      <c r="K80" s="305">
        <f>I80/'PL Cronograma detallado'!M$238</f>
        <v>0</v>
      </c>
      <c r="L80" s="305">
        <f t="shared" si="11"/>
        <v>0.4906560331</v>
      </c>
      <c r="M80" s="551">
        <f>'R Cronograma detallado'!L113</f>
        <v>0</v>
      </c>
      <c r="N80" s="551">
        <f t="shared" si="12"/>
        <v>260.81</v>
      </c>
      <c r="O80" s="552">
        <f>M80/'PL Cronograma detallado'!M$238</f>
        <v>0</v>
      </c>
      <c r="P80" s="551">
        <f t="shared" si="13"/>
        <v>1</v>
      </c>
      <c r="Q80" s="553">
        <f t="shared" si="2"/>
        <v>0</v>
      </c>
      <c r="R80" s="553">
        <f t="shared" si="14"/>
        <v>-132.842</v>
      </c>
      <c r="S80" s="554">
        <f t="shared" si="3"/>
        <v>0</v>
      </c>
      <c r="T80" s="75">
        <f t="shared" si="4"/>
        <v>-132.842</v>
      </c>
      <c r="U80" s="555">
        <f t="shared" si="15"/>
        <v>-3360.224</v>
      </c>
      <c r="V80" s="556">
        <f t="shared" si="5"/>
        <v>-0.5093439669</v>
      </c>
      <c r="W80" s="557">
        <f t="shared" si="6"/>
        <v>0.4906560331</v>
      </c>
      <c r="X80" s="557">
        <f t="shared" si="7"/>
        <v>0.4906560331</v>
      </c>
      <c r="Y80" s="558">
        <f>('PL Cronograma detallado'!M$238-I80)/('PL Cronograma detallado'!M$238-M80)</f>
        <v>1</v>
      </c>
      <c r="Z80" s="563"/>
      <c r="AA80" s="563"/>
      <c r="AB80" s="563"/>
      <c r="AC80" s="563"/>
    </row>
    <row r="81" ht="15.75" customHeight="1">
      <c r="A81" s="563"/>
      <c r="B81" s="563"/>
      <c r="C81" s="563"/>
      <c r="D81" s="569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3"/>
      <c r="P81" s="563"/>
      <c r="Q81" s="563"/>
      <c r="R81" s="563"/>
      <c r="S81" s="563"/>
      <c r="T81" s="563"/>
      <c r="U81" s="563"/>
      <c r="V81" s="563"/>
      <c r="W81" s="563"/>
      <c r="X81" s="563"/>
      <c r="Y81" s="563"/>
      <c r="Z81" s="563"/>
      <c r="AA81" s="563"/>
      <c r="AB81" s="563"/>
      <c r="AC81" s="563"/>
    </row>
    <row r="82" ht="15.75" customHeight="1">
      <c r="A82" s="563"/>
      <c r="B82" s="563"/>
      <c r="C82" s="563"/>
      <c r="D82" s="569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63"/>
      <c r="AB82" s="563"/>
      <c r="AC82" s="563"/>
    </row>
    <row r="83" ht="15.75" customHeight="1">
      <c r="A83" s="563"/>
      <c r="B83" s="563"/>
      <c r="C83" s="563"/>
      <c r="D83" s="569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</row>
    <row r="84" ht="15.75" customHeight="1">
      <c r="A84" s="563"/>
      <c r="B84" s="563"/>
      <c r="C84" s="563"/>
      <c r="D84" s="569"/>
      <c r="E84" s="563"/>
      <c r="F84" s="563"/>
      <c r="G84" s="563"/>
      <c r="H84" s="563"/>
      <c r="I84" s="563"/>
      <c r="J84" s="563"/>
      <c r="K84" s="563"/>
      <c r="L84" s="563"/>
      <c r="M84" s="563"/>
      <c r="N84" s="563"/>
      <c r="O84" s="563"/>
      <c r="P84" s="563"/>
      <c r="Q84" s="563"/>
      <c r="R84" s="563"/>
      <c r="S84" s="563"/>
      <c r="T84" s="563"/>
      <c r="U84" s="563"/>
      <c r="V84" s="563"/>
      <c r="W84" s="563"/>
      <c r="X84" s="563"/>
      <c r="Y84" s="563"/>
      <c r="Z84" s="563"/>
      <c r="AA84" s="563"/>
      <c r="AB84" s="563"/>
      <c r="AC84" s="563"/>
    </row>
    <row r="85" ht="15.75" customHeight="1">
      <c r="A85" s="563"/>
      <c r="B85" s="563"/>
      <c r="C85" s="563"/>
      <c r="D85" s="569"/>
      <c r="E85" s="563"/>
      <c r="F85" s="563"/>
      <c r="G85" s="563"/>
      <c r="H85" s="563"/>
      <c r="I85" s="563"/>
      <c r="J85" s="563"/>
      <c r="K85" s="563"/>
      <c r="L85" s="563"/>
      <c r="M85" s="563"/>
      <c r="N85" s="563"/>
      <c r="O85" s="563"/>
      <c r="P85" s="563"/>
      <c r="Q85" s="563"/>
      <c r="R85" s="563"/>
      <c r="S85" s="563"/>
      <c r="T85" s="563"/>
      <c r="U85" s="563"/>
      <c r="V85" s="563"/>
      <c r="W85" s="563"/>
      <c r="X85" s="563"/>
      <c r="Y85" s="563"/>
      <c r="Z85" s="563"/>
      <c r="AA85" s="563"/>
      <c r="AB85" s="563"/>
      <c r="AC85" s="563"/>
    </row>
    <row r="86" ht="15.75" customHeight="1">
      <c r="A86" s="563"/>
      <c r="B86" s="563"/>
      <c r="C86" s="563"/>
      <c r="D86" s="569"/>
      <c r="E86" s="563"/>
      <c r="F86" s="563"/>
      <c r="G86" s="563"/>
      <c r="H86" s="563"/>
      <c r="I86" s="563"/>
      <c r="J86" s="563"/>
      <c r="K86" s="563"/>
      <c r="L86" s="563"/>
      <c r="M86" s="563"/>
      <c r="N86" s="563"/>
      <c r="O86" s="563"/>
      <c r="P86" s="563"/>
      <c r="Q86" s="563"/>
      <c r="R86" s="563"/>
      <c r="S86" s="563"/>
      <c r="T86" s="563"/>
      <c r="U86" s="563"/>
      <c r="V86" s="563"/>
      <c r="W86" s="563"/>
      <c r="X86" s="563"/>
      <c r="Y86" s="563"/>
      <c r="Z86" s="563"/>
      <c r="AA86" s="563"/>
      <c r="AB86" s="563"/>
      <c r="AC86" s="563"/>
    </row>
    <row r="87" ht="15.75" customHeight="1">
      <c r="A87" s="563"/>
      <c r="B87" s="563"/>
      <c r="C87" s="563"/>
      <c r="D87" s="569"/>
      <c r="E87" s="563"/>
      <c r="F87" s="563"/>
      <c r="G87" s="563"/>
      <c r="H87" s="563"/>
      <c r="I87" s="563"/>
      <c r="J87" s="563"/>
      <c r="K87" s="563"/>
      <c r="L87" s="563"/>
      <c r="M87" s="563"/>
      <c r="N87" s="563"/>
      <c r="O87" s="563"/>
      <c r="P87" s="563"/>
      <c r="Q87" s="563"/>
      <c r="R87" s="563"/>
      <c r="S87" s="563"/>
      <c r="T87" s="563"/>
      <c r="U87" s="563"/>
      <c r="V87" s="563"/>
      <c r="W87" s="563"/>
      <c r="X87" s="563"/>
      <c r="Y87" s="563"/>
      <c r="Z87" s="563"/>
      <c r="AA87" s="563"/>
      <c r="AB87" s="563"/>
      <c r="AC87" s="563"/>
    </row>
    <row r="88" ht="15.75" customHeight="1">
      <c r="A88" s="563"/>
      <c r="B88" s="563"/>
      <c r="C88" s="563"/>
      <c r="D88" s="569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3"/>
      <c r="P88" s="563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</row>
    <row r="89" ht="15.75" customHeight="1">
      <c r="A89" s="563"/>
      <c r="B89" s="563"/>
      <c r="C89" s="563"/>
      <c r="D89" s="569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3"/>
      <c r="P89" s="563"/>
      <c r="Q89" s="563"/>
      <c r="R89" s="563"/>
      <c r="S89" s="563"/>
      <c r="T89" s="563"/>
      <c r="U89" s="563"/>
      <c r="V89" s="563"/>
      <c r="W89" s="563"/>
      <c r="X89" s="563"/>
      <c r="Y89" s="563"/>
      <c r="Z89" s="563"/>
      <c r="AA89" s="563"/>
      <c r="AB89" s="563"/>
      <c r="AC89" s="563"/>
    </row>
    <row r="90" ht="15.75" customHeight="1">
      <c r="A90" s="563"/>
      <c r="B90" s="563"/>
      <c r="C90" s="563"/>
      <c r="D90" s="569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63"/>
      <c r="AB90" s="563"/>
      <c r="AC90" s="563"/>
    </row>
    <row r="91" ht="15.75" customHeight="1">
      <c r="A91" s="563"/>
      <c r="B91" s="563"/>
      <c r="C91" s="563"/>
      <c r="D91" s="569"/>
      <c r="E91" s="563"/>
      <c r="F91" s="563"/>
      <c r="G91" s="563"/>
      <c r="H91" s="563"/>
      <c r="I91" s="563"/>
      <c r="J91" s="563"/>
      <c r="K91" s="563"/>
      <c r="L91" s="563"/>
      <c r="M91" s="563"/>
      <c r="N91" s="563"/>
      <c r="O91" s="563"/>
      <c r="P91" s="563"/>
      <c r="Q91" s="563"/>
      <c r="R91" s="563"/>
      <c r="S91" s="563"/>
      <c r="T91" s="563"/>
      <c r="U91" s="563"/>
      <c r="V91" s="563"/>
      <c r="W91" s="563"/>
      <c r="X91" s="563"/>
      <c r="Y91" s="563"/>
      <c r="Z91" s="563"/>
      <c r="AA91" s="563"/>
      <c r="AB91" s="563"/>
      <c r="AC91" s="563"/>
    </row>
    <row r="92" ht="15.75" customHeight="1">
      <c r="A92" s="563"/>
      <c r="B92" s="563"/>
      <c r="C92" s="563"/>
      <c r="D92" s="569"/>
      <c r="E92" s="563"/>
      <c r="F92" s="563"/>
      <c r="G92" s="563"/>
      <c r="H92" s="563"/>
      <c r="I92" s="563"/>
      <c r="J92" s="563"/>
      <c r="K92" s="563"/>
      <c r="L92" s="563"/>
      <c r="M92" s="563"/>
      <c r="N92" s="563"/>
      <c r="O92" s="563"/>
      <c r="P92" s="563"/>
      <c r="Q92" s="563"/>
      <c r="R92" s="563"/>
      <c r="S92" s="563"/>
      <c r="T92" s="563"/>
      <c r="U92" s="563"/>
      <c r="V92" s="563"/>
      <c r="W92" s="563"/>
      <c r="X92" s="563"/>
      <c r="Y92" s="563"/>
      <c r="Z92" s="563"/>
      <c r="AA92" s="563"/>
      <c r="AB92" s="563"/>
      <c r="AC92" s="563"/>
    </row>
    <row r="93" ht="15.75" customHeight="1">
      <c r="A93" s="563"/>
      <c r="B93" s="563"/>
      <c r="C93" s="563"/>
      <c r="D93" s="569"/>
      <c r="E93" s="563"/>
      <c r="F93" s="563"/>
      <c r="G93" s="563"/>
      <c r="H93" s="563"/>
      <c r="I93" s="563"/>
      <c r="J93" s="563"/>
      <c r="K93" s="563"/>
      <c r="L93" s="563"/>
      <c r="M93" s="563"/>
      <c r="N93" s="563"/>
      <c r="O93" s="563"/>
      <c r="P93" s="563"/>
      <c r="Q93" s="563"/>
      <c r="R93" s="563"/>
      <c r="S93" s="563"/>
      <c r="T93" s="563"/>
      <c r="U93" s="563"/>
      <c r="V93" s="563"/>
      <c r="W93" s="563"/>
      <c r="X93" s="563"/>
      <c r="Y93" s="563"/>
      <c r="Z93" s="563"/>
      <c r="AA93" s="563"/>
      <c r="AB93" s="563"/>
      <c r="AC93" s="563"/>
    </row>
    <row r="94" ht="15.75" customHeight="1">
      <c r="A94" s="563"/>
      <c r="B94" s="563"/>
      <c r="C94" s="563"/>
      <c r="D94" s="569"/>
      <c r="E94" s="563"/>
      <c r="F94" s="563"/>
      <c r="G94" s="563"/>
      <c r="H94" s="563"/>
      <c r="I94" s="563"/>
      <c r="J94" s="563"/>
      <c r="K94" s="563"/>
      <c r="L94" s="563"/>
      <c r="M94" s="563"/>
      <c r="N94" s="563"/>
      <c r="O94" s="563"/>
      <c r="P94" s="563"/>
      <c r="Q94" s="563"/>
      <c r="R94" s="563"/>
      <c r="S94" s="563"/>
      <c r="T94" s="563"/>
      <c r="U94" s="563"/>
      <c r="V94" s="563"/>
      <c r="W94" s="563"/>
      <c r="X94" s="563"/>
      <c r="Y94" s="563"/>
      <c r="Z94" s="563"/>
      <c r="AA94" s="563"/>
      <c r="AB94" s="563"/>
      <c r="AC94" s="563"/>
    </row>
    <row r="95" ht="15.75" customHeight="1">
      <c r="A95" s="563"/>
      <c r="B95" s="563"/>
      <c r="C95" s="563"/>
      <c r="D95" s="569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3"/>
      <c r="P95" s="563"/>
      <c r="Q95" s="563"/>
      <c r="R95" s="563"/>
      <c r="S95" s="563"/>
      <c r="T95" s="563"/>
      <c r="U95" s="563"/>
      <c r="V95" s="563"/>
      <c r="W95" s="563"/>
      <c r="X95" s="563"/>
      <c r="Y95" s="563"/>
      <c r="Z95" s="563"/>
      <c r="AA95" s="563"/>
      <c r="AB95" s="563"/>
      <c r="AC95" s="563"/>
    </row>
    <row r="96" ht="15.75" customHeight="1">
      <c r="A96" s="563"/>
      <c r="B96" s="563"/>
      <c r="C96" s="563"/>
      <c r="D96" s="569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3"/>
      <c r="P96" s="563"/>
      <c r="Q96" s="563"/>
      <c r="R96" s="563"/>
      <c r="S96" s="563"/>
      <c r="T96" s="563"/>
      <c r="U96" s="563"/>
      <c r="V96" s="563"/>
      <c r="W96" s="563"/>
      <c r="X96" s="563"/>
      <c r="Y96" s="563"/>
      <c r="Z96" s="563"/>
      <c r="AA96" s="563"/>
      <c r="AB96" s="563"/>
      <c r="AC96" s="563"/>
    </row>
    <row r="97" ht="15.75" customHeight="1">
      <c r="A97" s="563"/>
      <c r="B97" s="563"/>
      <c r="C97" s="563"/>
      <c r="D97" s="569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63"/>
      <c r="AB97" s="563"/>
      <c r="AC97" s="563"/>
    </row>
    <row r="98" ht="15.75" customHeight="1">
      <c r="A98" s="563"/>
      <c r="B98" s="563"/>
      <c r="C98" s="563"/>
      <c r="D98" s="569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63"/>
      <c r="AB98" s="563"/>
      <c r="AC98" s="563"/>
    </row>
    <row r="99" ht="15.75" customHeight="1">
      <c r="A99" s="563"/>
      <c r="B99" s="563"/>
      <c r="C99" s="563"/>
      <c r="D99" s="569"/>
      <c r="E99" s="563"/>
      <c r="F99" s="563"/>
      <c r="G99" s="563"/>
      <c r="H99" s="563"/>
      <c r="I99" s="563"/>
      <c r="J99" s="563"/>
      <c r="K99" s="563"/>
      <c r="L99" s="563"/>
      <c r="M99" s="563"/>
      <c r="N99" s="563"/>
      <c r="O99" s="563"/>
      <c r="P99" s="563"/>
      <c r="Q99" s="563"/>
      <c r="R99" s="563"/>
      <c r="S99" s="563"/>
      <c r="T99" s="563"/>
      <c r="U99" s="563"/>
      <c r="V99" s="563"/>
      <c r="W99" s="563"/>
      <c r="X99" s="563"/>
      <c r="Y99" s="563"/>
      <c r="Z99" s="563"/>
      <c r="AA99" s="563"/>
      <c r="AB99" s="563"/>
      <c r="AC99" s="563"/>
    </row>
    <row r="100" ht="15.75" customHeight="1">
      <c r="A100" s="563"/>
      <c r="B100" s="563"/>
      <c r="C100" s="563"/>
      <c r="D100" s="569"/>
      <c r="E100" s="563"/>
      <c r="F100" s="563"/>
      <c r="G100" s="563"/>
      <c r="H100" s="563"/>
      <c r="I100" s="563"/>
      <c r="J100" s="563"/>
      <c r="K100" s="563"/>
      <c r="L100" s="563"/>
      <c r="M100" s="563"/>
      <c r="N100" s="563"/>
      <c r="O100" s="563"/>
      <c r="P100" s="563"/>
      <c r="Q100" s="563"/>
      <c r="R100" s="563"/>
      <c r="S100" s="563"/>
      <c r="T100" s="563"/>
      <c r="U100" s="563"/>
      <c r="V100" s="563"/>
      <c r="W100" s="563"/>
      <c r="X100" s="563"/>
      <c r="Y100" s="563"/>
      <c r="Z100" s="563"/>
      <c r="AA100" s="563"/>
      <c r="AB100" s="563"/>
      <c r="AC100" s="563"/>
    </row>
    <row r="101" ht="15.75" customHeight="1">
      <c r="A101" s="563"/>
      <c r="B101" s="563"/>
      <c r="C101" s="563"/>
      <c r="D101" s="569"/>
      <c r="E101" s="563"/>
      <c r="F101" s="563"/>
      <c r="G101" s="563"/>
      <c r="H101" s="563"/>
      <c r="I101" s="563"/>
      <c r="J101" s="563"/>
      <c r="K101" s="563"/>
      <c r="L101" s="563"/>
      <c r="M101" s="563"/>
      <c r="N101" s="563"/>
      <c r="O101" s="563"/>
      <c r="P101" s="563"/>
      <c r="Q101" s="563"/>
      <c r="R101" s="563"/>
      <c r="S101" s="563"/>
      <c r="T101" s="563"/>
      <c r="U101" s="563"/>
      <c r="V101" s="563"/>
      <c r="W101" s="563"/>
      <c r="X101" s="563"/>
      <c r="Y101" s="563"/>
      <c r="Z101" s="563"/>
      <c r="AA101" s="563"/>
      <c r="AB101" s="563"/>
      <c r="AC101" s="563"/>
    </row>
    <row r="102" ht="15.75" customHeight="1">
      <c r="A102" s="563"/>
      <c r="B102" s="563"/>
      <c r="C102" s="563"/>
      <c r="D102" s="569"/>
      <c r="E102" s="563"/>
      <c r="F102" s="563"/>
      <c r="G102" s="563"/>
      <c r="H102" s="563"/>
      <c r="I102" s="563"/>
      <c r="J102" s="563"/>
      <c r="K102" s="563"/>
      <c r="L102" s="563"/>
      <c r="M102" s="563"/>
      <c r="N102" s="563"/>
      <c r="O102" s="563"/>
      <c r="P102" s="563"/>
      <c r="Q102" s="563"/>
      <c r="R102" s="563"/>
      <c r="S102" s="563"/>
      <c r="T102" s="563"/>
      <c r="U102" s="563"/>
      <c r="V102" s="563"/>
      <c r="W102" s="563"/>
      <c r="X102" s="563"/>
      <c r="Y102" s="563"/>
      <c r="Z102" s="563"/>
      <c r="AA102" s="563"/>
      <c r="AB102" s="563"/>
      <c r="AC102" s="563"/>
    </row>
    <row r="103" ht="15.75" customHeight="1">
      <c r="A103" s="563"/>
      <c r="B103" s="563"/>
      <c r="C103" s="563"/>
      <c r="D103" s="569"/>
      <c r="E103" s="563"/>
      <c r="F103" s="563"/>
      <c r="G103" s="563"/>
      <c r="H103" s="563"/>
      <c r="I103" s="563"/>
      <c r="J103" s="563"/>
      <c r="K103" s="563"/>
      <c r="L103" s="563"/>
      <c r="M103" s="563"/>
      <c r="N103" s="563"/>
      <c r="O103" s="563"/>
      <c r="P103" s="563"/>
      <c r="Q103" s="563"/>
      <c r="R103" s="563"/>
      <c r="S103" s="563"/>
      <c r="T103" s="563"/>
      <c r="U103" s="563"/>
      <c r="V103" s="563"/>
      <c r="W103" s="563"/>
      <c r="X103" s="563"/>
      <c r="Y103" s="563"/>
      <c r="Z103" s="563"/>
      <c r="AA103" s="563"/>
      <c r="AB103" s="563"/>
      <c r="AC103" s="563"/>
    </row>
    <row r="104" ht="15.75" customHeight="1">
      <c r="A104" s="563"/>
      <c r="B104" s="563"/>
      <c r="C104" s="563"/>
      <c r="D104" s="569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3"/>
      <c r="P104" s="563"/>
      <c r="Q104" s="563"/>
      <c r="R104" s="563"/>
      <c r="S104" s="563"/>
      <c r="T104" s="563"/>
      <c r="U104" s="563"/>
      <c r="V104" s="563"/>
      <c r="W104" s="563"/>
      <c r="X104" s="563"/>
      <c r="Y104" s="563"/>
      <c r="Z104" s="563"/>
      <c r="AA104" s="563"/>
      <c r="AB104" s="563"/>
      <c r="AC104" s="563"/>
    </row>
    <row r="105" ht="15.75" customHeight="1">
      <c r="A105" s="563"/>
      <c r="B105" s="563"/>
      <c r="C105" s="563"/>
      <c r="D105" s="569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3"/>
      <c r="P105" s="563"/>
      <c r="Q105" s="563"/>
      <c r="R105" s="563"/>
      <c r="S105" s="563"/>
      <c r="T105" s="563"/>
      <c r="U105" s="563"/>
      <c r="V105" s="563"/>
      <c r="W105" s="563"/>
      <c r="X105" s="563"/>
      <c r="Y105" s="563"/>
      <c r="Z105" s="563"/>
      <c r="AA105" s="563"/>
      <c r="AB105" s="563"/>
      <c r="AC105" s="563"/>
    </row>
    <row r="106" ht="15.75" customHeight="1">
      <c r="A106" s="563"/>
      <c r="B106" s="563"/>
      <c r="C106" s="563"/>
      <c r="D106" s="569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63"/>
      <c r="AB106" s="563"/>
      <c r="AC106" s="563"/>
    </row>
    <row r="107" ht="15.75" customHeight="1">
      <c r="A107" s="563"/>
      <c r="B107" s="563"/>
      <c r="C107" s="563"/>
      <c r="D107" s="569"/>
      <c r="E107" s="563"/>
      <c r="F107" s="563"/>
      <c r="G107" s="563"/>
      <c r="H107" s="563"/>
      <c r="I107" s="563"/>
      <c r="J107" s="563"/>
      <c r="K107" s="563"/>
      <c r="L107" s="563"/>
      <c r="M107" s="563"/>
      <c r="N107" s="563"/>
      <c r="O107" s="563"/>
      <c r="P107" s="563"/>
      <c r="Q107" s="563"/>
      <c r="R107" s="563"/>
      <c r="S107" s="563"/>
      <c r="T107" s="563"/>
      <c r="U107" s="563"/>
      <c r="V107" s="563"/>
      <c r="W107" s="563"/>
      <c r="X107" s="563"/>
      <c r="Y107" s="563"/>
      <c r="Z107" s="563"/>
      <c r="AA107" s="563"/>
      <c r="AB107" s="563"/>
      <c r="AC107" s="563"/>
    </row>
    <row r="108" ht="15.75" customHeight="1">
      <c r="A108" s="563"/>
      <c r="B108" s="563"/>
      <c r="C108" s="563"/>
      <c r="D108" s="569"/>
      <c r="E108" s="563"/>
      <c r="F108" s="563"/>
      <c r="G108" s="563"/>
      <c r="H108" s="563"/>
      <c r="I108" s="563"/>
      <c r="J108" s="563"/>
      <c r="K108" s="563"/>
      <c r="L108" s="563"/>
      <c r="M108" s="563"/>
      <c r="N108" s="563"/>
      <c r="O108" s="563"/>
      <c r="P108" s="563"/>
      <c r="Q108" s="563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</row>
    <row r="109" ht="15.75" customHeight="1">
      <c r="A109" s="563"/>
      <c r="B109" s="563"/>
      <c r="C109" s="563"/>
      <c r="D109" s="569"/>
      <c r="E109" s="563"/>
      <c r="F109" s="563"/>
      <c r="G109" s="563"/>
      <c r="H109" s="563"/>
      <c r="I109" s="563"/>
      <c r="J109" s="563"/>
      <c r="K109" s="563"/>
      <c r="L109" s="563"/>
      <c r="M109" s="563"/>
      <c r="N109" s="563"/>
      <c r="O109" s="563"/>
      <c r="P109" s="563"/>
      <c r="Q109" s="563"/>
      <c r="R109" s="563"/>
      <c r="S109" s="563"/>
      <c r="T109" s="563"/>
      <c r="U109" s="563"/>
      <c r="V109" s="563"/>
      <c r="W109" s="563"/>
      <c r="X109" s="563"/>
      <c r="Y109" s="563"/>
      <c r="Z109" s="563"/>
      <c r="AA109" s="563"/>
      <c r="AB109" s="563"/>
      <c r="AC109" s="563"/>
    </row>
    <row r="110" ht="15.75" customHeight="1">
      <c r="A110" s="563"/>
      <c r="B110" s="563"/>
      <c r="C110" s="563"/>
      <c r="D110" s="569"/>
      <c r="E110" s="563"/>
      <c r="F110" s="563"/>
      <c r="G110" s="563"/>
      <c r="H110" s="563"/>
      <c r="I110" s="563"/>
      <c r="J110" s="563"/>
      <c r="K110" s="563"/>
      <c r="L110" s="563"/>
      <c r="M110" s="563"/>
      <c r="N110" s="563"/>
      <c r="O110" s="563"/>
      <c r="P110" s="563"/>
      <c r="Q110" s="563"/>
      <c r="R110" s="563"/>
      <c r="S110" s="563"/>
      <c r="T110" s="563"/>
      <c r="U110" s="563"/>
      <c r="V110" s="563"/>
      <c r="W110" s="563"/>
      <c r="X110" s="563"/>
      <c r="Y110" s="563"/>
      <c r="Z110" s="563"/>
      <c r="AA110" s="563"/>
      <c r="AB110" s="563"/>
      <c r="AC110" s="563"/>
    </row>
    <row r="111" ht="15.75" customHeight="1">
      <c r="A111" s="563"/>
      <c r="B111" s="563"/>
      <c r="C111" s="563"/>
      <c r="D111" s="569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3"/>
      <c r="P111" s="563"/>
      <c r="Q111" s="563"/>
      <c r="R111" s="563"/>
      <c r="S111" s="563"/>
      <c r="T111" s="563"/>
      <c r="U111" s="563"/>
      <c r="V111" s="563"/>
      <c r="W111" s="563"/>
      <c r="X111" s="563"/>
      <c r="Y111" s="563"/>
      <c r="Z111" s="563"/>
      <c r="AA111" s="563"/>
      <c r="AB111" s="563"/>
      <c r="AC111" s="563"/>
    </row>
    <row r="112" ht="15.75" customHeight="1">
      <c r="A112" s="563"/>
      <c r="B112" s="563"/>
      <c r="C112" s="563"/>
      <c r="D112" s="569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3"/>
      <c r="P112" s="563"/>
      <c r="Q112" s="563"/>
      <c r="R112" s="563"/>
      <c r="S112" s="563"/>
      <c r="T112" s="563"/>
      <c r="U112" s="563"/>
      <c r="V112" s="563"/>
      <c r="W112" s="563"/>
      <c r="X112" s="563"/>
      <c r="Y112" s="563"/>
      <c r="Z112" s="563"/>
      <c r="AA112" s="563"/>
      <c r="AB112" s="563"/>
      <c r="AC112" s="563"/>
    </row>
    <row r="113" ht="15.75" customHeight="1">
      <c r="A113" s="563"/>
      <c r="B113" s="563"/>
      <c r="C113" s="563"/>
      <c r="D113" s="569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63"/>
      <c r="AB113" s="563"/>
      <c r="AC113" s="563"/>
    </row>
    <row r="114" ht="15.75" customHeight="1">
      <c r="A114" s="563"/>
      <c r="B114" s="563"/>
      <c r="C114" s="563"/>
      <c r="D114" s="569"/>
      <c r="E114" s="563"/>
      <c r="F114" s="563"/>
      <c r="G114" s="563"/>
      <c r="H114" s="563"/>
      <c r="I114" s="563"/>
      <c r="J114" s="563"/>
      <c r="K114" s="563"/>
      <c r="L114" s="563"/>
      <c r="M114" s="563"/>
      <c r="N114" s="563"/>
      <c r="O114" s="563"/>
      <c r="P114" s="563"/>
      <c r="Q114" s="563"/>
      <c r="R114" s="563"/>
      <c r="S114" s="563"/>
      <c r="T114" s="563"/>
      <c r="U114" s="563"/>
      <c r="V114" s="563"/>
      <c r="W114" s="563"/>
      <c r="X114" s="563"/>
      <c r="Y114" s="563"/>
      <c r="Z114" s="563"/>
      <c r="AA114" s="563"/>
      <c r="AB114" s="563"/>
      <c r="AC114" s="563"/>
    </row>
    <row r="115" ht="15.75" customHeight="1">
      <c r="A115" s="563"/>
      <c r="B115" s="563"/>
      <c r="C115" s="563"/>
      <c r="D115" s="569"/>
      <c r="E115" s="563"/>
      <c r="F115" s="563"/>
      <c r="G115" s="563"/>
      <c r="H115" s="563"/>
      <c r="I115" s="563"/>
      <c r="J115" s="563"/>
      <c r="K115" s="563"/>
      <c r="L115" s="563"/>
      <c r="M115" s="563"/>
      <c r="N115" s="563"/>
      <c r="O115" s="563"/>
      <c r="P115" s="563"/>
      <c r="Q115" s="563"/>
      <c r="R115" s="563"/>
      <c r="S115" s="563"/>
      <c r="T115" s="563"/>
      <c r="U115" s="563"/>
      <c r="V115" s="563"/>
      <c r="W115" s="563"/>
      <c r="X115" s="563"/>
      <c r="Y115" s="563"/>
      <c r="Z115" s="563"/>
      <c r="AA115" s="563"/>
      <c r="AB115" s="563"/>
      <c r="AC115" s="563"/>
    </row>
    <row r="116" ht="15.75" customHeight="1">
      <c r="A116" s="563"/>
      <c r="B116" s="563"/>
      <c r="C116" s="563"/>
      <c r="D116" s="569"/>
      <c r="E116" s="563"/>
      <c r="F116" s="563"/>
      <c r="G116" s="563"/>
      <c r="H116" s="563"/>
      <c r="I116" s="563"/>
      <c r="J116" s="563"/>
      <c r="K116" s="563"/>
      <c r="L116" s="563"/>
      <c r="M116" s="563"/>
      <c r="N116" s="563"/>
      <c r="O116" s="563"/>
      <c r="P116" s="563"/>
      <c r="Q116" s="563"/>
      <c r="R116" s="563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3"/>
      <c r="AC116" s="563"/>
    </row>
    <row r="117" ht="15.75" customHeight="1">
      <c r="A117" s="563"/>
      <c r="B117" s="563"/>
      <c r="C117" s="563"/>
      <c r="D117" s="569"/>
      <c r="E117" s="563"/>
      <c r="F117" s="563"/>
      <c r="G117" s="563"/>
      <c r="H117" s="563"/>
      <c r="I117" s="563"/>
      <c r="J117" s="563"/>
      <c r="K117" s="563"/>
      <c r="L117" s="563"/>
      <c r="M117" s="563"/>
      <c r="N117" s="563"/>
      <c r="O117" s="563"/>
      <c r="P117" s="563"/>
      <c r="Q117" s="563"/>
      <c r="R117" s="563"/>
      <c r="S117" s="563"/>
      <c r="T117" s="563"/>
      <c r="U117" s="563"/>
      <c r="V117" s="563"/>
      <c r="W117" s="563"/>
      <c r="X117" s="563"/>
      <c r="Y117" s="563"/>
      <c r="Z117" s="563"/>
      <c r="AA117" s="563"/>
      <c r="AB117" s="563"/>
      <c r="AC117" s="563"/>
    </row>
    <row r="118" ht="15.75" customHeight="1">
      <c r="A118" s="563"/>
      <c r="B118" s="563"/>
      <c r="C118" s="563"/>
      <c r="D118" s="569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3"/>
      <c r="P118" s="563"/>
      <c r="Q118" s="563"/>
      <c r="R118" s="563"/>
      <c r="S118" s="563"/>
      <c r="T118" s="563"/>
      <c r="U118" s="563"/>
      <c r="V118" s="563"/>
      <c r="W118" s="563"/>
      <c r="X118" s="563"/>
      <c r="Y118" s="563"/>
      <c r="Z118" s="563"/>
      <c r="AA118" s="563"/>
      <c r="AB118" s="563"/>
      <c r="AC118" s="563"/>
    </row>
    <row r="119" ht="15.75" customHeight="1">
      <c r="A119" s="563"/>
      <c r="B119" s="563"/>
      <c r="C119" s="563"/>
      <c r="D119" s="569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3"/>
      <c r="P119" s="563"/>
      <c r="Q119" s="563"/>
      <c r="R119" s="563"/>
      <c r="S119" s="563"/>
      <c r="T119" s="563"/>
      <c r="U119" s="563"/>
      <c r="V119" s="563"/>
      <c r="W119" s="563"/>
      <c r="X119" s="563"/>
      <c r="Y119" s="563"/>
      <c r="Z119" s="563"/>
      <c r="AA119" s="563"/>
      <c r="AB119" s="563"/>
      <c r="AC119" s="563"/>
    </row>
    <row r="120" ht="15.75" customHeight="1">
      <c r="A120" s="563"/>
      <c r="B120" s="563"/>
      <c r="C120" s="563"/>
      <c r="D120" s="569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63"/>
      <c r="AB120" s="563"/>
      <c r="AC120" s="563"/>
    </row>
    <row r="121" ht="15.75" customHeight="1">
      <c r="A121" s="563"/>
      <c r="B121" s="563"/>
      <c r="C121" s="563"/>
      <c r="D121" s="569"/>
      <c r="E121" s="563"/>
      <c r="F121" s="563"/>
      <c r="G121" s="563"/>
      <c r="H121" s="563"/>
      <c r="I121" s="563"/>
      <c r="J121" s="563"/>
      <c r="K121" s="563"/>
      <c r="L121" s="563"/>
      <c r="M121" s="563"/>
      <c r="N121" s="563"/>
      <c r="O121" s="563"/>
      <c r="P121" s="563"/>
      <c r="Q121" s="563"/>
      <c r="R121" s="563"/>
      <c r="S121" s="563"/>
      <c r="T121" s="563"/>
      <c r="U121" s="563"/>
      <c r="V121" s="563"/>
      <c r="W121" s="563"/>
      <c r="X121" s="563"/>
      <c r="Y121" s="563"/>
      <c r="Z121" s="563"/>
      <c r="AA121" s="563"/>
      <c r="AB121" s="563"/>
      <c r="AC121" s="563"/>
    </row>
    <row r="122" ht="15.75" customHeight="1">
      <c r="A122" s="563"/>
      <c r="B122" s="563"/>
      <c r="C122" s="563"/>
      <c r="D122" s="569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3"/>
      <c r="P122" s="563"/>
      <c r="Q122" s="563"/>
      <c r="R122" s="563"/>
      <c r="S122" s="563"/>
      <c r="T122" s="563"/>
      <c r="U122" s="563"/>
      <c r="V122" s="563"/>
      <c r="W122" s="563"/>
      <c r="X122" s="563"/>
      <c r="Y122" s="563"/>
      <c r="Z122" s="563"/>
      <c r="AA122" s="563"/>
      <c r="AB122" s="563"/>
      <c r="AC122" s="563"/>
    </row>
    <row r="123" ht="15.75" customHeight="1">
      <c r="A123" s="563"/>
      <c r="B123" s="563"/>
      <c r="C123" s="563"/>
      <c r="D123" s="569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3"/>
      <c r="P123" s="563"/>
      <c r="Q123" s="563"/>
      <c r="R123" s="563"/>
      <c r="S123" s="563"/>
      <c r="T123" s="563"/>
      <c r="U123" s="563"/>
      <c r="V123" s="563"/>
      <c r="W123" s="563"/>
      <c r="X123" s="563"/>
      <c r="Y123" s="563"/>
      <c r="Z123" s="563"/>
      <c r="AA123" s="563"/>
      <c r="AB123" s="563"/>
      <c r="AC123" s="563"/>
    </row>
    <row r="124" ht="15.75" customHeight="1">
      <c r="A124" s="563"/>
      <c r="B124" s="563"/>
      <c r="C124" s="563"/>
      <c r="D124" s="569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63"/>
      <c r="AB124" s="563"/>
      <c r="AC124" s="563"/>
    </row>
    <row r="125" ht="15.75" customHeight="1">
      <c r="A125" s="563"/>
      <c r="B125" s="563"/>
      <c r="C125" s="563"/>
      <c r="D125" s="569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63"/>
      <c r="AB125" s="563"/>
      <c r="AC125" s="563"/>
    </row>
    <row r="126" ht="15.75" customHeight="1">
      <c r="A126" s="563"/>
      <c r="B126" s="563"/>
      <c r="C126" s="563"/>
      <c r="D126" s="569"/>
      <c r="E126" s="563"/>
      <c r="F126" s="563"/>
      <c r="G126" s="563"/>
      <c r="H126" s="563"/>
      <c r="I126" s="563"/>
      <c r="J126" s="563"/>
      <c r="K126" s="563"/>
      <c r="L126" s="563"/>
      <c r="M126" s="563"/>
      <c r="N126" s="563"/>
      <c r="O126" s="563"/>
      <c r="P126" s="563"/>
      <c r="Q126" s="563"/>
      <c r="R126" s="563"/>
      <c r="S126" s="563"/>
      <c r="T126" s="563"/>
      <c r="U126" s="563"/>
      <c r="V126" s="563"/>
      <c r="W126" s="563"/>
      <c r="X126" s="563"/>
      <c r="Y126" s="563"/>
      <c r="Z126" s="563"/>
      <c r="AA126" s="563"/>
      <c r="AB126" s="563"/>
      <c r="AC126" s="563"/>
    </row>
    <row r="127" ht="15.75" customHeight="1">
      <c r="A127" s="563"/>
      <c r="B127" s="563"/>
      <c r="C127" s="563"/>
      <c r="D127" s="569"/>
      <c r="E127" s="563"/>
      <c r="F127" s="563"/>
      <c r="G127" s="563"/>
      <c r="H127" s="563"/>
      <c r="I127" s="563"/>
      <c r="J127" s="563"/>
      <c r="K127" s="563"/>
      <c r="L127" s="563"/>
      <c r="M127" s="563"/>
      <c r="N127" s="563"/>
      <c r="O127" s="563"/>
      <c r="P127" s="563"/>
      <c r="Q127" s="563"/>
      <c r="R127" s="563"/>
      <c r="S127" s="563"/>
      <c r="T127" s="563"/>
      <c r="U127" s="563"/>
      <c r="V127" s="563"/>
      <c r="W127" s="563"/>
      <c r="X127" s="563"/>
      <c r="Y127" s="563"/>
      <c r="Z127" s="563"/>
      <c r="AA127" s="563"/>
      <c r="AB127" s="563"/>
      <c r="AC127" s="563"/>
    </row>
    <row r="128" ht="15.75" customHeight="1">
      <c r="A128" s="563"/>
      <c r="B128" s="563"/>
      <c r="C128" s="563"/>
      <c r="D128" s="569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3"/>
      <c r="P128" s="563"/>
      <c r="Q128" s="563"/>
      <c r="R128" s="563"/>
      <c r="S128" s="563"/>
      <c r="T128" s="563"/>
      <c r="U128" s="563"/>
      <c r="V128" s="563"/>
      <c r="W128" s="563"/>
      <c r="X128" s="563"/>
      <c r="Y128" s="563"/>
      <c r="Z128" s="563"/>
      <c r="AA128" s="563"/>
      <c r="AB128" s="563"/>
      <c r="AC128" s="563"/>
    </row>
    <row r="129" ht="15.75" customHeight="1">
      <c r="A129" s="563"/>
      <c r="B129" s="563"/>
      <c r="C129" s="563"/>
      <c r="D129" s="569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3"/>
      <c r="P129" s="563"/>
      <c r="Q129" s="563"/>
      <c r="R129" s="563"/>
      <c r="S129" s="563"/>
      <c r="T129" s="563"/>
      <c r="U129" s="563"/>
      <c r="V129" s="563"/>
      <c r="W129" s="563"/>
      <c r="X129" s="563"/>
      <c r="Y129" s="563"/>
      <c r="Z129" s="563"/>
      <c r="AA129" s="563"/>
      <c r="AB129" s="563"/>
      <c r="AC129" s="563"/>
    </row>
    <row r="130" ht="15.75" customHeight="1">
      <c r="A130" s="563"/>
      <c r="B130" s="563"/>
      <c r="C130" s="563"/>
      <c r="D130" s="569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63"/>
      <c r="AB130" s="563"/>
      <c r="AC130" s="563"/>
    </row>
    <row r="131" ht="15.75" customHeight="1">
      <c r="A131" s="563"/>
      <c r="B131" s="563"/>
      <c r="C131" s="563"/>
      <c r="D131" s="569"/>
      <c r="E131" s="563"/>
      <c r="F131" s="563"/>
      <c r="G131" s="563"/>
      <c r="H131" s="563"/>
      <c r="I131" s="563"/>
      <c r="J131" s="563"/>
      <c r="K131" s="563"/>
      <c r="L131" s="563"/>
      <c r="M131" s="563"/>
      <c r="N131" s="563"/>
      <c r="O131" s="563"/>
      <c r="P131" s="563"/>
      <c r="Q131" s="563"/>
      <c r="R131" s="563"/>
      <c r="S131" s="563"/>
      <c r="T131" s="563"/>
      <c r="U131" s="563"/>
      <c r="V131" s="563"/>
      <c r="W131" s="563"/>
      <c r="X131" s="563"/>
      <c r="Y131" s="563"/>
      <c r="Z131" s="563"/>
      <c r="AA131" s="563"/>
      <c r="AB131" s="563"/>
      <c r="AC131" s="563"/>
    </row>
    <row r="132" ht="15.75" customHeight="1">
      <c r="A132" s="563"/>
      <c r="B132" s="563"/>
      <c r="C132" s="563"/>
      <c r="D132" s="569"/>
      <c r="E132" s="563"/>
      <c r="F132" s="563"/>
      <c r="G132" s="563"/>
      <c r="H132" s="563"/>
      <c r="I132" s="563"/>
      <c r="J132" s="563"/>
      <c r="K132" s="563"/>
      <c r="L132" s="563"/>
      <c r="M132" s="563"/>
      <c r="N132" s="563"/>
      <c r="O132" s="563"/>
      <c r="P132" s="563"/>
      <c r="Q132" s="563"/>
      <c r="R132" s="563"/>
      <c r="S132" s="563"/>
      <c r="T132" s="563"/>
      <c r="U132" s="563"/>
      <c r="V132" s="563"/>
      <c r="W132" s="563"/>
      <c r="X132" s="563"/>
      <c r="Y132" s="563"/>
      <c r="Z132" s="563"/>
      <c r="AA132" s="563"/>
      <c r="AB132" s="563"/>
      <c r="AC132" s="563"/>
    </row>
    <row r="133" ht="15.75" customHeight="1">
      <c r="A133" s="563"/>
      <c r="B133" s="563"/>
      <c r="C133" s="563"/>
      <c r="D133" s="569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3"/>
      <c r="P133" s="563"/>
      <c r="Q133" s="563"/>
      <c r="R133" s="563"/>
      <c r="S133" s="563"/>
      <c r="T133" s="563"/>
      <c r="U133" s="563"/>
      <c r="V133" s="563"/>
      <c r="W133" s="563"/>
      <c r="X133" s="563"/>
      <c r="Y133" s="563"/>
      <c r="Z133" s="563"/>
      <c r="AA133" s="563"/>
      <c r="AB133" s="563"/>
      <c r="AC133" s="563"/>
    </row>
    <row r="134" ht="15.75" customHeight="1">
      <c r="A134" s="563"/>
      <c r="B134" s="563"/>
      <c r="C134" s="563"/>
      <c r="D134" s="569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3"/>
      <c r="P134" s="563"/>
      <c r="Q134" s="563"/>
      <c r="R134" s="563"/>
      <c r="S134" s="563"/>
      <c r="T134" s="563"/>
      <c r="U134" s="563"/>
      <c r="V134" s="563"/>
      <c r="W134" s="563"/>
      <c r="X134" s="563"/>
      <c r="Y134" s="563"/>
      <c r="Z134" s="563"/>
      <c r="AA134" s="563"/>
      <c r="AB134" s="563"/>
      <c r="AC134" s="563"/>
    </row>
    <row r="135" ht="15.75" customHeight="1">
      <c r="A135" s="563"/>
      <c r="B135" s="563"/>
      <c r="C135" s="563"/>
      <c r="D135" s="569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63"/>
      <c r="AB135" s="563"/>
      <c r="AC135" s="563"/>
    </row>
    <row r="136" ht="15.75" customHeight="1">
      <c r="A136" s="563"/>
      <c r="B136" s="563"/>
      <c r="C136" s="563"/>
      <c r="D136" s="569"/>
      <c r="E136" s="563"/>
      <c r="F136" s="563"/>
      <c r="G136" s="563"/>
      <c r="H136" s="563"/>
      <c r="I136" s="563"/>
      <c r="J136" s="563"/>
      <c r="K136" s="563"/>
      <c r="L136" s="563"/>
      <c r="M136" s="563"/>
      <c r="N136" s="563"/>
      <c r="O136" s="563"/>
      <c r="P136" s="563"/>
      <c r="Q136" s="563"/>
      <c r="R136" s="563"/>
      <c r="S136" s="563"/>
      <c r="T136" s="563"/>
      <c r="U136" s="563"/>
      <c r="V136" s="563"/>
      <c r="W136" s="563"/>
      <c r="X136" s="563"/>
      <c r="Y136" s="563"/>
      <c r="Z136" s="563"/>
      <c r="AA136" s="563"/>
      <c r="AB136" s="563"/>
      <c r="AC136" s="563"/>
    </row>
    <row r="137" ht="15.75" customHeight="1">
      <c r="A137" s="563"/>
      <c r="B137" s="563"/>
      <c r="C137" s="563"/>
      <c r="D137" s="569"/>
      <c r="E137" s="563"/>
      <c r="F137" s="563"/>
      <c r="G137" s="563"/>
      <c r="H137" s="563"/>
      <c r="I137" s="563"/>
      <c r="J137" s="563"/>
      <c r="K137" s="563"/>
      <c r="L137" s="563"/>
      <c r="M137" s="563"/>
      <c r="N137" s="563"/>
      <c r="O137" s="563"/>
      <c r="P137" s="563"/>
      <c r="Q137" s="563"/>
      <c r="R137" s="563"/>
      <c r="S137" s="563"/>
      <c r="T137" s="563"/>
      <c r="U137" s="563"/>
      <c r="V137" s="563"/>
      <c r="W137" s="563"/>
      <c r="X137" s="563"/>
      <c r="Y137" s="563"/>
      <c r="Z137" s="563"/>
      <c r="AA137" s="563"/>
      <c r="AB137" s="563"/>
      <c r="AC137" s="563"/>
    </row>
    <row r="138" ht="15.75" customHeight="1">
      <c r="A138" s="563"/>
      <c r="B138" s="563"/>
      <c r="C138" s="563"/>
      <c r="D138" s="569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3"/>
      <c r="P138" s="563"/>
      <c r="Q138" s="563"/>
      <c r="R138" s="563"/>
      <c r="S138" s="563"/>
      <c r="T138" s="563"/>
      <c r="U138" s="563"/>
      <c r="V138" s="563"/>
      <c r="W138" s="563"/>
      <c r="X138" s="563"/>
      <c r="Y138" s="563"/>
      <c r="Z138" s="563"/>
      <c r="AA138" s="563"/>
      <c r="AB138" s="563"/>
      <c r="AC138" s="563"/>
    </row>
    <row r="139" ht="15.75" customHeight="1">
      <c r="A139" s="563"/>
      <c r="B139" s="563"/>
      <c r="C139" s="563"/>
      <c r="D139" s="569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3"/>
      <c r="P139" s="563"/>
      <c r="Q139" s="563"/>
      <c r="R139" s="563"/>
      <c r="S139" s="563"/>
      <c r="T139" s="563"/>
      <c r="U139" s="563"/>
      <c r="V139" s="563"/>
      <c r="W139" s="563"/>
      <c r="X139" s="563"/>
      <c r="Y139" s="563"/>
      <c r="Z139" s="563"/>
      <c r="AA139" s="563"/>
      <c r="AB139" s="563"/>
      <c r="AC139" s="563"/>
    </row>
    <row r="140" ht="15.75" customHeight="1">
      <c r="A140" s="563"/>
      <c r="B140" s="563"/>
      <c r="C140" s="563"/>
      <c r="D140" s="569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63"/>
      <c r="AB140" s="563"/>
      <c r="AC140" s="563"/>
    </row>
    <row r="141" ht="15.75" customHeight="1">
      <c r="A141" s="563"/>
      <c r="B141" s="563"/>
      <c r="C141" s="563"/>
      <c r="D141" s="569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63"/>
      <c r="AB141" s="563"/>
      <c r="AC141" s="563"/>
    </row>
    <row r="142" ht="15.75" customHeight="1">
      <c r="A142" s="563"/>
      <c r="B142" s="563"/>
      <c r="C142" s="563"/>
      <c r="D142" s="569"/>
      <c r="E142" s="563"/>
      <c r="F142" s="563"/>
      <c r="G142" s="563"/>
      <c r="H142" s="563"/>
      <c r="I142" s="563"/>
      <c r="J142" s="563"/>
      <c r="K142" s="563"/>
      <c r="L142" s="563"/>
      <c r="M142" s="563"/>
      <c r="N142" s="563"/>
      <c r="O142" s="563"/>
      <c r="P142" s="563"/>
      <c r="Q142" s="563"/>
      <c r="R142" s="563"/>
      <c r="S142" s="563"/>
      <c r="T142" s="563"/>
      <c r="U142" s="563"/>
      <c r="V142" s="563"/>
      <c r="W142" s="563"/>
      <c r="X142" s="563"/>
      <c r="Y142" s="563"/>
      <c r="Z142" s="563"/>
      <c r="AA142" s="563"/>
      <c r="AB142" s="563"/>
      <c r="AC142" s="563"/>
    </row>
    <row r="143" ht="15.75" customHeight="1">
      <c r="A143" s="563"/>
      <c r="B143" s="563"/>
      <c r="C143" s="563"/>
      <c r="D143" s="569"/>
      <c r="E143" s="563"/>
      <c r="F143" s="563"/>
      <c r="G143" s="563"/>
      <c r="H143" s="563"/>
      <c r="I143" s="563"/>
      <c r="J143" s="563"/>
      <c r="K143" s="563"/>
      <c r="L143" s="563"/>
      <c r="M143" s="563"/>
      <c r="N143" s="563"/>
      <c r="O143" s="563"/>
      <c r="P143" s="563"/>
      <c r="Q143" s="563"/>
      <c r="R143" s="563"/>
      <c r="S143" s="563"/>
      <c r="T143" s="563"/>
      <c r="U143" s="563"/>
      <c r="V143" s="563"/>
      <c r="W143" s="563"/>
      <c r="X143" s="563"/>
      <c r="Y143" s="563"/>
      <c r="Z143" s="563"/>
      <c r="AA143" s="563"/>
      <c r="AB143" s="563"/>
      <c r="AC143" s="563"/>
    </row>
    <row r="144" ht="15.75" customHeight="1">
      <c r="A144" s="563"/>
      <c r="B144" s="563"/>
      <c r="C144" s="563"/>
      <c r="D144" s="569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3"/>
      <c r="P144" s="563"/>
      <c r="Q144" s="563"/>
      <c r="R144" s="563"/>
      <c r="S144" s="563"/>
      <c r="T144" s="563"/>
      <c r="U144" s="563"/>
      <c r="V144" s="563"/>
      <c r="W144" s="563"/>
      <c r="X144" s="563"/>
      <c r="Y144" s="563"/>
      <c r="Z144" s="563"/>
      <c r="AA144" s="563"/>
      <c r="AB144" s="563"/>
      <c r="AC144" s="563"/>
    </row>
    <row r="145" ht="15.75" customHeight="1">
      <c r="A145" s="563"/>
      <c r="B145" s="563"/>
      <c r="C145" s="563"/>
      <c r="D145" s="569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3"/>
      <c r="P145" s="563"/>
      <c r="Q145" s="563"/>
      <c r="R145" s="563"/>
      <c r="S145" s="563"/>
      <c r="T145" s="563"/>
      <c r="U145" s="563"/>
      <c r="V145" s="563"/>
      <c r="W145" s="563"/>
      <c r="X145" s="563"/>
      <c r="Y145" s="563"/>
      <c r="Z145" s="563"/>
      <c r="AA145" s="563"/>
      <c r="AB145" s="563"/>
      <c r="AC145" s="563"/>
    </row>
    <row r="146" ht="15.75" customHeight="1">
      <c r="A146" s="563"/>
      <c r="B146" s="563"/>
      <c r="C146" s="563"/>
      <c r="D146" s="569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63"/>
      <c r="AB146" s="563"/>
      <c r="AC146" s="563"/>
    </row>
    <row r="147" ht="15.75" customHeight="1">
      <c r="A147" s="563"/>
      <c r="B147" s="563"/>
      <c r="C147" s="563"/>
      <c r="D147" s="569"/>
      <c r="E147" s="563"/>
      <c r="F147" s="563"/>
      <c r="G147" s="563"/>
      <c r="H147" s="563"/>
      <c r="I147" s="563"/>
      <c r="J147" s="563"/>
      <c r="K147" s="563"/>
      <c r="L147" s="563"/>
      <c r="M147" s="563"/>
      <c r="N147" s="563"/>
      <c r="O147" s="563"/>
      <c r="P147" s="563"/>
      <c r="Q147" s="563"/>
      <c r="R147" s="563"/>
      <c r="S147" s="563"/>
      <c r="T147" s="563"/>
      <c r="U147" s="563"/>
      <c r="V147" s="563"/>
      <c r="W147" s="563"/>
      <c r="X147" s="563"/>
      <c r="Y147" s="563"/>
      <c r="Z147" s="563"/>
      <c r="AA147" s="563"/>
      <c r="AB147" s="563"/>
      <c r="AC147" s="563"/>
    </row>
    <row r="148" ht="15.75" customHeight="1">
      <c r="A148" s="563"/>
      <c r="B148" s="563"/>
      <c r="C148" s="563"/>
      <c r="D148" s="569"/>
      <c r="E148" s="563"/>
      <c r="F148" s="563"/>
      <c r="G148" s="563"/>
      <c r="H148" s="563"/>
      <c r="I148" s="563"/>
      <c r="J148" s="563"/>
      <c r="K148" s="563"/>
      <c r="L148" s="563"/>
      <c r="M148" s="563"/>
      <c r="N148" s="563"/>
      <c r="O148" s="563"/>
      <c r="P148" s="563"/>
      <c r="Q148" s="563"/>
      <c r="R148" s="563"/>
      <c r="S148" s="563"/>
      <c r="T148" s="563"/>
      <c r="U148" s="563"/>
      <c r="V148" s="563"/>
      <c r="W148" s="563"/>
      <c r="X148" s="563"/>
      <c r="Y148" s="563"/>
      <c r="Z148" s="563"/>
      <c r="AA148" s="563"/>
      <c r="AB148" s="563"/>
      <c r="AC148" s="563"/>
    </row>
    <row r="149" ht="15.75" customHeight="1">
      <c r="A149" s="563"/>
      <c r="B149" s="563"/>
      <c r="C149" s="563"/>
      <c r="D149" s="569"/>
      <c r="E149" s="563"/>
      <c r="F149" s="563"/>
      <c r="G149" s="563"/>
      <c r="H149" s="563"/>
      <c r="I149" s="563"/>
      <c r="J149" s="563"/>
      <c r="K149" s="563"/>
      <c r="L149" s="563"/>
      <c r="M149" s="563"/>
      <c r="N149" s="563"/>
      <c r="O149" s="563"/>
      <c r="P149" s="563"/>
      <c r="Q149" s="563"/>
      <c r="R149" s="563"/>
      <c r="S149" s="563"/>
      <c r="T149" s="563"/>
      <c r="U149" s="563"/>
      <c r="V149" s="563"/>
      <c r="W149" s="563"/>
      <c r="X149" s="563"/>
      <c r="Y149" s="563"/>
      <c r="Z149" s="563"/>
      <c r="AA149" s="563"/>
      <c r="AB149" s="563"/>
      <c r="AC149" s="563"/>
    </row>
    <row r="150" ht="15.75" customHeight="1">
      <c r="A150" s="563"/>
      <c r="B150" s="563"/>
      <c r="C150" s="563"/>
      <c r="D150" s="569"/>
      <c r="E150" s="563"/>
      <c r="F150" s="563"/>
      <c r="G150" s="563"/>
      <c r="H150" s="563"/>
      <c r="I150" s="563"/>
      <c r="J150" s="563"/>
      <c r="K150" s="563"/>
      <c r="L150" s="563"/>
      <c r="M150" s="563"/>
      <c r="N150" s="563"/>
      <c r="O150" s="563"/>
      <c r="P150" s="563"/>
      <c r="Q150" s="563"/>
      <c r="R150" s="563"/>
      <c r="S150" s="563"/>
      <c r="T150" s="563"/>
      <c r="U150" s="563"/>
      <c r="V150" s="563"/>
      <c r="W150" s="563"/>
      <c r="X150" s="563"/>
      <c r="Y150" s="563"/>
      <c r="Z150" s="563"/>
      <c r="AA150" s="563"/>
      <c r="AB150" s="563"/>
      <c r="AC150" s="563"/>
    </row>
    <row r="151" ht="15.75" customHeight="1">
      <c r="A151" s="563"/>
      <c r="B151" s="563"/>
      <c r="C151" s="563"/>
      <c r="D151" s="569"/>
      <c r="E151" s="563"/>
      <c r="F151" s="563"/>
      <c r="G151" s="563"/>
      <c r="H151" s="563"/>
      <c r="I151" s="563"/>
      <c r="J151" s="563"/>
      <c r="K151" s="563"/>
      <c r="L151" s="563"/>
      <c r="M151" s="563"/>
      <c r="N151" s="563"/>
      <c r="O151" s="563"/>
      <c r="P151" s="563"/>
      <c r="Q151" s="563"/>
      <c r="R151" s="563"/>
      <c r="S151" s="563"/>
      <c r="T151" s="563"/>
      <c r="U151" s="563"/>
      <c r="V151" s="563"/>
      <c r="W151" s="563"/>
      <c r="X151" s="563"/>
      <c r="Y151" s="563"/>
      <c r="Z151" s="563"/>
      <c r="AA151" s="563"/>
      <c r="AB151" s="563"/>
      <c r="AC151" s="563"/>
    </row>
    <row r="152" ht="15.75" customHeight="1">
      <c r="A152" s="563"/>
      <c r="B152" s="563"/>
      <c r="C152" s="563"/>
      <c r="D152" s="569"/>
      <c r="E152" s="563"/>
      <c r="F152" s="563"/>
      <c r="G152" s="563"/>
      <c r="H152" s="563"/>
      <c r="I152" s="563"/>
      <c r="J152" s="563"/>
      <c r="K152" s="563"/>
      <c r="L152" s="563"/>
      <c r="M152" s="563"/>
      <c r="N152" s="563"/>
      <c r="O152" s="563"/>
      <c r="P152" s="563"/>
      <c r="Q152" s="563"/>
      <c r="R152" s="563"/>
      <c r="S152" s="563"/>
      <c r="T152" s="563"/>
      <c r="U152" s="563"/>
      <c r="V152" s="563"/>
      <c r="W152" s="563"/>
      <c r="X152" s="563"/>
      <c r="Y152" s="563"/>
      <c r="Z152" s="563"/>
      <c r="AA152" s="563"/>
      <c r="AB152" s="563"/>
      <c r="AC152" s="563"/>
    </row>
    <row r="153" ht="15.75" customHeight="1">
      <c r="A153" s="563"/>
      <c r="B153" s="563"/>
      <c r="C153" s="563"/>
      <c r="D153" s="569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3"/>
      <c r="P153" s="563"/>
      <c r="Q153" s="563"/>
      <c r="R153" s="563"/>
      <c r="S153" s="563"/>
      <c r="T153" s="563"/>
      <c r="U153" s="563"/>
      <c r="V153" s="563"/>
      <c r="W153" s="563"/>
      <c r="X153" s="563"/>
      <c r="Y153" s="563"/>
      <c r="Z153" s="563"/>
      <c r="AA153" s="563"/>
      <c r="AB153" s="563"/>
      <c r="AC153" s="563"/>
    </row>
    <row r="154" ht="15.75" customHeight="1">
      <c r="A154" s="563"/>
      <c r="B154" s="563"/>
      <c r="C154" s="563"/>
      <c r="D154" s="569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3"/>
      <c r="P154" s="563"/>
      <c r="Q154" s="563"/>
      <c r="R154" s="563"/>
      <c r="S154" s="563"/>
      <c r="T154" s="563"/>
      <c r="U154" s="563"/>
      <c r="V154" s="563"/>
      <c r="W154" s="563"/>
      <c r="X154" s="563"/>
      <c r="Y154" s="563"/>
      <c r="Z154" s="563"/>
      <c r="AA154" s="563"/>
      <c r="AB154" s="563"/>
      <c r="AC154" s="563"/>
    </row>
    <row r="155" ht="15.75" customHeight="1">
      <c r="A155" s="563"/>
      <c r="B155" s="563"/>
      <c r="C155" s="563"/>
      <c r="D155" s="569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63"/>
      <c r="AB155" s="563"/>
      <c r="AC155" s="563"/>
    </row>
    <row r="156" ht="15.75" customHeight="1">
      <c r="A156" s="563"/>
      <c r="B156" s="563"/>
      <c r="C156" s="563"/>
      <c r="D156" s="569"/>
      <c r="E156" s="563"/>
      <c r="F156" s="563"/>
      <c r="G156" s="563"/>
      <c r="H156" s="563"/>
      <c r="I156" s="563"/>
      <c r="J156" s="563"/>
      <c r="K156" s="563"/>
      <c r="L156" s="563"/>
      <c r="M156" s="563"/>
      <c r="N156" s="563"/>
      <c r="O156" s="563"/>
      <c r="P156" s="563"/>
      <c r="Q156" s="563"/>
      <c r="R156" s="563"/>
      <c r="S156" s="563"/>
      <c r="T156" s="563"/>
      <c r="U156" s="563"/>
      <c r="V156" s="563"/>
      <c r="W156" s="563"/>
      <c r="X156" s="563"/>
      <c r="Y156" s="563"/>
      <c r="Z156" s="563"/>
      <c r="AA156" s="563"/>
      <c r="AB156" s="563"/>
      <c r="AC156" s="563"/>
    </row>
    <row r="157" ht="15.75" customHeight="1">
      <c r="A157" s="563"/>
      <c r="B157" s="563"/>
      <c r="C157" s="563"/>
      <c r="D157" s="569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3"/>
      <c r="P157" s="563"/>
      <c r="Q157" s="563"/>
      <c r="R157" s="563"/>
      <c r="S157" s="563"/>
      <c r="T157" s="563"/>
      <c r="U157" s="563"/>
      <c r="V157" s="563"/>
      <c r="W157" s="563"/>
      <c r="X157" s="563"/>
      <c r="Y157" s="563"/>
      <c r="Z157" s="563"/>
      <c r="AA157" s="563"/>
      <c r="AB157" s="563"/>
      <c r="AC157" s="563"/>
    </row>
    <row r="158" ht="15.75" customHeight="1">
      <c r="A158" s="563"/>
      <c r="B158" s="563"/>
      <c r="C158" s="563"/>
      <c r="D158" s="569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3"/>
      <c r="P158" s="563"/>
      <c r="Q158" s="563"/>
      <c r="R158" s="563"/>
      <c r="S158" s="563"/>
      <c r="T158" s="563"/>
      <c r="U158" s="563"/>
      <c r="V158" s="563"/>
      <c r="W158" s="563"/>
      <c r="X158" s="563"/>
      <c r="Y158" s="563"/>
      <c r="Z158" s="563"/>
      <c r="AA158" s="563"/>
      <c r="AB158" s="563"/>
      <c r="AC158" s="563"/>
    </row>
    <row r="159" ht="15.75" customHeight="1">
      <c r="A159" s="563"/>
      <c r="B159" s="563"/>
      <c r="C159" s="563"/>
      <c r="D159" s="569"/>
      <c r="E159" s="563"/>
      <c r="F159" s="563"/>
      <c r="G159" s="563"/>
      <c r="H159" s="563"/>
      <c r="I159" s="563"/>
      <c r="J159" s="563"/>
      <c r="K159" s="563"/>
      <c r="L159" s="563"/>
      <c r="M159" s="563"/>
      <c r="N159" s="563"/>
      <c r="O159" s="563"/>
      <c r="P159" s="563"/>
      <c r="Q159" s="563"/>
      <c r="R159" s="563"/>
      <c r="S159" s="563"/>
      <c r="T159" s="563"/>
      <c r="U159" s="563"/>
      <c r="V159" s="563"/>
      <c r="W159" s="563"/>
      <c r="X159" s="563"/>
      <c r="Y159" s="563"/>
      <c r="Z159" s="563"/>
      <c r="AA159" s="563"/>
      <c r="AB159" s="563"/>
      <c r="AC159" s="563"/>
    </row>
    <row r="160" ht="15.75" customHeight="1">
      <c r="A160" s="563"/>
      <c r="B160" s="563"/>
      <c r="C160" s="563"/>
      <c r="D160" s="569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63"/>
      <c r="AB160" s="563"/>
      <c r="AC160" s="563"/>
    </row>
    <row r="161" ht="15.75" customHeight="1">
      <c r="A161" s="563"/>
      <c r="B161" s="563"/>
      <c r="C161" s="563"/>
      <c r="D161" s="569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63"/>
      <c r="AB161" s="563"/>
      <c r="AC161" s="563"/>
    </row>
    <row r="162" ht="15.75" customHeight="1">
      <c r="A162" s="563"/>
      <c r="B162" s="563"/>
      <c r="C162" s="563"/>
      <c r="D162" s="569"/>
      <c r="E162" s="563"/>
      <c r="F162" s="563"/>
      <c r="G162" s="563"/>
      <c r="H162" s="563"/>
      <c r="I162" s="563"/>
      <c r="J162" s="563"/>
      <c r="K162" s="563"/>
      <c r="L162" s="563"/>
      <c r="M162" s="563"/>
      <c r="N162" s="563"/>
      <c r="O162" s="563"/>
      <c r="P162" s="563"/>
      <c r="Q162" s="563"/>
      <c r="R162" s="563"/>
      <c r="S162" s="563"/>
      <c r="T162" s="563"/>
      <c r="U162" s="563"/>
      <c r="V162" s="563"/>
      <c r="W162" s="563"/>
      <c r="X162" s="563"/>
      <c r="Y162" s="563"/>
      <c r="Z162" s="563"/>
      <c r="AA162" s="563"/>
      <c r="AB162" s="563"/>
      <c r="AC162" s="563"/>
    </row>
    <row r="163" ht="15.75" customHeight="1">
      <c r="A163" s="563"/>
      <c r="B163" s="563"/>
      <c r="C163" s="563"/>
      <c r="D163" s="569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3"/>
      <c r="P163" s="563"/>
      <c r="Q163" s="563"/>
      <c r="R163" s="563"/>
      <c r="S163" s="563"/>
      <c r="T163" s="563"/>
      <c r="U163" s="563"/>
      <c r="V163" s="563"/>
      <c r="W163" s="563"/>
      <c r="X163" s="563"/>
      <c r="Y163" s="563"/>
      <c r="Z163" s="563"/>
      <c r="AA163" s="563"/>
      <c r="AB163" s="563"/>
      <c r="AC163" s="563"/>
    </row>
    <row r="164" ht="15.75" customHeight="1">
      <c r="A164" s="563"/>
      <c r="B164" s="563"/>
      <c r="C164" s="563"/>
      <c r="D164" s="569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3"/>
      <c r="P164" s="563"/>
      <c r="Q164" s="563"/>
      <c r="R164" s="563"/>
      <c r="S164" s="563"/>
      <c r="T164" s="563"/>
      <c r="U164" s="563"/>
      <c r="V164" s="563"/>
      <c r="W164" s="563"/>
      <c r="X164" s="563"/>
      <c r="Y164" s="563"/>
      <c r="Z164" s="563"/>
      <c r="AA164" s="563"/>
      <c r="AB164" s="563"/>
      <c r="AC164" s="563"/>
    </row>
    <row r="165" ht="15.75" customHeight="1">
      <c r="A165" s="563"/>
      <c r="B165" s="563"/>
      <c r="C165" s="563"/>
      <c r="D165" s="569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63"/>
      <c r="AB165" s="563"/>
      <c r="AC165" s="563"/>
    </row>
    <row r="166" ht="15.75" customHeight="1">
      <c r="A166" s="563"/>
      <c r="B166" s="563"/>
      <c r="C166" s="563"/>
      <c r="D166" s="569"/>
      <c r="E166" s="563"/>
      <c r="F166" s="563"/>
      <c r="G166" s="563"/>
      <c r="H166" s="563"/>
      <c r="I166" s="563"/>
      <c r="J166" s="563"/>
      <c r="K166" s="563"/>
      <c r="L166" s="563"/>
      <c r="M166" s="563"/>
      <c r="N166" s="563"/>
      <c r="O166" s="563"/>
      <c r="P166" s="563"/>
      <c r="Q166" s="563"/>
      <c r="R166" s="563"/>
      <c r="S166" s="563"/>
      <c r="T166" s="563"/>
      <c r="U166" s="563"/>
      <c r="V166" s="563"/>
      <c r="W166" s="563"/>
      <c r="X166" s="563"/>
      <c r="Y166" s="563"/>
      <c r="Z166" s="563"/>
      <c r="AA166" s="563"/>
      <c r="AB166" s="563"/>
      <c r="AC166" s="563"/>
    </row>
    <row r="167" ht="15.75" customHeight="1">
      <c r="A167" s="563"/>
      <c r="B167" s="563"/>
      <c r="C167" s="563"/>
      <c r="D167" s="569"/>
      <c r="E167" s="563"/>
      <c r="F167" s="563"/>
      <c r="G167" s="563"/>
      <c r="H167" s="563"/>
      <c r="I167" s="563"/>
      <c r="J167" s="563"/>
      <c r="K167" s="563"/>
      <c r="L167" s="563"/>
      <c r="M167" s="563"/>
      <c r="N167" s="563"/>
      <c r="O167" s="563"/>
      <c r="P167" s="563"/>
      <c r="Q167" s="563"/>
      <c r="R167" s="563"/>
      <c r="S167" s="563"/>
      <c r="T167" s="563"/>
      <c r="U167" s="563"/>
      <c r="V167" s="563"/>
      <c r="W167" s="563"/>
      <c r="X167" s="563"/>
      <c r="Y167" s="563"/>
      <c r="Z167" s="563"/>
      <c r="AA167" s="563"/>
      <c r="AB167" s="563"/>
      <c r="AC167" s="563"/>
    </row>
    <row r="168" ht="15.75" customHeight="1">
      <c r="A168" s="563"/>
      <c r="B168" s="563"/>
      <c r="C168" s="563"/>
      <c r="D168" s="569"/>
      <c r="E168" s="563"/>
      <c r="F168" s="563"/>
      <c r="G168" s="563"/>
      <c r="H168" s="563"/>
      <c r="I168" s="563"/>
      <c r="J168" s="563"/>
      <c r="K168" s="563"/>
      <c r="L168" s="563"/>
      <c r="M168" s="563"/>
      <c r="N168" s="563"/>
      <c r="O168" s="563"/>
      <c r="P168" s="563"/>
      <c r="Q168" s="563"/>
      <c r="R168" s="563"/>
      <c r="S168" s="563"/>
      <c r="T168" s="563"/>
      <c r="U168" s="563"/>
      <c r="V168" s="563"/>
      <c r="W168" s="563"/>
      <c r="X168" s="563"/>
      <c r="Y168" s="563"/>
      <c r="Z168" s="563"/>
      <c r="AA168" s="563"/>
      <c r="AB168" s="563"/>
      <c r="AC168" s="563"/>
    </row>
    <row r="169" ht="15.75" customHeight="1">
      <c r="A169" s="563"/>
      <c r="B169" s="563"/>
      <c r="C169" s="563"/>
      <c r="D169" s="569"/>
      <c r="E169" s="563"/>
      <c r="F169" s="563"/>
      <c r="G169" s="563"/>
      <c r="H169" s="563"/>
      <c r="I169" s="563"/>
      <c r="J169" s="563"/>
      <c r="K169" s="563"/>
      <c r="L169" s="563"/>
      <c r="M169" s="563"/>
      <c r="N169" s="563"/>
      <c r="O169" s="563"/>
      <c r="P169" s="563"/>
      <c r="Q169" s="563"/>
      <c r="R169" s="563"/>
      <c r="S169" s="563"/>
      <c r="T169" s="563"/>
      <c r="U169" s="563"/>
      <c r="V169" s="563"/>
      <c r="W169" s="563"/>
      <c r="X169" s="563"/>
      <c r="Y169" s="563"/>
      <c r="Z169" s="563"/>
      <c r="AA169" s="563"/>
      <c r="AB169" s="563"/>
      <c r="AC169" s="563"/>
    </row>
    <row r="170" ht="15.75" customHeight="1">
      <c r="A170" s="563"/>
      <c r="B170" s="563"/>
      <c r="C170" s="563"/>
      <c r="D170" s="569"/>
      <c r="E170" s="563"/>
      <c r="F170" s="563"/>
      <c r="G170" s="563"/>
      <c r="H170" s="563"/>
      <c r="I170" s="563"/>
      <c r="J170" s="563"/>
      <c r="K170" s="563"/>
      <c r="L170" s="563"/>
      <c r="M170" s="563"/>
      <c r="N170" s="563"/>
      <c r="O170" s="563"/>
      <c r="P170" s="563"/>
      <c r="Q170" s="563"/>
      <c r="R170" s="563"/>
      <c r="S170" s="563"/>
      <c r="T170" s="563"/>
      <c r="U170" s="563"/>
      <c r="V170" s="563"/>
      <c r="W170" s="563"/>
      <c r="X170" s="563"/>
      <c r="Y170" s="563"/>
      <c r="Z170" s="563"/>
      <c r="AA170" s="563"/>
      <c r="AB170" s="563"/>
      <c r="AC170" s="563"/>
    </row>
    <row r="171" ht="15.75" customHeight="1">
      <c r="A171" s="563"/>
      <c r="B171" s="563"/>
      <c r="C171" s="563"/>
      <c r="D171" s="569"/>
      <c r="E171" s="563"/>
      <c r="F171" s="563"/>
      <c r="G171" s="563"/>
      <c r="H171" s="563"/>
      <c r="I171" s="563"/>
      <c r="J171" s="563"/>
      <c r="K171" s="563"/>
      <c r="L171" s="563"/>
      <c r="M171" s="563"/>
      <c r="N171" s="563"/>
      <c r="O171" s="563"/>
      <c r="P171" s="563"/>
      <c r="Q171" s="563"/>
      <c r="R171" s="563"/>
      <c r="S171" s="563"/>
      <c r="T171" s="563"/>
      <c r="U171" s="563"/>
      <c r="V171" s="563"/>
      <c r="W171" s="563"/>
      <c r="X171" s="563"/>
      <c r="Y171" s="563"/>
      <c r="Z171" s="563"/>
      <c r="AA171" s="563"/>
      <c r="AB171" s="563"/>
      <c r="AC171" s="563"/>
    </row>
    <row r="172" ht="15.75" customHeight="1">
      <c r="A172" s="563"/>
      <c r="B172" s="563"/>
      <c r="C172" s="563"/>
      <c r="D172" s="569"/>
      <c r="E172" s="563"/>
      <c r="F172" s="563"/>
      <c r="G172" s="563"/>
      <c r="H172" s="563"/>
      <c r="I172" s="563"/>
      <c r="J172" s="563"/>
      <c r="K172" s="563"/>
      <c r="L172" s="563"/>
      <c r="M172" s="563"/>
      <c r="N172" s="563"/>
      <c r="O172" s="563"/>
      <c r="P172" s="563"/>
      <c r="Q172" s="563"/>
      <c r="R172" s="563"/>
      <c r="S172" s="563"/>
      <c r="T172" s="563"/>
      <c r="U172" s="563"/>
      <c r="V172" s="563"/>
      <c r="W172" s="563"/>
      <c r="X172" s="563"/>
      <c r="Y172" s="563"/>
      <c r="Z172" s="563"/>
      <c r="AA172" s="563"/>
      <c r="AB172" s="563"/>
      <c r="AC172" s="563"/>
    </row>
    <row r="173" ht="15.75" customHeight="1">
      <c r="A173" s="563"/>
      <c r="B173" s="563"/>
      <c r="C173" s="563"/>
      <c r="D173" s="569"/>
      <c r="E173" s="563"/>
      <c r="F173" s="563"/>
      <c r="G173" s="563"/>
      <c r="H173" s="563"/>
      <c r="I173" s="563"/>
      <c r="J173" s="563"/>
      <c r="K173" s="563"/>
      <c r="L173" s="563"/>
      <c r="M173" s="563"/>
      <c r="N173" s="563"/>
      <c r="O173" s="563"/>
      <c r="P173" s="563"/>
      <c r="Q173" s="563"/>
      <c r="R173" s="563"/>
      <c r="S173" s="563"/>
      <c r="T173" s="563"/>
      <c r="U173" s="563"/>
      <c r="V173" s="563"/>
      <c r="W173" s="563"/>
      <c r="X173" s="563"/>
      <c r="Y173" s="563"/>
      <c r="Z173" s="563"/>
      <c r="AA173" s="563"/>
      <c r="AB173" s="563"/>
      <c r="AC173" s="563"/>
    </row>
    <row r="174" ht="15.75" customHeight="1">
      <c r="A174" s="563"/>
      <c r="B174" s="563"/>
      <c r="C174" s="563"/>
      <c r="D174" s="569"/>
      <c r="E174" s="563"/>
      <c r="F174" s="563"/>
      <c r="G174" s="563"/>
      <c r="H174" s="563"/>
      <c r="I174" s="563"/>
      <c r="J174" s="563"/>
      <c r="K174" s="563"/>
      <c r="L174" s="563"/>
      <c r="M174" s="563"/>
      <c r="N174" s="563"/>
      <c r="O174" s="563"/>
      <c r="P174" s="563"/>
      <c r="Q174" s="563"/>
      <c r="R174" s="563"/>
      <c r="S174" s="563"/>
      <c r="T174" s="563"/>
      <c r="U174" s="563"/>
      <c r="V174" s="563"/>
      <c r="W174" s="563"/>
      <c r="X174" s="563"/>
      <c r="Y174" s="563"/>
      <c r="Z174" s="563"/>
      <c r="AA174" s="563"/>
      <c r="AB174" s="563"/>
      <c r="AC174" s="563"/>
    </row>
    <row r="175" ht="15.75" customHeight="1">
      <c r="A175" s="563"/>
      <c r="B175" s="563"/>
      <c r="C175" s="563"/>
      <c r="D175" s="569"/>
      <c r="E175" s="563"/>
      <c r="F175" s="563"/>
      <c r="G175" s="563"/>
      <c r="H175" s="563"/>
      <c r="I175" s="563"/>
      <c r="J175" s="563"/>
      <c r="K175" s="563"/>
      <c r="L175" s="563"/>
      <c r="M175" s="563"/>
      <c r="N175" s="563"/>
      <c r="O175" s="563"/>
      <c r="P175" s="563"/>
      <c r="Q175" s="563"/>
      <c r="R175" s="563"/>
      <c r="S175" s="563"/>
      <c r="T175" s="563"/>
      <c r="U175" s="563"/>
      <c r="V175" s="563"/>
      <c r="W175" s="563"/>
      <c r="X175" s="563"/>
      <c r="Y175" s="563"/>
      <c r="Z175" s="563"/>
      <c r="AA175" s="563"/>
      <c r="AB175" s="563"/>
      <c r="AC175" s="563"/>
    </row>
    <row r="176" ht="15.75" customHeight="1">
      <c r="A176" s="563"/>
      <c r="B176" s="563"/>
      <c r="C176" s="563"/>
      <c r="D176" s="569"/>
      <c r="E176" s="563"/>
      <c r="F176" s="563"/>
      <c r="G176" s="563"/>
      <c r="H176" s="563"/>
      <c r="I176" s="563"/>
      <c r="J176" s="563"/>
      <c r="K176" s="563"/>
      <c r="L176" s="563"/>
      <c r="M176" s="563"/>
      <c r="N176" s="563"/>
      <c r="O176" s="563"/>
      <c r="P176" s="563"/>
      <c r="Q176" s="563"/>
      <c r="R176" s="563"/>
      <c r="S176" s="563"/>
      <c r="T176" s="563"/>
      <c r="U176" s="563"/>
      <c r="V176" s="563"/>
      <c r="W176" s="563"/>
      <c r="X176" s="563"/>
      <c r="Y176" s="563"/>
      <c r="Z176" s="563"/>
      <c r="AA176" s="563"/>
      <c r="AB176" s="563"/>
      <c r="AC176" s="563"/>
    </row>
    <row r="177" ht="15.75" customHeight="1">
      <c r="A177" s="563"/>
      <c r="B177" s="563"/>
      <c r="C177" s="563"/>
      <c r="D177" s="569"/>
      <c r="E177" s="563"/>
      <c r="F177" s="563"/>
      <c r="G177" s="563"/>
      <c r="H177" s="563"/>
      <c r="I177" s="563"/>
      <c r="J177" s="563"/>
      <c r="K177" s="563"/>
      <c r="L177" s="563"/>
      <c r="M177" s="563"/>
      <c r="N177" s="563"/>
      <c r="O177" s="563"/>
      <c r="P177" s="563"/>
      <c r="Q177" s="563"/>
      <c r="R177" s="563"/>
      <c r="S177" s="563"/>
      <c r="T177" s="563"/>
      <c r="U177" s="563"/>
      <c r="V177" s="563"/>
      <c r="W177" s="563"/>
      <c r="X177" s="563"/>
      <c r="Y177" s="563"/>
      <c r="Z177" s="563"/>
      <c r="AA177" s="563"/>
      <c r="AB177" s="563"/>
      <c r="AC177" s="563"/>
    </row>
    <row r="178" ht="15.75" customHeight="1">
      <c r="A178" s="563"/>
      <c r="B178" s="563"/>
      <c r="C178" s="563"/>
      <c r="D178" s="569"/>
      <c r="E178" s="563"/>
      <c r="F178" s="563"/>
      <c r="G178" s="563"/>
      <c r="H178" s="563"/>
      <c r="I178" s="563"/>
      <c r="J178" s="563"/>
      <c r="K178" s="563"/>
      <c r="L178" s="563"/>
      <c r="M178" s="563"/>
      <c r="N178" s="563"/>
      <c r="O178" s="563"/>
      <c r="P178" s="563"/>
      <c r="Q178" s="563"/>
      <c r="R178" s="563"/>
      <c r="S178" s="563"/>
      <c r="T178" s="563"/>
      <c r="U178" s="563"/>
      <c r="V178" s="563"/>
      <c r="W178" s="563"/>
      <c r="X178" s="563"/>
      <c r="Y178" s="563"/>
      <c r="Z178" s="563"/>
      <c r="AA178" s="563"/>
      <c r="AB178" s="563"/>
      <c r="AC178" s="563"/>
    </row>
    <row r="179" ht="15.75" customHeight="1">
      <c r="A179" s="563"/>
      <c r="B179" s="563"/>
      <c r="C179" s="563"/>
      <c r="D179" s="569"/>
      <c r="E179" s="563"/>
      <c r="F179" s="563"/>
      <c r="G179" s="563"/>
      <c r="H179" s="563"/>
      <c r="I179" s="563"/>
      <c r="J179" s="563"/>
      <c r="K179" s="563"/>
      <c r="L179" s="563"/>
      <c r="M179" s="563"/>
      <c r="N179" s="563"/>
      <c r="O179" s="563"/>
      <c r="P179" s="563"/>
      <c r="Q179" s="563"/>
      <c r="R179" s="563"/>
      <c r="S179" s="563"/>
      <c r="T179" s="563"/>
      <c r="U179" s="563"/>
      <c r="V179" s="563"/>
      <c r="W179" s="563"/>
      <c r="X179" s="563"/>
      <c r="Y179" s="563"/>
      <c r="Z179" s="563"/>
      <c r="AA179" s="563"/>
      <c r="AB179" s="563"/>
      <c r="AC179" s="563"/>
    </row>
    <row r="180" ht="15.75" customHeight="1">
      <c r="A180" s="563"/>
      <c r="B180" s="563"/>
      <c r="C180" s="563"/>
      <c r="D180" s="569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3"/>
      <c r="P180" s="563"/>
      <c r="Q180" s="563"/>
      <c r="R180" s="563"/>
      <c r="S180" s="563"/>
      <c r="T180" s="563"/>
      <c r="U180" s="563"/>
      <c r="V180" s="563"/>
      <c r="W180" s="563"/>
      <c r="X180" s="563"/>
      <c r="Y180" s="563"/>
      <c r="Z180" s="563"/>
      <c r="AA180" s="563"/>
      <c r="AB180" s="563"/>
      <c r="AC180" s="563"/>
    </row>
    <row r="181" ht="15.75" customHeight="1">
      <c r="A181" s="563"/>
      <c r="B181" s="563"/>
      <c r="C181" s="563"/>
      <c r="D181" s="569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3"/>
      <c r="P181" s="563"/>
      <c r="Q181" s="563"/>
      <c r="R181" s="563"/>
      <c r="S181" s="563"/>
      <c r="T181" s="563"/>
      <c r="U181" s="563"/>
      <c r="V181" s="563"/>
      <c r="W181" s="563"/>
      <c r="X181" s="563"/>
      <c r="Y181" s="563"/>
      <c r="Z181" s="563"/>
      <c r="AA181" s="563"/>
      <c r="AB181" s="563"/>
      <c r="AC181" s="563"/>
    </row>
    <row r="182" ht="15.75" customHeight="1">
      <c r="A182" s="563"/>
      <c r="B182" s="563"/>
      <c r="C182" s="563"/>
      <c r="D182" s="569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63"/>
      <c r="AB182" s="563"/>
      <c r="AC182" s="563"/>
    </row>
    <row r="183" ht="15.75" customHeight="1">
      <c r="A183" s="563"/>
      <c r="B183" s="563"/>
      <c r="C183" s="563"/>
      <c r="D183" s="569"/>
      <c r="E183" s="563"/>
      <c r="F183" s="563"/>
      <c r="G183" s="563"/>
      <c r="H183" s="563"/>
      <c r="I183" s="563"/>
      <c r="J183" s="563"/>
      <c r="K183" s="563"/>
      <c r="L183" s="563"/>
      <c r="M183" s="563"/>
      <c r="N183" s="563"/>
      <c r="O183" s="563"/>
      <c r="P183" s="563"/>
      <c r="Q183" s="563"/>
      <c r="R183" s="563"/>
      <c r="S183" s="563"/>
      <c r="T183" s="563"/>
      <c r="U183" s="563"/>
      <c r="V183" s="563"/>
      <c r="W183" s="563"/>
      <c r="X183" s="563"/>
      <c r="Y183" s="563"/>
      <c r="Z183" s="563"/>
      <c r="AA183" s="563"/>
      <c r="AB183" s="563"/>
      <c r="AC183" s="563"/>
    </row>
    <row r="184" ht="15.75" customHeight="1">
      <c r="A184" s="563"/>
      <c r="B184" s="563"/>
      <c r="C184" s="563"/>
      <c r="D184" s="569"/>
      <c r="E184" s="563"/>
      <c r="F184" s="563"/>
      <c r="G184" s="563"/>
      <c r="H184" s="563"/>
      <c r="I184" s="563"/>
      <c r="J184" s="563"/>
      <c r="K184" s="563"/>
      <c r="L184" s="563"/>
      <c r="M184" s="563"/>
      <c r="N184" s="563"/>
      <c r="O184" s="563"/>
      <c r="P184" s="563"/>
      <c r="Q184" s="563"/>
      <c r="R184" s="563"/>
      <c r="S184" s="563"/>
      <c r="T184" s="563"/>
      <c r="U184" s="563"/>
      <c r="V184" s="563"/>
      <c r="W184" s="563"/>
      <c r="X184" s="563"/>
      <c r="Y184" s="563"/>
      <c r="Z184" s="563"/>
      <c r="AA184" s="563"/>
      <c r="AB184" s="563"/>
      <c r="AC184" s="563"/>
    </row>
    <row r="185" ht="15.75" customHeight="1">
      <c r="A185" s="563"/>
      <c r="B185" s="563"/>
      <c r="C185" s="563"/>
      <c r="D185" s="569"/>
      <c r="E185" s="563"/>
      <c r="F185" s="563"/>
      <c r="G185" s="563"/>
      <c r="H185" s="563"/>
      <c r="I185" s="563"/>
      <c r="J185" s="563"/>
      <c r="K185" s="563"/>
      <c r="L185" s="563"/>
      <c r="M185" s="563"/>
      <c r="N185" s="563"/>
      <c r="O185" s="563"/>
      <c r="P185" s="563"/>
      <c r="Q185" s="563"/>
      <c r="R185" s="563"/>
      <c r="S185" s="563"/>
      <c r="T185" s="563"/>
      <c r="U185" s="563"/>
      <c r="V185" s="563"/>
      <c r="W185" s="563"/>
      <c r="X185" s="563"/>
      <c r="Y185" s="563"/>
      <c r="Z185" s="563"/>
      <c r="AA185" s="563"/>
      <c r="AB185" s="563"/>
      <c r="AC185" s="563"/>
    </row>
    <row r="186" ht="15.75" customHeight="1">
      <c r="A186" s="563"/>
      <c r="B186" s="563"/>
      <c r="C186" s="563"/>
      <c r="D186" s="569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3"/>
      <c r="P186" s="563"/>
      <c r="Q186" s="563"/>
      <c r="R186" s="563"/>
      <c r="S186" s="563"/>
      <c r="T186" s="563"/>
      <c r="U186" s="563"/>
      <c r="V186" s="563"/>
      <c r="W186" s="563"/>
      <c r="X186" s="563"/>
      <c r="Y186" s="563"/>
      <c r="Z186" s="563"/>
      <c r="AA186" s="563"/>
      <c r="AB186" s="563"/>
      <c r="AC186" s="563"/>
    </row>
    <row r="187" ht="15.75" customHeight="1">
      <c r="A187" s="563"/>
      <c r="B187" s="563"/>
      <c r="C187" s="563"/>
      <c r="D187" s="569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3"/>
      <c r="P187" s="563"/>
      <c r="Q187" s="563"/>
      <c r="R187" s="563"/>
      <c r="S187" s="563"/>
      <c r="T187" s="563"/>
      <c r="U187" s="563"/>
      <c r="V187" s="563"/>
      <c r="W187" s="563"/>
      <c r="X187" s="563"/>
      <c r="Y187" s="563"/>
      <c r="Z187" s="563"/>
      <c r="AA187" s="563"/>
      <c r="AB187" s="563"/>
      <c r="AC187" s="563"/>
    </row>
    <row r="188" ht="15.75" customHeight="1">
      <c r="A188" s="563"/>
      <c r="B188" s="563"/>
      <c r="C188" s="563"/>
      <c r="D188" s="569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</row>
    <row r="189" ht="15.75" customHeight="1">
      <c r="A189" s="563"/>
      <c r="B189" s="563"/>
      <c r="C189" s="563"/>
      <c r="D189" s="569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</row>
    <row r="190" ht="15.75" customHeight="1">
      <c r="A190" s="563"/>
      <c r="B190" s="563"/>
      <c r="C190" s="563"/>
      <c r="D190" s="569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</row>
    <row r="191" ht="15.75" customHeight="1">
      <c r="A191" s="563"/>
      <c r="B191" s="563"/>
      <c r="C191" s="563"/>
      <c r="D191" s="569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</row>
    <row r="192" ht="15.75" customHeight="1">
      <c r="A192" s="563"/>
      <c r="B192" s="563"/>
      <c r="C192" s="563"/>
      <c r="D192" s="569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</row>
    <row r="193" ht="15.75" customHeight="1">
      <c r="A193" s="563"/>
      <c r="B193" s="563"/>
      <c r="C193" s="563"/>
      <c r="D193" s="569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</row>
    <row r="194" ht="15.75" customHeight="1">
      <c r="A194" s="563"/>
      <c r="B194" s="563"/>
      <c r="C194" s="563"/>
      <c r="D194" s="569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</row>
    <row r="195" ht="15.75" customHeight="1">
      <c r="A195" s="563"/>
      <c r="B195" s="563"/>
      <c r="C195" s="563"/>
      <c r="D195" s="569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</row>
    <row r="196" ht="15.75" customHeight="1">
      <c r="A196" s="563"/>
      <c r="B196" s="563"/>
      <c r="C196" s="563"/>
      <c r="D196" s="569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</row>
    <row r="197" ht="15.75" customHeight="1">
      <c r="A197" s="563"/>
      <c r="B197" s="563"/>
      <c r="C197" s="563"/>
      <c r="D197" s="569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</row>
    <row r="198" ht="15.75" customHeight="1">
      <c r="A198" s="563"/>
      <c r="B198" s="563"/>
      <c r="C198" s="563"/>
      <c r="D198" s="569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</row>
    <row r="199" ht="15.75" customHeight="1">
      <c r="A199" s="563"/>
      <c r="B199" s="563"/>
      <c r="C199" s="563"/>
      <c r="D199" s="569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</row>
    <row r="200" ht="15.75" customHeight="1">
      <c r="A200" s="563"/>
      <c r="B200" s="563"/>
      <c r="C200" s="563"/>
      <c r="D200" s="569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</row>
    <row r="201" ht="15.75" customHeight="1">
      <c r="A201" s="563"/>
      <c r="B201" s="563"/>
      <c r="C201" s="563"/>
      <c r="D201" s="569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</row>
    <row r="202" ht="15.75" customHeight="1">
      <c r="A202" s="563"/>
      <c r="B202" s="563"/>
      <c r="C202" s="563"/>
      <c r="D202" s="569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</row>
    <row r="203" ht="15.75" customHeight="1">
      <c r="A203" s="563"/>
      <c r="B203" s="563"/>
      <c r="C203" s="563"/>
      <c r="D203" s="569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</row>
    <row r="204" ht="15.75" customHeight="1">
      <c r="A204" s="563"/>
      <c r="B204" s="563"/>
      <c r="C204" s="563"/>
      <c r="D204" s="569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</row>
    <row r="205" ht="15.75" customHeight="1">
      <c r="A205" s="563"/>
      <c r="B205" s="563"/>
      <c r="C205" s="563"/>
      <c r="D205" s="569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</row>
    <row r="206" ht="15.75" customHeight="1">
      <c r="A206" s="563"/>
      <c r="B206" s="563"/>
      <c r="C206" s="563"/>
      <c r="D206" s="569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</row>
    <row r="207" ht="15.75" customHeight="1">
      <c r="A207" s="563"/>
      <c r="B207" s="563"/>
      <c r="C207" s="563"/>
      <c r="D207" s="569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</row>
    <row r="208" ht="15.75" customHeight="1">
      <c r="A208" s="563"/>
      <c r="B208" s="563"/>
      <c r="C208" s="563"/>
      <c r="D208" s="569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</row>
    <row r="209" ht="15.75" customHeight="1">
      <c r="A209" s="563"/>
      <c r="B209" s="563"/>
      <c r="C209" s="563"/>
      <c r="D209" s="569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</row>
    <row r="210" ht="15.75" customHeight="1">
      <c r="A210" s="563"/>
      <c r="B210" s="563"/>
      <c r="C210" s="563"/>
      <c r="D210" s="569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</row>
    <row r="211" ht="15.75" customHeight="1">
      <c r="A211" s="563"/>
      <c r="B211" s="563"/>
      <c r="C211" s="563"/>
      <c r="D211" s="569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</row>
    <row r="212" ht="15.75" customHeight="1">
      <c r="A212" s="563"/>
      <c r="B212" s="563"/>
      <c r="C212" s="563"/>
      <c r="D212" s="569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</row>
    <row r="213" ht="15.75" customHeight="1">
      <c r="A213" s="563"/>
      <c r="B213" s="563"/>
      <c r="C213" s="563"/>
      <c r="D213" s="569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</row>
    <row r="214" ht="15.75" customHeight="1">
      <c r="A214" s="563"/>
      <c r="B214" s="563"/>
      <c r="C214" s="563"/>
      <c r="D214" s="569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</row>
    <row r="215" ht="15.75" customHeight="1">
      <c r="A215" s="563"/>
      <c r="B215" s="563"/>
      <c r="C215" s="563"/>
      <c r="D215" s="569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</row>
    <row r="216" ht="15.75" customHeight="1">
      <c r="A216" s="563"/>
      <c r="B216" s="563"/>
      <c r="C216" s="563"/>
      <c r="D216" s="569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</row>
    <row r="217" ht="15.75" customHeight="1">
      <c r="A217" s="563"/>
      <c r="B217" s="563"/>
      <c r="C217" s="563"/>
      <c r="D217" s="569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</row>
    <row r="218" ht="15.75" customHeight="1">
      <c r="A218" s="563"/>
      <c r="B218" s="563"/>
      <c r="C218" s="563"/>
      <c r="D218" s="569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</row>
    <row r="219" ht="15.75" customHeight="1">
      <c r="A219" s="563"/>
      <c r="B219" s="563"/>
      <c r="C219" s="563"/>
      <c r="D219" s="569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</row>
    <row r="220" ht="15.75" customHeight="1">
      <c r="A220" s="563"/>
      <c r="B220" s="563"/>
      <c r="C220" s="563"/>
      <c r="D220" s="569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</row>
    <row r="221" ht="15.75" customHeight="1">
      <c r="A221" s="563"/>
      <c r="B221" s="563"/>
      <c r="C221" s="563"/>
      <c r="D221" s="569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</row>
    <row r="222" ht="15.75" customHeight="1">
      <c r="A222" s="563"/>
      <c r="B222" s="563"/>
      <c r="C222" s="563"/>
      <c r="D222" s="569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</row>
    <row r="223" ht="15.75" customHeight="1">
      <c r="A223" s="563"/>
      <c r="B223" s="563"/>
      <c r="C223" s="563"/>
      <c r="D223" s="569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</row>
  </sheetData>
  <mergeCells count="12">
    <mergeCell ref="Q1:S1"/>
    <mergeCell ref="T1:V1"/>
    <mergeCell ref="W1:W2"/>
    <mergeCell ref="X1:X2"/>
    <mergeCell ref="Y1:Y2"/>
    <mergeCell ref="A1:A2"/>
    <mergeCell ref="B1:B2"/>
    <mergeCell ref="C1:C2"/>
    <mergeCell ref="D1:D2"/>
    <mergeCell ref="E1:H1"/>
    <mergeCell ref="I1:L1"/>
    <mergeCell ref="M1:P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35.71"/>
    <col customWidth="1" min="3" max="6" width="14.43"/>
  </cols>
  <sheetData>
    <row r="1">
      <c r="A1" s="573" t="s">
        <v>234</v>
      </c>
      <c r="B1" s="574"/>
      <c r="C1" s="575"/>
      <c r="D1" s="576" t="s">
        <v>483</v>
      </c>
      <c r="E1" s="577" t="s">
        <v>484</v>
      </c>
      <c r="F1" s="577" t="s">
        <v>485</v>
      </c>
      <c r="G1" s="577" t="s">
        <v>486</v>
      </c>
      <c r="H1" s="577" t="s">
        <v>487</v>
      </c>
    </row>
    <row r="2">
      <c r="A2" s="578" t="s">
        <v>488</v>
      </c>
      <c r="B2" s="578" t="s">
        <v>1</v>
      </c>
      <c r="C2" s="578" t="s">
        <v>2</v>
      </c>
      <c r="D2" s="24"/>
      <c r="E2" s="24"/>
      <c r="F2" s="24"/>
      <c r="G2" s="24"/>
      <c r="H2" s="24"/>
    </row>
    <row r="3">
      <c r="A3" s="578" t="s">
        <v>257</v>
      </c>
      <c r="B3" s="579" t="s">
        <v>489</v>
      </c>
      <c r="C3" s="580">
        <v>46268.0</v>
      </c>
      <c r="D3" s="581">
        <v>0.0</v>
      </c>
      <c r="E3" s="582">
        <v>0.0</v>
      </c>
      <c r="F3" s="583">
        <v>0.0</v>
      </c>
      <c r="G3" s="584">
        <v>0.0</v>
      </c>
      <c r="H3" s="585">
        <f>G3</f>
        <v>0</v>
      </c>
      <c r="K3" s="578" t="s">
        <v>257</v>
      </c>
      <c r="L3" s="579" t="s">
        <v>489</v>
      </c>
      <c r="M3" s="580">
        <v>46268.0</v>
      </c>
    </row>
    <row r="4">
      <c r="A4" s="578" t="s">
        <v>78</v>
      </c>
      <c r="B4" s="579" t="s">
        <v>490</v>
      </c>
      <c r="C4" s="586">
        <v>46275.0</v>
      </c>
      <c r="D4" s="581">
        <f>'PL Cronograma detallado'!H29</f>
        <v>0.04298356511</v>
      </c>
      <c r="E4" s="587">
        <f>'PL Cronograma detallado'!M29</f>
        <v>36.34</v>
      </c>
      <c r="F4" s="583">
        <f>EVM!N16</f>
        <v>36.34</v>
      </c>
      <c r="G4" s="585">
        <f>EVM!J16</f>
        <v>36.34</v>
      </c>
      <c r="H4" s="585">
        <f t="shared" ref="H4:H9" si="1">H3+G4</f>
        <v>36.34</v>
      </c>
      <c r="K4" s="578" t="s">
        <v>78</v>
      </c>
      <c r="L4" s="579" t="s">
        <v>490</v>
      </c>
      <c r="M4" s="586">
        <v>46275.0</v>
      </c>
    </row>
    <row r="5">
      <c r="A5" s="578" t="s">
        <v>108</v>
      </c>
      <c r="B5" s="579" t="s">
        <v>491</v>
      </c>
      <c r="C5" s="586">
        <v>46289.0</v>
      </c>
      <c r="D5" s="581">
        <f>'PL Cronograma detallado'!H79</f>
        <v>0.2541087231</v>
      </c>
      <c r="E5" s="587">
        <f>'PL Cronograma detallado'!M79</f>
        <v>129.22</v>
      </c>
      <c r="F5" s="583">
        <f>EVM!N34</f>
        <v>129.22</v>
      </c>
      <c r="G5" s="585">
        <f>EVM!J34</f>
        <v>127.968</v>
      </c>
      <c r="H5" s="585">
        <f t="shared" si="1"/>
        <v>164.308</v>
      </c>
      <c r="K5" s="578" t="s">
        <v>108</v>
      </c>
      <c r="L5" s="579" t="s">
        <v>491</v>
      </c>
      <c r="M5" s="586">
        <v>46289.0</v>
      </c>
    </row>
    <row r="6">
      <c r="A6" s="578" t="s">
        <v>150</v>
      </c>
      <c r="B6" s="579" t="s">
        <v>492</v>
      </c>
      <c r="C6" s="586">
        <v>46310.0</v>
      </c>
      <c r="D6" s="581">
        <f>'PL Cronograma detallado'!H145</f>
        <v>0.4525916561</v>
      </c>
      <c r="E6" s="587">
        <f>'PL Cronograma detallado'!M145</f>
        <v>160.59</v>
      </c>
      <c r="F6" s="583">
        <f>EVM!N45</f>
        <v>160.59</v>
      </c>
      <c r="G6" s="583">
        <f>EVM!J45</f>
        <v>127.968</v>
      </c>
      <c r="H6" s="585">
        <f t="shared" si="1"/>
        <v>292.276</v>
      </c>
      <c r="K6" s="578" t="s">
        <v>150</v>
      </c>
      <c r="L6" s="579" t="s">
        <v>492</v>
      </c>
      <c r="M6" s="586">
        <v>46310.0</v>
      </c>
    </row>
    <row r="7">
      <c r="A7" s="578" t="s">
        <v>170</v>
      </c>
      <c r="B7" s="579" t="s">
        <v>493</v>
      </c>
      <c r="C7" s="586">
        <v>46331.0</v>
      </c>
      <c r="D7" s="581">
        <f>'PL Cronograma detallado'!H185</f>
        <v>0.6523388116</v>
      </c>
      <c r="E7" s="587">
        <f>'PL Cronograma detallado'!M185</f>
        <v>196.93</v>
      </c>
      <c r="F7" s="583">
        <f>EVM!N57</f>
        <v>196.93</v>
      </c>
      <c r="G7" s="583">
        <f>EVM!J57</f>
        <v>127.968</v>
      </c>
      <c r="H7" s="585">
        <f t="shared" si="1"/>
        <v>420.244</v>
      </c>
      <c r="K7" s="578" t="s">
        <v>170</v>
      </c>
      <c r="L7" s="579" t="s">
        <v>493</v>
      </c>
      <c r="M7" s="586">
        <v>46331.0</v>
      </c>
    </row>
    <row r="8">
      <c r="A8" s="578" t="s">
        <v>190</v>
      </c>
      <c r="B8" s="579" t="s">
        <v>494</v>
      </c>
      <c r="C8" s="586">
        <v>46352.0</v>
      </c>
      <c r="D8" s="581">
        <f>'PL Cronograma detallado'!H212</f>
        <v>0.8836915297</v>
      </c>
      <c r="E8" s="587">
        <f>'PL Cronograma detallado'!M212</f>
        <v>240.69</v>
      </c>
      <c r="F8" s="583">
        <f>EVM!N69</f>
        <v>240.69</v>
      </c>
      <c r="G8" s="583">
        <f>EVM!J69</f>
        <v>127.968</v>
      </c>
      <c r="H8" s="585">
        <f t="shared" si="1"/>
        <v>548.212</v>
      </c>
      <c r="K8" s="578" t="s">
        <v>190</v>
      </c>
      <c r="L8" s="579" t="s">
        <v>494</v>
      </c>
      <c r="M8" s="586">
        <v>46352.0</v>
      </c>
    </row>
    <row r="9">
      <c r="A9" s="578" t="s">
        <v>220</v>
      </c>
      <c r="B9" s="579" t="s">
        <v>495</v>
      </c>
      <c r="C9" s="586">
        <v>46367.0</v>
      </c>
      <c r="D9" s="581">
        <f>'PL Cronograma detallado'!H238</f>
        <v>1</v>
      </c>
      <c r="E9" s="587">
        <f>'PL Cronograma detallado'!M238</f>
        <v>260.81</v>
      </c>
      <c r="F9" s="583">
        <f>EVM!N80</f>
        <v>260.81</v>
      </c>
      <c r="G9" s="583">
        <f>EVM!J80</f>
        <v>127.968</v>
      </c>
      <c r="H9" s="585">
        <f t="shared" si="1"/>
        <v>676.18</v>
      </c>
      <c r="K9" s="578" t="s">
        <v>220</v>
      </c>
      <c r="L9" s="579" t="s">
        <v>495</v>
      </c>
      <c r="M9" s="586">
        <v>46367.0</v>
      </c>
    </row>
    <row r="10">
      <c r="A10" s="588"/>
      <c r="B10" s="589"/>
      <c r="C10" s="590"/>
      <c r="D10" s="133"/>
      <c r="E10" s="133"/>
      <c r="F10" s="591"/>
      <c r="G10" s="591"/>
      <c r="H10" s="591"/>
    </row>
    <row r="11">
      <c r="A11" s="133"/>
      <c r="B11" s="133"/>
      <c r="C11" s="133"/>
      <c r="D11" s="133"/>
      <c r="E11" s="133"/>
      <c r="F11" s="591"/>
      <c r="G11" s="591"/>
      <c r="H11" s="591"/>
    </row>
    <row r="12">
      <c r="A12" s="133"/>
      <c r="B12" s="133"/>
      <c r="C12" s="133"/>
      <c r="D12" s="133"/>
      <c r="E12" s="133"/>
      <c r="F12" s="133"/>
    </row>
    <row r="13">
      <c r="A13" s="133"/>
      <c r="B13" s="133"/>
      <c r="C13" s="133"/>
      <c r="D13" s="133"/>
      <c r="E13" s="133"/>
      <c r="F13" s="133"/>
    </row>
    <row r="14">
      <c r="A14" s="133"/>
      <c r="B14" s="133"/>
      <c r="C14" s="133"/>
      <c r="D14" s="133"/>
      <c r="E14" s="133"/>
      <c r="F14" s="133"/>
    </row>
    <row r="15">
      <c r="A15" s="133"/>
      <c r="B15" s="133"/>
      <c r="C15" s="133"/>
      <c r="D15" s="133"/>
      <c r="E15" s="133"/>
      <c r="F15" s="133"/>
    </row>
    <row r="16">
      <c r="A16" s="133"/>
      <c r="B16" s="133"/>
      <c r="C16" s="133"/>
      <c r="D16" s="133"/>
      <c r="E16" s="133"/>
      <c r="F16" s="133"/>
    </row>
    <row r="17">
      <c r="A17" s="133"/>
      <c r="B17" s="133"/>
      <c r="C17" s="133"/>
      <c r="D17" s="133"/>
      <c r="E17" s="133"/>
      <c r="F17" s="133"/>
    </row>
    <row r="18">
      <c r="A18" s="133"/>
      <c r="B18" s="133"/>
      <c r="C18" s="133"/>
      <c r="D18" s="133"/>
      <c r="E18" s="133"/>
      <c r="F18" s="133"/>
    </row>
    <row r="19">
      <c r="A19" s="133"/>
      <c r="B19" s="133"/>
      <c r="C19" s="133"/>
      <c r="D19" s="133"/>
      <c r="E19" s="133"/>
      <c r="F19" s="133"/>
    </row>
    <row r="20" ht="15.75" customHeight="1">
      <c r="A20" s="133"/>
      <c r="B20" s="133"/>
      <c r="C20" s="133"/>
      <c r="D20" s="133"/>
      <c r="E20" s="133"/>
      <c r="F20" s="133"/>
    </row>
    <row r="21" ht="15.75" customHeight="1">
      <c r="A21" s="133"/>
      <c r="B21" s="133"/>
      <c r="C21" s="133"/>
      <c r="D21" s="133"/>
      <c r="E21" s="133"/>
      <c r="F21" s="133"/>
    </row>
    <row r="22" ht="15.75" customHeight="1">
      <c r="A22" s="133"/>
      <c r="B22" s="133"/>
      <c r="C22" s="133"/>
      <c r="D22" s="133"/>
      <c r="E22" s="133"/>
      <c r="F22" s="133"/>
    </row>
    <row r="23" ht="15.75" customHeight="1">
      <c r="A23" s="133"/>
      <c r="B23" s="133"/>
      <c r="C23" s="133"/>
      <c r="D23" s="133"/>
      <c r="E23" s="133"/>
      <c r="F23" s="133"/>
    </row>
    <row r="24" ht="15.75" customHeight="1">
      <c r="A24" s="133"/>
      <c r="B24" s="133"/>
      <c r="C24" s="133"/>
      <c r="D24" s="133"/>
      <c r="E24" s="133"/>
      <c r="F24" s="133"/>
    </row>
    <row r="25" ht="15.75" customHeight="1">
      <c r="A25" s="133"/>
      <c r="B25" s="133"/>
      <c r="C25" s="133"/>
      <c r="D25" s="133"/>
      <c r="E25" s="133"/>
      <c r="F25" s="133"/>
    </row>
    <row r="26" ht="15.75" customHeight="1">
      <c r="A26" s="133"/>
      <c r="B26" s="133"/>
      <c r="C26" s="133"/>
      <c r="D26" s="133"/>
      <c r="E26" s="133"/>
      <c r="F26" s="133"/>
    </row>
    <row r="27" ht="15.75" customHeight="1">
      <c r="A27" s="133"/>
      <c r="B27" s="133"/>
      <c r="C27" s="133"/>
      <c r="D27" s="133"/>
      <c r="E27" s="133"/>
      <c r="F27" s="133"/>
    </row>
    <row r="28" ht="15.75" customHeight="1">
      <c r="A28" s="133"/>
      <c r="B28" s="133"/>
      <c r="C28" s="133"/>
      <c r="D28" s="133"/>
      <c r="E28" s="133"/>
      <c r="F28" s="133"/>
    </row>
    <row r="29" ht="15.75" customHeight="1">
      <c r="A29" s="133"/>
      <c r="B29" s="133"/>
      <c r="C29" s="133"/>
      <c r="D29" s="133"/>
      <c r="E29" s="133"/>
      <c r="F29" s="133"/>
    </row>
    <row r="30" ht="15.75" customHeight="1">
      <c r="A30" s="133"/>
      <c r="B30" s="133"/>
      <c r="C30" s="133"/>
      <c r="D30" s="133"/>
      <c r="E30" s="133"/>
      <c r="F30" s="133"/>
    </row>
    <row r="31" ht="15.75" customHeight="1">
      <c r="A31" s="133"/>
      <c r="B31" s="133"/>
      <c r="C31" s="133"/>
      <c r="D31" s="133"/>
      <c r="E31" s="133"/>
      <c r="F31" s="133"/>
    </row>
    <row r="32" ht="15.75" customHeight="1">
      <c r="A32" s="133"/>
      <c r="B32" s="133"/>
      <c r="C32" s="133"/>
      <c r="D32" s="133"/>
      <c r="E32" s="133"/>
      <c r="F32" s="133"/>
    </row>
    <row r="33" ht="15.75" customHeight="1">
      <c r="A33" s="133"/>
      <c r="B33" s="133"/>
      <c r="C33" s="133"/>
      <c r="D33" s="133"/>
      <c r="E33" s="133"/>
      <c r="F33" s="133"/>
    </row>
    <row r="34" ht="15.75" customHeight="1">
      <c r="A34" s="133"/>
      <c r="B34" s="133"/>
      <c r="C34" s="133"/>
      <c r="D34" s="133"/>
      <c r="E34" s="133"/>
      <c r="F34" s="133"/>
    </row>
    <row r="35" ht="15.75" customHeight="1">
      <c r="A35" s="133"/>
      <c r="B35" s="133"/>
      <c r="C35" s="133"/>
      <c r="D35" s="133"/>
      <c r="E35" s="133"/>
      <c r="F35" s="133"/>
    </row>
    <row r="36" ht="15.75" customHeight="1">
      <c r="A36" s="133"/>
      <c r="B36" s="133"/>
      <c r="C36" s="133"/>
      <c r="D36" s="133"/>
      <c r="E36" s="133"/>
      <c r="F36" s="133"/>
    </row>
    <row r="37" ht="15.75" customHeight="1">
      <c r="A37" s="133"/>
      <c r="B37" s="133"/>
      <c r="C37" s="133"/>
      <c r="D37" s="133"/>
      <c r="E37" s="133"/>
      <c r="F37" s="133"/>
    </row>
    <row r="38" ht="15.75" customHeight="1">
      <c r="A38" s="133"/>
      <c r="B38" s="133"/>
      <c r="C38" s="133"/>
      <c r="D38" s="133"/>
      <c r="E38" s="133"/>
      <c r="F38" s="133"/>
    </row>
    <row r="39" ht="15.75" customHeight="1">
      <c r="A39" s="133"/>
      <c r="B39" s="133"/>
      <c r="C39" s="133"/>
      <c r="D39" s="133"/>
      <c r="E39" s="133"/>
      <c r="F39" s="133"/>
    </row>
    <row r="40" ht="15.75" customHeight="1">
      <c r="A40" s="133"/>
      <c r="B40" s="133"/>
      <c r="C40" s="133"/>
      <c r="D40" s="133"/>
      <c r="E40" s="133"/>
      <c r="F40" s="133"/>
    </row>
    <row r="41" ht="15.75" customHeight="1">
      <c r="A41" s="133"/>
      <c r="B41" s="133"/>
      <c r="C41" s="133"/>
      <c r="D41" s="133"/>
      <c r="E41" s="133"/>
      <c r="F41" s="133"/>
    </row>
    <row r="42" ht="15.75" customHeight="1">
      <c r="A42" s="133"/>
      <c r="B42" s="133"/>
      <c r="C42" s="133"/>
      <c r="D42" s="133"/>
      <c r="E42" s="133"/>
      <c r="F42" s="133"/>
    </row>
    <row r="43" ht="15.75" customHeight="1">
      <c r="A43" s="573" t="s">
        <v>234</v>
      </c>
      <c r="B43" s="574"/>
      <c r="C43" s="575"/>
      <c r="D43" s="576" t="s">
        <v>483</v>
      </c>
      <c r="E43" s="577" t="s">
        <v>484</v>
      </c>
      <c r="F43" s="577" t="s">
        <v>485</v>
      </c>
      <c r="G43" s="577" t="s">
        <v>486</v>
      </c>
      <c r="H43" s="577" t="s">
        <v>487</v>
      </c>
      <c r="J43" s="592" t="s">
        <v>0</v>
      </c>
      <c r="K43" s="592" t="s">
        <v>1</v>
      </c>
      <c r="L43" s="593" t="s">
        <v>21</v>
      </c>
      <c r="M43" s="593" t="s">
        <v>246</v>
      </c>
      <c r="N43" s="593" t="s">
        <v>247</v>
      </c>
      <c r="O43" s="593" t="s">
        <v>12</v>
      </c>
      <c r="P43" s="594" t="s">
        <v>248</v>
      </c>
      <c r="Q43" s="595" t="s">
        <v>249</v>
      </c>
      <c r="R43" s="594" t="s">
        <v>250</v>
      </c>
      <c r="S43" s="595" t="s">
        <v>251</v>
      </c>
      <c r="T43" s="592" t="s">
        <v>14</v>
      </c>
    </row>
    <row r="44" ht="15.75" customHeight="1">
      <c r="A44" s="578" t="s">
        <v>488</v>
      </c>
      <c r="B44" s="578" t="s">
        <v>1</v>
      </c>
      <c r="C44" s="578" t="s">
        <v>2</v>
      </c>
      <c r="D44" s="24"/>
      <c r="E44" s="24"/>
      <c r="F44" s="24"/>
      <c r="G44" s="24"/>
      <c r="H44" s="24"/>
      <c r="J44" s="161" t="s">
        <v>257</v>
      </c>
      <c r="K44" s="162" t="s">
        <v>258</v>
      </c>
      <c r="L44" s="163">
        <v>46268.0</v>
      </c>
      <c r="M44" s="163">
        <v>46268.0</v>
      </c>
      <c r="N44" s="164">
        <v>1.0</v>
      </c>
      <c r="O44" s="165">
        <v>0.0</v>
      </c>
      <c r="P44" s="166">
        <v>0.0</v>
      </c>
      <c r="Q44" s="166">
        <v>0.0</v>
      </c>
      <c r="R44" s="167">
        <v>0.0</v>
      </c>
      <c r="S44" s="167">
        <v>0.0</v>
      </c>
      <c r="T44" s="168">
        <v>0.0</v>
      </c>
    </row>
    <row r="45" ht="15.75" customHeight="1">
      <c r="A45" s="578" t="s">
        <v>257</v>
      </c>
      <c r="B45" s="579" t="s">
        <v>489</v>
      </c>
      <c r="C45" s="580">
        <v>46268.0</v>
      </c>
      <c r="D45" s="581">
        <v>0.0</v>
      </c>
      <c r="E45" s="582">
        <v>0.0</v>
      </c>
      <c r="F45" s="583">
        <v>0.0</v>
      </c>
      <c r="G45" s="584">
        <v>0.0</v>
      </c>
      <c r="H45" s="585">
        <v>0.0</v>
      </c>
      <c r="J45" s="170" t="s">
        <v>31</v>
      </c>
      <c r="K45" s="171" t="s">
        <v>259</v>
      </c>
      <c r="L45" s="172">
        <v>46268.0</v>
      </c>
      <c r="M45" s="172">
        <v>46268.0</v>
      </c>
      <c r="N45" s="173">
        <v>1.0</v>
      </c>
      <c r="O45" s="171">
        <v>34.0</v>
      </c>
      <c r="P45" s="174">
        <v>76.5</v>
      </c>
      <c r="Q45" s="174">
        <v>76.5</v>
      </c>
      <c r="R45" s="174">
        <v>36.339999999999996</v>
      </c>
      <c r="S45" s="174">
        <v>36.34</v>
      </c>
      <c r="T45" s="175">
        <v>0.05565660240087304</v>
      </c>
    </row>
    <row r="46" ht="15.75" customHeight="1">
      <c r="A46" s="578" t="s">
        <v>78</v>
      </c>
      <c r="B46" s="579" t="s">
        <v>490</v>
      </c>
      <c r="C46" s="586">
        <v>46275.0</v>
      </c>
      <c r="D46" s="581">
        <v>0.04298356510745892</v>
      </c>
      <c r="E46" s="587">
        <v>36.34</v>
      </c>
      <c r="F46" s="583">
        <v>36.34</v>
      </c>
      <c r="G46" s="585">
        <v>36.34</v>
      </c>
      <c r="H46" s="585">
        <v>36.34</v>
      </c>
      <c r="J46" s="176" t="s">
        <v>78</v>
      </c>
      <c r="K46" s="177" t="s">
        <v>264</v>
      </c>
      <c r="L46" s="178">
        <v>46275.0</v>
      </c>
      <c r="M46" s="178">
        <v>46275.0</v>
      </c>
      <c r="N46" s="179">
        <v>1.0</v>
      </c>
      <c r="O46" s="180">
        <v>0.0</v>
      </c>
      <c r="P46" s="181">
        <v>0.0</v>
      </c>
      <c r="Q46" s="181">
        <v>76.5</v>
      </c>
      <c r="R46" s="181">
        <v>0.0</v>
      </c>
      <c r="S46" s="181">
        <v>36.34</v>
      </c>
      <c r="T46" s="182">
        <v>0.05565660240087304</v>
      </c>
    </row>
    <row r="47" ht="15.75" customHeight="1">
      <c r="A47" s="578" t="s">
        <v>108</v>
      </c>
      <c r="B47" s="579" t="s">
        <v>491</v>
      </c>
      <c r="C47" s="586">
        <v>46289.0</v>
      </c>
      <c r="D47" s="581">
        <v>0.2541087231352718</v>
      </c>
      <c r="E47" s="587">
        <v>129.22000000000006</v>
      </c>
      <c r="F47" s="583">
        <v>129.22000000000006</v>
      </c>
      <c r="G47" s="585">
        <v>125.89100000000005</v>
      </c>
      <c r="H47" s="585">
        <v>162.23100000000005</v>
      </c>
      <c r="J47" s="170" t="s">
        <v>64</v>
      </c>
      <c r="K47" s="184" t="s">
        <v>265</v>
      </c>
      <c r="L47" s="172">
        <v>46275.0</v>
      </c>
      <c r="M47" s="172">
        <v>46289.0</v>
      </c>
      <c r="N47" s="173">
        <v>15.0</v>
      </c>
      <c r="O47" s="171">
        <v>167.0</v>
      </c>
      <c r="P47" s="174">
        <v>573.0</v>
      </c>
      <c r="Q47" s="174">
        <v>649.5</v>
      </c>
      <c r="R47" s="174">
        <v>92.88</v>
      </c>
      <c r="S47" s="174">
        <v>129.22000000000006</v>
      </c>
      <c r="T47" s="175">
        <v>0.4725354674427064</v>
      </c>
    </row>
    <row r="48" ht="15.75" customHeight="1">
      <c r="A48" s="578" t="s">
        <v>150</v>
      </c>
      <c r="B48" s="579" t="s">
        <v>492</v>
      </c>
      <c r="C48" s="586">
        <v>46310.0</v>
      </c>
      <c r="D48" s="581">
        <v>0.4525916561314791</v>
      </c>
      <c r="E48" s="587">
        <v>160.59000000000006</v>
      </c>
      <c r="F48" s="583"/>
      <c r="G48" s="583"/>
      <c r="H48" s="585"/>
      <c r="J48" s="185" t="s">
        <v>108</v>
      </c>
      <c r="K48" s="177" t="s">
        <v>303</v>
      </c>
      <c r="L48" s="178">
        <v>46289.0</v>
      </c>
      <c r="M48" s="178">
        <v>46289.0</v>
      </c>
      <c r="N48" s="179">
        <v>1.0</v>
      </c>
      <c r="O48" s="180">
        <v>0.0</v>
      </c>
      <c r="P48" s="181">
        <v>0.0</v>
      </c>
      <c r="Q48" s="181">
        <v>649.5</v>
      </c>
      <c r="R48" s="181">
        <v>0.0</v>
      </c>
      <c r="S48" s="181">
        <v>129.22000000000006</v>
      </c>
      <c r="T48" s="182">
        <v>0.4725354674427064</v>
      </c>
    </row>
    <row r="49" ht="15.75" customHeight="1">
      <c r="A49" s="578" t="s">
        <v>170</v>
      </c>
      <c r="B49" s="579" t="s">
        <v>493</v>
      </c>
      <c r="C49" s="586">
        <v>46331.0</v>
      </c>
      <c r="D49" s="581">
        <v>0.6523388116308473</v>
      </c>
      <c r="E49" s="587">
        <v>196.93000000000006</v>
      </c>
      <c r="F49" s="583"/>
      <c r="G49" s="583"/>
      <c r="H49" s="585"/>
      <c r="J49" s="57">
        <v>3.0</v>
      </c>
      <c r="K49" s="186" t="s">
        <v>304</v>
      </c>
      <c r="L49" s="187">
        <v>46290.0</v>
      </c>
      <c r="M49" s="187">
        <v>46310.0</v>
      </c>
      <c r="N49" s="188">
        <v>21.0</v>
      </c>
      <c r="O49" s="61">
        <v>157.0</v>
      </c>
      <c r="P49" s="189">
        <v>182.0</v>
      </c>
      <c r="Q49" s="189">
        <v>831.5</v>
      </c>
      <c r="R49" s="189">
        <v>31.370000000000005</v>
      </c>
      <c r="S49" s="189">
        <v>160.59000000000006</v>
      </c>
      <c r="T49" s="62">
        <v>0.6049472535467443</v>
      </c>
    </row>
    <row r="50" ht="15.75" customHeight="1">
      <c r="A50" s="578" t="s">
        <v>190</v>
      </c>
      <c r="B50" s="579" t="s">
        <v>494</v>
      </c>
      <c r="C50" s="586">
        <v>46352.0</v>
      </c>
      <c r="D50" s="581">
        <v>0.8836915297092294</v>
      </c>
      <c r="E50" s="587">
        <v>240.69000000000003</v>
      </c>
      <c r="F50" s="583"/>
      <c r="G50" s="583"/>
      <c r="H50" s="585"/>
      <c r="J50" s="185" t="s">
        <v>150</v>
      </c>
      <c r="K50" s="177" t="s">
        <v>322</v>
      </c>
      <c r="L50" s="178">
        <v>46310.0</v>
      </c>
      <c r="M50" s="178">
        <v>46310.0</v>
      </c>
      <c r="N50" s="179">
        <v>1.0</v>
      </c>
      <c r="O50" s="180">
        <v>0.0</v>
      </c>
      <c r="P50" s="181">
        <v>0.0</v>
      </c>
      <c r="Q50" s="181">
        <v>831.5</v>
      </c>
      <c r="R50" s="181">
        <v>0.0</v>
      </c>
      <c r="S50" s="181">
        <v>160.59000000000006</v>
      </c>
      <c r="T50" s="182">
        <v>0.6049472535467443</v>
      </c>
    </row>
    <row r="51" ht="15.75" customHeight="1">
      <c r="A51" s="578" t="s">
        <v>220</v>
      </c>
      <c r="B51" s="579" t="s">
        <v>495</v>
      </c>
      <c r="C51" s="586">
        <v>46367.0</v>
      </c>
      <c r="D51" s="581">
        <v>1.0000000000000007</v>
      </c>
      <c r="E51" s="587">
        <v>260.81000000000006</v>
      </c>
      <c r="F51" s="583"/>
      <c r="G51" s="583"/>
      <c r="H51" s="585"/>
      <c r="J51" s="57">
        <v>4.0</v>
      </c>
      <c r="K51" s="186" t="s">
        <v>323</v>
      </c>
      <c r="L51" s="187">
        <v>46311.0</v>
      </c>
      <c r="M51" s="187">
        <v>46331.0</v>
      </c>
      <c r="N51" s="188">
        <v>21.0</v>
      </c>
      <c r="O51" s="61">
        <v>158.0</v>
      </c>
      <c r="P51" s="189">
        <v>201.0</v>
      </c>
      <c r="Q51" s="189">
        <v>1032.5</v>
      </c>
      <c r="R51" s="189">
        <v>36.34</v>
      </c>
      <c r="S51" s="189">
        <v>196.93000000000006</v>
      </c>
      <c r="T51" s="62">
        <v>0.7511822480902146</v>
      </c>
    </row>
    <row r="52" ht="15.75" customHeight="1">
      <c r="A52" s="133"/>
      <c r="B52" s="133"/>
      <c r="C52" s="133"/>
      <c r="D52" s="133"/>
      <c r="E52" s="133"/>
      <c r="F52" s="133"/>
      <c r="J52" s="185" t="s">
        <v>170</v>
      </c>
      <c r="K52" s="177" t="s">
        <v>347</v>
      </c>
      <c r="L52" s="178">
        <v>46331.0</v>
      </c>
      <c r="M52" s="178">
        <v>46331.0</v>
      </c>
      <c r="N52" s="179">
        <v>1.0</v>
      </c>
      <c r="O52" s="180">
        <v>0.0</v>
      </c>
      <c r="P52" s="181">
        <v>0.0</v>
      </c>
      <c r="Q52" s="181">
        <v>1032.5</v>
      </c>
      <c r="R52" s="181">
        <v>0.0</v>
      </c>
      <c r="S52" s="181">
        <v>196.93000000000006</v>
      </c>
      <c r="T52" s="182">
        <v>0.7511822480902146</v>
      </c>
    </row>
    <row r="53" ht="15.75" customHeight="1">
      <c r="A53" s="133"/>
      <c r="B53" s="133"/>
      <c r="C53" s="133"/>
      <c r="D53" s="133"/>
      <c r="E53" s="133"/>
      <c r="F53" s="133"/>
      <c r="J53" s="57">
        <v>5.0</v>
      </c>
      <c r="K53" s="186" t="s">
        <v>348</v>
      </c>
      <c r="L53" s="187">
        <v>46332.0</v>
      </c>
      <c r="M53" s="187">
        <v>46352.0</v>
      </c>
      <c r="N53" s="188">
        <v>21.0</v>
      </c>
      <c r="O53" s="61">
        <v>183.0</v>
      </c>
      <c r="P53" s="189">
        <v>249.0</v>
      </c>
      <c r="Q53" s="189">
        <v>1281.5</v>
      </c>
      <c r="R53" s="189">
        <v>43.760000000000005</v>
      </c>
      <c r="S53" s="189">
        <v>240.69000000000003</v>
      </c>
      <c r="T53" s="62">
        <v>0.9323390323754093</v>
      </c>
    </row>
    <row r="54" ht="15.75" customHeight="1">
      <c r="A54" s="133"/>
      <c r="B54" s="133"/>
      <c r="C54" s="133"/>
      <c r="D54" s="133"/>
      <c r="E54" s="133"/>
      <c r="F54" s="133"/>
      <c r="J54" s="185" t="s">
        <v>190</v>
      </c>
      <c r="K54" s="177" t="s">
        <v>244</v>
      </c>
      <c r="L54" s="178">
        <v>46352.0</v>
      </c>
      <c r="M54" s="178">
        <v>46352.0</v>
      </c>
      <c r="N54" s="179">
        <v>1.0</v>
      </c>
      <c r="O54" s="180">
        <v>0.0</v>
      </c>
      <c r="P54" s="181">
        <v>0.0</v>
      </c>
      <c r="Q54" s="181">
        <v>1281.5</v>
      </c>
      <c r="R54" s="181">
        <v>0.0</v>
      </c>
      <c r="S54" s="181">
        <v>240.69000000000003</v>
      </c>
      <c r="T54" s="182">
        <v>0.9323390323754093</v>
      </c>
    </row>
    <row r="55" ht="15.75" customHeight="1">
      <c r="A55" s="133"/>
      <c r="B55" s="133"/>
      <c r="C55" s="133"/>
      <c r="D55" s="133"/>
      <c r="E55" s="133"/>
      <c r="F55" s="133"/>
      <c r="J55" s="57">
        <v>6.0</v>
      </c>
      <c r="K55" s="186" t="s">
        <v>372</v>
      </c>
      <c r="L55" s="187">
        <v>46353.0</v>
      </c>
      <c r="M55" s="187">
        <v>46367.0</v>
      </c>
      <c r="N55" s="188">
        <v>15.0</v>
      </c>
      <c r="O55" s="61">
        <v>92.0</v>
      </c>
      <c r="P55" s="189">
        <v>93.0</v>
      </c>
      <c r="Q55" s="189">
        <v>1374.5</v>
      </c>
      <c r="R55" s="189">
        <v>20.12</v>
      </c>
      <c r="S55" s="189">
        <v>260.81000000000006</v>
      </c>
      <c r="T55" s="62">
        <v>1.0</v>
      </c>
    </row>
    <row r="56" ht="15.75" customHeight="1">
      <c r="A56" s="133"/>
      <c r="B56" s="133"/>
      <c r="C56" s="133"/>
      <c r="D56" s="133"/>
      <c r="E56" s="133"/>
      <c r="F56" s="133"/>
      <c r="J56" s="185" t="s">
        <v>220</v>
      </c>
      <c r="K56" s="177" t="s">
        <v>245</v>
      </c>
      <c r="L56" s="178">
        <v>46367.0</v>
      </c>
      <c r="M56" s="178">
        <v>46367.0</v>
      </c>
      <c r="N56" s="179">
        <v>1.0</v>
      </c>
      <c r="O56" s="180">
        <v>0.0</v>
      </c>
      <c r="P56" s="181">
        <v>0.0</v>
      </c>
      <c r="Q56" s="181">
        <v>1374.5</v>
      </c>
      <c r="R56" s="181">
        <v>0.0</v>
      </c>
      <c r="S56" s="181">
        <v>260.81000000000006</v>
      </c>
      <c r="T56" s="182">
        <v>1.0</v>
      </c>
    </row>
    <row r="57" ht="15.75" customHeight="1">
      <c r="A57" s="133"/>
      <c r="B57" s="133"/>
      <c r="C57" s="133"/>
      <c r="D57" s="133"/>
      <c r="E57" s="133"/>
      <c r="F57" s="133"/>
    </row>
    <row r="58" ht="15.75" customHeight="1">
      <c r="A58" s="133"/>
      <c r="B58" s="133"/>
      <c r="C58" s="133"/>
      <c r="D58" s="133"/>
      <c r="E58" s="133"/>
      <c r="F58" s="133"/>
    </row>
    <row r="59" ht="15.75" customHeight="1">
      <c r="A59" s="133"/>
      <c r="B59" s="133"/>
      <c r="C59" s="133"/>
      <c r="D59" s="133"/>
      <c r="E59" s="133"/>
      <c r="F59" s="133"/>
    </row>
    <row r="60" ht="15.75" customHeight="1">
      <c r="A60" s="133"/>
      <c r="B60" s="133"/>
      <c r="C60" s="133"/>
      <c r="D60" s="133"/>
      <c r="E60" s="133"/>
      <c r="F60" s="133"/>
    </row>
    <row r="61" ht="15.75" customHeight="1">
      <c r="A61" s="133"/>
      <c r="B61" s="133"/>
      <c r="C61" s="133"/>
      <c r="D61" s="133"/>
      <c r="E61" s="133"/>
      <c r="F61" s="133"/>
    </row>
    <row r="62" ht="15.75" customHeight="1">
      <c r="A62" s="133"/>
      <c r="B62" s="133"/>
      <c r="C62" s="133"/>
      <c r="D62" s="133"/>
      <c r="E62" s="133"/>
      <c r="F62" s="133"/>
    </row>
    <row r="63" ht="15.75" customHeight="1">
      <c r="A63" s="133"/>
      <c r="B63" s="133"/>
      <c r="C63" s="133"/>
      <c r="D63" s="133"/>
      <c r="E63" s="133"/>
      <c r="F63" s="133"/>
    </row>
    <row r="64" ht="15.75" customHeight="1">
      <c r="A64" s="133"/>
      <c r="B64" s="133"/>
      <c r="C64" s="133"/>
      <c r="D64" s="133"/>
      <c r="E64" s="133"/>
      <c r="F64" s="133"/>
    </row>
    <row r="65" ht="15.75" customHeight="1">
      <c r="A65" s="133"/>
      <c r="B65" s="133"/>
      <c r="C65" s="133"/>
      <c r="D65" s="133"/>
      <c r="E65" s="133"/>
      <c r="F65" s="133"/>
    </row>
    <row r="66" ht="15.75" customHeight="1">
      <c r="A66" s="133"/>
      <c r="B66" s="133"/>
      <c r="C66" s="133"/>
      <c r="D66" s="133"/>
      <c r="E66" s="133"/>
      <c r="F66" s="133"/>
    </row>
    <row r="67" ht="15.75" customHeight="1">
      <c r="A67" s="133"/>
      <c r="B67" s="133"/>
      <c r="C67" s="133"/>
      <c r="D67" s="133"/>
      <c r="E67" s="133"/>
      <c r="F67" s="133"/>
    </row>
    <row r="68" ht="15.75" customHeight="1">
      <c r="A68" s="133"/>
      <c r="B68" s="133"/>
      <c r="C68" s="133"/>
      <c r="D68" s="133"/>
      <c r="E68" s="133"/>
      <c r="F68" s="133"/>
    </row>
    <row r="69" ht="15.75" customHeight="1">
      <c r="A69" s="133"/>
      <c r="B69" s="133"/>
      <c r="C69" s="133"/>
      <c r="D69" s="133"/>
      <c r="E69" s="133"/>
      <c r="F69" s="133"/>
    </row>
    <row r="70" ht="15.75" customHeight="1">
      <c r="A70" s="133"/>
      <c r="B70" s="133"/>
      <c r="C70" s="133"/>
      <c r="D70" s="133"/>
      <c r="E70" s="133"/>
      <c r="F70" s="133"/>
    </row>
    <row r="71" ht="15.75" customHeight="1">
      <c r="A71" s="133"/>
      <c r="B71" s="133"/>
      <c r="C71" s="133"/>
      <c r="D71" s="133"/>
      <c r="E71" s="133"/>
      <c r="F71" s="133"/>
    </row>
    <row r="72" ht="15.75" customHeight="1">
      <c r="A72" s="133"/>
      <c r="B72" s="133"/>
      <c r="C72" s="133"/>
      <c r="D72" s="133"/>
      <c r="E72" s="133"/>
      <c r="F72" s="133"/>
    </row>
    <row r="73" ht="15.75" customHeight="1">
      <c r="A73" s="133"/>
      <c r="B73" s="133"/>
      <c r="C73" s="133"/>
      <c r="D73" s="133"/>
      <c r="E73" s="133"/>
      <c r="F73" s="133"/>
    </row>
    <row r="74" ht="15.75" customHeight="1">
      <c r="A74" s="133"/>
      <c r="B74" s="133"/>
      <c r="C74" s="133"/>
      <c r="D74" s="133"/>
      <c r="E74" s="133"/>
      <c r="F74" s="133"/>
    </row>
    <row r="75" ht="15.75" customHeight="1">
      <c r="A75" s="133"/>
      <c r="B75" s="133"/>
      <c r="C75" s="133"/>
      <c r="D75" s="133"/>
      <c r="E75" s="133"/>
      <c r="F75" s="133"/>
    </row>
    <row r="76" ht="15.75" customHeight="1">
      <c r="A76" s="133"/>
      <c r="B76" s="133"/>
      <c r="C76" s="133"/>
      <c r="D76" s="133"/>
      <c r="E76" s="133"/>
      <c r="F76" s="133"/>
    </row>
    <row r="77" ht="15.75" customHeight="1">
      <c r="A77" s="133"/>
      <c r="B77" s="133"/>
      <c r="C77" s="133"/>
      <c r="D77" s="133"/>
      <c r="E77" s="133"/>
      <c r="F77" s="133"/>
    </row>
    <row r="78" ht="15.75" customHeight="1">
      <c r="A78" s="133"/>
      <c r="B78" s="133"/>
      <c r="C78" s="133"/>
      <c r="D78" s="133"/>
      <c r="E78" s="133"/>
      <c r="F78" s="133"/>
    </row>
    <row r="79" ht="15.75" customHeight="1">
      <c r="A79" s="133"/>
      <c r="B79" s="133"/>
      <c r="C79" s="133"/>
      <c r="D79" s="133"/>
      <c r="E79" s="133"/>
      <c r="F79" s="133"/>
    </row>
    <row r="80" ht="15.75" customHeight="1">
      <c r="A80" s="133"/>
      <c r="B80" s="133"/>
      <c r="C80" s="133"/>
      <c r="D80" s="133"/>
      <c r="E80" s="133"/>
      <c r="F80" s="133"/>
    </row>
    <row r="81" ht="15.75" customHeight="1">
      <c r="A81" s="133"/>
      <c r="B81" s="133"/>
      <c r="C81" s="133"/>
      <c r="D81" s="133"/>
      <c r="E81" s="133"/>
      <c r="F81" s="133"/>
    </row>
    <row r="82" ht="15.75" customHeight="1">
      <c r="A82" s="133"/>
      <c r="B82" s="133"/>
      <c r="C82" s="133"/>
      <c r="D82" s="133"/>
      <c r="E82" s="133"/>
      <c r="F82" s="133"/>
    </row>
    <row r="83" ht="15.75" customHeight="1">
      <c r="A83" s="133"/>
      <c r="B83" s="133"/>
      <c r="C83" s="133"/>
      <c r="D83" s="133"/>
      <c r="E83" s="133"/>
      <c r="F83" s="133"/>
    </row>
    <row r="84" ht="15.75" customHeight="1">
      <c r="A84" s="133"/>
      <c r="B84" s="372"/>
      <c r="C84" s="133"/>
      <c r="D84" s="133"/>
      <c r="E84" s="133"/>
      <c r="F84" s="133"/>
    </row>
    <row r="85" ht="15.75" customHeight="1">
      <c r="A85" s="133"/>
      <c r="B85" s="596" t="s">
        <v>496</v>
      </c>
      <c r="C85" s="133"/>
      <c r="D85" s="133"/>
      <c r="E85" s="133"/>
      <c r="F85" s="133"/>
    </row>
    <row r="86" ht="15.75" customHeight="1">
      <c r="A86" s="133"/>
      <c r="B86" s="133"/>
      <c r="C86" s="133"/>
      <c r="D86" s="133"/>
      <c r="E86" s="133"/>
      <c r="F86" s="133"/>
    </row>
    <row r="87" ht="15.75" customHeight="1">
      <c r="A87" s="133"/>
      <c r="B87" s="133"/>
      <c r="C87" s="133"/>
      <c r="D87" s="133"/>
      <c r="E87" s="133"/>
      <c r="F87" s="133"/>
    </row>
    <row r="88" ht="15.75" customHeight="1">
      <c r="A88" s="133"/>
      <c r="B88" s="133"/>
      <c r="C88" s="133"/>
      <c r="D88" s="133"/>
      <c r="E88" s="133"/>
      <c r="F88" s="133"/>
    </row>
    <row r="89" ht="15.75" customHeight="1">
      <c r="A89" s="133"/>
      <c r="B89" s="133"/>
      <c r="C89" s="133"/>
      <c r="D89" s="133"/>
      <c r="E89" s="133"/>
      <c r="F89" s="133"/>
    </row>
    <row r="90" ht="15.75" customHeight="1">
      <c r="A90" s="133"/>
      <c r="B90" s="133"/>
      <c r="C90" s="133"/>
      <c r="D90" s="133"/>
      <c r="E90" s="133"/>
      <c r="F90" s="133"/>
    </row>
    <row r="91" ht="15.75" customHeight="1">
      <c r="A91" s="133"/>
      <c r="B91" s="133"/>
      <c r="C91" s="133"/>
      <c r="D91" s="133"/>
      <c r="E91" s="133"/>
      <c r="F91" s="133"/>
    </row>
    <row r="92" ht="15.75" customHeight="1">
      <c r="A92" s="133"/>
      <c r="B92" s="133"/>
      <c r="C92" s="133"/>
      <c r="D92" s="133"/>
      <c r="E92" s="133"/>
      <c r="F92" s="133"/>
    </row>
    <row r="93" ht="15.75" customHeight="1">
      <c r="A93" s="133"/>
      <c r="B93" s="133"/>
      <c r="C93" s="133"/>
      <c r="D93" s="133"/>
      <c r="E93" s="133"/>
      <c r="F93" s="133"/>
    </row>
    <row r="94" ht="15.75" customHeight="1">
      <c r="A94" s="133"/>
      <c r="B94" s="133"/>
      <c r="C94" s="133"/>
      <c r="D94" s="133"/>
      <c r="E94" s="133"/>
      <c r="F94" s="133"/>
    </row>
    <row r="95" ht="15.75" customHeight="1">
      <c r="A95" s="133"/>
      <c r="B95" s="133"/>
      <c r="C95" s="133"/>
      <c r="D95" s="133"/>
      <c r="E95" s="133"/>
      <c r="F95" s="133"/>
    </row>
    <row r="96" ht="15.75" customHeight="1">
      <c r="A96" s="133"/>
      <c r="B96" s="133"/>
      <c r="C96" s="133"/>
      <c r="D96" s="133"/>
      <c r="E96" s="133"/>
      <c r="F96" s="133"/>
    </row>
    <row r="97" ht="15.75" customHeight="1">
      <c r="A97" s="133"/>
      <c r="B97" s="133"/>
      <c r="C97" s="133"/>
      <c r="D97" s="133"/>
      <c r="E97" s="133"/>
      <c r="F97" s="133"/>
    </row>
    <row r="98" ht="15.75" customHeight="1">
      <c r="A98" s="133"/>
      <c r="B98" s="133"/>
      <c r="C98" s="133"/>
      <c r="D98" s="133"/>
      <c r="E98" s="133"/>
      <c r="F98" s="133"/>
    </row>
    <row r="99" ht="15.75" customHeight="1">
      <c r="A99" s="133"/>
      <c r="B99" s="133"/>
      <c r="C99" s="133"/>
      <c r="D99" s="133"/>
      <c r="E99" s="133"/>
      <c r="F99" s="133"/>
    </row>
    <row r="100" ht="15.75" customHeight="1">
      <c r="A100" s="133"/>
      <c r="B100" s="133"/>
      <c r="C100" s="133"/>
      <c r="D100" s="133"/>
      <c r="E100" s="133"/>
      <c r="F100" s="133"/>
    </row>
    <row r="101" ht="15.75" customHeight="1">
      <c r="A101" s="133"/>
      <c r="B101" s="133"/>
      <c r="C101" s="133"/>
      <c r="D101" s="133"/>
      <c r="E101" s="133"/>
      <c r="F101" s="133"/>
    </row>
    <row r="102" ht="15.75" customHeight="1">
      <c r="A102" s="133"/>
      <c r="B102" s="133"/>
      <c r="C102" s="133"/>
      <c r="D102" s="133"/>
      <c r="E102" s="133"/>
      <c r="F102" s="133"/>
    </row>
    <row r="103" ht="15.75" customHeight="1">
      <c r="A103" s="133"/>
      <c r="B103" s="133"/>
      <c r="C103" s="133"/>
      <c r="D103" s="133"/>
      <c r="E103" s="133"/>
      <c r="F103" s="133"/>
    </row>
    <row r="104" ht="15.75" customHeight="1">
      <c r="A104" s="133"/>
      <c r="B104" s="133"/>
      <c r="C104" s="133"/>
      <c r="D104" s="133"/>
      <c r="E104" s="133"/>
      <c r="F104" s="133"/>
    </row>
    <row r="105" ht="15.75" customHeight="1">
      <c r="A105" s="133"/>
      <c r="B105" s="133"/>
      <c r="C105" s="133"/>
      <c r="D105" s="133"/>
      <c r="E105" s="133"/>
      <c r="F105" s="133"/>
    </row>
    <row r="106" ht="15.75" customHeight="1">
      <c r="A106" s="133"/>
      <c r="B106" s="133"/>
      <c r="C106" s="133"/>
      <c r="D106" s="133"/>
      <c r="E106" s="133"/>
      <c r="F106" s="133"/>
    </row>
    <row r="107" ht="15.75" customHeight="1">
      <c r="A107" s="133"/>
      <c r="B107" s="133"/>
      <c r="C107" s="133"/>
      <c r="D107" s="133"/>
      <c r="E107" s="133"/>
      <c r="F107" s="133"/>
    </row>
    <row r="108" ht="15.75" customHeight="1">
      <c r="A108" s="133"/>
      <c r="B108" s="133"/>
      <c r="C108" s="133"/>
      <c r="D108" s="133"/>
      <c r="E108" s="133"/>
      <c r="F108" s="133"/>
    </row>
    <row r="109" ht="15.75" customHeight="1">
      <c r="A109" s="133"/>
      <c r="B109" s="133"/>
      <c r="C109" s="133"/>
      <c r="D109" s="133"/>
      <c r="E109" s="133"/>
      <c r="F109" s="133"/>
    </row>
    <row r="110" ht="15.75" customHeight="1">
      <c r="A110" s="133"/>
      <c r="B110" s="133"/>
      <c r="C110" s="133"/>
      <c r="D110" s="133"/>
      <c r="E110" s="133"/>
      <c r="F110" s="133"/>
    </row>
    <row r="111" ht="15.75" customHeight="1">
      <c r="A111" s="133"/>
      <c r="B111" s="133"/>
      <c r="C111" s="133"/>
      <c r="D111" s="133"/>
      <c r="E111" s="133"/>
      <c r="F111" s="133"/>
    </row>
    <row r="112" ht="15.75" customHeight="1">
      <c r="A112" s="133"/>
      <c r="B112" s="133"/>
      <c r="C112" s="133"/>
      <c r="D112" s="133"/>
      <c r="E112" s="133"/>
      <c r="F112" s="133"/>
    </row>
    <row r="113" ht="15.75" customHeight="1">
      <c r="A113" s="133"/>
      <c r="B113" s="133"/>
      <c r="C113" s="133"/>
      <c r="D113" s="133"/>
      <c r="E113" s="133"/>
      <c r="F113" s="133"/>
    </row>
    <row r="114" ht="15.75" customHeight="1">
      <c r="A114" s="133"/>
      <c r="B114" s="133"/>
      <c r="C114" s="133"/>
      <c r="D114" s="133"/>
      <c r="E114" s="133"/>
      <c r="F114" s="133"/>
    </row>
    <row r="115" ht="15.75" customHeight="1">
      <c r="A115" s="133"/>
      <c r="B115" s="133"/>
      <c r="C115" s="133"/>
      <c r="D115" s="133"/>
      <c r="E115" s="133"/>
      <c r="F115" s="133"/>
    </row>
    <row r="116" ht="15.75" customHeight="1">
      <c r="A116" s="133"/>
      <c r="B116" s="133"/>
      <c r="C116" s="133"/>
      <c r="D116" s="133"/>
      <c r="E116" s="133"/>
      <c r="F116" s="133"/>
    </row>
    <row r="117" ht="15.75" customHeight="1">
      <c r="A117" s="133"/>
      <c r="B117" s="133"/>
      <c r="C117" s="133"/>
      <c r="D117" s="133"/>
      <c r="E117" s="133"/>
      <c r="F117" s="133"/>
    </row>
    <row r="118" ht="15.75" customHeight="1">
      <c r="A118" s="133"/>
      <c r="B118" s="133"/>
      <c r="C118" s="133"/>
      <c r="D118" s="133"/>
      <c r="E118" s="133"/>
      <c r="F118" s="133"/>
    </row>
    <row r="119" ht="15.75" customHeight="1">
      <c r="A119" s="133"/>
      <c r="B119" s="133"/>
      <c r="C119" s="133"/>
      <c r="D119" s="133"/>
      <c r="E119" s="133"/>
      <c r="F119" s="133"/>
    </row>
    <row r="120" ht="15.75" customHeight="1">
      <c r="A120" s="133"/>
      <c r="B120" s="133"/>
      <c r="C120" s="133"/>
      <c r="D120" s="133"/>
      <c r="E120" s="133"/>
      <c r="F120" s="133"/>
    </row>
    <row r="121" ht="15.75" customHeight="1">
      <c r="A121" s="133"/>
      <c r="B121" s="133"/>
      <c r="C121" s="133"/>
      <c r="D121" s="133"/>
      <c r="E121" s="133"/>
      <c r="F121" s="133"/>
    </row>
    <row r="122" ht="15.75" customHeight="1">
      <c r="A122" s="133"/>
      <c r="B122" s="133"/>
      <c r="C122" s="133"/>
      <c r="D122" s="133"/>
      <c r="E122" s="133"/>
      <c r="F122" s="133"/>
    </row>
    <row r="123" ht="15.75" customHeight="1">
      <c r="A123" s="133"/>
      <c r="B123" s="133"/>
      <c r="C123" s="133"/>
      <c r="D123" s="133"/>
      <c r="E123" s="133"/>
      <c r="F123" s="133"/>
    </row>
    <row r="124" ht="15.75" customHeight="1">
      <c r="A124" s="133"/>
      <c r="B124" s="133"/>
      <c r="C124" s="133"/>
      <c r="D124" s="133"/>
      <c r="E124" s="133"/>
      <c r="F124" s="133"/>
    </row>
    <row r="125" ht="15.75" customHeight="1">
      <c r="A125" s="133"/>
      <c r="B125" s="133"/>
      <c r="C125" s="133"/>
      <c r="D125" s="133"/>
      <c r="E125" s="133"/>
      <c r="F125" s="133"/>
    </row>
    <row r="126" ht="15.75" customHeight="1">
      <c r="A126" s="133"/>
      <c r="B126" s="133"/>
      <c r="C126" s="133"/>
      <c r="D126" s="133"/>
      <c r="E126" s="133"/>
      <c r="F126" s="133"/>
    </row>
    <row r="127" ht="15.75" customHeight="1">
      <c r="A127" s="133"/>
      <c r="B127" s="133"/>
      <c r="C127" s="133"/>
      <c r="D127" s="133"/>
      <c r="E127" s="133"/>
      <c r="F127" s="133"/>
    </row>
    <row r="128" ht="15.75" customHeight="1">
      <c r="A128" s="133"/>
      <c r="B128" s="133"/>
      <c r="C128" s="133"/>
      <c r="D128" s="133"/>
      <c r="E128" s="133"/>
      <c r="F128" s="133"/>
    </row>
    <row r="129" ht="15.75" customHeight="1">
      <c r="A129" s="133"/>
      <c r="B129" s="133"/>
      <c r="C129" s="133"/>
      <c r="D129" s="133"/>
      <c r="E129" s="133"/>
      <c r="F129" s="133"/>
    </row>
    <row r="130" ht="15.75" customHeight="1">
      <c r="A130" s="133"/>
      <c r="B130" s="133"/>
      <c r="C130" s="133"/>
      <c r="D130" s="133"/>
      <c r="E130" s="133"/>
      <c r="F130" s="133"/>
    </row>
    <row r="131" ht="15.75" customHeight="1">
      <c r="A131" s="133"/>
      <c r="B131" s="133"/>
      <c r="C131" s="133"/>
      <c r="D131" s="133"/>
      <c r="E131" s="133"/>
      <c r="F131" s="133"/>
    </row>
    <row r="132" ht="15.75" customHeight="1">
      <c r="A132" s="133"/>
      <c r="B132" s="133"/>
      <c r="C132" s="133"/>
      <c r="D132" s="133"/>
      <c r="E132" s="133"/>
      <c r="F132" s="133"/>
    </row>
    <row r="133" ht="15.75" customHeight="1">
      <c r="A133" s="133"/>
      <c r="B133" s="133"/>
      <c r="C133" s="133"/>
      <c r="D133" s="133"/>
      <c r="E133" s="133"/>
      <c r="F133" s="133"/>
    </row>
    <row r="134" ht="15.75" customHeight="1">
      <c r="A134" s="133"/>
      <c r="B134" s="133"/>
      <c r="C134" s="133"/>
      <c r="D134" s="133"/>
      <c r="E134" s="133"/>
      <c r="F134" s="133"/>
    </row>
    <row r="135" ht="15.75" customHeight="1">
      <c r="A135" s="133"/>
      <c r="B135" s="133"/>
      <c r="C135" s="133"/>
      <c r="D135" s="133"/>
      <c r="E135" s="133"/>
      <c r="F135" s="133"/>
    </row>
    <row r="136" ht="15.75" customHeight="1">
      <c r="A136" s="133"/>
      <c r="B136" s="133"/>
      <c r="C136" s="133"/>
      <c r="D136" s="133"/>
      <c r="E136" s="133"/>
      <c r="F136" s="133"/>
    </row>
    <row r="137" ht="15.75" customHeight="1">
      <c r="A137" s="133"/>
      <c r="B137" s="133"/>
      <c r="C137" s="133"/>
      <c r="D137" s="133"/>
      <c r="E137" s="133"/>
      <c r="F137" s="133"/>
    </row>
    <row r="138" ht="15.75" customHeight="1">
      <c r="A138" s="133"/>
      <c r="B138" s="133"/>
      <c r="C138" s="133"/>
      <c r="D138" s="133"/>
      <c r="E138" s="133"/>
      <c r="F138" s="133"/>
    </row>
    <row r="139" ht="15.75" customHeight="1">
      <c r="A139" s="133"/>
      <c r="B139" s="133"/>
      <c r="C139" s="133"/>
      <c r="D139" s="133"/>
      <c r="E139" s="133"/>
      <c r="F139" s="133"/>
    </row>
    <row r="140" ht="15.75" customHeight="1">
      <c r="A140" s="133"/>
      <c r="B140" s="133"/>
      <c r="C140" s="133"/>
      <c r="D140" s="133"/>
      <c r="E140" s="133"/>
      <c r="F140" s="133"/>
    </row>
    <row r="141" ht="15.75" customHeight="1">
      <c r="A141" s="133"/>
      <c r="B141" s="133"/>
      <c r="C141" s="133"/>
      <c r="D141" s="133"/>
      <c r="E141" s="133"/>
      <c r="F141" s="133"/>
    </row>
    <row r="142" ht="15.75" customHeight="1">
      <c r="A142" s="133"/>
      <c r="B142" s="133"/>
      <c r="C142" s="133"/>
      <c r="D142" s="133"/>
      <c r="E142" s="133"/>
      <c r="F142" s="133"/>
    </row>
    <row r="143" ht="15.75" customHeight="1">
      <c r="A143" s="133"/>
      <c r="B143" s="133"/>
      <c r="C143" s="133"/>
      <c r="D143" s="133"/>
      <c r="E143" s="133"/>
      <c r="F143" s="133"/>
    </row>
    <row r="144" ht="15.75" customHeight="1">
      <c r="A144" s="133"/>
      <c r="B144" s="133"/>
      <c r="C144" s="133"/>
      <c r="D144" s="133"/>
      <c r="E144" s="133"/>
      <c r="F144" s="133"/>
    </row>
    <row r="145" ht="15.75" customHeight="1">
      <c r="A145" s="133"/>
      <c r="B145" s="133"/>
      <c r="C145" s="133"/>
      <c r="D145" s="133"/>
      <c r="E145" s="133"/>
      <c r="F145" s="133"/>
    </row>
    <row r="146" ht="15.75" customHeight="1">
      <c r="A146" s="133"/>
      <c r="B146" s="133"/>
      <c r="C146" s="133"/>
      <c r="D146" s="133"/>
      <c r="E146" s="133"/>
      <c r="F146" s="133"/>
    </row>
    <row r="147" ht="15.75" customHeight="1">
      <c r="A147" s="133"/>
      <c r="B147" s="133"/>
      <c r="C147" s="133"/>
      <c r="D147" s="133"/>
      <c r="E147" s="133"/>
      <c r="F147" s="133"/>
    </row>
    <row r="148" ht="15.75" customHeight="1">
      <c r="A148" s="133"/>
      <c r="B148" s="133"/>
      <c r="C148" s="133"/>
      <c r="D148" s="133"/>
      <c r="E148" s="133"/>
      <c r="F148" s="133"/>
    </row>
    <row r="149" ht="15.75" customHeight="1">
      <c r="A149" s="133"/>
      <c r="B149" s="133"/>
      <c r="C149" s="133"/>
      <c r="D149" s="133"/>
      <c r="E149" s="133"/>
      <c r="F149" s="133"/>
    </row>
    <row r="150" ht="15.75" customHeight="1">
      <c r="A150" s="133"/>
      <c r="B150" s="133"/>
      <c r="C150" s="133"/>
      <c r="D150" s="133"/>
      <c r="E150" s="133"/>
      <c r="F150" s="133"/>
    </row>
    <row r="151" ht="15.75" customHeight="1">
      <c r="A151" s="133"/>
      <c r="B151" s="133"/>
      <c r="C151" s="133"/>
      <c r="D151" s="133"/>
      <c r="E151" s="133"/>
      <c r="F151" s="133"/>
    </row>
    <row r="152" ht="15.75" customHeight="1">
      <c r="A152" s="133"/>
      <c r="B152" s="133"/>
      <c r="C152" s="133"/>
      <c r="D152" s="133"/>
      <c r="E152" s="133"/>
      <c r="F152" s="133"/>
    </row>
    <row r="153" ht="15.75" customHeight="1">
      <c r="A153" s="133"/>
      <c r="B153" s="133"/>
      <c r="C153" s="133"/>
      <c r="D153" s="133"/>
      <c r="E153" s="133"/>
      <c r="F153" s="133"/>
    </row>
    <row r="154" ht="15.75" customHeight="1">
      <c r="A154" s="133"/>
      <c r="B154" s="133"/>
      <c r="C154" s="133"/>
      <c r="D154" s="133"/>
      <c r="E154" s="133"/>
      <c r="F154" s="133"/>
    </row>
    <row r="155" ht="15.75" customHeight="1">
      <c r="A155" s="133"/>
      <c r="B155" s="133"/>
      <c r="C155" s="133"/>
      <c r="D155" s="133"/>
      <c r="E155" s="133"/>
      <c r="F155" s="133"/>
    </row>
    <row r="156" ht="15.75" customHeight="1">
      <c r="A156" s="133"/>
      <c r="B156" s="133"/>
      <c r="C156" s="133"/>
      <c r="D156" s="133"/>
      <c r="E156" s="133"/>
      <c r="F156" s="133"/>
    </row>
    <row r="157" ht="15.75" customHeight="1">
      <c r="A157" s="133"/>
      <c r="B157" s="133"/>
      <c r="C157" s="133"/>
      <c r="D157" s="133"/>
      <c r="E157" s="133"/>
      <c r="F157" s="133"/>
    </row>
    <row r="158" ht="15.75" customHeight="1">
      <c r="A158" s="133"/>
      <c r="B158" s="133"/>
      <c r="C158" s="133"/>
      <c r="D158" s="133"/>
      <c r="E158" s="133"/>
      <c r="F158" s="133"/>
    </row>
    <row r="159" ht="15.75" customHeight="1">
      <c r="A159" s="133"/>
      <c r="B159" s="133"/>
      <c r="C159" s="133"/>
      <c r="D159" s="133"/>
      <c r="E159" s="133"/>
      <c r="F159" s="133"/>
    </row>
    <row r="160" ht="15.75" customHeight="1">
      <c r="A160" s="133"/>
      <c r="B160" s="133"/>
      <c r="C160" s="133"/>
      <c r="D160" s="133"/>
      <c r="E160" s="133"/>
      <c r="F160" s="133"/>
    </row>
    <row r="161" ht="15.75" customHeight="1">
      <c r="A161" s="133"/>
      <c r="B161" s="133"/>
      <c r="C161" s="133"/>
      <c r="D161" s="133"/>
      <c r="E161" s="133"/>
      <c r="F161" s="133"/>
    </row>
    <row r="162" ht="15.75" customHeight="1">
      <c r="A162" s="133"/>
      <c r="B162" s="133"/>
      <c r="C162" s="133"/>
      <c r="D162" s="133"/>
      <c r="E162" s="133"/>
      <c r="F162" s="133"/>
    </row>
    <row r="163" ht="15.75" customHeight="1">
      <c r="A163" s="133"/>
      <c r="B163" s="133"/>
      <c r="C163" s="133"/>
      <c r="D163" s="133"/>
      <c r="E163" s="133"/>
      <c r="F163" s="133"/>
    </row>
    <row r="164" ht="15.75" customHeight="1">
      <c r="A164" s="133"/>
      <c r="B164" s="133"/>
      <c r="C164" s="133"/>
      <c r="D164" s="133"/>
      <c r="E164" s="133"/>
      <c r="F164" s="133"/>
    </row>
    <row r="165" ht="15.75" customHeight="1">
      <c r="A165" s="133"/>
      <c r="B165" s="133"/>
      <c r="C165" s="133"/>
      <c r="D165" s="133"/>
      <c r="E165" s="133"/>
      <c r="F165" s="133"/>
    </row>
    <row r="166" ht="15.75" customHeight="1">
      <c r="A166" s="133"/>
      <c r="B166" s="133"/>
      <c r="C166" s="133"/>
      <c r="D166" s="133"/>
      <c r="E166" s="133"/>
      <c r="F166" s="133"/>
    </row>
    <row r="167" ht="15.75" customHeight="1">
      <c r="A167" s="133"/>
      <c r="B167" s="133"/>
      <c r="C167" s="133"/>
      <c r="D167" s="133"/>
      <c r="E167" s="133"/>
      <c r="F167" s="133"/>
    </row>
    <row r="168" ht="15.75" customHeight="1">
      <c r="A168" s="133"/>
      <c r="B168" s="133"/>
      <c r="C168" s="133"/>
      <c r="D168" s="133"/>
      <c r="E168" s="133"/>
      <c r="F168" s="133"/>
    </row>
    <row r="169" ht="15.75" customHeight="1">
      <c r="A169" s="133"/>
      <c r="B169" s="133"/>
      <c r="C169" s="133"/>
      <c r="D169" s="133"/>
      <c r="E169" s="133"/>
      <c r="F169" s="133"/>
    </row>
    <row r="170" ht="15.75" customHeight="1">
      <c r="A170" s="133"/>
      <c r="B170" s="133"/>
      <c r="C170" s="133"/>
      <c r="D170" s="133"/>
      <c r="E170" s="133"/>
      <c r="F170" s="133"/>
    </row>
    <row r="171" ht="15.75" customHeight="1">
      <c r="A171" s="133"/>
      <c r="B171" s="133"/>
      <c r="C171" s="133"/>
      <c r="D171" s="133"/>
      <c r="E171" s="133"/>
      <c r="F171" s="133"/>
    </row>
    <row r="172" ht="15.75" customHeight="1">
      <c r="A172" s="133"/>
      <c r="B172" s="133"/>
      <c r="C172" s="133"/>
      <c r="D172" s="133"/>
      <c r="E172" s="133"/>
      <c r="F172" s="133"/>
    </row>
    <row r="173" ht="15.75" customHeight="1">
      <c r="A173" s="133"/>
      <c r="B173" s="133"/>
      <c r="C173" s="133"/>
      <c r="D173" s="133"/>
      <c r="E173" s="133"/>
      <c r="F173" s="133"/>
    </row>
    <row r="174" ht="15.75" customHeight="1">
      <c r="A174" s="133"/>
      <c r="B174" s="133"/>
      <c r="C174" s="133"/>
      <c r="D174" s="133"/>
      <c r="E174" s="133"/>
      <c r="F174" s="133"/>
    </row>
    <row r="175" ht="15.75" customHeight="1">
      <c r="A175" s="133"/>
      <c r="B175" s="133"/>
      <c r="C175" s="133"/>
      <c r="D175" s="133"/>
      <c r="E175" s="133"/>
      <c r="F175" s="133"/>
    </row>
    <row r="176" ht="15.75" customHeight="1">
      <c r="A176" s="133"/>
      <c r="B176" s="133"/>
      <c r="C176" s="133"/>
      <c r="D176" s="133"/>
      <c r="E176" s="133"/>
      <c r="F176" s="133"/>
    </row>
    <row r="177" ht="15.75" customHeight="1">
      <c r="A177" s="133"/>
      <c r="B177" s="133"/>
      <c r="C177" s="133"/>
      <c r="D177" s="133"/>
      <c r="E177" s="133"/>
      <c r="F177" s="133"/>
    </row>
    <row r="178" ht="15.75" customHeight="1">
      <c r="A178" s="133"/>
      <c r="B178" s="133"/>
      <c r="C178" s="133"/>
      <c r="D178" s="133"/>
      <c r="E178" s="133"/>
      <c r="F178" s="133"/>
    </row>
    <row r="179" ht="15.75" customHeight="1">
      <c r="A179" s="133"/>
      <c r="B179" s="133"/>
      <c r="C179" s="133"/>
      <c r="D179" s="133"/>
      <c r="E179" s="133"/>
      <c r="F179" s="133"/>
    </row>
    <row r="180" ht="15.75" customHeight="1">
      <c r="A180" s="133"/>
      <c r="B180" s="133"/>
      <c r="C180" s="133"/>
      <c r="D180" s="133"/>
      <c r="E180" s="133"/>
      <c r="F180" s="133"/>
    </row>
    <row r="181" ht="15.75" customHeight="1">
      <c r="A181" s="133"/>
      <c r="B181" s="133"/>
      <c r="C181" s="133"/>
      <c r="D181" s="133"/>
      <c r="E181" s="133"/>
      <c r="F181" s="133"/>
    </row>
    <row r="182" ht="15.75" customHeight="1">
      <c r="A182" s="133"/>
      <c r="B182" s="133"/>
      <c r="C182" s="133"/>
      <c r="D182" s="133"/>
      <c r="E182" s="133"/>
      <c r="F182" s="133"/>
    </row>
    <row r="183" ht="15.75" customHeight="1">
      <c r="A183" s="133"/>
      <c r="B183" s="133"/>
      <c r="C183" s="133"/>
      <c r="D183" s="133"/>
      <c r="E183" s="133"/>
      <c r="F183" s="133"/>
    </row>
    <row r="184" ht="15.75" customHeight="1">
      <c r="A184" s="133"/>
      <c r="B184" s="133"/>
      <c r="C184" s="133"/>
      <c r="D184" s="133"/>
      <c r="E184" s="133"/>
      <c r="F184" s="133"/>
    </row>
    <row r="185" ht="15.75" customHeight="1">
      <c r="A185" s="133"/>
      <c r="B185" s="133"/>
      <c r="C185" s="133"/>
      <c r="D185" s="133"/>
      <c r="E185" s="133"/>
      <c r="F185" s="133"/>
    </row>
    <row r="186" ht="15.75" customHeight="1">
      <c r="A186" s="133"/>
      <c r="B186" s="133"/>
      <c r="C186" s="133"/>
      <c r="D186" s="133"/>
      <c r="E186" s="133"/>
      <c r="F186" s="133"/>
    </row>
    <row r="187" ht="15.75" customHeight="1">
      <c r="A187" s="133"/>
      <c r="B187" s="133"/>
      <c r="C187" s="133"/>
      <c r="D187" s="133"/>
      <c r="E187" s="133"/>
      <c r="F187" s="133"/>
    </row>
    <row r="188" ht="15.75" customHeight="1">
      <c r="A188" s="133"/>
      <c r="B188" s="133"/>
      <c r="C188" s="133"/>
      <c r="D188" s="133"/>
      <c r="E188" s="133"/>
      <c r="F188" s="133"/>
    </row>
    <row r="189" ht="15.75" customHeight="1">
      <c r="A189" s="133"/>
      <c r="B189" s="133"/>
      <c r="C189" s="133"/>
      <c r="D189" s="133"/>
      <c r="E189" s="133"/>
      <c r="F189" s="133"/>
    </row>
    <row r="190" ht="15.75" customHeight="1">
      <c r="A190" s="133"/>
      <c r="B190" s="133"/>
      <c r="C190" s="133"/>
      <c r="D190" s="133"/>
      <c r="E190" s="133"/>
      <c r="F190" s="133"/>
    </row>
    <row r="191" ht="15.75" customHeight="1">
      <c r="A191" s="133"/>
      <c r="B191" s="133"/>
      <c r="C191" s="133"/>
      <c r="D191" s="133"/>
      <c r="E191" s="133"/>
      <c r="F191" s="133"/>
    </row>
    <row r="192" ht="15.75" customHeight="1">
      <c r="A192" s="133"/>
      <c r="B192" s="133"/>
      <c r="C192" s="133"/>
      <c r="D192" s="133"/>
      <c r="E192" s="133"/>
      <c r="F192" s="133"/>
    </row>
    <row r="193" ht="15.75" customHeight="1">
      <c r="A193" s="133"/>
      <c r="B193" s="133"/>
      <c r="C193" s="133"/>
      <c r="D193" s="133"/>
      <c r="E193" s="133"/>
      <c r="F193" s="133"/>
    </row>
    <row r="194" ht="15.75" customHeight="1">
      <c r="A194" s="133"/>
      <c r="B194" s="133"/>
      <c r="C194" s="133"/>
      <c r="D194" s="133"/>
      <c r="E194" s="133"/>
      <c r="F194" s="133"/>
    </row>
    <row r="195" ht="15.75" customHeight="1">
      <c r="A195" s="133"/>
      <c r="B195" s="133"/>
      <c r="C195" s="133"/>
      <c r="D195" s="133"/>
      <c r="E195" s="133"/>
      <c r="F195" s="133"/>
    </row>
    <row r="196" ht="15.75" customHeight="1">
      <c r="A196" s="133"/>
      <c r="B196" s="133"/>
      <c r="C196" s="133"/>
      <c r="D196" s="133"/>
      <c r="E196" s="133"/>
      <c r="F196" s="133"/>
    </row>
    <row r="197" ht="15.75" customHeight="1">
      <c r="A197" s="133"/>
      <c r="B197" s="133"/>
      <c r="C197" s="133"/>
      <c r="D197" s="133"/>
      <c r="E197" s="133"/>
      <c r="F197" s="133"/>
    </row>
    <row r="198" ht="15.75" customHeight="1">
      <c r="A198" s="133"/>
      <c r="B198" s="133"/>
      <c r="C198" s="133"/>
      <c r="D198" s="133"/>
      <c r="E198" s="133"/>
      <c r="F198" s="133"/>
    </row>
    <row r="199" ht="15.75" customHeight="1">
      <c r="A199" s="133"/>
      <c r="B199" s="133"/>
      <c r="C199" s="133"/>
      <c r="D199" s="133"/>
      <c r="E199" s="133"/>
      <c r="F199" s="133"/>
    </row>
    <row r="200" ht="15.75" customHeight="1">
      <c r="A200" s="133"/>
      <c r="B200" s="133"/>
      <c r="C200" s="133"/>
      <c r="D200" s="133"/>
      <c r="E200" s="133"/>
      <c r="F200" s="133"/>
    </row>
    <row r="201" ht="15.75" customHeight="1">
      <c r="A201" s="133"/>
      <c r="B201" s="133"/>
      <c r="C201" s="133"/>
      <c r="D201" s="133"/>
      <c r="E201" s="133"/>
      <c r="F201" s="133"/>
    </row>
    <row r="202" ht="15.75" customHeight="1">
      <c r="A202" s="133"/>
      <c r="B202" s="133"/>
      <c r="C202" s="133"/>
      <c r="D202" s="133"/>
      <c r="E202" s="133"/>
      <c r="F202" s="133"/>
    </row>
    <row r="203" ht="15.75" customHeight="1">
      <c r="A203" s="133"/>
      <c r="B203" s="133"/>
      <c r="C203" s="133"/>
      <c r="D203" s="133"/>
      <c r="E203" s="133"/>
      <c r="F203" s="133"/>
    </row>
    <row r="204" ht="15.75" customHeight="1">
      <c r="A204" s="133"/>
      <c r="B204" s="133"/>
      <c r="C204" s="133"/>
      <c r="D204" s="133"/>
      <c r="E204" s="133"/>
      <c r="F204" s="133"/>
    </row>
    <row r="205" ht="15.75" customHeight="1">
      <c r="A205" s="133"/>
      <c r="B205" s="133"/>
      <c r="C205" s="133"/>
      <c r="D205" s="133"/>
      <c r="E205" s="133"/>
      <c r="F205" s="133"/>
    </row>
    <row r="206" ht="15.75" customHeight="1">
      <c r="A206" s="133"/>
      <c r="B206" s="133"/>
      <c r="C206" s="133"/>
      <c r="D206" s="133"/>
      <c r="E206" s="133"/>
      <c r="F206" s="133"/>
    </row>
    <row r="207" ht="15.75" customHeight="1">
      <c r="A207" s="133"/>
      <c r="B207" s="133"/>
      <c r="C207" s="133"/>
      <c r="D207" s="133"/>
      <c r="E207" s="133"/>
      <c r="F207" s="133"/>
    </row>
    <row r="208" ht="15.75" customHeight="1">
      <c r="A208" s="133"/>
      <c r="B208" s="133"/>
      <c r="C208" s="133"/>
      <c r="D208" s="133"/>
      <c r="E208" s="133"/>
      <c r="F208" s="133"/>
    </row>
    <row r="209" ht="15.75" customHeight="1">
      <c r="A209" s="133"/>
      <c r="B209" s="133"/>
      <c r="C209" s="133"/>
      <c r="D209" s="133"/>
      <c r="E209" s="133"/>
      <c r="F209" s="133"/>
    </row>
    <row r="210" ht="15.75" customHeight="1">
      <c r="A210" s="133"/>
      <c r="B210" s="133"/>
      <c r="C210" s="133"/>
      <c r="D210" s="133"/>
      <c r="E210" s="133"/>
      <c r="F210" s="133"/>
    </row>
    <row r="211" ht="15.75" customHeight="1">
      <c r="A211" s="133"/>
      <c r="B211" s="133"/>
      <c r="C211" s="133"/>
      <c r="D211" s="133"/>
      <c r="E211" s="133"/>
      <c r="F211" s="133"/>
    </row>
    <row r="212" ht="15.75" customHeight="1">
      <c r="A212" s="133"/>
      <c r="B212" s="133"/>
      <c r="C212" s="133"/>
      <c r="D212" s="133"/>
      <c r="E212" s="133"/>
      <c r="F212" s="133"/>
    </row>
    <row r="213" ht="15.75" customHeight="1">
      <c r="A213" s="133"/>
      <c r="B213" s="133"/>
      <c r="C213" s="133"/>
      <c r="D213" s="133"/>
      <c r="E213" s="133"/>
      <c r="F213" s="133"/>
    </row>
    <row r="214" ht="15.75" customHeight="1">
      <c r="A214" s="133"/>
      <c r="B214" s="133"/>
      <c r="C214" s="133"/>
      <c r="D214" s="133"/>
      <c r="E214" s="133"/>
      <c r="F214" s="133"/>
    </row>
    <row r="215" ht="15.75" customHeight="1">
      <c r="A215" s="133"/>
      <c r="B215" s="133"/>
      <c r="C215" s="133"/>
      <c r="D215" s="133"/>
      <c r="E215" s="133"/>
      <c r="F215" s="133"/>
    </row>
    <row r="216" ht="15.75" customHeight="1">
      <c r="A216" s="133"/>
      <c r="B216" s="133"/>
      <c r="C216" s="133"/>
      <c r="D216" s="133"/>
      <c r="E216" s="133"/>
      <c r="F216" s="133"/>
    </row>
    <row r="217" ht="15.75" customHeight="1">
      <c r="A217" s="133"/>
      <c r="B217" s="133"/>
      <c r="C217" s="133"/>
      <c r="D217" s="133"/>
      <c r="E217" s="133"/>
      <c r="F217" s="133"/>
    </row>
    <row r="218" ht="15.75" customHeight="1">
      <c r="A218" s="133"/>
      <c r="B218" s="133"/>
      <c r="C218" s="133"/>
      <c r="D218" s="133"/>
      <c r="E218" s="133"/>
      <c r="F218" s="133"/>
    </row>
    <row r="219" ht="15.75" customHeight="1">
      <c r="A219" s="133"/>
      <c r="B219" s="133"/>
      <c r="C219" s="133"/>
      <c r="D219" s="133"/>
      <c r="E219" s="133"/>
      <c r="F219" s="133"/>
    </row>
    <row r="220" ht="15.75" customHeight="1">
      <c r="A220" s="133"/>
      <c r="B220" s="133"/>
      <c r="C220" s="133"/>
      <c r="D220" s="133"/>
      <c r="E220" s="133"/>
      <c r="F220" s="133"/>
    </row>
    <row r="221" ht="15.75" customHeight="1">
      <c r="A221" s="133"/>
      <c r="B221" s="133"/>
      <c r="C221" s="133"/>
      <c r="D221" s="133"/>
      <c r="E221" s="133"/>
      <c r="F221" s="133"/>
    </row>
    <row r="222" ht="15.75" customHeight="1">
      <c r="A222" s="133"/>
      <c r="B222" s="133"/>
      <c r="C222" s="133"/>
      <c r="D222" s="133"/>
      <c r="E222" s="133"/>
      <c r="F222" s="133"/>
    </row>
    <row r="223" ht="15.75" customHeight="1">
      <c r="A223" s="133"/>
      <c r="B223" s="133"/>
      <c r="C223" s="133"/>
      <c r="D223" s="133"/>
      <c r="E223" s="133"/>
      <c r="F223" s="133"/>
    </row>
    <row r="224" ht="15.75" customHeight="1">
      <c r="A224" s="133"/>
      <c r="B224" s="133"/>
      <c r="C224" s="133"/>
      <c r="D224" s="133"/>
      <c r="E224" s="133"/>
      <c r="F224" s="133"/>
    </row>
    <row r="225" ht="15.75" customHeight="1">
      <c r="A225" s="133"/>
      <c r="B225" s="133"/>
      <c r="C225" s="133"/>
      <c r="D225" s="133"/>
      <c r="E225" s="133"/>
      <c r="F225" s="133"/>
    </row>
    <row r="226" ht="15.75" customHeight="1">
      <c r="A226" s="133"/>
      <c r="B226" s="133"/>
      <c r="C226" s="133"/>
      <c r="D226" s="133"/>
      <c r="E226" s="133"/>
      <c r="F226" s="133"/>
    </row>
    <row r="227" ht="15.75" customHeight="1">
      <c r="A227" s="133"/>
      <c r="B227" s="133"/>
      <c r="C227" s="133"/>
      <c r="D227" s="133"/>
      <c r="E227" s="133"/>
      <c r="F227" s="133"/>
    </row>
    <row r="228" ht="15.75" customHeight="1">
      <c r="A228" s="133"/>
      <c r="B228" s="133"/>
      <c r="C228" s="133"/>
      <c r="D228" s="133"/>
      <c r="E228" s="133"/>
      <c r="F228" s="133"/>
    </row>
    <row r="229" ht="15.75" customHeight="1">
      <c r="A229" s="133"/>
      <c r="B229" s="133"/>
      <c r="C229" s="133"/>
      <c r="D229" s="133"/>
      <c r="E229" s="133"/>
      <c r="F229" s="133"/>
    </row>
    <row r="230" ht="15.75" customHeight="1">
      <c r="A230" s="133"/>
      <c r="B230" s="133"/>
      <c r="C230" s="133"/>
      <c r="D230" s="133"/>
      <c r="E230" s="133"/>
      <c r="F230" s="133"/>
    </row>
    <row r="231" ht="15.75" customHeight="1">
      <c r="A231" s="133"/>
      <c r="B231" s="133"/>
      <c r="C231" s="133"/>
      <c r="D231" s="133"/>
      <c r="E231" s="133"/>
      <c r="F231" s="133"/>
    </row>
    <row r="232" ht="15.75" customHeight="1">
      <c r="A232" s="133"/>
      <c r="B232" s="133"/>
      <c r="C232" s="133"/>
      <c r="D232" s="133"/>
      <c r="E232" s="133"/>
      <c r="F232" s="133"/>
    </row>
    <row r="233" ht="15.75" customHeight="1">
      <c r="A233" s="133"/>
      <c r="B233" s="133"/>
      <c r="C233" s="133"/>
      <c r="D233" s="133"/>
      <c r="E233" s="133"/>
      <c r="F233" s="133"/>
    </row>
    <row r="234" ht="15.75" customHeight="1">
      <c r="A234" s="133"/>
      <c r="B234" s="133"/>
      <c r="C234" s="133"/>
      <c r="D234" s="133"/>
      <c r="E234" s="133"/>
      <c r="F234" s="133"/>
    </row>
    <row r="235" ht="15.75" customHeight="1">
      <c r="A235" s="133"/>
      <c r="B235" s="133"/>
      <c r="C235" s="133"/>
      <c r="D235" s="133"/>
      <c r="E235" s="133"/>
      <c r="F235" s="133"/>
    </row>
    <row r="236" ht="15.75" customHeight="1">
      <c r="A236" s="133"/>
      <c r="B236" s="133"/>
      <c r="C236" s="133"/>
      <c r="D236" s="133"/>
      <c r="E236" s="133"/>
      <c r="F236" s="133"/>
    </row>
    <row r="237" ht="15.75" customHeight="1">
      <c r="A237" s="133"/>
      <c r="B237" s="133"/>
      <c r="C237" s="133"/>
      <c r="D237" s="133"/>
      <c r="E237" s="133"/>
      <c r="F237" s="133"/>
    </row>
    <row r="238" ht="15.75" customHeight="1">
      <c r="A238" s="133"/>
      <c r="B238" s="133"/>
      <c r="C238" s="133"/>
      <c r="D238" s="133"/>
      <c r="E238" s="133"/>
      <c r="F238" s="133"/>
    </row>
    <row r="239" ht="15.75" customHeight="1">
      <c r="A239" s="133"/>
      <c r="B239" s="133"/>
      <c r="C239" s="133"/>
      <c r="D239" s="133"/>
      <c r="E239" s="133"/>
      <c r="F239" s="133"/>
    </row>
    <row r="240" ht="15.75" customHeight="1">
      <c r="A240" s="133"/>
      <c r="B240" s="133"/>
      <c r="C240" s="133"/>
      <c r="D240" s="133"/>
      <c r="E240" s="133"/>
      <c r="F240" s="133"/>
    </row>
    <row r="241" ht="15.75" customHeight="1">
      <c r="A241" s="133"/>
      <c r="B241" s="133"/>
      <c r="C241" s="133"/>
      <c r="D241" s="133"/>
      <c r="E241" s="133"/>
      <c r="F241" s="133"/>
    </row>
    <row r="242" ht="15.75" customHeight="1">
      <c r="A242" s="133"/>
      <c r="B242" s="133"/>
      <c r="C242" s="133"/>
      <c r="D242" s="133"/>
      <c r="E242" s="133"/>
      <c r="F242" s="133"/>
    </row>
    <row r="243" ht="15.75" customHeight="1">
      <c r="A243" s="133"/>
      <c r="B243" s="133"/>
      <c r="C243" s="133"/>
      <c r="D243" s="133"/>
      <c r="E243" s="133"/>
      <c r="F243" s="133"/>
    </row>
    <row r="244" ht="15.75" customHeight="1">
      <c r="A244" s="133"/>
      <c r="B244" s="133"/>
      <c r="C244" s="133"/>
      <c r="D244" s="133"/>
      <c r="E244" s="133"/>
      <c r="F244" s="133"/>
    </row>
    <row r="245" ht="15.75" customHeight="1">
      <c r="A245" s="133"/>
      <c r="B245" s="133"/>
      <c r="C245" s="133"/>
      <c r="D245" s="133"/>
      <c r="E245" s="133"/>
      <c r="F245" s="133"/>
    </row>
    <row r="246" ht="15.75" customHeight="1">
      <c r="A246" s="133"/>
      <c r="B246" s="133"/>
      <c r="C246" s="133"/>
      <c r="D246" s="133"/>
      <c r="E246" s="133"/>
      <c r="F246" s="133"/>
    </row>
    <row r="247" ht="15.75" customHeight="1">
      <c r="A247" s="133"/>
      <c r="B247" s="133"/>
      <c r="C247" s="133"/>
      <c r="D247" s="133"/>
      <c r="E247" s="133"/>
      <c r="F247" s="133"/>
    </row>
    <row r="248" ht="15.75" customHeight="1">
      <c r="A248" s="133"/>
      <c r="B248" s="133"/>
      <c r="C248" s="133"/>
      <c r="D248" s="133"/>
      <c r="E248" s="133"/>
      <c r="F248" s="133"/>
    </row>
    <row r="249" ht="15.75" customHeight="1">
      <c r="A249" s="133"/>
      <c r="B249" s="133"/>
      <c r="C249" s="133"/>
      <c r="D249" s="133"/>
      <c r="E249" s="133"/>
      <c r="F249" s="133"/>
    </row>
    <row r="250" ht="15.75" customHeight="1">
      <c r="A250" s="133"/>
      <c r="B250" s="133"/>
      <c r="C250" s="133"/>
      <c r="D250" s="133"/>
      <c r="E250" s="133"/>
      <c r="F250" s="133"/>
    </row>
    <row r="251" ht="15.75" customHeight="1">
      <c r="A251" s="133"/>
      <c r="B251" s="133"/>
      <c r="C251" s="133"/>
      <c r="D251" s="133"/>
      <c r="E251" s="133"/>
      <c r="F251" s="133"/>
    </row>
    <row r="252" ht="15.75" customHeight="1">
      <c r="A252" s="133"/>
      <c r="B252" s="133"/>
      <c r="C252" s="133"/>
      <c r="D252" s="133"/>
      <c r="E252" s="133"/>
      <c r="F252" s="133"/>
    </row>
    <row r="253" ht="15.75" customHeight="1">
      <c r="A253" s="133"/>
      <c r="B253" s="133"/>
      <c r="C253" s="133"/>
      <c r="D253" s="133"/>
      <c r="E253" s="133"/>
      <c r="F253" s="133"/>
    </row>
    <row r="254" ht="15.75" customHeight="1">
      <c r="A254" s="133"/>
      <c r="B254" s="133"/>
      <c r="C254" s="133"/>
      <c r="D254" s="133"/>
      <c r="E254" s="133"/>
      <c r="F254" s="133"/>
    </row>
    <row r="255" ht="15.75" customHeight="1">
      <c r="A255" s="133"/>
      <c r="B255" s="133"/>
      <c r="C255" s="133"/>
      <c r="D255" s="133"/>
      <c r="E255" s="133"/>
      <c r="F255" s="133"/>
    </row>
    <row r="256" ht="15.75" customHeight="1">
      <c r="A256" s="133"/>
      <c r="B256" s="133"/>
      <c r="C256" s="133"/>
      <c r="D256" s="133"/>
      <c r="E256" s="133"/>
      <c r="F256" s="133"/>
    </row>
    <row r="257" ht="15.75" customHeight="1">
      <c r="A257" s="133"/>
      <c r="B257" s="133"/>
      <c r="C257" s="133"/>
      <c r="D257" s="133"/>
      <c r="E257" s="133"/>
      <c r="F257" s="133"/>
    </row>
    <row r="258" ht="15.75" customHeight="1">
      <c r="A258" s="133"/>
      <c r="B258" s="133"/>
      <c r="C258" s="133"/>
      <c r="D258" s="133"/>
      <c r="E258" s="133"/>
      <c r="F258" s="133"/>
    </row>
    <row r="259" ht="15.75" customHeight="1">
      <c r="A259" s="133"/>
      <c r="B259" s="133"/>
      <c r="C259" s="133"/>
      <c r="D259" s="133"/>
      <c r="E259" s="133"/>
      <c r="F259" s="133"/>
    </row>
    <row r="260" ht="15.75" customHeight="1">
      <c r="A260" s="133"/>
      <c r="B260" s="133"/>
      <c r="C260" s="133"/>
      <c r="D260" s="133"/>
      <c r="E260" s="133"/>
      <c r="F260" s="133"/>
    </row>
    <row r="261" ht="15.75" customHeight="1">
      <c r="A261" s="133"/>
      <c r="B261" s="133"/>
      <c r="C261" s="133"/>
      <c r="D261" s="133"/>
      <c r="E261" s="133"/>
      <c r="F261" s="133"/>
    </row>
    <row r="262" ht="15.75" customHeight="1">
      <c r="A262" s="133"/>
      <c r="B262" s="133"/>
      <c r="C262" s="133"/>
      <c r="D262" s="133"/>
      <c r="E262" s="133"/>
      <c r="F262" s="133"/>
    </row>
    <row r="263" ht="15.75" customHeight="1">
      <c r="A263" s="133"/>
      <c r="B263" s="133"/>
      <c r="C263" s="133"/>
      <c r="D263" s="133"/>
      <c r="E263" s="133"/>
      <c r="F263" s="133"/>
    </row>
    <row r="264" ht="15.75" customHeight="1">
      <c r="A264" s="133"/>
      <c r="B264" s="133"/>
      <c r="C264" s="133"/>
      <c r="D264" s="133"/>
      <c r="E264" s="133"/>
      <c r="F264" s="133"/>
    </row>
    <row r="265" ht="15.75" customHeight="1">
      <c r="A265" s="133"/>
      <c r="B265" s="133"/>
      <c r="C265" s="133"/>
      <c r="D265" s="133"/>
      <c r="E265" s="133"/>
      <c r="F265" s="133"/>
    </row>
    <row r="266" ht="15.75" customHeight="1">
      <c r="A266" s="133"/>
      <c r="B266" s="133"/>
      <c r="C266" s="133"/>
      <c r="D266" s="133"/>
      <c r="E266" s="133"/>
      <c r="F266" s="133"/>
    </row>
    <row r="267" ht="15.75" customHeight="1">
      <c r="A267" s="133"/>
      <c r="B267" s="133"/>
      <c r="C267" s="133"/>
      <c r="D267" s="133"/>
      <c r="E267" s="133"/>
      <c r="F267" s="133"/>
    </row>
    <row r="268" ht="15.75" customHeight="1">
      <c r="A268" s="133"/>
      <c r="B268" s="133"/>
      <c r="C268" s="133"/>
      <c r="D268" s="133"/>
      <c r="E268" s="133"/>
      <c r="F268" s="133"/>
    </row>
    <row r="269" ht="15.75" customHeight="1">
      <c r="A269" s="133"/>
      <c r="B269" s="133"/>
      <c r="C269" s="133"/>
      <c r="D269" s="133"/>
      <c r="E269" s="133"/>
      <c r="F269" s="133"/>
    </row>
    <row r="270" ht="15.75" customHeight="1">
      <c r="A270" s="133"/>
      <c r="B270" s="133"/>
      <c r="C270" s="133"/>
      <c r="D270" s="133"/>
      <c r="E270" s="133"/>
      <c r="F270" s="133"/>
    </row>
    <row r="271" ht="15.75" customHeight="1">
      <c r="A271" s="133"/>
      <c r="B271" s="133"/>
      <c r="C271" s="133"/>
      <c r="D271" s="133"/>
      <c r="E271" s="133"/>
      <c r="F271" s="133"/>
    </row>
    <row r="272" ht="15.75" customHeight="1">
      <c r="A272" s="133"/>
      <c r="B272" s="133"/>
      <c r="C272" s="133"/>
      <c r="D272" s="133"/>
      <c r="E272" s="133"/>
      <c r="F272" s="133"/>
    </row>
    <row r="273" ht="15.75" customHeight="1">
      <c r="A273" s="133"/>
      <c r="B273" s="133"/>
      <c r="C273" s="133"/>
      <c r="D273" s="133"/>
      <c r="E273" s="133"/>
      <c r="F273" s="133"/>
    </row>
    <row r="274" ht="15.75" customHeight="1">
      <c r="A274" s="133"/>
      <c r="B274" s="133"/>
      <c r="C274" s="133"/>
      <c r="D274" s="133"/>
      <c r="E274" s="133"/>
      <c r="F274" s="133"/>
    </row>
    <row r="275" ht="15.75" customHeight="1">
      <c r="A275" s="133"/>
      <c r="B275" s="133"/>
      <c r="C275" s="133"/>
      <c r="D275" s="133"/>
      <c r="E275" s="133"/>
      <c r="F275" s="133"/>
    </row>
    <row r="276" ht="15.75" customHeight="1">
      <c r="A276" s="133"/>
      <c r="B276" s="133"/>
      <c r="C276" s="133"/>
      <c r="D276" s="133"/>
      <c r="E276" s="133"/>
      <c r="F276" s="133"/>
    </row>
    <row r="277" ht="15.75" customHeight="1">
      <c r="A277" s="133"/>
      <c r="B277" s="133"/>
      <c r="C277" s="133"/>
      <c r="D277" s="133"/>
      <c r="E277" s="133"/>
      <c r="F277" s="133"/>
    </row>
    <row r="278" ht="15.75" customHeight="1">
      <c r="A278" s="133"/>
      <c r="B278" s="133"/>
      <c r="C278" s="133"/>
      <c r="D278" s="133"/>
      <c r="E278" s="133"/>
      <c r="F278" s="133"/>
    </row>
    <row r="279" ht="15.75" customHeight="1">
      <c r="A279" s="133"/>
      <c r="B279" s="133"/>
      <c r="C279" s="133"/>
      <c r="D279" s="133"/>
      <c r="E279" s="133"/>
      <c r="F279" s="133"/>
    </row>
    <row r="280" ht="15.75" customHeight="1">
      <c r="A280" s="133"/>
      <c r="B280" s="133"/>
      <c r="C280" s="133"/>
      <c r="D280" s="133"/>
      <c r="E280" s="133"/>
      <c r="F280" s="133"/>
    </row>
    <row r="281" ht="15.75" customHeight="1">
      <c r="A281" s="133"/>
      <c r="B281" s="133"/>
      <c r="C281" s="133"/>
      <c r="D281" s="133"/>
      <c r="E281" s="133"/>
      <c r="F281" s="133"/>
    </row>
    <row r="282" ht="15.75" customHeight="1">
      <c r="A282" s="133"/>
      <c r="B282" s="133"/>
      <c r="C282" s="133"/>
      <c r="D282" s="133"/>
      <c r="E282" s="133"/>
      <c r="F282" s="133"/>
    </row>
    <row r="283" ht="15.75" customHeight="1">
      <c r="A283" s="133"/>
      <c r="B283" s="133"/>
      <c r="C283" s="133"/>
      <c r="D283" s="133"/>
      <c r="E283" s="133"/>
      <c r="F283" s="133"/>
    </row>
    <row r="284" ht="15.75" customHeight="1">
      <c r="A284" s="133"/>
      <c r="B284" s="133"/>
      <c r="C284" s="133"/>
      <c r="D284" s="133"/>
      <c r="E284" s="133"/>
      <c r="F284" s="133"/>
    </row>
    <row r="285" ht="15.75" customHeight="1">
      <c r="A285" s="133"/>
      <c r="B285" s="133"/>
      <c r="C285" s="133"/>
      <c r="D285" s="133"/>
      <c r="E285" s="133"/>
      <c r="F285" s="133"/>
    </row>
    <row r="286" ht="15.75" customHeight="1">
      <c r="A286" s="133"/>
      <c r="B286" s="133"/>
      <c r="C286" s="133"/>
      <c r="D286" s="133"/>
      <c r="E286" s="133"/>
      <c r="F286" s="133"/>
    </row>
    <row r="287" ht="15.75" customHeight="1">
      <c r="A287" s="133"/>
      <c r="B287" s="133"/>
      <c r="C287" s="133"/>
      <c r="D287" s="133"/>
      <c r="E287" s="133"/>
      <c r="F287" s="133"/>
    </row>
    <row r="288" ht="15.75" customHeight="1">
      <c r="A288" s="133"/>
      <c r="B288" s="133"/>
      <c r="C288" s="133"/>
      <c r="D288" s="133"/>
      <c r="E288" s="133"/>
      <c r="F288" s="133"/>
    </row>
    <row r="289" ht="15.75" customHeight="1">
      <c r="A289" s="133"/>
      <c r="B289" s="133"/>
      <c r="C289" s="133"/>
      <c r="D289" s="133"/>
      <c r="E289" s="133"/>
      <c r="F289" s="133"/>
    </row>
    <row r="290" ht="15.75" customHeight="1">
      <c r="A290" s="133"/>
      <c r="B290" s="133"/>
      <c r="C290" s="133"/>
      <c r="D290" s="133"/>
      <c r="E290" s="133"/>
      <c r="F290" s="133"/>
    </row>
    <row r="291" ht="15.75" customHeight="1">
      <c r="A291" s="133"/>
      <c r="B291" s="133"/>
      <c r="C291" s="133"/>
      <c r="D291" s="133"/>
      <c r="E291" s="133"/>
      <c r="F291" s="133"/>
    </row>
    <row r="292" ht="15.75" customHeight="1">
      <c r="A292" s="133"/>
      <c r="B292" s="133"/>
      <c r="C292" s="133"/>
      <c r="D292" s="133"/>
      <c r="E292" s="133"/>
      <c r="F292" s="133"/>
    </row>
    <row r="293" ht="15.75" customHeight="1">
      <c r="A293" s="133"/>
      <c r="B293" s="133"/>
      <c r="C293" s="133"/>
      <c r="D293" s="133"/>
      <c r="E293" s="133"/>
      <c r="F293" s="133"/>
    </row>
    <row r="294" ht="15.75" customHeight="1">
      <c r="A294" s="133"/>
      <c r="B294" s="133"/>
      <c r="C294" s="133"/>
      <c r="D294" s="133"/>
      <c r="E294" s="133"/>
      <c r="F294" s="133"/>
    </row>
    <row r="295" ht="15.75" customHeight="1">
      <c r="A295" s="133"/>
      <c r="B295" s="133"/>
      <c r="C295" s="133"/>
      <c r="D295" s="133"/>
      <c r="E295" s="133"/>
      <c r="F295" s="133"/>
    </row>
    <row r="296" ht="15.75" customHeight="1">
      <c r="A296" s="133"/>
      <c r="B296" s="133"/>
      <c r="C296" s="133"/>
      <c r="D296" s="133"/>
      <c r="E296" s="133"/>
      <c r="F296" s="133"/>
    </row>
    <row r="297" ht="15.75" customHeight="1">
      <c r="A297" s="133"/>
      <c r="B297" s="133"/>
      <c r="C297" s="133"/>
      <c r="D297" s="133"/>
      <c r="E297" s="133"/>
      <c r="F297" s="133"/>
    </row>
    <row r="298" ht="15.75" customHeight="1">
      <c r="A298" s="133"/>
      <c r="B298" s="133"/>
      <c r="C298" s="133"/>
      <c r="D298" s="133"/>
      <c r="E298" s="133"/>
      <c r="F298" s="133"/>
    </row>
    <row r="299" ht="15.75" customHeight="1">
      <c r="A299" s="133"/>
      <c r="B299" s="133"/>
      <c r="C299" s="133"/>
      <c r="D299" s="133"/>
      <c r="E299" s="133"/>
      <c r="F299" s="133"/>
    </row>
    <row r="300" ht="15.75" customHeight="1">
      <c r="A300" s="133"/>
      <c r="B300" s="133"/>
      <c r="C300" s="133"/>
      <c r="D300" s="133"/>
      <c r="E300" s="133"/>
      <c r="F300" s="133"/>
    </row>
    <row r="301" ht="15.75" customHeight="1">
      <c r="A301" s="133"/>
      <c r="B301" s="133"/>
      <c r="C301" s="133"/>
      <c r="D301" s="133"/>
      <c r="E301" s="133"/>
      <c r="F301" s="133"/>
    </row>
    <row r="302" ht="15.75" customHeight="1">
      <c r="A302" s="133"/>
      <c r="B302" s="133"/>
      <c r="C302" s="133"/>
      <c r="D302" s="133"/>
      <c r="E302" s="133"/>
      <c r="F302" s="133"/>
    </row>
    <row r="303" ht="15.75" customHeight="1">
      <c r="A303" s="133"/>
      <c r="B303" s="133"/>
      <c r="C303" s="133"/>
      <c r="D303" s="133"/>
      <c r="E303" s="133"/>
      <c r="F303" s="133"/>
    </row>
    <row r="304" ht="15.75" customHeight="1">
      <c r="A304" s="133"/>
      <c r="B304" s="133"/>
      <c r="C304" s="133"/>
      <c r="D304" s="133"/>
      <c r="E304" s="133"/>
      <c r="F304" s="133"/>
    </row>
    <row r="305" ht="15.75" customHeight="1">
      <c r="A305" s="133"/>
      <c r="B305" s="133"/>
      <c r="C305" s="133"/>
      <c r="D305" s="133"/>
      <c r="E305" s="133"/>
      <c r="F305" s="133"/>
    </row>
    <row r="306" ht="15.75" customHeight="1">
      <c r="A306" s="133"/>
      <c r="B306" s="133"/>
      <c r="C306" s="133"/>
      <c r="D306" s="133"/>
      <c r="E306" s="133"/>
      <c r="F306" s="133"/>
    </row>
    <row r="307" ht="15.75" customHeight="1">
      <c r="A307" s="133"/>
      <c r="B307" s="133"/>
      <c r="C307" s="133"/>
      <c r="D307" s="133"/>
      <c r="E307" s="133"/>
      <c r="F307" s="133"/>
    </row>
    <row r="308" ht="15.75" customHeight="1">
      <c r="A308" s="133"/>
      <c r="B308" s="133"/>
      <c r="C308" s="133"/>
      <c r="D308" s="133"/>
      <c r="E308" s="133"/>
      <c r="F308" s="133"/>
    </row>
    <row r="309" ht="15.75" customHeight="1">
      <c r="A309" s="133"/>
      <c r="B309" s="133"/>
      <c r="C309" s="133"/>
      <c r="D309" s="133"/>
      <c r="E309" s="133"/>
      <c r="F309" s="133"/>
    </row>
    <row r="310" ht="15.75" customHeight="1">
      <c r="A310" s="133"/>
      <c r="B310" s="133"/>
      <c r="C310" s="133"/>
      <c r="D310" s="133"/>
      <c r="E310" s="133"/>
      <c r="F310" s="133"/>
    </row>
    <row r="311" ht="15.75" customHeight="1">
      <c r="A311" s="133"/>
      <c r="B311" s="133"/>
      <c r="C311" s="133"/>
      <c r="D311" s="133"/>
      <c r="E311" s="133"/>
      <c r="F311" s="133"/>
    </row>
    <row r="312" ht="15.75" customHeight="1">
      <c r="A312" s="133"/>
      <c r="B312" s="133"/>
      <c r="C312" s="133"/>
      <c r="D312" s="133"/>
      <c r="E312" s="133"/>
      <c r="F312" s="133"/>
    </row>
    <row r="313" ht="15.75" customHeight="1">
      <c r="A313" s="133"/>
      <c r="B313" s="133"/>
      <c r="C313" s="133"/>
      <c r="D313" s="133"/>
      <c r="E313" s="133"/>
      <c r="F313" s="133"/>
    </row>
    <row r="314" ht="15.75" customHeight="1">
      <c r="A314" s="133"/>
      <c r="B314" s="133"/>
      <c r="C314" s="133"/>
      <c r="D314" s="133"/>
      <c r="E314" s="133"/>
      <c r="F314" s="133"/>
    </row>
    <row r="315" ht="15.75" customHeight="1">
      <c r="A315" s="133"/>
      <c r="B315" s="133"/>
      <c r="C315" s="133"/>
      <c r="D315" s="133"/>
      <c r="E315" s="133"/>
      <c r="F315" s="133"/>
    </row>
    <row r="316" ht="15.75" customHeight="1">
      <c r="A316" s="133"/>
      <c r="B316" s="133"/>
      <c r="C316" s="133"/>
      <c r="D316" s="133"/>
      <c r="E316" s="133"/>
      <c r="F316" s="133"/>
    </row>
    <row r="317" ht="15.75" customHeight="1">
      <c r="A317" s="133"/>
      <c r="B317" s="133"/>
      <c r="C317" s="133"/>
      <c r="D317" s="133"/>
      <c r="E317" s="133"/>
      <c r="F317" s="133"/>
    </row>
    <row r="318" ht="15.75" customHeight="1">
      <c r="A318" s="133"/>
      <c r="B318" s="133"/>
      <c r="C318" s="133"/>
      <c r="D318" s="133"/>
      <c r="E318" s="133"/>
      <c r="F318" s="133"/>
    </row>
    <row r="319" ht="15.75" customHeight="1">
      <c r="A319" s="133"/>
      <c r="B319" s="133"/>
      <c r="C319" s="133"/>
      <c r="D319" s="133"/>
      <c r="E319" s="133"/>
      <c r="F319" s="133"/>
    </row>
    <row r="320" ht="15.75" customHeight="1">
      <c r="A320" s="133"/>
      <c r="B320" s="133"/>
      <c r="C320" s="133"/>
      <c r="D320" s="133"/>
      <c r="E320" s="133"/>
      <c r="F320" s="133"/>
    </row>
    <row r="321" ht="15.75" customHeight="1">
      <c r="A321" s="133"/>
      <c r="B321" s="133"/>
      <c r="C321" s="133"/>
      <c r="D321" s="133"/>
      <c r="E321" s="133"/>
      <c r="F321" s="133"/>
    </row>
    <row r="322" ht="15.75" customHeight="1">
      <c r="A322" s="133"/>
      <c r="B322" s="133"/>
      <c r="C322" s="133"/>
      <c r="D322" s="133"/>
      <c r="E322" s="133"/>
      <c r="F322" s="133"/>
    </row>
    <row r="323" ht="15.75" customHeight="1">
      <c r="A323" s="133"/>
      <c r="B323" s="133"/>
      <c r="C323" s="133"/>
      <c r="D323" s="133"/>
      <c r="E323" s="133"/>
      <c r="F323" s="133"/>
    </row>
    <row r="324" ht="15.75" customHeight="1">
      <c r="A324" s="133"/>
      <c r="B324" s="133"/>
      <c r="C324" s="133"/>
      <c r="D324" s="133"/>
      <c r="E324" s="133"/>
      <c r="F324" s="133"/>
    </row>
    <row r="325" ht="15.75" customHeight="1">
      <c r="A325" s="133"/>
      <c r="B325" s="133"/>
      <c r="C325" s="133"/>
      <c r="D325" s="133"/>
      <c r="E325" s="133"/>
      <c r="F325" s="133"/>
    </row>
    <row r="326" ht="15.75" customHeight="1">
      <c r="A326" s="133"/>
      <c r="B326" s="133"/>
      <c r="C326" s="133"/>
      <c r="D326" s="133"/>
      <c r="E326" s="133"/>
      <c r="F326" s="133"/>
    </row>
    <row r="327" ht="15.75" customHeight="1">
      <c r="A327" s="133"/>
      <c r="B327" s="133"/>
      <c r="C327" s="133"/>
      <c r="D327" s="133"/>
      <c r="E327" s="133"/>
      <c r="F327" s="133"/>
    </row>
    <row r="328" ht="15.75" customHeight="1">
      <c r="A328" s="133"/>
      <c r="B328" s="133"/>
      <c r="C328" s="133"/>
      <c r="D328" s="133"/>
      <c r="E328" s="133"/>
      <c r="F328" s="133"/>
    </row>
    <row r="329" ht="15.75" customHeight="1">
      <c r="A329" s="133"/>
      <c r="B329" s="133"/>
      <c r="C329" s="133"/>
      <c r="D329" s="133"/>
      <c r="E329" s="133"/>
      <c r="F329" s="133"/>
    </row>
    <row r="330" ht="15.75" customHeight="1">
      <c r="A330" s="133"/>
      <c r="B330" s="133"/>
      <c r="C330" s="133"/>
      <c r="D330" s="133"/>
      <c r="E330" s="133"/>
      <c r="F330" s="133"/>
    </row>
    <row r="331" ht="15.75" customHeight="1">
      <c r="A331" s="133"/>
      <c r="B331" s="133"/>
      <c r="C331" s="133"/>
      <c r="D331" s="133"/>
      <c r="E331" s="133"/>
      <c r="F331" s="133"/>
    </row>
    <row r="332" ht="15.75" customHeight="1">
      <c r="A332" s="133"/>
      <c r="B332" s="133"/>
      <c r="C332" s="133"/>
      <c r="D332" s="133"/>
      <c r="E332" s="133"/>
      <c r="F332" s="133"/>
    </row>
    <row r="333" ht="15.75" customHeight="1">
      <c r="A333" s="133"/>
      <c r="B333" s="133"/>
      <c r="C333" s="133"/>
      <c r="D333" s="133"/>
      <c r="E333" s="133"/>
      <c r="F333" s="133"/>
    </row>
    <row r="334" ht="15.75" customHeight="1">
      <c r="A334" s="133"/>
      <c r="B334" s="133"/>
      <c r="C334" s="133"/>
      <c r="D334" s="133"/>
      <c r="E334" s="133"/>
      <c r="F334" s="133"/>
    </row>
    <row r="335" ht="15.75" customHeight="1">
      <c r="A335" s="133"/>
      <c r="B335" s="133"/>
      <c r="C335" s="133"/>
      <c r="D335" s="133"/>
      <c r="E335" s="133"/>
      <c r="F335" s="133"/>
    </row>
    <row r="336" ht="15.75" customHeight="1">
      <c r="A336" s="133"/>
      <c r="B336" s="133"/>
      <c r="C336" s="133"/>
      <c r="D336" s="133"/>
      <c r="E336" s="133"/>
      <c r="F336" s="133"/>
    </row>
    <row r="337" ht="15.75" customHeight="1">
      <c r="A337" s="133"/>
      <c r="B337" s="133"/>
      <c r="C337" s="133"/>
      <c r="D337" s="133"/>
      <c r="E337" s="133"/>
      <c r="F337" s="133"/>
    </row>
    <row r="338" ht="15.75" customHeight="1">
      <c r="A338" s="133"/>
      <c r="B338" s="133"/>
      <c r="C338" s="133"/>
      <c r="D338" s="133"/>
      <c r="E338" s="133"/>
      <c r="F338" s="133"/>
    </row>
    <row r="339" ht="15.75" customHeight="1">
      <c r="A339" s="133"/>
      <c r="B339" s="133"/>
      <c r="C339" s="133"/>
      <c r="D339" s="133"/>
      <c r="E339" s="133"/>
      <c r="F339" s="133"/>
    </row>
    <row r="340" ht="15.75" customHeight="1">
      <c r="A340" s="133"/>
      <c r="B340" s="133"/>
      <c r="C340" s="133"/>
      <c r="D340" s="133"/>
      <c r="E340" s="133"/>
      <c r="F340" s="133"/>
    </row>
    <row r="341" ht="15.75" customHeight="1">
      <c r="A341" s="133"/>
      <c r="B341" s="133"/>
      <c r="C341" s="133"/>
      <c r="D341" s="133"/>
      <c r="E341" s="133"/>
      <c r="F341" s="133"/>
    </row>
    <row r="342" ht="15.75" customHeight="1">
      <c r="A342" s="133"/>
      <c r="B342" s="133"/>
      <c r="C342" s="133"/>
      <c r="D342" s="133"/>
      <c r="E342" s="133"/>
      <c r="F342" s="133"/>
    </row>
    <row r="343" ht="15.75" customHeight="1">
      <c r="A343" s="133"/>
      <c r="B343" s="133"/>
      <c r="C343" s="133"/>
      <c r="D343" s="133"/>
      <c r="E343" s="133"/>
      <c r="F343" s="133"/>
    </row>
    <row r="344" ht="15.75" customHeight="1">
      <c r="A344" s="133"/>
      <c r="B344" s="133"/>
      <c r="C344" s="133"/>
      <c r="D344" s="133"/>
      <c r="E344" s="133"/>
      <c r="F344" s="133"/>
    </row>
    <row r="345" ht="15.75" customHeight="1">
      <c r="A345" s="133"/>
      <c r="B345" s="133"/>
      <c r="C345" s="133"/>
      <c r="D345" s="133"/>
      <c r="E345" s="133"/>
      <c r="F345" s="133"/>
    </row>
    <row r="346" ht="15.75" customHeight="1">
      <c r="A346" s="133"/>
      <c r="B346" s="133"/>
      <c r="C346" s="133"/>
      <c r="D346" s="133"/>
      <c r="E346" s="133"/>
      <c r="F346" s="133"/>
    </row>
    <row r="347" ht="15.75" customHeight="1">
      <c r="A347" s="133"/>
      <c r="B347" s="133"/>
      <c r="C347" s="133"/>
      <c r="D347" s="133"/>
      <c r="E347" s="133"/>
      <c r="F347" s="133"/>
    </row>
    <row r="348" ht="15.75" customHeight="1">
      <c r="A348" s="133"/>
      <c r="B348" s="133"/>
      <c r="C348" s="133"/>
      <c r="D348" s="133"/>
      <c r="E348" s="133"/>
      <c r="F348" s="133"/>
    </row>
    <row r="349" ht="15.75" customHeight="1">
      <c r="A349" s="133"/>
      <c r="B349" s="133"/>
      <c r="C349" s="133"/>
      <c r="D349" s="133"/>
      <c r="E349" s="133"/>
      <c r="F349" s="133"/>
    </row>
    <row r="350" ht="15.75" customHeight="1">
      <c r="A350" s="133"/>
      <c r="B350" s="133"/>
      <c r="C350" s="133"/>
      <c r="D350" s="133"/>
      <c r="E350" s="133"/>
      <c r="F350" s="133"/>
    </row>
    <row r="351" ht="15.75" customHeight="1">
      <c r="A351" s="133"/>
      <c r="B351" s="133"/>
      <c r="C351" s="133"/>
      <c r="D351" s="133"/>
      <c r="E351" s="133"/>
      <c r="F351" s="133"/>
    </row>
    <row r="352" ht="15.75" customHeight="1">
      <c r="A352" s="133"/>
      <c r="B352" s="133"/>
      <c r="C352" s="133"/>
      <c r="D352" s="133"/>
      <c r="E352" s="133"/>
      <c r="F352" s="133"/>
    </row>
    <row r="353" ht="15.75" customHeight="1">
      <c r="A353" s="133"/>
      <c r="B353" s="133"/>
      <c r="C353" s="133"/>
      <c r="D353" s="133"/>
      <c r="E353" s="133"/>
      <c r="F353" s="133"/>
    </row>
    <row r="354" ht="15.75" customHeight="1">
      <c r="A354" s="133"/>
      <c r="B354" s="133"/>
      <c r="C354" s="133"/>
      <c r="D354" s="133"/>
      <c r="E354" s="133"/>
      <c r="F354" s="133"/>
    </row>
    <row r="355" ht="15.75" customHeight="1">
      <c r="A355" s="133"/>
      <c r="B355" s="133"/>
      <c r="C355" s="133"/>
      <c r="D355" s="133"/>
      <c r="E355" s="133"/>
      <c r="F355" s="133"/>
    </row>
    <row r="356" ht="15.75" customHeight="1">
      <c r="A356" s="133"/>
      <c r="B356" s="133"/>
      <c r="C356" s="133"/>
      <c r="D356" s="133"/>
      <c r="E356" s="133"/>
      <c r="F356" s="133"/>
    </row>
    <row r="357" ht="15.75" customHeight="1">
      <c r="A357" s="133"/>
      <c r="B357" s="133"/>
      <c r="C357" s="133"/>
      <c r="D357" s="133"/>
      <c r="E357" s="133"/>
      <c r="F357" s="133"/>
    </row>
    <row r="358" ht="15.75" customHeight="1">
      <c r="A358" s="133"/>
      <c r="B358" s="133"/>
      <c r="C358" s="133"/>
      <c r="D358" s="133"/>
      <c r="E358" s="133"/>
      <c r="F358" s="133"/>
    </row>
    <row r="359" ht="15.75" customHeight="1">
      <c r="A359" s="133"/>
      <c r="B359" s="133"/>
      <c r="C359" s="133"/>
      <c r="D359" s="133"/>
      <c r="E359" s="133"/>
      <c r="F359" s="133"/>
    </row>
    <row r="360" ht="15.75" customHeight="1">
      <c r="A360" s="133"/>
      <c r="B360" s="133"/>
      <c r="C360" s="133"/>
      <c r="D360" s="133"/>
      <c r="E360" s="133"/>
      <c r="F360" s="133"/>
    </row>
    <row r="361" ht="15.75" customHeight="1">
      <c r="A361" s="133"/>
      <c r="B361" s="133"/>
      <c r="C361" s="133"/>
      <c r="D361" s="133"/>
      <c r="E361" s="133"/>
      <c r="F361" s="133"/>
    </row>
    <row r="362" ht="15.75" customHeight="1">
      <c r="A362" s="133"/>
      <c r="B362" s="133"/>
      <c r="C362" s="133"/>
      <c r="D362" s="133"/>
      <c r="E362" s="133"/>
      <c r="F362" s="133"/>
    </row>
    <row r="363" ht="15.75" customHeight="1">
      <c r="A363" s="133"/>
      <c r="B363" s="133"/>
      <c r="C363" s="133"/>
      <c r="D363" s="133"/>
      <c r="E363" s="133"/>
      <c r="F363" s="133"/>
    </row>
    <row r="364" ht="15.75" customHeight="1">
      <c r="A364" s="133"/>
      <c r="B364" s="133"/>
      <c r="C364" s="133"/>
      <c r="D364" s="133"/>
      <c r="E364" s="133"/>
      <c r="F364" s="133"/>
    </row>
    <row r="365" ht="15.75" customHeight="1">
      <c r="A365" s="133"/>
      <c r="B365" s="133"/>
      <c r="C365" s="133"/>
      <c r="D365" s="133"/>
      <c r="E365" s="133"/>
      <c r="F365" s="133"/>
    </row>
    <row r="366" ht="15.75" customHeight="1">
      <c r="A366" s="133"/>
      <c r="B366" s="133"/>
      <c r="C366" s="133"/>
      <c r="D366" s="133"/>
      <c r="E366" s="133"/>
      <c r="F366" s="133"/>
    </row>
    <row r="367" ht="15.75" customHeight="1">
      <c r="A367" s="133"/>
      <c r="B367" s="133"/>
      <c r="C367" s="133"/>
      <c r="D367" s="133"/>
      <c r="E367" s="133"/>
      <c r="F367" s="133"/>
    </row>
    <row r="368" ht="15.75" customHeight="1">
      <c r="A368" s="133"/>
      <c r="B368" s="133"/>
      <c r="C368" s="133"/>
      <c r="D368" s="133"/>
      <c r="E368" s="133"/>
      <c r="F368" s="133"/>
    </row>
    <row r="369" ht="15.75" customHeight="1">
      <c r="A369" s="133"/>
      <c r="B369" s="133"/>
      <c r="C369" s="133"/>
      <c r="D369" s="133"/>
      <c r="E369" s="133"/>
      <c r="F369" s="133"/>
    </row>
    <row r="370" ht="15.75" customHeight="1">
      <c r="A370" s="133"/>
      <c r="B370" s="133"/>
      <c r="C370" s="133"/>
      <c r="D370" s="133"/>
      <c r="E370" s="133"/>
      <c r="F370" s="133"/>
    </row>
    <row r="371" ht="15.75" customHeight="1">
      <c r="A371" s="133"/>
      <c r="B371" s="133"/>
      <c r="C371" s="133"/>
      <c r="D371" s="133"/>
      <c r="E371" s="133"/>
      <c r="F371" s="133"/>
    </row>
    <row r="372" ht="15.75" customHeight="1">
      <c r="A372" s="133"/>
      <c r="B372" s="133"/>
      <c r="C372" s="133"/>
      <c r="D372" s="133"/>
      <c r="E372" s="133"/>
      <c r="F372" s="133"/>
    </row>
    <row r="373" ht="15.75" customHeight="1">
      <c r="A373" s="133"/>
      <c r="B373" s="133"/>
      <c r="C373" s="133"/>
      <c r="D373" s="133"/>
      <c r="E373" s="133"/>
      <c r="F373" s="133"/>
    </row>
    <row r="374" ht="15.75" customHeight="1">
      <c r="A374" s="133"/>
      <c r="B374" s="133"/>
      <c r="C374" s="133"/>
      <c r="D374" s="133"/>
      <c r="E374" s="133"/>
      <c r="F374" s="133"/>
    </row>
    <row r="375" ht="15.75" customHeight="1">
      <c r="A375" s="133"/>
      <c r="B375" s="133"/>
      <c r="C375" s="133"/>
      <c r="D375" s="133"/>
      <c r="E375" s="133"/>
      <c r="F375" s="133"/>
    </row>
    <row r="376" ht="15.75" customHeight="1">
      <c r="A376" s="133"/>
      <c r="B376" s="133"/>
      <c r="C376" s="133"/>
      <c r="D376" s="133"/>
      <c r="E376" s="133"/>
      <c r="F376" s="133"/>
    </row>
    <row r="377" ht="15.75" customHeight="1">
      <c r="A377" s="133"/>
      <c r="B377" s="133"/>
      <c r="C377" s="133"/>
      <c r="D377" s="133"/>
      <c r="E377" s="133"/>
      <c r="F377" s="133"/>
    </row>
    <row r="378" ht="15.75" customHeight="1">
      <c r="A378" s="133"/>
      <c r="B378" s="133"/>
      <c r="C378" s="133"/>
      <c r="D378" s="133"/>
      <c r="E378" s="133"/>
      <c r="F378" s="133"/>
    </row>
    <row r="379" ht="15.75" customHeight="1">
      <c r="A379" s="133"/>
      <c r="B379" s="133"/>
      <c r="C379" s="133"/>
      <c r="D379" s="133"/>
      <c r="E379" s="133"/>
      <c r="F379" s="133"/>
    </row>
    <row r="380" ht="15.75" customHeight="1">
      <c r="A380" s="133"/>
      <c r="B380" s="133"/>
      <c r="C380" s="133"/>
      <c r="D380" s="133"/>
      <c r="E380" s="133"/>
      <c r="F380" s="133"/>
    </row>
    <row r="381" ht="15.75" customHeight="1">
      <c r="A381" s="133"/>
      <c r="B381" s="133"/>
      <c r="C381" s="133"/>
      <c r="D381" s="133"/>
      <c r="E381" s="133"/>
      <c r="F381" s="133"/>
    </row>
    <row r="382" ht="15.75" customHeight="1">
      <c r="A382" s="133"/>
      <c r="B382" s="133"/>
      <c r="C382" s="133"/>
      <c r="D382" s="133"/>
      <c r="E382" s="133"/>
      <c r="F382" s="133"/>
    </row>
    <row r="383" ht="15.75" customHeight="1">
      <c r="A383" s="133"/>
      <c r="B383" s="133"/>
      <c r="C383" s="133"/>
      <c r="D383" s="133"/>
      <c r="E383" s="133"/>
      <c r="F383" s="133"/>
    </row>
    <row r="384" ht="15.75" customHeight="1">
      <c r="A384" s="133"/>
      <c r="B384" s="133"/>
      <c r="C384" s="133"/>
      <c r="D384" s="133"/>
      <c r="E384" s="133"/>
      <c r="F384" s="133"/>
    </row>
    <row r="385" ht="15.75" customHeight="1">
      <c r="A385" s="133"/>
      <c r="B385" s="133"/>
      <c r="C385" s="133"/>
      <c r="D385" s="133"/>
      <c r="E385" s="133"/>
      <c r="F385" s="133"/>
    </row>
    <row r="386" ht="15.75" customHeight="1">
      <c r="A386" s="133"/>
      <c r="B386" s="133"/>
      <c r="C386" s="133"/>
      <c r="D386" s="133"/>
      <c r="E386" s="133"/>
      <c r="F386" s="133"/>
    </row>
    <row r="387" ht="15.75" customHeight="1">
      <c r="A387" s="133"/>
      <c r="B387" s="133"/>
      <c r="C387" s="133"/>
      <c r="D387" s="133"/>
      <c r="E387" s="133"/>
      <c r="F387" s="133"/>
    </row>
    <row r="388" ht="15.75" customHeight="1">
      <c r="A388" s="133"/>
      <c r="B388" s="133"/>
      <c r="C388" s="133"/>
      <c r="D388" s="133"/>
      <c r="E388" s="133"/>
      <c r="F388" s="133"/>
    </row>
    <row r="389" ht="15.75" customHeight="1">
      <c r="A389" s="133"/>
      <c r="B389" s="133"/>
      <c r="C389" s="133"/>
      <c r="D389" s="133"/>
      <c r="E389" s="133"/>
      <c r="F389" s="133"/>
    </row>
    <row r="390" ht="15.75" customHeight="1">
      <c r="A390" s="133"/>
      <c r="B390" s="133"/>
      <c r="C390" s="133"/>
      <c r="D390" s="133"/>
      <c r="E390" s="133"/>
      <c r="F390" s="133"/>
    </row>
    <row r="391" ht="15.75" customHeight="1">
      <c r="A391" s="133"/>
      <c r="B391" s="133"/>
      <c r="C391" s="133"/>
      <c r="D391" s="133"/>
      <c r="E391" s="133"/>
      <c r="F391" s="133"/>
    </row>
    <row r="392" ht="15.75" customHeight="1">
      <c r="A392" s="133"/>
      <c r="B392" s="133"/>
      <c r="C392" s="133"/>
      <c r="D392" s="133"/>
      <c r="E392" s="133"/>
      <c r="F392" s="133"/>
    </row>
    <row r="393" ht="15.75" customHeight="1">
      <c r="A393" s="133"/>
      <c r="B393" s="133"/>
      <c r="C393" s="133"/>
      <c r="D393" s="133"/>
      <c r="E393" s="133"/>
      <c r="F393" s="133"/>
    </row>
    <row r="394" ht="15.75" customHeight="1">
      <c r="A394" s="133"/>
      <c r="B394" s="133"/>
      <c r="C394" s="133"/>
      <c r="D394" s="133"/>
      <c r="E394" s="133"/>
      <c r="F394" s="133"/>
    </row>
    <row r="395" ht="15.75" customHeight="1">
      <c r="A395" s="133"/>
      <c r="B395" s="133"/>
      <c r="C395" s="133"/>
      <c r="D395" s="133"/>
      <c r="E395" s="133"/>
      <c r="F395" s="133"/>
    </row>
    <row r="396" ht="15.75" customHeight="1">
      <c r="A396" s="133"/>
      <c r="B396" s="133"/>
      <c r="C396" s="133"/>
      <c r="D396" s="133"/>
      <c r="E396" s="133"/>
      <c r="F396" s="133"/>
    </row>
    <row r="397" ht="15.75" customHeight="1">
      <c r="A397" s="133"/>
      <c r="B397" s="133"/>
      <c r="C397" s="133"/>
      <c r="D397" s="133"/>
      <c r="E397" s="133"/>
      <c r="F397" s="133"/>
    </row>
    <row r="398" ht="15.75" customHeight="1">
      <c r="A398" s="133"/>
      <c r="B398" s="133"/>
      <c r="C398" s="133"/>
      <c r="D398" s="133"/>
      <c r="E398" s="133"/>
      <c r="F398" s="133"/>
    </row>
    <row r="399" ht="15.75" customHeight="1">
      <c r="A399" s="133"/>
      <c r="B399" s="133"/>
      <c r="C399" s="133"/>
      <c r="D399" s="133"/>
      <c r="E399" s="133"/>
      <c r="F399" s="133"/>
    </row>
    <row r="400" ht="15.75" customHeight="1">
      <c r="A400" s="133"/>
      <c r="B400" s="133"/>
      <c r="C400" s="133"/>
      <c r="D400" s="133"/>
      <c r="E400" s="133"/>
      <c r="F400" s="133"/>
    </row>
    <row r="401" ht="15.75" customHeight="1">
      <c r="A401" s="133"/>
      <c r="B401" s="133"/>
      <c r="C401" s="133"/>
      <c r="D401" s="133"/>
      <c r="E401" s="133"/>
      <c r="F401" s="133"/>
    </row>
    <row r="402" ht="15.75" customHeight="1">
      <c r="A402" s="133"/>
      <c r="B402" s="133"/>
      <c r="C402" s="133"/>
      <c r="D402" s="133"/>
      <c r="E402" s="133"/>
      <c r="F402" s="133"/>
    </row>
    <row r="403" ht="15.75" customHeight="1">
      <c r="A403" s="133"/>
      <c r="B403" s="133"/>
      <c r="C403" s="133"/>
      <c r="D403" s="133"/>
      <c r="E403" s="133"/>
      <c r="F403" s="133"/>
    </row>
    <row r="404" ht="15.75" customHeight="1">
      <c r="A404" s="133"/>
      <c r="B404" s="133"/>
      <c r="C404" s="133"/>
      <c r="D404" s="133"/>
      <c r="E404" s="133"/>
      <c r="F404" s="133"/>
    </row>
    <row r="405" ht="15.75" customHeight="1">
      <c r="A405" s="133"/>
      <c r="B405" s="133"/>
      <c r="C405" s="133"/>
      <c r="D405" s="133"/>
      <c r="E405" s="133"/>
      <c r="F405" s="133"/>
    </row>
    <row r="406" ht="15.75" customHeight="1">
      <c r="A406" s="133"/>
      <c r="B406" s="133"/>
      <c r="C406" s="133"/>
      <c r="D406" s="133"/>
      <c r="E406" s="133"/>
      <c r="F406" s="133"/>
    </row>
    <row r="407" ht="15.75" customHeight="1">
      <c r="A407" s="133"/>
      <c r="B407" s="133"/>
      <c r="C407" s="133"/>
      <c r="D407" s="133"/>
      <c r="E407" s="133"/>
      <c r="F407" s="133"/>
    </row>
    <row r="408" ht="15.75" customHeight="1">
      <c r="A408" s="133"/>
      <c r="B408" s="133"/>
      <c r="C408" s="133"/>
      <c r="D408" s="133"/>
      <c r="E408" s="133"/>
      <c r="F408" s="133"/>
    </row>
    <row r="409" ht="15.75" customHeight="1">
      <c r="A409" s="133"/>
      <c r="B409" s="133"/>
      <c r="C409" s="133"/>
      <c r="D409" s="133"/>
      <c r="E409" s="133"/>
      <c r="F409" s="133"/>
    </row>
    <row r="410" ht="15.75" customHeight="1">
      <c r="A410" s="133"/>
      <c r="B410" s="133"/>
      <c r="C410" s="133"/>
      <c r="D410" s="133"/>
      <c r="E410" s="133"/>
      <c r="F410" s="133"/>
    </row>
    <row r="411" ht="15.75" customHeight="1">
      <c r="A411" s="133"/>
      <c r="B411" s="133"/>
      <c r="C411" s="133"/>
      <c r="D411" s="133"/>
      <c r="E411" s="133"/>
      <c r="F411" s="133"/>
    </row>
    <row r="412" ht="15.75" customHeight="1">
      <c r="A412" s="133"/>
      <c r="B412" s="133"/>
      <c r="C412" s="133"/>
      <c r="D412" s="133"/>
      <c r="E412" s="133"/>
      <c r="F412" s="133"/>
    </row>
    <row r="413" ht="15.75" customHeight="1">
      <c r="A413" s="133"/>
      <c r="B413" s="133"/>
      <c r="C413" s="133"/>
      <c r="D413" s="133"/>
      <c r="E413" s="133"/>
      <c r="F413" s="133"/>
    </row>
    <row r="414" ht="15.75" customHeight="1">
      <c r="A414" s="133"/>
      <c r="B414" s="133"/>
      <c r="C414" s="133"/>
      <c r="D414" s="133"/>
      <c r="E414" s="133"/>
      <c r="F414" s="133"/>
    </row>
    <row r="415" ht="15.75" customHeight="1">
      <c r="A415" s="133"/>
      <c r="B415" s="133"/>
      <c r="C415" s="133"/>
      <c r="D415" s="133"/>
      <c r="E415" s="133"/>
      <c r="F415" s="133"/>
    </row>
    <row r="416" ht="15.75" customHeight="1">
      <c r="A416" s="133"/>
      <c r="B416" s="133"/>
      <c r="C416" s="133"/>
      <c r="D416" s="133"/>
      <c r="E416" s="133"/>
      <c r="F416" s="133"/>
    </row>
    <row r="417" ht="15.75" customHeight="1">
      <c r="A417" s="133"/>
      <c r="B417" s="133"/>
      <c r="C417" s="133"/>
      <c r="D417" s="133"/>
      <c r="E417" s="133"/>
      <c r="F417" s="133"/>
    </row>
    <row r="418" ht="15.75" customHeight="1">
      <c r="A418" s="133"/>
      <c r="B418" s="133"/>
      <c r="C418" s="133"/>
      <c r="D418" s="133"/>
      <c r="E418" s="133"/>
      <c r="F418" s="133"/>
    </row>
    <row r="419" ht="15.75" customHeight="1">
      <c r="A419" s="133"/>
      <c r="B419" s="133"/>
      <c r="C419" s="133"/>
      <c r="D419" s="133"/>
      <c r="E419" s="133"/>
      <c r="F419" s="133"/>
    </row>
    <row r="420" ht="15.75" customHeight="1">
      <c r="A420" s="133"/>
      <c r="B420" s="133"/>
      <c r="C420" s="133"/>
      <c r="D420" s="133"/>
      <c r="E420" s="133"/>
      <c r="F420" s="133"/>
    </row>
    <row r="421" ht="15.75" customHeight="1">
      <c r="A421" s="133"/>
      <c r="B421" s="133"/>
      <c r="C421" s="133"/>
      <c r="D421" s="133"/>
      <c r="E421" s="133"/>
      <c r="F421" s="133"/>
    </row>
    <row r="422" ht="15.75" customHeight="1">
      <c r="A422" s="133"/>
      <c r="B422" s="133"/>
      <c r="C422" s="133"/>
      <c r="D422" s="133"/>
      <c r="E422" s="133"/>
      <c r="F422" s="133"/>
    </row>
    <row r="423" ht="15.75" customHeight="1">
      <c r="A423" s="133"/>
      <c r="B423" s="133"/>
      <c r="C423" s="133"/>
      <c r="D423" s="133"/>
      <c r="E423" s="133"/>
      <c r="F423" s="133"/>
    </row>
    <row r="424" ht="15.75" customHeight="1">
      <c r="A424" s="133"/>
      <c r="B424" s="133"/>
      <c r="C424" s="133"/>
      <c r="D424" s="133"/>
      <c r="E424" s="133"/>
      <c r="F424" s="133"/>
    </row>
    <row r="425" ht="15.75" customHeight="1">
      <c r="A425" s="133"/>
      <c r="B425" s="133"/>
      <c r="C425" s="133"/>
      <c r="D425" s="133"/>
      <c r="E425" s="133"/>
      <c r="F425" s="133"/>
    </row>
    <row r="426" ht="15.75" customHeight="1">
      <c r="A426" s="133"/>
      <c r="B426" s="133"/>
      <c r="C426" s="133"/>
      <c r="D426" s="133"/>
      <c r="E426" s="133"/>
      <c r="F426" s="133"/>
    </row>
    <row r="427" ht="15.75" customHeight="1">
      <c r="A427" s="133"/>
      <c r="B427" s="133"/>
      <c r="C427" s="133"/>
      <c r="D427" s="133"/>
      <c r="E427" s="133"/>
      <c r="F427" s="133"/>
    </row>
    <row r="428" ht="15.75" customHeight="1">
      <c r="A428" s="133"/>
      <c r="B428" s="133"/>
      <c r="C428" s="133"/>
      <c r="D428" s="133"/>
      <c r="E428" s="133"/>
      <c r="F428" s="133"/>
    </row>
    <row r="429" ht="15.75" customHeight="1">
      <c r="A429" s="133"/>
      <c r="B429" s="133"/>
      <c r="C429" s="133"/>
      <c r="D429" s="133"/>
      <c r="E429" s="133"/>
      <c r="F429" s="133"/>
    </row>
    <row r="430" ht="15.75" customHeight="1">
      <c r="A430" s="133"/>
      <c r="B430" s="133"/>
      <c r="C430" s="133"/>
      <c r="D430" s="133"/>
      <c r="E430" s="133"/>
      <c r="F430" s="133"/>
    </row>
    <row r="431" ht="15.75" customHeight="1">
      <c r="A431" s="133"/>
      <c r="B431" s="133"/>
      <c r="C431" s="133"/>
      <c r="D431" s="133"/>
      <c r="E431" s="133"/>
      <c r="F431" s="133"/>
    </row>
    <row r="432" ht="15.75" customHeight="1">
      <c r="A432" s="133"/>
      <c r="B432" s="133"/>
      <c r="C432" s="133"/>
      <c r="D432" s="133"/>
      <c r="E432" s="133"/>
      <c r="F432" s="133"/>
    </row>
    <row r="433" ht="15.75" customHeight="1">
      <c r="A433" s="133"/>
      <c r="B433" s="133"/>
      <c r="C433" s="133"/>
      <c r="D433" s="133"/>
      <c r="E433" s="133"/>
      <c r="F433" s="133"/>
    </row>
    <row r="434" ht="15.75" customHeight="1">
      <c r="A434" s="133"/>
      <c r="B434" s="133"/>
      <c r="C434" s="133"/>
      <c r="D434" s="133"/>
      <c r="E434" s="133"/>
      <c r="F434" s="133"/>
    </row>
    <row r="435" ht="15.75" customHeight="1">
      <c r="A435" s="133"/>
      <c r="B435" s="133"/>
      <c r="C435" s="133"/>
      <c r="D435" s="133"/>
      <c r="E435" s="133"/>
      <c r="F435" s="133"/>
    </row>
    <row r="436" ht="15.75" customHeight="1">
      <c r="A436" s="133"/>
      <c r="B436" s="133"/>
      <c r="C436" s="133"/>
      <c r="D436" s="133"/>
      <c r="E436" s="133"/>
      <c r="F436" s="133"/>
    </row>
    <row r="437" ht="15.75" customHeight="1">
      <c r="A437" s="133"/>
      <c r="B437" s="133"/>
      <c r="C437" s="133"/>
      <c r="D437" s="133"/>
      <c r="E437" s="133"/>
      <c r="F437" s="133"/>
    </row>
    <row r="438" ht="15.75" customHeight="1">
      <c r="A438" s="133"/>
      <c r="B438" s="133"/>
      <c r="C438" s="133"/>
      <c r="D438" s="133"/>
      <c r="E438" s="133"/>
      <c r="F438" s="133"/>
    </row>
    <row r="439" ht="15.75" customHeight="1">
      <c r="A439" s="133"/>
      <c r="B439" s="133"/>
      <c r="C439" s="133"/>
      <c r="D439" s="133"/>
      <c r="E439" s="133"/>
      <c r="F439" s="133"/>
    </row>
    <row r="440" ht="15.75" customHeight="1">
      <c r="A440" s="133"/>
      <c r="B440" s="133"/>
      <c r="C440" s="133"/>
      <c r="D440" s="133"/>
      <c r="E440" s="133"/>
      <c r="F440" s="133"/>
    </row>
    <row r="441" ht="15.75" customHeight="1">
      <c r="A441" s="133"/>
      <c r="B441" s="133"/>
      <c r="C441" s="133"/>
      <c r="D441" s="133"/>
      <c r="E441" s="133"/>
      <c r="F441" s="133"/>
    </row>
    <row r="442" ht="15.75" customHeight="1">
      <c r="A442" s="133"/>
      <c r="B442" s="133"/>
      <c r="C442" s="133"/>
      <c r="D442" s="133"/>
      <c r="E442" s="133"/>
      <c r="F442" s="133"/>
    </row>
    <row r="443" ht="15.75" customHeight="1">
      <c r="A443" s="133"/>
      <c r="B443" s="133"/>
      <c r="C443" s="133"/>
      <c r="D443" s="133"/>
      <c r="E443" s="133"/>
      <c r="F443" s="133"/>
    </row>
    <row r="444" ht="15.75" customHeight="1">
      <c r="A444" s="133"/>
      <c r="B444" s="133"/>
      <c r="C444" s="133"/>
      <c r="D444" s="133"/>
      <c r="E444" s="133"/>
      <c r="F444" s="133"/>
    </row>
    <row r="445" ht="15.75" customHeight="1">
      <c r="A445" s="133"/>
      <c r="B445" s="133"/>
      <c r="C445" s="133"/>
      <c r="D445" s="133"/>
      <c r="E445" s="133"/>
      <c r="F445" s="133"/>
    </row>
    <row r="446" ht="15.75" customHeight="1">
      <c r="A446" s="133"/>
      <c r="B446" s="133"/>
      <c r="C446" s="133"/>
      <c r="D446" s="133"/>
      <c r="E446" s="133"/>
      <c r="F446" s="133"/>
    </row>
    <row r="447" ht="15.75" customHeight="1">
      <c r="A447" s="133"/>
      <c r="B447" s="133"/>
      <c r="C447" s="133"/>
      <c r="D447" s="133"/>
      <c r="E447" s="133"/>
      <c r="F447" s="133"/>
    </row>
    <row r="448" ht="15.75" customHeight="1">
      <c r="A448" s="133"/>
      <c r="B448" s="133"/>
      <c r="C448" s="133"/>
      <c r="D448" s="133"/>
      <c r="E448" s="133"/>
      <c r="F448" s="133"/>
    </row>
    <row r="449" ht="15.75" customHeight="1">
      <c r="A449" s="133"/>
      <c r="B449" s="133"/>
      <c r="C449" s="133"/>
      <c r="D449" s="133"/>
      <c r="E449" s="133"/>
      <c r="F449" s="133"/>
    </row>
    <row r="450" ht="15.75" customHeight="1">
      <c r="A450" s="133"/>
      <c r="B450" s="133"/>
      <c r="C450" s="133"/>
      <c r="D450" s="133"/>
      <c r="E450" s="133"/>
      <c r="F450" s="133"/>
    </row>
    <row r="451" ht="15.75" customHeight="1">
      <c r="A451" s="133"/>
      <c r="B451" s="133"/>
      <c r="C451" s="133"/>
      <c r="D451" s="133"/>
      <c r="E451" s="133"/>
      <c r="F451" s="133"/>
    </row>
    <row r="452" ht="15.75" customHeight="1">
      <c r="A452" s="133"/>
      <c r="B452" s="133"/>
      <c r="C452" s="133"/>
      <c r="D452" s="133"/>
      <c r="E452" s="133"/>
      <c r="F452" s="133"/>
    </row>
    <row r="453" ht="15.75" customHeight="1">
      <c r="A453" s="133"/>
      <c r="B453" s="133"/>
      <c r="C453" s="133"/>
      <c r="D453" s="133"/>
      <c r="E453" s="133"/>
      <c r="F453" s="133"/>
    </row>
    <row r="454" ht="15.75" customHeight="1">
      <c r="A454" s="133"/>
      <c r="B454" s="133"/>
      <c r="C454" s="133"/>
      <c r="D454" s="133"/>
      <c r="E454" s="133"/>
      <c r="F454" s="133"/>
    </row>
    <row r="455" ht="15.75" customHeight="1">
      <c r="A455" s="133"/>
      <c r="B455" s="133"/>
      <c r="C455" s="133"/>
      <c r="D455" s="133"/>
      <c r="E455" s="133"/>
      <c r="F455" s="133"/>
    </row>
    <row r="456" ht="15.75" customHeight="1">
      <c r="A456" s="133"/>
      <c r="B456" s="133"/>
      <c r="C456" s="133"/>
      <c r="D456" s="133"/>
      <c r="E456" s="133"/>
      <c r="F456" s="133"/>
    </row>
    <row r="457" ht="15.75" customHeight="1">
      <c r="A457" s="133"/>
      <c r="B457" s="133"/>
      <c r="C457" s="133"/>
      <c r="D457" s="133"/>
      <c r="E457" s="133"/>
      <c r="F457" s="133"/>
    </row>
    <row r="458" ht="15.75" customHeight="1">
      <c r="A458" s="133"/>
      <c r="B458" s="133"/>
      <c r="C458" s="133"/>
      <c r="D458" s="133"/>
      <c r="E458" s="133"/>
      <c r="F458" s="133"/>
    </row>
    <row r="459" ht="15.75" customHeight="1">
      <c r="A459" s="133"/>
      <c r="B459" s="133"/>
      <c r="C459" s="133"/>
      <c r="D459" s="133"/>
      <c r="E459" s="133"/>
      <c r="F459" s="133"/>
    </row>
    <row r="460" ht="15.75" customHeight="1">
      <c r="A460" s="133"/>
      <c r="B460" s="133"/>
      <c r="C460" s="133"/>
      <c r="D460" s="133"/>
      <c r="E460" s="133"/>
      <c r="F460" s="133"/>
    </row>
    <row r="461" ht="15.75" customHeight="1">
      <c r="A461" s="133"/>
      <c r="B461" s="133"/>
      <c r="C461" s="133"/>
      <c r="D461" s="133"/>
      <c r="E461" s="133"/>
      <c r="F461" s="133"/>
    </row>
    <row r="462" ht="15.75" customHeight="1">
      <c r="A462" s="133"/>
      <c r="B462" s="133"/>
      <c r="C462" s="133"/>
      <c r="D462" s="133"/>
      <c r="E462" s="133"/>
      <c r="F462" s="133"/>
    </row>
    <row r="463" ht="15.75" customHeight="1">
      <c r="A463" s="133"/>
      <c r="B463" s="133"/>
      <c r="C463" s="133"/>
      <c r="D463" s="133"/>
      <c r="E463" s="133"/>
      <c r="F463" s="133"/>
    </row>
    <row r="464" ht="15.75" customHeight="1">
      <c r="A464" s="133"/>
      <c r="B464" s="133"/>
      <c r="C464" s="133"/>
      <c r="D464" s="133"/>
      <c r="E464" s="133"/>
      <c r="F464" s="133"/>
    </row>
    <row r="465" ht="15.75" customHeight="1">
      <c r="A465" s="133"/>
      <c r="B465" s="133"/>
      <c r="C465" s="133"/>
      <c r="D465" s="133"/>
      <c r="E465" s="133"/>
      <c r="F465" s="133"/>
    </row>
    <row r="466" ht="15.75" customHeight="1">
      <c r="A466" s="133"/>
      <c r="B466" s="133"/>
      <c r="C466" s="133"/>
      <c r="D466" s="133"/>
      <c r="E466" s="133"/>
      <c r="F466" s="133"/>
    </row>
    <row r="467" ht="15.75" customHeight="1">
      <c r="A467" s="133"/>
      <c r="B467" s="133"/>
      <c r="C467" s="133"/>
      <c r="D467" s="133"/>
      <c r="E467" s="133"/>
      <c r="F467" s="133"/>
    </row>
    <row r="468" ht="15.75" customHeight="1">
      <c r="A468" s="133"/>
      <c r="B468" s="133"/>
      <c r="C468" s="133"/>
      <c r="D468" s="133"/>
      <c r="E468" s="133"/>
      <c r="F468" s="133"/>
    </row>
    <row r="469" ht="15.75" customHeight="1">
      <c r="A469" s="133"/>
      <c r="B469" s="133"/>
      <c r="C469" s="133"/>
      <c r="D469" s="133"/>
      <c r="E469" s="133"/>
      <c r="F469" s="133"/>
    </row>
    <row r="470" ht="15.75" customHeight="1">
      <c r="A470" s="133"/>
      <c r="B470" s="133"/>
      <c r="C470" s="133"/>
      <c r="D470" s="133"/>
      <c r="E470" s="133"/>
      <c r="F470" s="133"/>
    </row>
    <row r="471" ht="15.75" customHeight="1">
      <c r="A471" s="133"/>
      <c r="B471" s="133"/>
      <c r="C471" s="133"/>
      <c r="D471" s="133"/>
      <c r="E471" s="133"/>
      <c r="F471" s="133"/>
    </row>
    <row r="472" ht="15.75" customHeight="1">
      <c r="A472" s="133"/>
      <c r="B472" s="133"/>
      <c r="C472" s="133"/>
      <c r="D472" s="133"/>
      <c r="E472" s="133"/>
      <c r="F472" s="133"/>
    </row>
    <row r="473" ht="15.75" customHeight="1">
      <c r="A473" s="133"/>
      <c r="B473" s="133"/>
      <c r="C473" s="133"/>
      <c r="D473" s="133"/>
      <c r="E473" s="133"/>
      <c r="F473" s="133"/>
    </row>
    <row r="474" ht="15.75" customHeight="1">
      <c r="A474" s="133"/>
      <c r="B474" s="133"/>
      <c r="C474" s="133"/>
      <c r="D474" s="133"/>
      <c r="E474" s="133"/>
      <c r="F474" s="133"/>
    </row>
    <row r="475" ht="15.75" customHeight="1">
      <c r="A475" s="133"/>
      <c r="B475" s="133"/>
      <c r="C475" s="133"/>
      <c r="D475" s="133"/>
      <c r="E475" s="133"/>
      <c r="F475" s="133"/>
    </row>
    <row r="476" ht="15.75" customHeight="1">
      <c r="A476" s="133"/>
      <c r="B476" s="133"/>
      <c r="C476" s="133"/>
      <c r="D476" s="133"/>
      <c r="E476" s="133"/>
      <c r="F476" s="133"/>
    </row>
    <row r="477" ht="15.75" customHeight="1">
      <c r="A477" s="133"/>
      <c r="B477" s="133"/>
      <c r="C477" s="133"/>
      <c r="D477" s="133"/>
      <c r="E477" s="133"/>
      <c r="F477" s="133"/>
    </row>
    <row r="478" ht="15.75" customHeight="1">
      <c r="A478" s="133"/>
      <c r="B478" s="133"/>
      <c r="C478" s="133"/>
      <c r="D478" s="133"/>
      <c r="E478" s="133"/>
      <c r="F478" s="133"/>
    </row>
    <row r="479" ht="15.75" customHeight="1">
      <c r="A479" s="133"/>
      <c r="B479" s="133"/>
      <c r="C479" s="133"/>
      <c r="D479" s="133"/>
      <c r="E479" s="133"/>
      <c r="F479" s="133"/>
    </row>
    <row r="480" ht="15.75" customHeight="1">
      <c r="A480" s="133"/>
      <c r="B480" s="133"/>
      <c r="C480" s="133"/>
      <c r="D480" s="133"/>
      <c r="E480" s="133"/>
      <c r="F480" s="133"/>
    </row>
    <row r="481" ht="15.75" customHeight="1">
      <c r="A481" s="133"/>
      <c r="B481" s="133"/>
      <c r="C481" s="133"/>
      <c r="D481" s="133"/>
      <c r="E481" s="133"/>
      <c r="F481" s="133"/>
    </row>
    <row r="482" ht="15.75" customHeight="1">
      <c r="A482" s="133"/>
      <c r="B482" s="133"/>
      <c r="C482" s="133"/>
      <c r="D482" s="133"/>
      <c r="E482" s="133"/>
      <c r="F482" s="133"/>
    </row>
    <row r="483" ht="15.75" customHeight="1">
      <c r="A483" s="133"/>
      <c r="B483" s="133"/>
      <c r="C483" s="133"/>
      <c r="D483" s="133"/>
      <c r="E483" s="133"/>
      <c r="F483" s="133"/>
    </row>
    <row r="484" ht="15.75" customHeight="1">
      <c r="A484" s="133"/>
      <c r="B484" s="133"/>
      <c r="C484" s="133"/>
      <c r="D484" s="133"/>
      <c r="E484" s="133"/>
      <c r="F484" s="133"/>
    </row>
    <row r="485" ht="15.75" customHeight="1">
      <c r="A485" s="133"/>
      <c r="B485" s="133"/>
      <c r="C485" s="133"/>
      <c r="D485" s="133"/>
      <c r="E485" s="133"/>
      <c r="F485" s="133"/>
    </row>
    <row r="486" ht="15.75" customHeight="1">
      <c r="A486" s="133"/>
      <c r="B486" s="133"/>
      <c r="C486" s="133"/>
      <c r="D486" s="133"/>
      <c r="E486" s="133"/>
      <c r="F486" s="133"/>
    </row>
    <row r="487" ht="15.75" customHeight="1">
      <c r="A487" s="133"/>
      <c r="B487" s="133"/>
      <c r="C487" s="133"/>
      <c r="D487" s="133"/>
      <c r="E487" s="133"/>
      <c r="F487" s="133"/>
    </row>
    <row r="488" ht="15.75" customHeight="1">
      <c r="A488" s="133"/>
      <c r="B488" s="133"/>
      <c r="C488" s="133"/>
      <c r="D488" s="133"/>
      <c r="E488" s="133"/>
      <c r="F488" s="133"/>
    </row>
    <row r="489" ht="15.75" customHeight="1">
      <c r="A489" s="133"/>
      <c r="B489" s="133"/>
      <c r="C489" s="133"/>
      <c r="D489" s="133"/>
      <c r="E489" s="133"/>
      <c r="F489" s="133"/>
    </row>
    <row r="490" ht="15.75" customHeight="1">
      <c r="A490" s="133"/>
      <c r="B490" s="133"/>
      <c r="C490" s="133"/>
      <c r="D490" s="133"/>
      <c r="E490" s="133"/>
      <c r="F490" s="133"/>
    </row>
    <row r="491" ht="15.75" customHeight="1">
      <c r="A491" s="133"/>
      <c r="B491" s="133"/>
      <c r="C491" s="133"/>
      <c r="D491" s="133"/>
      <c r="E491" s="133"/>
      <c r="F491" s="133"/>
    </row>
    <row r="492" ht="15.75" customHeight="1">
      <c r="A492" s="133"/>
      <c r="B492" s="133"/>
      <c r="C492" s="133"/>
      <c r="D492" s="133"/>
      <c r="E492" s="133"/>
      <c r="F492" s="133"/>
    </row>
    <row r="493" ht="15.75" customHeight="1">
      <c r="A493" s="133"/>
      <c r="B493" s="133"/>
      <c r="C493" s="133"/>
      <c r="D493" s="133"/>
      <c r="E493" s="133"/>
      <c r="F493" s="133"/>
    </row>
    <row r="494" ht="15.75" customHeight="1">
      <c r="A494" s="133"/>
      <c r="B494" s="133"/>
      <c r="C494" s="133"/>
      <c r="D494" s="133"/>
      <c r="E494" s="133"/>
      <c r="F494" s="133"/>
    </row>
    <row r="495" ht="15.75" customHeight="1">
      <c r="A495" s="133"/>
      <c r="B495" s="133"/>
      <c r="C495" s="133"/>
      <c r="D495" s="133"/>
      <c r="E495" s="133"/>
      <c r="F495" s="133"/>
    </row>
    <row r="496" ht="15.75" customHeight="1">
      <c r="A496" s="133"/>
      <c r="B496" s="133"/>
      <c r="C496" s="133"/>
      <c r="D496" s="133"/>
      <c r="E496" s="133"/>
      <c r="F496" s="133"/>
    </row>
    <row r="497" ht="15.75" customHeight="1">
      <c r="A497" s="133"/>
      <c r="B497" s="133"/>
      <c r="C497" s="133"/>
      <c r="D497" s="133"/>
      <c r="E497" s="133"/>
      <c r="F497" s="133"/>
    </row>
    <row r="498" ht="15.75" customHeight="1">
      <c r="A498" s="133"/>
      <c r="B498" s="133"/>
      <c r="C498" s="133"/>
      <c r="D498" s="133"/>
      <c r="E498" s="133"/>
      <c r="F498" s="133"/>
    </row>
    <row r="499" ht="15.75" customHeight="1">
      <c r="A499" s="133"/>
      <c r="B499" s="133"/>
      <c r="C499" s="133"/>
      <c r="D499" s="133"/>
      <c r="E499" s="133"/>
      <c r="F499" s="133"/>
    </row>
    <row r="500" ht="15.75" customHeight="1">
      <c r="A500" s="133"/>
      <c r="B500" s="133"/>
      <c r="C500" s="133"/>
      <c r="D500" s="133"/>
      <c r="E500" s="133"/>
      <c r="F500" s="133"/>
    </row>
    <row r="501" ht="15.75" customHeight="1">
      <c r="A501" s="133"/>
      <c r="B501" s="133"/>
      <c r="C501" s="133"/>
      <c r="D501" s="133"/>
      <c r="E501" s="133"/>
      <c r="F501" s="133"/>
    </row>
    <row r="502" ht="15.75" customHeight="1">
      <c r="A502" s="133"/>
      <c r="B502" s="133"/>
      <c r="C502" s="133"/>
      <c r="D502" s="133"/>
      <c r="E502" s="133"/>
      <c r="F502" s="133"/>
    </row>
    <row r="503" ht="15.75" customHeight="1">
      <c r="A503" s="133"/>
      <c r="B503" s="133"/>
      <c r="C503" s="133"/>
      <c r="D503" s="133"/>
      <c r="E503" s="133"/>
      <c r="F503" s="133"/>
    </row>
    <row r="504" ht="15.75" customHeight="1">
      <c r="A504" s="133"/>
      <c r="B504" s="133"/>
      <c r="C504" s="133"/>
      <c r="D504" s="133"/>
      <c r="E504" s="133"/>
      <c r="F504" s="133"/>
    </row>
    <row r="505" ht="15.75" customHeight="1">
      <c r="A505" s="133"/>
      <c r="B505" s="133"/>
      <c r="C505" s="133"/>
      <c r="D505" s="133"/>
      <c r="E505" s="133"/>
      <c r="F505" s="133"/>
    </row>
    <row r="506" ht="15.75" customHeight="1">
      <c r="A506" s="133"/>
      <c r="B506" s="133"/>
      <c r="C506" s="133"/>
      <c r="D506" s="133"/>
      <c r="E506" s="133"/>
      <c r="F506" s="133"/>
    </row>
    <row r="507" ht="15.75" customHeight="1">
      <c r="A507" s="133"/>
      <c r="B507" s="133"/>
      <c r="C507" s="133"/>
      <c r="D507" s="133"/>
      <c r="E507" s="133"/>
      <c r="F507" s="133"/>
    </row>
    <row r="508" ht="15.75" customHeight="1">
      <c r="A508" s="133"/>
      <c r="B508" s="133"/>
      <c r="C508" s="133"/>
      <c r="D508" s="133"/>
      <c r="E508" s="133"/>
      <c r="F508" s="133"/>
    </row>
    <row r="509" ht="15.75" customHeight="1">
      <c r="A509" s="133"/>
      <c r="B509" s="133"/>
      <c r="C509" s="133"/>
      <c r="D509" s="133"/>
      <c r="E509" s="133"/>
      <c r="F509" s="133"/>
    </row>
    <row r="510" ht="15.75" customHeight="1">
      <c r="A510" s="133"/>
      <c r="B510" s="133"/>
      <c r="C510" s="133"/>
      <c r="D510" s="133"/>
      <c r="E510" s="133"/>
      <c r="F510" s="133"/>
    </row>
    <row r="511" ht="15.75" customHeight="1">
      <c r="A511" s="133"/>
      <c r="B511" s="133"/>
      <c r="C511" s="133"/>
      <c r="D511" s="133"/>
      <c r="E511" s="133"/>
      <c r="F511" s="133"/>
    </row>
    <row r="512" ht="15.75" customHeight="1">
      <c r="A512" s="133"/>
      <c r="B512" s="133"/>
      <c r="C512" s="133"/>
      <c r="D512" s="133"/>
      <c r="E512" s="133"/>
      <c r="F512" s="133"/>
    </row>
    <row r="513" ht="15.75" customHeight="1">
      <c r="A513" s="133"/>
      <c r="B513" s="133"/>
      <c r="C513" s="133"/>
      <c r="D513" s="133"/>
      <c r="E513" s="133"/>
      <c r="F513" s="133"/>
    </row>
    <row r="514" ht="15.75" customHeight="1">
      <c r="A514" s="133"/>
      <c r="B514" s="133"/>
      <c r="C514" s="133"/>
      <c r="D514" s="133"/>
      <c r="E514" s="133"/>
      <c r="F514" s="133"/>
    </row>
    <row r="515" ht="15.75" customHeight="1">
      <c r="A515" s="133"/>
      <c r="B515" s="133"/>
      <c r="C515" s="133"/>
      <c r="D515" s="133"/>
      <c r="E515" s="133"/>
      <c r="F515" s="133"/>
    </row>
    <row r="516" ht="15.75" customHeight="1">
      <c r="A516" s="133"/>
      <c r="B516" s="133"/>
      <c r="C516" s="133"/>
      <c r="D516" s="133"/>
      <c r="E516" s="133"/>
      <c r="F516" s="133"/>
    </row>
    <row r="517" ht="15.75" customHeight="1">
      <c r="A517" s="133"/>
      <c r="B517" s="133"/>
      <c r="C517" s="133"/>
      <c r="D517" s="133"/>
      <c r="E517" s="133"/>
      <c r="F517" s="133"/>
    </row>
    <row r="518" ht="15.75" customHeight="1">
      <c r="A518" s="133"/>
      <c r="B518" s="133"/>
      <c r="C518" s="133"/>
      <c r="D518" s="133"/>
      <c r="E518" s="133"/>
      <c r="F518" s="133"/>
    </row>
    <row r="519" ht="15.75" customHeight="1">
      <c r="A519" s="133"/>
      <c r="B519" s="133"/>
      <c r="C519" s="133"/>
      <c r="D519" s="133"/>
      <c r="E519" s="133"/>
      <c r="F519" s="133"/>
    </row>
    <row r="520" ht="15.75" customHeight="1">
      <c r="A520" s="133"/>
      <c r="B520" s="133"/>
      <c r="C520" s="133"/>
      <c r="D520" s="133"/>
      <c r="E520" s="133"/>
      <c r="F520" s="133"/>
    </row>
    <row r="521" ht="15.75" customHeight="1">
      <c r="A521" s="133"/>
      <c r="B521" s="133"/>
      <c r="C521" s="133"/>
      <c r="D521" s="133"/>
      <c r="E521" s="133"/>
      <c r="F521" s="133"/>
    </row>
    <row r="522" ht="15.75" customHeight="1">
      <c r="A522" s="133"/>
      <c r="B522" s="133"/>
      <c r="C522" s="133"/>
      <c r="D522" s="133"/>
      <c r="E522" s="133"/>
      <c r="F522" s="133"/>
    </row>
    <row r="523" ht="15.75" customHeight="1">
      <c r="A523" s="133"/>
      <c r="B523" s="133"/>
      <c r="C523" s="133"/>
      <c r="D523" s="133"/>
      <c r="E523" s="133"/>
      <c r="F523" s="133"/>
    </row>
    <row r="524" ht="15.75" customHeight="1">
      <c r="A524" s="133"/>
      <c r="B524" s="133"/>
      <c r="C524" s="133"/>
      <c r="D524" s="133"/>
      <c r="E524" s="133"/>
      <c r="F524" s="133"/>
    </row>
    <row r="525" ht="15.75" customHeight="1">
      <c r="A525" s="133"/>
      <c r="B525" s="133"/>
      <c r="C525" s="133"/>
      <c r="D525" s="133"/>
      <c r="E525" s="133"/>
      <c r="F525" s="133"/>
    </row>
    <row r="526" ht="15.75" customHeight="1">
      <c r="A526" s="133"/>
      <c r="B526" s="133"/>
      <c r="C526" s="133"/>
      <c r="D526" s="133"/>
      <c r="E526" s="133"/>
      <c r="F526" s="133"/>
    </row>
    <row r="527" ht="15.75" customHeight="1">
      <c r="A527" s="133"/>
      <c r="B527" s="133"/>
      <c r="C527" s="133"/>
      <c r="D527" s="133"/>
      <c r="E527" s="133"/>
      <c r="F527" s="133"/>
    </row>
    <row r="528" ht="15.75" customHeight="1">
      <c r="A528" s="133"/>
      <c r="B528" s="133"/>
      <c r="C528" s="133"/>
      <c r="D528" s="133"/>
      <c r="E528" s="133"/>
      <c r="F528" s="133"/>
    </row>
    <row r="529" ht="15.75" customHeight="1">
      <c r="A529" s="133"/>
      <c r="B529" s="133"/>
      <c r="C529" s="133"/>
      <c r="D529" s="133"/>
      <c r="E529" s="133"/>
      <c r="F529" s="133"/>
    </row>
    <row r="530" ht="15.75" customHeight="1">
      <c r="A530" s="133"/>
      <c r="B530" s="133"/>
      <c r="C530" s="133"/>
      <c r="D530" s="133"/>
      <c r="E530" s="133"/>
      <c r="F530" s="133"/>
    </row>
    <row r="531" ht="15.75" customHeight="1">
      <c r="A531" s="133"/>
      <c r="B531" s="133"/>
      <c r="C531" s="133"/>
      <c r="D531" s="133"/>
      <c r="E531" s="133"/>
      <c r="F531" s="133"/>
    </row>
    <row r="532" ht="15.75" customHeight="1">
      <c r="A532" s="133"/>
      <c r="B532" s="133"/>
      <c r="C532" s="133"/>
      <c r="D532" s="133"/>
      <c r="E532" s="133"/>
      <c r="F532" s="133"/>
    </row>
    <row r="533" ht="15.75" customHeight="1">
      <c r="A533" s="133"/>
      <c r="B533" s="133"/>
      <c r="C533" s="133"/>
      <c r="D533" s="133"/>
      <c r="E533" s="133"/>
      <c r="F533" s="133"/>
    </row>
    <row r="534" ht="15.75" customHeight="1">
      <c r="A534" s="133"/>
      <c r="B534" s="133"/>
      <c r="C534" s="133"/>
      <c r="D534" s="133"/>
      <c r="E534" s="133"/>
      <c r="F534" s="133"/>
    </row>
    <row r="535" ht="15.75" customHeight="1">
      <c r="A535" s="133"/>
      <c r="B535" s="133"/>
      <c r="C535" s="133"/>
      <c r="D535" s="133"/>
      <c r="E535" s="133"/>
      <c r="F535" s="133"/>
    </row>
    <row r="536" ht="15.75" customHeight="1">
      <c r="A536" s="133"/>
      <c r="B536" s="133"/>
      <c r="C536" s="133"/>
      <c r="D536" s="133"/>
      <c r="E536" s="133"/>
      <c r="F536" s="133"/>
    </row>
    <row r="537" ht="15.75" customHeight="1">
      <c r="A537" s="133"/>
      <c r="B537" s="133"/>
      <c r="C537" s="133"/>
      <c r="D537" s="133"/>
      <c r="E537" s="133"/>
      <c r="F537" s="133"/>
    </row>
    <row r="538" ht="15.75" customHeight="1">
      <c r="A538" s="133"/>
      <c r="B538" s="133"/>
      <c r="C538" s="133"/>
      <c r="D538" s="133"/>
      <c r="E538" s="133"/>
      <c r="F538" s="133"/>
    </row>
    <row r="539" ht="15.75" customHeight="1">
      <c r="A539" s="133"/>
      <c r="B539" s="133"/>
      <c r="C539" s="133"/>
      <c r="D539" s="133"/>
      <c r="E539" s="133"/>
      <c r="F539" s="133"/>
    </row>
    <row r="540" ht="15.75" customHeight="1">
      <c r="A540" s="133"/>
      <c r="B540" s="133"/>
      <c r="C540" s="133"/>
      <c r="D540" s="133"/>
      <c r="E540" s="133"/>
      <c r="F540" s="133"/>
    </row>
    <row r="541" ht="15.75" customHeight="1">
      <c r="A541" s="133"/>
      <c r="B541" s="133"/>
      <c r="C541" s="133"/>
      <c r="D541" s="133"/>
      <c r="E541" s="133"/>
      <c r="F541" s="133"/>
    </row>
    <row r="542" ht="15.75" customHeight="1">
      <c r="A542" s="133"/>
      <c r="B542" s="133"/>
      <c r="C542" s="133"/>
      <c r="D542" s="133"/>
      <c r="E542" s="133"/>
      <c r="F542" s="133"/>
    </row>
    <row r="543" ht="15.75" customHeight="1">
      <c r="A543" s="133"/>
      <c r="B543" s="133"/>
      <c r="C543" s="133"/>
      <c r="D543" s="133"/>
      <c r="E543" s="133"/>
      <c r="F543" s="133"/>
    </row>
    <row r="544" ht="15.75" customHeight="1">
      <c r="A544" s="133"/>
      <c r="B544" s="133"/>
      <c r="C544" s="133"/>
      <c r="D544" s="133"/>
      <c r="E544" s="133"/>
      <c r="F544" s="133"/>
    </row>
    <row r="545" ht="15.75" customHeight="1">
      <c r="A545" s="133"/>
      <c r="B545" s="133"/>
      <c r="C545" s="133"/>
      <c r="D545" s="133"/>
      <c r="E545" s="133"/>
      <c r="F545" s="133"/>
    </row>
    <row r="546" ht="15.75" customHeight="1">
      <c r="A546" s="133"/>
      <c r="B546" s="133"/>
      <c r="C546" s="133"/>
      <c r="D546" s="133"/>
      <c r="E546" s="133"/>
      <c r="F546" s="133"/>
    </row>
    <row r="547" ht="15.75" customHeight="1">
      <c r="A547" s="133"/>
      <c r="B547" s="133"/>
      <c r="C547" s="133"/>
      <c r="D547" s="133"/>
      <c r="E547" s="133"/>
      <c r="F547" s="133"/>
    </row>
    <row r="548" ht="15.75" customHeight="1">
      <c r="A548" s="133"/>
      <c r="B548" s="133"/>
      <c r="C548" s="133"/>
      <c r="D548" s="133"/>
      <c r="E548" s="133"/>
      <c r="F548" s="133"/>
    </row>
    <row r="549" ht="15.75" customHeight="1">
      <c r="A549" s="133"/>
      <c r="B549" s="133"/>
      <c r="C549" s="133"/>
      <c r="D549" s="133"/>
      <c r="E549" s="133"/>
      <c r="F549" s="133"/>
    </row>
    <row r="550" ht="15.75" customHeight="1">
      <c r="A550" s="133"/>
      <c r="B550" s="133"/>
      <c r="C550" s="133"/>
      <c r="D550" s="133"/>
      <c r="E550" s="133"/>
      <c r="F550" s="133"/>
    </row>
    <row r="551" ht="15.75" customHeight="1">
      <c r="A551" s="133"/>
      <c r="B551" s="133"/>
      <c r="C551" s="133"/>
      <c r="D551" s="133"/>
      <c r="E551" s="133"/>
      <c r="F551" s="133"/>
    </row>
    <row r="552" ht="15.75" customHeight="1">
      <c r="A552" s="133"/>
      <c r="B552" s="133"/>
      <c r="C552" s="133"/>
      <c r="D552" s="133"/>
      <c r="E552" s="133"/>
      <c r="F552" s="133"/>
    </row>
    <row r="553" ht="15.75" customHeight="1">
      <c r="A553" s="133"/>
      <c r="B553" s="133"/>
      <c r="C553" s="133"/>
      <c r="D553" s="133"/>
      <c r="E553" s="133"/>
      <c r="F553" s="133"/>
    </row>
    <row r="554" ht="15.75" customHeight="1">
      <c r="A554" s="133"/>
      <c r="B554" s="133"/>
      <c r="C554" s="133"/>
      <c r="D554" s="133"/>
      <c r="E554" s="133"/>
      <c r="F554" s="133"/>
    </row>
    <row r="555" ht="15.75" customHeight="1">
      <c r="A555" s="133"/>
      <c r="B555" s="133"/>
      <c r="C555" s="133"/>
      <c r="D555" s="133"/>
      <c r="E555" s="133"/>
      <c r="F555" s="133"/>
    </row>
    <row r="556" ht="15.75" customHeight="1">
      <c r="A556" s="133"/>
      <c r="B556" s="133"/>
      <c r="C556" s="133"/>
      <c r="D556" s="133"/>
      <c r="E556" s="133"/>
      <c r="F556" s="133"/>
    </row>
    <row r="557" ht="15.75" customHeight="1">
      <c r="A557" s="133"/>
      <c r="B557" s="133"/>
      <c r="C557" s="133"/>
      <c r="D557" s="133"/>
      <c r="E557" s="133"/>
      <c r="F557" s="133"/>
    </row>
    <row r="558" ht="15.75" customHeight="1">
      <c r="A558" s="133"/>
      <c r="B558" s="133"/>
      <c r="C558" s="133"/>
      <c r="D558" s="133"/>
      <c r="E558" s="133"/>
      <c r="F558" s="133"/>
    </row>
    <row r="559" ht="15.75" customHeight="1">
      <c r="A559" s="133"/>
      <c r="B559" s="133"/>
      <c r="C559" s="133"/>
      <c r="D559" s="133"/>
      <c r="E559" s="133"/>
      <c r="F559" s="133"/>
    </row>
    <row r="560" ht="15.75" customHeight="1">
      <c r="A560" s="133"/>
      <c r="B560" s="133"/>
      <c r="C560" s="133"/>
      <c r="D560" s="133"/>
      <c r="E560" s="133"/>
      <c r="F560" s="133"/>
    </row>
    <row r="561" ht="15.75" customHeight="1">
      <c r="A561" s="133"/>
      <c r="B561" s="133"/>
      <c r="C561" s="133"/>
      <c r="D561" s="133"/>
      <c r="E561" s="133"/>
      <c r="F561" s="133"/>
    </row>
    <row r="562" ht="15.75" customHeight="1">
      <c r="A562" s="133"/>
      <c r="B562" s="133"/>
      <c r="C562" s="133"/>
      <c r="D562" s="133"/>
      <c r="E562" s="133"/>
      <c r="F562" s="133"/>
    </row>
    <row r="563" ht="15.75" customHeight="1">
      <c r="A563" s="133"/>
      <c r="B563" s="133"/>
      <c r="C563" s="133"/>
      <c r="D563" s="133"/>
      <c r="E563" s="133"/>
      <c r="F563" s="133"/>
    </row>
    <row r="564" ht="15.75" customHeight="1">
      <c r="A564" s="133"/>
      <c r="B564" s="133"/>
      <c r="C564" s="133"/>
      <c r="D564" s="133"/>
      <c r="E564" s="133"/>
      <c r="F564" s="133"/>
    </row>
    <row r="565" ht="15.75" customHeight="1">
      <c r="A565" s="133"/>
      <c r="B565" s="133"/>
      <c r="C565" s="133"/>
      <c r="D565" s="133"/>
      <c r="E565" s="133"/>
      <c r="F565" s="133"/>
    </row>
    <row r="566" ht="15.75" customHeight="1">
      <c r="A566" s="133"/>
      <c r="B566" s="133"/>
      <c r="C566" s="133"/>
      <c r="D566" s="133"/>
      <c r="E566" s="133"/>
      <c r="F566" s="133"/>
    </row>
    <row r="567" ht="15.75" customHeight="1">
      <c r="A567" s="133"/>
      <c r="B567" s="133"/>
      <c r="C567" s="133"/>
      <c r="D567" s="133"/>
      <c r="E567" s="133"/>
      <c r="F567" s="133"/>
    </row>
    <row r="568" ht="15.75" customHeight="1">
      <c r="A568" s="133"/>
      <c r="B568" s="133"/>
      <c r="C568" s="133"/>
      <c r="D568" s="133"/>
      <c r="E568" s="133"/>
      <c r="F568" s="133"/>
    </row>
    <row r="569" ht="15.75" customHeight="1">
      <c r="A569" s="133"/>
      <c r="B569" s="133"/>
      <c r="C569" s="133"/>
      <c r="D569" s="133"/>
      <c r="E569" s="133"/>
      <c r="F569" s="133"/>
    </row>
    <row r="570" ht="15.75" customHeight="1">
      <c r="A570" s="133"/>
      <c r="B570" s="133"/>
      <c r="C570" s="133"/>
      <c r="D570" s="133"/>
      <c r="E570" s="133"/>
      <c r="F570" s="133"/>
    </row>
    <row r="571" ht="15.75" customHeight="1">
      <c r="A571" s="133"/>
      <c r="B571" s="133"/>
      <c r="C571" s="133"/>
      <c r="D571" s="133"/>
      <c r="E571" s="133"/>
      <c r="F571" s="133"/>
    </row>
    <row r="572" ht="15.75" customHeight="1">
      <c r="A572" s="133"/>
      <c r="B572" s="133"/>
      <c r="C572" s="133"/>
      <c r="D572" s="133"/>
      <c r="E572" s="133"/>
      <c r="F572" s="133"/>
    </row>
    <row r="573" ht="15.75" customHeight="1">
      <c r="A573" s="133"/>
      <c r="B573" s="133"/>
      <c r="C573" s="133"/>
      <c r="D573" s="133"/>
      <c r="E573" s="133"/>
      <c r="F573" s="133"/>
    </row>
    <row r="574" ht="15.75" customHeight="1">
      <c r="A574" s="133"/>
      <c r="B574" s="133"/>
      <c r="C574" s="133"/>
      <c r="D574" s="133"/>
      <c r="E574" s="133"/>
      <c r="F574" s="133"/>
    </row>
    <row r="575" ht="15.75" customHeight="1">
      <c r="A575" s="133"/>
      <c r="B575" s="133"/>
      <c r="C575" s="133"/>
      <c r="D575" s="133"/>
      <c r="E575" s="133"/>
      <c r="F575" s="133"/>
    </row>
    <row r="576" ht="15.75" customHeight="1">
      <c r="A576" s="133"/>
      <c r="B576" s="133"/>
      <c r="C576" s="133"/>
      <c r="D576" s="133"/>
      <c r="E576" s="133"/>
      <c r="F576" s="133"/>
    </row>
    <row r="577" ht="15.75" customHeight="1">
      <c r="A577" s="133"/>
      <c r="B577" s="133"/>
      <c r="C577" s="133"/>
      <c r="D577" s="133"/>
      <c r="E577" s="133"/>
      <c r="F577" s="133"/>
    </row>
    <row r="578" ht="15.75" customHeight="1">
      <c r="A578" s="133"/>
      <c r="B578" s="133"/>
      <c r="C578" s="133"/>
      <c r="D578" s="133"/>
      <c r="E578" s="133"/>
      <c r="F578" s="133"/>
    </row>
    <row r="579" ht="15.75" customHeight="1">
      <c r="A579" s="133"/>
      <c r="B579" s="133"/>
      <c r="C579" s="133"/>
      <c r="D579" s="133"/>
      <c r="E579" s="133"/>
      <c r="F579" s="133"/>
    </row>
    <row r="580" ht="15.75" customHeight="1">
      <c r="A580" s="133"/>
      <c r="B580" s="133"/>
      <c r="C580" s="133"/>
      <c r="D580" s="133"/>
      <c r="E580" s="133"/>
      <c r="F580" s="133"/>
    </row>
    <row r="581" ht="15.75" customHeight="1">
      <c r="A581" s="133"/>
      <c r="B581" s="133"/>
      <c r="C581" s="133"/>
      <c r="D581" s="133"/>
      <c r="E581" s="133"/>
      <c r="F581" s="133"/>
    </row>
    <row r="582" ht="15.75" customHeight="1">
      <c r="A582" s="133"/>
      <c r="B582" s="133"/>
      <c r="C582" s="133"/>
      <c r="D582" s="133"/>
      <c r="E582" s="133"/>
      <c r="F582" s="133"/>
    </row>
    <row r="583" ht="15.75" customHeight="1">
      <c r="A583" s="133"/>
      <c r="B583" s="133"/>
      <c r="C583" s="133"/>
      <c r="D583" s="133"/>
      <c r="E583" s="133"/>
      <c r="F583" s="133"/>
    </row>
    <row r="584" ht="15.75" customHeight="1">
      <c r="A584" s="133"/>
      <c r="B584" s="133"/>
      <c r="C584" s="133"/>
      <c r="D584" s="133"/>
      <c r="E584" s="133"/>
      <c r="F584" s="133"/>
    </row>
    <row r="585" ht="15.75" customHeight="1">
      <c r="A585" s="133"/>
      <c r="B585" s="133"/>
      <c r="C585" s="133"/>
      <c r="D585" s="133"/>
      <c r="E585" s="133"/>
      <c r="F585" s="133"/>
    </row>
    <row r="586" ht="15.75" customHeight="1">
      <c r="A586" s="133"/>
      <c r="B586" s="133"/>
      <c r="C586" s="133"/>
      <c r="D586" s="133"/>
      <c r="E586" s="133"/>
      <c r="F586" s="133"/>
    </row>
    <row r="587" ht="15.75" customHeight="1">
      <c r="A587" s="133"/>
      <c r="B587" s="133"/>
      <c r="C587" s="133"/>
      <c r="D587" s="133"/>
      <c r="E587" s="133"/>
      <c r="F587" s="133"/>
    </row>
    <row r="588" ht="15.75" customHeight="1">
      <c r="A588" s="133"/>
      <c r="B588" s="133"/>
      <c r="C588" s="133"/>
      <c r="D588" s="133"/>
      <c r="E588" s="133"/>
      <c r="F588" s="133"/>
    </row>
    <row r="589" ht="15.75" customHeight="1">
      <c r="A589" s="133"/>
      <c r="B589" s="133"/>
      <c r="C589" s="133"/>
      <c r="D589" s="133"/>
      <c r="E589" s="133"/>
      <c r="F589" s="133"/>
    </row>
    <row r="590" ht="15.75" customHeight="1">
      <c r="A590" s="133"/>
      <c r="B590" s="133"/>
      <c r="C590" s="133"/>
      <c r="D590" s="133"/>
      <c r="E590" s="133"/>
      <c r="F590" s="133"/>
    </row>
    <row r="591" ht="15.75" customHeight="1">
      <c r="A591" s="133"/>
      <c r="B591" s="133"/>
      <c r="C591" s="133"/>
      <c r="D591" s="133"/>
      <c r="E591" s="133"/>
      <c r="F591" s="133"/>
    </row>
    <row r="592" ht="15.75" customHeight="1">
      <c r="A592" s="133"/>
      <c r="B592" s="133"/>
      <c r="C592" s="133"/>
      <c r="D592" s="133"/>
      <c r="E592" s="133"/>
      <c r="F592" s="133"/>
    </row>
    <row r="593" ht="15.75" customHeight="1">
      <c r="A593" s="133"/>
      <c r="B593" s="133"/>
      <c r="C593" s="133"/>
      <c r="D593" s="133"/>
      <c r="E593" s="133"/>
      <c r="F593" s="133"/>
    </row>
    <row r="594" ht="15.75" customHeight="1">
      <c r="A594" s="133"/>
      <c r="B594" s="133"/>
      <c r="C594" s="133"/>
      <c r="D594" s="133"/>
      <c r="E594" s="133"/>
      <c r="F594" s="133"/>
    </row>
    <row r="595" ht="15.75" customHeight="1">
      <c r="A595" s="133"/>
      <c r="B595" s="133"/>
      <c r="C595" s="133"/>
      <c r="D595" s="133"/>
      <c r="E595" s="133"/>
      <c r="F595" s="133"/>
    </row>
    <row r="596" ht="15.75" customHeight="1">
      <c r="A596" s="133"/>
      <c r="B596" s="133"/>
      <c r="C596" s="133"/>
      <c r="D596" s="133"/>
      <c r="E596" s="133"/>
      <c r="F596" s="133"/>
    </row>
    <row r="597" ht="15.75" customHeight="1">
      <c r="A597" s="133"/>
      <c r="B597" s="133"/>
      <c r="C597" s="133"/>
      <c r="D597" s="133"/>
      <c r="E597" s="133"/>
      <c r="F597" s="133"/>
    </row>
    <row r="598" ht="15.75" customHeight="1">
      <c r="A598" s="133"/>
      <c r="B598" s="133"/>
      <c r="C598" s="133"/>
      <c r="D598" s="133"/>
      <c r="E598" s="133"/>
      <c r="F598" s="133"/>
    </row>
    <row r="599" ht="15.75" customHeight="1">
      <c r="A599" s="133"/>
      <c r="B599" s="133"/>
      <c r="C599" s="133"/>
      <c r="D599" s="133"/>
      <c r="E599" s="133"/>
      <c r="F599" s="133"/>
    </row>
    <row r="600" ht="15.75" customHeight="1">
      <c r="A600" s="133"/>
      <c r="B600" s="133"/>
      <c r="C600" s="133"/>
      <c r="D600" s="133"/>
      <c r="E600" s="133"/>
      <c r="F600" s="133"/>
    </row>
    <row r="601" ht="15.75" customHeight="1">
      <c r="A601" s="133"/>
      <c r="B601" s="133"/>
      <c r="C601" s="133"/>
      <c r="D601" s="133"/>
      <c r="E601" s="133"/>
      <c r="F601" s="133"/>
    </row>
    <row r="602" ht="15.75" customHeight="1">
      <c r="A602" s="133"/>
      <c r="B602" s="133"/>
      <c r="C602" s="133"/>
      <c r="D602" s="133"/>
      <c r="E602" s="133"/>
      <c r="F602" s="133"/>
    </row>
    <row r="603" ht="15.75" customHeight="1">
      <c r="A603" s="133"/>
      <c r="B603" s="133"/>
      <c r="C603" s="133"/>
      <c r="D603" s="133"/>
      <c r="E603" s="133"/>
      <c r="F603" s="133"/>
    </row>
    <row r="604" ht="15.75" customHeight="1">
      <c r="A604" s="133"/>
      <c r="B604" s="133"/>
      <c r="C604" s="133"/>
      <c r="D604" s="133"/>
      <c r="E604" s="133"/>
      <c r="F604" s="133"/>
    </row>
    <row r="605" ht="15.75" customHeight="1">
      <c r="A605" s="133"/>
      <c r="B605" s="133"/>
      <c r="C605" s="133"/>
      <c r="D605" s="133"/>
      <c r="E605" s="133"/>
      <c r="F605" s="133"/>
    </row>
    <row r="606" ht="15.75" customHeight="1">
      <c r="A606" s="133"/>
      <c r="B606" s="133"/>
      <c r="C606" s="133"/>
      <c r="D606" s="133"/>
      <c r="E606" s="133"/>
      <c r="F606" s="133"/>
    </row>
    <row r="607" ht="15.75" customHeight="1">
      <c r="A607" s="133"/>
      <c r="B607" s="133"/>
      <c r="C607" s="133"/>
      <c r="D607" s="133"/>
      <c r="E607" s="133"/>
      <c r="F607" s="133"/>
    </row>
    <row r="608" ht="15.75" customHeight="1">
      <c r="A608" s="133"/>
      <c r="B608" s="133"/>
      <c r="C608" s="133"/>
      <c r="D608" s="133"/>
      <c r="E608" s="133"/>
      <c r="F608" s="133"/>
    </row>
    <row r="609" ht="15.75" customHeight="1">
      <c r="A609" s="133"/>
      <c r="B609" s="133"/>
      <c r="C609" s="133"/>
      <c r="D609" s="133"/>
      <c r="E609" s="133"/>
      <c r="F609" s="133"/>
    </row>
    <row r="610" ht="15.75" customHeight="1">
      <c r="A610" s="133"/>
      <c r="B610" s="133"/>
      <c r="C610" s="133"/>
      <c r="D610" s="133"/>
      <c r="E610" s="133"/>
      <c r="F610" s="133"/>
    </row>
    <row r="611" ht="15.75" customHeight="1">
      <c r="A611" s="133"/>
      <c r="B611" s="133"/>
      <c r="C611" s="133"/>
      <c r="D611" s="133"/>
      <c r="E611" s="133"/>
      <c r="F611" s="133"/>
    </row>
    <row r="612" ht="15.75" customHeight="1">
      <c r="A612" s="133"/>
      <c r="B612" s="133"/>
      <c r="C612" s="133"/>
      <c r="D612" s="133"/>
      <c r="E612" s="133"/>
      <c r="F612" s="133"/>
    </row>
    <row r="613" ht="15.75" customHeight="1">
      <c r="A613" s="133"/>
      <c r="B613" s="133"/>
      <c r="C613" s="133"/>
      <c r="D613" s="133"/>
      <c r="E613" s="133"/>
      <c r="F613" s="133"/>
    </row>
    <row r="614" ht="15.75" customHeight="1">
      <c r="A614" s="133"/>
      <c r="B614" s="133"/>
      <c r="C614" s="133"/>
      <c r="D614" s="133"/>
      <c r="E614" s="133"/>
      <c r="F614" s="133"/>
    </row>
    <row r="615" ht="15.75" customHeight="1">
      <c r="A615" s="133"/>
      <c r="B615" s="133"/>
      <c r="C615" s="133"/>
      <c r="D615" s="133"/>
      <c r="E615" s="133"/>
      <c r="F615" s="133"/>
    </row>
    <row r="616" ht="15.75" customHeight="1">
      <c r="A616" s="133"/>
      <c r="B616" s="133"/>
      <c r="C616" s="133"/>
      <c r="D616" s="133"/>
      <c r="E616" s="133"/>
      <c r="F616" s="133"/>
    </row>
    <row r="617" ht="15.75" customHeight="1">
      <c r="A617" s="133"/>
      <c r="B617" s="133"/>
      <c r="C617" s="133"/>
      <c r="D617" s="133"/>
      <c r="E617" s="133"/>
      <c r="F617" s="133"/>
    </row>
    <row r="618" ht="15.75" customHeight="1">
      <c r="A618" s="133"/>
      <c r="B618" s="133"/>
      <c r="C618" s="133"/>
      <c r="D618" s="133"/>
      <c r="E618" s="133"/>
      <c r="F618" s="133"/>
    </row>
    <row r="619" ht="15.75" customHeight="1">
      <c r="A619" s="133"/>
      <c r="B619" s="133"/>
      <c r="C619" s="133"/>
      <c r="D619" s="133"/>
      <c r="E619" s="133"/>
      <c r="F619" s="133"/>
    </row>
    <row r="620" ht="15.75" customHeight="1">
      <c r="A620" s="133"/>
      <c r="B620" s="133"/>
      <c r="C620" s="133"/>
      <c r="D620" s="133"/>
      <c r="E620" s="133"/>
      <c r="F620" s="133"/>
    </row>
    <row r="621" ht="15.75" customHeight="1">
      <c r="A621" s="133"/>
      <c r="B621" s="133"/>
      <c r="C621" s="133"/>
      <c r="D621" s="133"/>
      <c r="E621" s="133"/>
      <c r="F621" s="133"/>
    </row>
    <row r="622" ht="15.75" customHeight="1">
      <c r="A622" s="133"/>
      <c r="B622" s="133"/>
      <c r="C622" s="133"/>
      <c r="D622" s="133"/>
      <c r="E622" s="133"/>
      <c r="F622" s="133"/>
    </row>
    <row r="623" ht="15.75" customHeight="1">
      <c r="A623" s="133"/>
      <c r="B623" s="133"/>
      <c r="C623" s="133"/>
      <c r="D623" s="133"/>
      <c r="E623" s="133"/>
      <c r="F623" s="133"/>
    </row>
    <row r="624" ht="15.75" customHeight="1">
      <c r="A624" s="133"/>
      <c r="B624" s="133"/>
      <c r="C624" s="133"/>
      <c r="D624" s="133"/>
      <c r="E624" s="133"/>
      <c r="F624" s="133"/>
    </row>
    <row r="625" ht="15.75" customHeight="1">
      <c r="A625" s="133"/>
      <c r="B625" s="133"/>
      <c r="C625" s="133"/>
      <c r="D625" s="133"/>
      <c r="E625" s="133"/>
      <c r="F625" s="133"/>
    </row>
    <row r="626" ht="15.75" customHeight="1">
      <c r="A626" s="133"/>
      <c r="B626" s="133"/>
      <c r="C626" s="133"/>
      <c r="D626" s="133"/>
      <c r="E626" s="133"/>
      <c r="F626" s="133"/>
    </row>
    <row r="627" ht="15.75" customHeight="1">
      <c r="A627" s="133"/>
      <c r="B627" s="133"/>
      <c r="C627" s="133"/>
      <c r="D627" s="133"/>
      <c r="E627" s="133"/>
      <c r="F627" s="133"/>
    </row>
    <row r="628" ht="15.75" customHeight="1">
      <c r="A628" s="133"/>
      <c r="B628" s="133"/>
      <c r="C628" s="133"/>
      <c r="D628" s="133"/>
      <c r="E628" s="133"/>
      <c r="F628" s="133"/>
    </row>
    <row r="629" ht="15.75" customHeight="1">
      <c r="A629" s="133"/>
      <c r="B629" s="133"/>
      <c r="C629" s="133"/>
      <c r="D629" s="133"/>
      <c r="E629" s="133"/>
      <c r="F629" s="133"/>
    </row>
    <row r="630" ht="15.75" customHeight="1">
      <c r="A630" s="133"/>
      <c r="B630" s="133"/>
      <c r="C630" s="133"/>
      <c r="D630" s="133"/>
      <c r="E630" s="133"/>
      <c r="F630" s="133"/>
    </row>
    <row r="631" ht="15.75" customHeight="1">
      <c r="A631" s="133"/>
      <c r="B631" s="133"/>
      <c r="C631" s="133"/>
      <c r="D631" s="133"/>
      <c r="E631" s="133"/>
      <c r="F631" s="133"/>
    </row>
    <row r="632" ht="15.75" customHeight="1">
      <c r="A632" s="133"/>
      <c r="B632" s="133"/>
      <c r="C632" s="133"/>
      <c r="D632" s="133"/>
      <c r="E632" s="133"/>
      <c r="F632" s="133"/>
    </row>
    <row r="633" ht="15.75" customHeight="1">
      <c r="A633" s="133"/>
      <c r="B633" s="133"/>
      <c r="C633" s="133"/>
      <c r="D633" s="133"/>
      <c r="E633" s="133"/>
      <c r="F633" s="133"/>
    </row>
    <row r="634" ht="15.75" customHeight="1">
      <c r="A634" s="133"/>
      <c r="B634" s="133"/>
      <c r="C634" s="133"/>
      <c r="D634" s="133"/>
      <c r="E634" s="133"/>
      <c r="F634" s="133"/>
    </row>
    <row r="635" ht="15.75" customHeight="1">
      <c r="A635" s="133"/>
      <c r="B635" s="133"/>
      <c r="C635" s="133"/>
      <c r="D635" s="133"/>
      <c r="E635" s="133"/>
      <c r="F635" s="133"/>
    </row>
    <row r="636" ht="15.75" customHeight="1">
      <c r="A636" s="133"/>
      <c r="B636" s="133"/>
      <c r="C636" s="133"/>
      <c r="D636" s="133"/>
      <c r="E636" s="133"/>
      <c r="F636" s="133"/>
    </row>
    <row r="637" ht="15.75" customHeight="1">
      <c r="A637" s="133"/>
      <c r="B637" s="133"/>
      <c r="C637" s="133"/>
      <c r="D637" s="133"/>
      <c r="E637" s="133"/>
      <c r="F637" s="133"/>
    </row>
    <row r="638" ht="15.75" customHeight="1">
      <c r="A638" s="133"/>
      <c r="B638" s="133"/>
      <c r="C638" s="133"/>
      <c r="D638" s="133"/>
      <c r="E638" s="133"/>
      <c r="F638" s="133"/>
    </row>
    <row r="639" ht="15.75" customHeight="1">
      <c r="A639" s="133"/>
      <c r="B639" s="133"/>
      <c r="C639" s="133"/>
      <c r="D639" s="133"/>
      <c r="E639" s="133"/>
      <c r="F639" s="133"/>
    </row>
    <row r="640" ht="15.75" customHeight="1">
      <c r="A640" s="133"/>
      <c r="B640" s="133"/>
      <c r="C640" s="133"/>
      <c r="D640" s="133"/>
      <c r="E640" s="133"/>
      <c r="F640" s="133"/>
    </row>
    <row r="641" ht="15.75" customHeight="1">
      <c r="A641" s="133"/>
      <c r="B641" s="133"/>
      <c r="C641" s="133"/>
      <c r="D641" s="133"/>
      <c r="E641" s="133"/>
      <c r="F641" s="133"/>
    </row>
    <row r="642" ht="15.75" customHeight="1">
      <c r="A642" s="133"/>
      <c r="B642" s="133"/>
      <c r="C642" s="133"/>
      <c r="D642" s="133"/>
      <c r="E642" s="133"/>
      <c r="F642" s="133"/>
    </row>
    <row r="643" ht="15.75" customHeight="1">
      <c r="A643" s="133"/>
      <c r="B643" s="133"/>
      <c r="C643" s="133"/>
      <c r="D643" s="133"/>
      <c r="E643" s="133"/>
      <c r="F643" s="133"/>
    </row>
    <row r="644" ht="15.75" customHeight="1">
      <c r="A644" s="133"/>
      <c r="B644" s="133"/>
      <c r="C644" s="133"/>
      <c r="D644" s="133"/>
      <c r="E644" s="133"/>
      <c r="F644" s="133"/>
    </row>
    <row r="645" ht="15.75" customHeight="1">
      <c r="A645" s="133"/>
      <c r="B645" s="133"/>
      <c r="C645" s="133"/>
      <c r="D645" s="133"/>
      <c r="E645" s="133"/>
      <c r="F645" s="133"/>
    </row>
    <row r="646" ht="15.75" customHeight="1">
      <c r="A646" s="133"/>
      <c r="B646" s="133"/>
      <c r="C646" s="133"/>
      <c r="D646" s="133"/>
      <c r="E646" s="133"/>
      <c r="F646" s="133"/>
    </row>
    <row r="647" ht="15.75" customHeight="1">
      <c r="A647" s="133"/>
      <c r="B647" s="133"/>
      <c r="C647" s="133"/>
      <c r="D647" s="133"/>
      <c r="E647" s="133"/>
      <c r="F647" s="133"/>
    </row>
    <row r="648" ht="15.75" customHeight="1">
      <c r="A648" s="133"/>
      <c r="B648" s="133"/>
      <c r="C648" s="133"/>
      <c r="D648" s="133"/>
      <c r="E648" s="133"/>
      <c r="F648" s="133"/>
    </row>
    <row r="649" ht="15.75" customHeight="1">
      <c r="A649" s="133"/>
      <c r="B649" s="133"/>
      <c r="C649" s="133"/>
      <c r="D649" s="133"/>
      <c r="E649" s="133"/>
      <c r="F649" s="133"/>
    </row>
    <row r="650" ht="15.75" customHeight="1">
      <c r="A650" s="133"/>
      <c r="B650" s="133"/>
      <c r="C650" s="133"/>
      <c r="D650" s="133"/>
      <c r="E650" s="133"/>
      <c r="F650" s="133"/>
    </row>
    <row r="651" ht="15.75" customHeight="1">
      <c r="A651" s="133"/>
      <c r="B651" s="133"/>
      <c r="C651" s="133"/>
      <c r="D651" s="133"/>
      <c r="E651" s="133"/>
      <c r="F651" s="133"/>
    </row>
    <row r="652" ht="15.75" customHeight="1">
      <c r="A652" s="133"/>
      <c r="B652" s="133"/>
      <c r="C652" s="133"/>
      <c r="D652" s="133"/>
      <c r="E652" s="133"/>
      <c r="F652" s="133"/>
    </row>
    <row r="653" ht="15.75" customHeight="1">
      <c r="A653" s="133"/>
      <c r="B653" s="133"/>
      <c r="C653" s="133"/>
      <c r="D653" s="133"/>
      <c r="E653" s="133"/>
      <c r="F653" s="133"/>
    </row>
    <row r="654" ht="15.75" customHeight="1">
      <c r="A654" s="133"/>
      <c r="B654" s="133"/>
      <c r="C654" s="133"/>
      <c r="D654" s="133"/>
      <c r="E654" s="133"/>
      <c r="F654" s="133"/>
    </row>
    <row r="655" ht="15.75" customHeight="1">
      <c r="A655" s="133"/>
      <c r="B655" s="133"/>
      <c r="C655" s="133"/>
      <c r="D655" s="133"/>
      <c r="E655" s="133"/>
      <c r="F655" s="133"/>
    </row>
    <row r="656" ht="15.75" customHeight="1">
      <c r="A656" s="133"/>
      <c r="B656" s="133"/>
      <c r="C656" s="133"/>
      <c r="D656" s="133"/>
      <c r="E656" s="133"/>
      <c r="F656" s="133"/>
    </row>
    <row r="657" ht="15.75" customHeight="1">
      <c r="A657" s="133"/>
      <c r="B657" s="133"/>
      <c r="C657" s="133"/>
      <c r="D657" s="133"/>
      <c r="E657" s="133"/>
      <c r="F657" s="133"/>
    </row>
    <row r="658" ht="15.75" customHeight="1">
      <c r="A658" s="133"/>
      <c r="B658" s="133"/>
      <c r="C658" s="133"/>
      <c r="D658" s="133"/>
      <c r="E658" s="133"/>
      <c r="F658" s="133"/>
    </row>
    <row r="659" ht="15.75" customHeight="1">
      <c r="A659" s="133"/>
      <c r="B659" s="133"/>
      <c r="C659" s="133"/>
      <c r="D659" s="133"/>
      <c r="E659" s="133"/>
      <c r="F659" s="133"/>
    </row>
    <row r="660" ht="15.75" customHeight="1">
      <c r="A660" s="133"/>
      <c r="B660" s="133"/>
      <c r="C660" s="133"/>
      <c r="D660" s="133"/>
      <c r="E660" s="133"/>
      <c r="F660" s="133"/>
    </row>
    <row r="661" ht="15.75" customHeight="1">
      <c r="A661" s="133"/>
      <c r="B661" s="133"/>
      <c r="C661" s="133"/>
      <c r="D661" s="133"/>
      <c r="E661" s="133"/>
      <c r="F661" s="133"/>
    </row>
    <row r="662" ht="15.75" customHeight="1">
      <c r="A662" s="133"/>
      <c r="B662" s="133"/>
      <c r="C662" s="133"/>
      <c r="D662" s="133"/>
      <c r="E662" s="133"/>
      <c r="F662" s="133"/>
    </row>
    <row r="663" ht="15.75" customHeight="1">
      <c r="A663" s="133"/>
      <c r="B663" s="133"/>
      <c r="C663" s="133"/>
      <c r="D663" s="133"/>
      <c r="E663" s="133"/>
      <c r="F663" s="133"/>
    </row>
    <row r="664" ht="15.75" customHeight="1">
      <c r="A664" s="133"/>
      <c r="B664" s="133"/>
      <c r="C664" s="133"/>
      <c r="D664" s="133"/>
      <c r="E664" s="133"/>
      <c r="F664" s="133"/>
    </row>
    <row r="665" ht="15.75" customHeight="1">
      <c r="A665" s="133"/>
      <c r="B665" s="133"/>
      <c r="C665" s="133"/>
      <c r="D665" s="133"/>
      <c r="E665" s="133"/>
      <c r="F665" s="133"/>
    </row>
    <row r="666" ht="15.75" customHeight="1">
      <c r="A666" s="133"/>
      <c r="B666" s="133"/>
      <c r="C666" s="133"/>
      <c r="D666" s="133"/>
      <c r="E666" s="133"/>
      <c r="F666" s="133"/>
    </row>
    <row r="667" ht="15.75" customHeight="1">
      <c r="A667" s="133"/>
      <c r="B667" s="133"/>
      <c r="C667" s="133"/>
      <c r="D667" s="133"/>
      <c r="E667" s="133"/>
      <c r="F667" s="133"/>
    </row>
    <row r="668" ht="15.75" customHeight="1">
      <c r="A668" s="133"/>
      <c r="B668" s="133"/>
      <c r="C668" s="133"/>
      <c r="D668" s="133"/>
      <c r="E668" s="133"/>
      <c r="F668" s="133"/>
    </row>
    <row r="669" ht="15.75" customHeight="1">
      <c r="A669" s="133"/>
      <c r="B669" s="133"/>
      <c r="C669" s="133"/>
      <c r="D669" s="133"/>
      <c r="E669" s="133"/>
      <c r="F669" s="133"/>
    </row>
    <row r="670" ht="15.75" customHeight="1">
      <c r="A670" s="133"/>
      <c r="B670" s="133"/>
      <c r="C670" s="133"/>
      <c r="D670" s="133"/>
      <c r="E670" s="133"/>
      <c r="F670" s="133"/>
    </row>
    <row r="671" ht="15.75" customHeight="1">
      <c r="A671" s="133"/>
      <c r="B671" s="133"/>
      <c r="C671" s="133"/>
      <c r="D671" s="133"/>
      <c r="E671" s="133"/>
      <c r="F671" s="133"/>
    </row>
    <row r="672" ht="15.75" customHeight="1">
      <c r="A672" s="133"/>
      <c r="B672" s="133"/>
      <c r="C672" s="133"/>
      <c r="D672" s="133"/>
      <c r="E672" s="133"/>
      <c r="F672" s="133"/>
    </row>
    <row r="673" ht="15.75" customHeight="1">
      <c r="A673" s="133"/>
      <c r="B673" s="133"/>
      <c r="C673" s="133"/>
      <c r="D673" s="133"/>
      <c r="E673" s="133"/>
      <c r="F673" s="133"/>
    </row>
    <row r="674" ht="15.75" customHeight="1">
      <c r="A674" s="133"/>
      <c r="B674" s="133"/>
      <c r="C674" s="133"/>
      <c r="D674" s="133"/>
      <c r="E674" s="133"/>
      <c r="F674" s="133"/>
    </row>
    <row r="675" ht="15.75" customHeight="1">
      <c r="A675" s="133"/>
      <c r="B675" s="133"/>
      <c r="C675" s="133"/>
      <c r="D675" s="133"/>
      <c r="E675" s="133"/>
      <c r="F675" s="133"/>
    </row>
    <row r="676" ht="15.75" customHeight="1">
      <c r="A676" s="133"/>
      <c r="B676" s="133"/>
      <c r="C676" s="133"/>
      <c r="D676" s="133"/>
      <c r="E676" s="133"/>
      <c r="F676" s="133"/>
    </row>
    <row r="677" ht="15.75" customHeight="1">
      <c r="A677" s="133"/>
      <c r="B677" s="133"/>
      <c r="C677" s="133"/>
      <c r="D677" s="133"/>
      <c r="E677" s="133"/>
      <c r="F677" s="133"/>
    </row>
    <row r="678" ht="15.75" customHeight="1">
      <c r="A678" s="133"/>
      <c r="B678" s="133"/>
      <c r="C678" s="133"/>
      <c r="D678" s="133"/>
      <c r="E678" s="133"/>
      <c r="F678" s="133"/>
    </row>
    <row r="679" ht="15.75" customHeight="1">
      <c r="A679" s="133"/>
      <c r="B679" s="133"/>
      <c r="C679" s="133"/>
      <c r="D679" s="133"/>
      <c r="E679" s="133"/>
      <c r="F679" s="133"/>
    </row>
    <row r="680" ht="15.75" customHeight="1">
      <c r="A680" s="133"/>
      <c r="B680" s="133"/>
      <c r="C680" s="133"/>
      <c r="D680" s="133"/>
      <c r="E680" s="133"/>
      <c r="F680" s="133"/>
    </row>
    <row r="681" ht="15.75" customHeight="1">
      <c r="A681" s="133"/>
      <c r="B681" s="133"/>
      <c r="C681" s="133"/>
      <c r="D681" s="133"/>
      <c r="E681" s="133"/>
      <c r="F681" s="133"/>
    </row>
    <row r="682" ht="15.75" customHeight="1">
      <c r="A682" s="133"/>
      <c r="B682" s="133"/>
      <c r="C682" s="133"/>
      <c r="D682" s="133"/>
      <c r="E682" s="133"/>
      <c r="F682" s="133"/>
    </row>
    <row r="683" ht="15.75" customHeight="1">
      <c r="A683" s="133"/>
      <c r="B683" s="133"/>
      <c r="C683" s="133"/>
      <c r="D683" s="133"/>
      <c r="E683" s="133"/>
      <c r="F683" s="133"/>
    </row>
    <row r="684" ht="15.75" customHeight="1">
      <c r="A684" s="133"/>
      <c r="B684" s="133"/>
      <c r="C684" s="133"/>
      <c r="D684" s="133"/>
      <c r="E684" s="133"/>
      <c r="F684" s="133"/>
    </row>
    <row r="685" ht="15.75" customHeight="1">
      <c r="A685" s="133"/>
      <c r="B685" s="133"/>
      <c r="C685" s="133"/>
      <c r="D685" s="133"/>
      <c r="E685" s="133"/>
      <c r="F685" s="133"/>
    </row>
    <row r="686" ht="15.75" customHeight="1">
      <c r="A686" s="133"/>
      <c r="B686" s="133"/>
      <c r="C686" s="133"/>
      <c r="D686" s="133"/>
      <c r="E686" s="133"/>
      <c r="F686" s="133"/>
    </row>
    <row r="687" ht="15.75" customHeight="1">
      <c r="A687" s="133"/>
      <c r="B687" s="133"/>
      <c r="C687" s="133"/>
      <c r="D687" s="133"/>
      <c r="E687" s="133"/>
      <c r="F687" s="133"/>
    </row>
    <row r="688" ht="15.75" customHeight="1">
      <c r="A688" s="133"/>
      <c r="B688" s="133"/>
      <c r="C688" s="133"/>
      <c r="D688" s="133"/>
      <c r="E688" s="133"/>
      <c r="F688" s="133"/>
    </row>
    <row r="689" ht="15.75" customHeight="1">
      <c r="A689" s="133"/>
      <c r="B689" s="133"/>
      <c r="C689" s="133"/>
      <c r="D689" s="133"/>
      <c r="E689" s="133"/>
      <c r="F689" s="133"/>
    </row>
    <row r="690" ht="15.75" customHeight="1">
      <c r="A690" s="133"/>
      <c r="B690" s="133"/>
      <c r="C690" s="133"/>
      <c r="D690" s="133"/>
      <c r="E690" s="133"/>
      <c r="F690" s="133"/>
    </row>
    <row r="691" ht="15.75" customHeight="1">
      <c r="A691" s="133"/>
      <c r="B691" s="133"/>
      <c r="C691" s="133"/>
      <c r="D691" s="133"/>
      <c r="E691" s="133"/>
      <c r="F691" s="133"/>
    </row>
    <row r="692" ht="15.75" customHeight="1">
      <c r="A692" s="133"/>
      <c r="B692" s="133"/>
      <c r="C692" s="133"/>
      <c r="D692" s="133"/>
      <c r="E692" s="133"/>
      <c r="F692" s="133"/>
    </row>
    <row r="693" ht="15.75" customHeight="1">
      <c r="A693" s="133"/>
      <c r="B693" s="133"/>
      <c r="C693" s="133"/>
      <c r="D693" s="133"/>
      <c r="E693" s="133"/>
      <c r="F693" s="133"/>
    </row>
    <row r="694" ht="15.75" customHeight="1">
      <c r="A694" s="133"/>
      <c r="B694" s="133"/>
      <c r="C694" s="133"/>
      <c r="D694" s="133"/>
      <c r="E694" s="133"/>
      <c r="F694" s="133"/>
    </row>
    <row r="695" ht="15.75" customHeight="1">
      <c r="A695" s="133"/>
      <c r="B695" s="133"/>
      <c r="C695" s="133"/>
      <c r="D695" s="133"/>
      <c r="E695" s="133"/>
      <c r="F695" s="133"/>
    </row>
    <row r="696" ht="15.75" customHeight="1">
      <c r="A696" s="133"/>
      <c r="B696" s="133"/>
      <c r="C696" s="133"/>
      <c r="D696" s="133"/>
      <c r="E696" s="133"/>
      <c r="F696" s="133"/>
    </row>
    <row r="697" ht="15.75" customHeight="1">
      <c r="A697" s="133"/>
      <c r="B697" s="133"/>
      <c r="C697" s="133"/>
      <c r="D697" s="133"/>
      <c r="E697" s="133"/>
      <c r="F697" s="133"/>
    </row>
    <row r="698" ht="15.75" customHeight="1">
      <c r="A698" s="133"/>
      <c r="B698" s="133"/>
      <c r="C698" s="133"/>
      <c r="D698" s="133"/>
      <c r="E698" s="133"/>
      <c r="F698" s="133"/>
    </row>
    <row r="699" ht="15.75" customHeight="1">
      <c r="A699" s="133"/>
      <c r="B699" s="133"/>
      <c r="C699" s="133"/>
      <c r="D699" s="133"/>
      <c r="E699" s="133"/>
      <c r="F699" s="133"/>
    </row>
    <row r="700" ht="15.75" customHeight="1">
      <c r="A700" s="133"/>
      <c r="B700" s="133"/>
      <c r="C700" s="133"/>
      <c r="D700" s="133"/>
      <c r="E700" s="133"/>
      <c r="F700" s="133"/>
    </row>
    <row r="701" ht="15.75" customHeight="1">
      <c r="A701" s="133"/>
      <c r="B701" s="133"/>
      <c r="C701" s="133"/>
      <c r="D701" s="133"/>
      <c r="E701" s="133"/>
      <c r="F701" s="133"/>
    </row>
    <row r="702" ht="15.75" customHeight="1">
      <c r="A702" s="133"/>
      <c r="B702" s="133"/>
      <c r="C702" s="133"/>
      <c r="D702" s="133"/>
      <c r="E702" s="133"/>
      <c r="F702" s="133"/>
    </row>
    <row r="703" ht="15.75" customHeight="1">
      <c r="A703" s="133"/>
      <c r="B703" s="133"/>
      <c r="C703" s="133"/>
      <c r="D703" s="133"/>
      <c r="E703" s="133"/>
      <c r="F703" s="133"/>
    </row>
    <row r="704" ht="15.75" customHeight="1">
      <c r="A704" s="133"/>
      <c r="B704" s="133"/>
      <c r="C704" s="133"/>
      <c r="D704" s="133"/>
      <c r="E704" s="133"/>
      <c r="F704" s="133"/>
    </row>
    <row r="705" ht="15.75" customHeight="1">
      <c r="A705" s="133"/>
      <c r="B705" s="133"/>
      <c r="C705" s="133"/>
      <c r="D705" s="133"/>
      <c r="E705" s="133"/>
      <c r="F705" s="133"/>
    </row>
    <row r="706" ht="15.75" customHeight="1">
      <c r="A706" s="133"/>
      <c r="B706" s="133"/>
      <c r="C706" s="133"/>
      <c r="D706" s="133"/>
      <c r="E706" s="133"/>
      <c r="F706" s="133"/>
    </row>
    <row r="707" ht="15.75" customHeight="1">
      <c r="A707" s="133"/>
      <c r="B707" s="133"/>
      <c r="C707" s="133"/>
      <c r="D707" s="133"/>
      <c r="E707" s="133"/>
      <c r="F707" s="133"/>
    </row>
    <row r="708" ht="15.75" customHeight="1">
      <c r="A708" s="133"/>
      <c r="B708" s="133"/>
      <c r="C708" s="133"/>
      <c r="D708" s="133"/>
      <c r="E708" s="133"/>
      <c r="F708" s="133"/>
    </row>
    <row r="709" ht="15.75" customHeight="1">
      <c r="A709" s="133"/>
      <c r="B709" s="133"/>
      <c r="C709" s="133"/>
      <c r="D709" s="133"/>
      <c r="E709" s="133"/>
      <c r="F709" s="133"/>
    </row>
    <row r="710" ht="15.75" customHeight="1">
      <c r="A710" s="133"/>
      <c r="B710" s="133"/>
      <c r="C710" s="133"/>
      <c r="D710" s="133"/>
      <c r="E710" s="133"/>
      <c r="F710" s="133"/>
    </row>
    <row r="711" ht="15.75" customHeight="1">
      <c r="A711" s="133"/>
      <c r="B711" s="133"/>
      <c r="C711" s="133"/>
      <c r="D711" s="133"/>
      <c r="E711" s="133"/>
      <c r="F711" s="133"/>
    </row>
    <row r="712" ht="15.75" customHeight="1">
      <c r="A712" s="133"/>
      <c r="B712" s="133"/>
      <c r="C712" s="133"/>
      <c r="D712" s="133"/>
      <c r="E712" s="133"/>
      <c r="F712" s="133"/>
    </row>
    <row r="713" ht="15.75" customHeight="1">
      <c r="A713" s="133"/>
      <c r="B713" s="133"/>
      <c r="C713" s="133"/>
      <c r="D713" s="133"/>
      <c r="E713" s="133"/>
      <c r="F713" s="133"/>
    </row>
    <row r="714" ht="15.75" customHeight="1">
      <c r="A714" s="133"/>
      <c r="B714" s="133"/>
      <c r="C714" s="133"/>
      <c r="D714" s="133"/>
      <c r="E714" s="133"/>
      <c r="F714" s="133"/>
    </row>
    <row r="715" ht="15.75" customHeight="1">
      <c r="A715" s="133"/>
      <c r="B715" s="133"/>
      <c r="C715" s="133"/>
      <c r="D715" s="133"/>
      <c r="E715" s="133"/>
      <c r="F715" s="133"/>
    </row>
    <row r="716" ht="15.75" customHeight="1">
      <c r="A716" s="133"/>
      <c r="B716" s="133"/>
      <c r="C716" s="133"/>
      <c r="D716" s="133"/>
      <c r="E716" s="133"/>
      <c r="F716" s="133"/>
    </row>
    <row r="717" ht="15.75" customHeight="1">
      <c r="A717" s="133"/>
      <c r="B717" s="133"/>
      <c r="C717" s="133"/>
      <c r="D717" s="133"/>
      <c r="E717" s="133"/>
      <c r="F717" s="133"/>
    </row>
    <row r="718" ht="15.75" customHeight="1">
      <c r="A718" s="133"/>
      <c r="B718" s="133"/>
      <c r="C718" s="133"/>
      <c r="D718" s="133"/>
      <c r="E718" s="133"/>
      <c r="F718" s="133"/>
    </row>
    <row r="719" ht="15.75" customHeight="1">
      <c r="A719" s="133"/>
      <c r="B719" s="133"/>
      <c r="C719" s="133"/>
      <c r="D719" s="133"/>
      <c r="E719" s="133"/>
      <c r="F719" s="133"/>
    </row>
    <row r="720" ht="15.75" customHeight="1">
      <c r="A720" s="133"/>
      <c r="B720" s="133"/>
      <c r="C720" s="133"/>
      <c r="D720" s="133"/>
      <c r="E720" s="133"/>
      <c r="F720" s="133"/>
    </row>
    <row r="721" ht="15.75" customHeight="1">
      <c r="A721" s="133"/>
      <c r="B721" s="133"/>
      <c r="C721" s="133"/>
      <c r="D721" s="133"/>
      <c r="E721" s="133"/>
      <c r="F721" s="133"/>
    </row>
    <row r="722" ht="15.75" customHeight="1">
      <c r="A722" s="133"/>
      <c r="B722" s="133"/>
      <c r="C722" s="133"/>
      <c r="D722" s="133"/>
      <c r="E722" s="133"/>
      <c r="F722" s="133"/>
    </row>
    <row r="723" ht="15.75" customHeight="1">
      <c r="A723" s="133"/>
      <c r="B723" s="133"/>
      <c r="C723" s="133"/>
      <c r="D723" s="133"/>
      <c r="E723" s="133"/>
      <c r="F723" s="133"/>
    </row>
    <row r="724" ht="15.75" customHeight="1">
      <c r="A724" s="133"/>
      <c r="B724" s="133"/>
      <c r="C724" s="133"/>
      <c r="D724" s="133"/>
      <c r="E724" s="133"/>
      <c r="F724" s="133"/>
    </row>
    <row r="725" ht="15.75" customHeight="1">
      <c r="A725" s="133"/>
      <c r="B725" s="133"/>
      <c r="C725" s="133"/>
      <c r="D725" s="133"/>
      <c r="E725" s="133"/>
      <c r="F725" s="133"/>
    </row>
    <row r="726" ht="15.75" customHeight="1">
      <c r="A726" s="133"/>
      <c r="B726" s="133"/>
      <c r="C726" s="133"/>
      <c r="D726" s="133"/>
      <c r="E726" s="133"/>
      <c r="F726" s="133"/>
    </row>
    <row r="727" ht="15.75" customHeight="1">
      <c r="A727" s="133"/>
      <c r="B727" s="133"/>
      <c r="C727" s="133"/>
      <c r="D727" s="133"/>
      <c r="E727" s="133"/>
      <c r="F727" s="133"/>
    </row>
    <row r="728" ht="15.75" customHeight="1">
      <c r="A728" s="133"/>
      <c r="B728" s="133"/>
      <c r="C728" s="133"/>
      <c r="D728" s="133"/>
      <c r="E728" s="133"/>
      <c r="F728" s="133"/>
    </row>
    <row r="729" ht="15.75" customHeight="1">
      <c r="A729" s="133"/>
      <c r="B729" s="133"/>
      <c r="C729" s="133"/>
      <c r="D729" s="133"/>
      <c r="E729" s="133"/>
      <c r="F729" s="133"/>
    </row>
    <row r="730" ht="15.75" customHeight="1">
      <c r="A730" s="133"/>
      <c r="B730" s="133"/>
      <c r="C730" s="133"/>
      <c r="D730" s="133"/>
      <c r="E730" s="133"/>
      <c r="F730" s="133"/>
    </row>
    <row r="731" ht="15.75" customHeight="1">
      <c r="A731" s="133"/>
      <c r="B731" s="133"/>
      <c r="C731" s="133"/>
      <c r="D731" s="133"/>
      <c r="E731" s="133"/>
      <c r="F731" s="133"/>
    </row>
    <row r="732" ht="15.75" customHeight="1">
      <c r="A732" s="133"/>
      <c r="B732" s="133"/>
      <c r="C732" s="133"/>
      <c r="D732" s="133"/>
      <c r="E732" s="133"/>
      <c r="F732" s="133"/>
    </row>
    <row r="733" ht="15.75" customHeight="1">
      <c r="A733" s="133"/>
      <c r="B733" s="133"/>
      <c r="C733" s="133"/>
      <c r="D733" s="133"/>
      <c r="E733" s="133"/>
      <c r="F733" s="133"/>
    </row>
    <row r="734" ht="15.75" customHeight="1">
      <c r="A734" s="133"/>
      <c r="B734" s="133"/>
      <c r="C734" s="133"/>
      <c r="D734" s="133"/>
      <c r="E734" s="133"/>
      <c r="F734" s="133"/>
    </row>
    <row r="735" ht="15.75" customHeight="1">
      <c r="A735" s="133"/>
      <c r="B735" s="133"/>
      <c r="C735" s="133"/>
      <c r="D735" s="133"/>
      <c r="E735" s="133"/>
      <c r="F735" s="133"/>
    </row>
    <row r="736" ht="15.75" customHeight="1">
      <c r="A736" s="133"/>
      <c r="B736" s="133"/>
      <c r="C736" s="133"/>
      <c r="D736" s="133"/>
      <c r="E736" s="133"/>
      <c r="F736" s="133"/>
    </row>
    <row r="737" ht="15.75" customHeight="1">
      <c r="A737" s="133"/>
      <c r="B737" s="133"/>
      <c r="C737" s="133"/>
      <c r="D737" s="133"/>
      <c r="E737" s="133"/>
      <c r="F737" s="133"/>
    </row>
    <row r="738" ht="15.75" customHeight="1">
      <c r="A738" s="133"/>
      <c r="B738" s="133"/>
      <c r="C738" s="133"/>
      <c r="D738" s="133"/>
      <c r="E738" s="133"/>
      <c r="F738" s="133"/>
    </row>
    <row r="739" ht="15.75" customHeight="1">
      <c r="A739" s="133"/>
      <c r="B739" s="133"/>
      <c r="C739" s="133"/>
      <c r="D739" s="133"/>
      <c r="E739" s="133"/>
      <c r="F739" s="133"/>
    </row>
    <row r="740" ht="15.75" customHeight="1">
      <c r="A740" s="133"/>
      <c r="B740" s="133"/>
      <c r="C740" s="133"/>
      <c r="D740" s="133"/>
      <c r="E740" s="133"/>
      <c r="F740" s="133"/>
    </row>
    <row r="741" ht="15.75" customHeight="1">
      <c r="A741" s="133"/>
      <c r="B741" s="133"/>
      <c r="C741" s="133"/>
      <c r="D741" s="133"/>
      <c r="E741" s="133"/>
      <c r="F741" s="133"/>
    </row>
    <row r="742" ht="15.75" customHeight="1">
      <c r="A742" s="133"/>
      <c r="B742" s="133"/>
      <c r="C742" s="133"/>
      <c r="D742" s="133"/>
      <c r="E742" s="133"/>
      <c r="F742" s="133"/>
    </row>
    <row r="743" ht="15.75" customHeight="1">
      <c r="A743" s="133"/>
      <c r="B743" s="133"/>
      <c r="C743" s="133"/>
      <c r="D743" s="133"/>
      <c r="E743" s="133"/>
      <c r="F743" s="133"/>
    </row>
    <row r="744" ht="15.75" customHeight="1">
      <c r="A744" s="133"/>
      <c r="B744" s="133"/>
      <c r="C744" s="133"/>
      <c r="D744" s="133"/>
      <c r="E744" s="133"/>
      <c r="F744" s="133"/>
    </row>
    <row r="745" ht="15.75" customHeight="1">
      <c r="A745" s="133"/>
      <c r="B745" s="133"/>
      <c r="C745" s="133"/>
      <c r="D745" s="133"/>
      <c r="E745" s="133"/>
      <c r="F745" s="133"/>
    </row>
    <row r="746" ht="15.75" customHeight="1">
      <c r="A746" s="133"/>
      <c r="B746" s="133"/>
      <c r="C746" s="133"/>
      <c r="D746" s="133"/>
      <c r="E746" s="133"/>
      <c r="F746" s="133"/>
    </row>
    <row r="747" ht="15.75" customHeight="1">
      <c r="A747" s="133"/>
      <c r="B747" s="133"/>
      <c r="C747" s="133"/>
      <c r="D747" s="133"/>
      <c r="E747" s="133"/>
      <c r="F747" s="133"/>
    </row>
    <row r="748" ht="15.75" customHeight="1">
      <c r="A748" s="133"/>
      <c r="B748" s="133"/>
      <c r="C748" s="133"/>
      <c r="D748" s="133"/>
      <c r="E748" s="133"/>
      <c r="F748" s="133"/>
    </row>
    <row r="749" ht="15.75" customHeight="1">
      <c r="A749" s="133"/>
      <c r="B749" s="133"/>
      <c r="C749" s="133"/>
      <c r="D749" s="133"/>
      <c r="E749" s="133"/>
      <c r="F749" s="133"/>
    </row>
    <row r="750" ht="15.75" customHeight="1">
      <c r="A750" s="133"/>
      <c r="B750" s="133"/>
      <c r="C750" s="133"/>
      <c r="D750" s="133"/>
      <c r="E750" s="133"/>
      <c r="F750" s="133"/>
    </row>
    <row r="751" ht="15.75" customHeight="1">
      <c r="A751" s="133"/>
      <c r="B751" s="133"/>
      <c r="C751" s="133"/>
      <c r="D751" s="133"/>
      <c r="E751" s="133"/>
      <c r="F751" s="133"/>
    </row>
    <row r="752" ht="15.75" customHeight="1">
      <c r="A752" s="133"/>
      <c r="B752" s="133"/>
      <c r="C752" s="133"/>
      <c r="D752" s="133"/>
      <c r="E752" s="133"/>
      <c r="F752" s="133"/>
    </row>
    <row r="753" ht="15.75" customHeight="1">
      <c r="A753" s="133"/>
      <c r="B753" s="133"/>
      <c r="C753" s="133"/>
      <c r="D753" s="133"/>
      <c r="E753" s="133"/>
      <c r="F753" s="133"/>
    </row>
    <row r="754" ht="15.75" customHeight="1">
      <c r="A754" s="133"/>
      <c r="B754" s="133"/>
      <c r="C754" s="133"/>
      <c r="D754" s="133"/>
      <c r="E754" s="133"/>
      <c r="F754" s="133"/>
    </row>
    <row r="755" ht="15.75" customHeight="1">
      <c r="A755" s="133"/>
      <c r="B755" s="133"/>
      <c r="C755" s="133"/>
      <c r="D755" s="133"/>
      <c r="E755" s="133"/>
      <c r="F755" s="133"/>
    </row>
    <row r="756" ht="15.75" customHeight="1">
      <c r="A756" s="133"/>
      <c r="B756" s="133"/>
      <c r="C756" s="133"/>
      <c r="D756" s="133"/>
      <c r="E756" s="133"/>
      <c r="F756" s="133"/>
    </row>
    <row r="757" ht="15.75" customHeight="1">
      <c r="A757" s="133"/>
      <c r="B757" s="133"/>
      <c r="C757" s="133"/>
      <c r="D757" s="133"/>
      <c r="E757" s="133"/>
      <c r="F757" s="133"/>
    </row>
    <row r="758" ht="15.75" customHeight="1">
      <c r="A758" s="133"/>
      <c r="B758" s="133"/>
      <c r="C758" s="133"/>
      <c r="D758" s="133"/>
      <c r="E758" s="133"/>
      <c r="F758" s="133"/>
    </row>
    <row r="759" ht="15.75" customHeight="1">
      <c r="A759" s="133"/>
      <c r="B759" s="133"/>
      <c r="C759" s="133"/>
      <c r="D759" s="133"/>
      <c r="E759" s="133"/>
      <c r="F759" s="133"/>
    </row>
    <row r="760" ht="15.75" customHeight="1">
      <c r="A760" s="133"/>
      <c r="B760" s="133"/>
      <c r="C760" s="133"/>
      <c r="D760" s="133"/>
      <c r="E760" s="133"/>
      <c r="F760" s="133"/>
    </row>
    <row r="761" ht="15.75" customHeight="1">
      <c r="A761" s="133"/>
      <c r="B761" s="133"/>
      <c r="C761" s="133"/>
      <c r="D761" s="133"/>
      <c r="E761" s="133"/>
      <c r="F761" s="133"/>
    </row>
    <row r="762" ht="15.75" customHeight="1">
      <c r="A762" s="133"/>
      <c r="B762" s="133"/>
      <c r="C762" s="133"/>
      <c r="D762" s="133"/>
      <c r="E762" s="133"/>
      <c r="F762" s="133"/>
    </row>
    <row r="763" ht="15.75" customHeight="1">
      <c r="A763" s="133"/>
      <c r="B763" s="133"/>
      <c r="C763" s="133"/>
      <c r="D763" s="133"/>
      <c r="E763" s="133"/>
      <c r="F763" s="133"/>
    </row>
    <row r="764" ht="15.75" customHeight="1">
      <c r="A764" s="133"/>
      <c r="B764" s="133"/>
      <c r="C764" s="133"/>
      <c r="D764" s="133"/>
      <c r="E764" s="133"/>
      <c r="F764" s="133"/>
    </row>
    <row r="765" ht="15.75" customHeight="1">
      <c r="A765" s="133"/>
      <c r="B765" s="133"/>
      <c r="C765" s="133"/>
      <c r="D765" s="133"/>
      <c r="E765" s="133"/>
      <c r="F765" s="133"/>
    </row>
    <row r="766" ht="15.75" customHeight="1">
      <c r="A766" s="133"/>
      <c r="B766" s="133"/>
      <c r="C766" s="133"/>
      <c r="D766" s="133"/>
      <c r="E766" s="133"/>
      <c r="F766" s="133"/>
    </row>
    <row r="767" ht="15.75" customHeight="1">
      <c r="A767" s="133"/>
      <c r="B767" s="133"/>
      <c r="C767" s="133"/>
      <c r="D767" s="133"/>
      <c r="E767" s="133"/>
      <c r="F767" s="133"/>
    </row>
    <row r="768" ht="15.75" customHeight="1">
      <c r="A768" s="133"/>
      <c r="B768" s="133"/>
      <c r="C768" s="133"/>
      <c r="D768" s="133"/>
      <c r="E768" s="133"/>
      <c r="F768" s="133"/>
    </row>
    <row r="769" ht="15.75" customHeight="1">
      <c r="A769" s="133"/>
      <c r="B769" s="133"/>
      <c r="C769" s="133"/>
      <c r="D769" s="133"/>
      <c r="E769" s="133"/>
      <c r="F769" s="133"/>
    </row>
    <row r="770" ht="15.75" customHeight="1">
      <c r="A770" s="133"/>
      <c r="B770" s="133"/>
      <c r="C770" s="133"/>
      <c r="D770" s="133"/>
      <c r="E770" s="133"/>
      <c r="F770" s="133"/>
    </row>
    <row r="771" ht="15.75" customHeight="1">
      <c r="A771" s="133"/>
      <c r="B771" s="133"/>
      <c r="C771" s="133"/>
      <c r="D771" s="133"/>
      <c r="E771" s="133"/>
      <c r="F771" s="133"/>
    </row>
    <row r="772" ht="15.75" customHeight="1">
      <c r="A772" s="133"/>
      <c r="B772" s="133"/>
      <c r="C772" s="133"/>
      <c r="D772" s="133"/>
      <c r="E772" s="133"/>
      <c r="F772" s="133"/>
    </row>
    <row r="773" ht="15.75" customHeight="1">
      <c r="A773" s="133"/>
      <c r="B773" s="133"/>
      <c r="C773" s="133"/>
      <c r="D773" s="133"/>
      <c r="E773" s="133"/>
      <c r="F773" s="133"/>
    </row>
    <row r="774" ht="15.75" customHeight="1">
      <c r="A774" s="133"/>
      <c r="B774" s="133"/>
      <c r="C774" s="133"/>
      <c r="D774" s="133"/>
      <c r="E774" s="133"/>
      <c r="F774" s="133"/>
    </row>
    <row r="775" ht="15.75" customHeight="1">
      <c r="A775" s="133"/>
      <c r="B775" s="133"/>
      <c r="C775" s="133"/>
      <c r="D775" s="133"/>
      <c r="E775" s="133"/>
      <c r="F775" s="133"/>
    </row>
    <row r="776" ht="15.75" customHeight="1">
      <c r="A776" s="133"/>
      <c r="B776" s="133"/>
      <c r="C776" s="133"/>
      <c r="D776" s="133"/>
      <c r="E776" s="133"/>
      <c r="F776" s="133"/>
    </row>
    <row r="777" ht="15.75" customHeight="1">
      <c r="A777" s="133"/>
      <c r="B777" s="133"/>
      <c r="C777" s="133"/>
      <c r="D777" s="133"/>
      <c r="E777" s="133"/>
      <c r="F777" s="133"/>
    </row>
    <row r="778" ht="15.75" customHeight="1">
      <c r="A778" s="133"/>
      <c r="B778" s="133"/>
      <c r="C778" s="133"/>
      <c r="D778" s="133"/>
      <c r="E778" s="133"/>
      <c r="F778" s="133"/>
    </row>
    <row r="779" ht="15.75" customHeight="1">
      <c r="A779" s="133"/>
      <c r="B779" s="133"/>
      <c r="C779" s="133"/>
      <c r="D779" s="133"/>
      <c r="E779" s="133"/>
      <c r="F779" s="133"/>
    </row>
    <row r="780" ht="15.75" customHeight="1">
      <c r="A780" s="133"/>
      <c r="B780" s="133"/>
      <c r="C780" s="133"/>
      <c r="D780" s="133"/>
      <c r="E780" s="133"/>
      <c r="F780" s="133"/>
    </row>
    <row r="781" ht="15.75" customHeight="1">
      <c r="A781" s="133"/>
      <c r="B781" s="133"/>
      <c r="C781" s="133"/>
      <c r="D781" s="133"/>
      <c r="E781" s="133"/>
      <c r="F781" s="133"/>
    </row>
    <row r="782" ht="15.75" customHeight="1">
      <c r="A782" s="133"/>
      <c r="B782" s="133"/>
      <c r="C782" s="133"/>
      <c r="D782" s="133"/>
      <c r="E782" s="133"/>
      <c r="F782" s="133"/>
    </row>
    <row r="783" ht="15.75" customHeight="1">
      <c r="A783" s="133"/>
      <c r="B783" s="133"/>
      <c r="C783" s="133"/>
      <c r="D783" s="133"/>
      <c r="E783" s="133"/>
      <c r="F783" s="133"/>
    </row>
    <row r="784" ht="15.75" customHeight="1">
      <c r="A784" s="133"/>
      <c r="B784" s="133"/>
      <c r="C784" s="133"/>
      <c r="D784" s="133"/>
      <c r="E784" s="133"/>
      <c r="F784" s="133"/>
    </row>
    <row r="785" ht="15.75" customHeight="1">
      <c r="A785" s="133"/>
      <c r="B785" s="133"/>
      <c r="C785" s="133"/>
      <c r="D785" s="133"/>
      <c r="E785" s="133"/>
      <c r="F785" s="133"/>
    </row>
    <row r="786" ht="15.75" customHeight="1">
      <c r="A786" s="133"/>
      <c r="B786" s="133"/>
      <c r="C786" s="133"/>
      <c r="D786" s="133"/>
      <c r="E786" s="133"/>
      <c r="F786" s="133"/>
    </row>
    <row r="787" ht="15.75" customHeight="1">
      <c r="A787" s="133"/>
      <c r="B787" s="133"/>
      <c r="C787" s="133"/>
      <c r="D787" s="133"/>
      <c r="E787" s="133"/>
      <c r="F787" s="133"/>
    </row>
    <row r="788" ht="15.75" customHeight="1">
      <c r="A788" s="133"/>
      <c r="B788" s="133"/>
      <c r="C788" s="133"/>
      <c r="D788" s="133"/>
      <c r="E788" s="133"/>
      <c r="F788" s="133"/>
    </row>
    <row r="789" ht="15.75" customHeight="1">
      <c r="A789" s="133"/>
      <c r="B789" s="133"/>
      <c r="C789" s="133"/>
      <c r="D789" s="133"/>
      <c r="E789" s="133"/>
      <c r="F789" s="133"/>
    </row>
    <row r="790" ht="15.75" customHeight="1">
      <c r="A790" s="133"/>
      <c r="B790" s="133"/>
      <c r="C790" s="133"/>
      <c r="D790" s="133"/>
      <c r="E790" s="133"/>
      <c r="F790" s="133"/>
    </row>
    <row r="791" ht="15.75" customHeight="1">
      <c r="A791" s="133"/>
      <c r="B791" s="133"/>
      <c r="C791" s="133"/>
      <c r="D791" s="133"/>
      <c r="E791" s="133"/>
      <c r="F791" s="133"/>
    </row>
    <row r="792" ht="15.75" customHeight="1">
      <c r="A792" s="133"/>
      <c r="B792" s="133"/>
      <c r="C792" s="133"/>
      <c r="D792" s="133"/>
      <c r="E792" s="133"/>
      <c r="F792" s="133"/>
    </row>
    <row r="793" ht="15.75" customHeight="1">
      <c r="A793" s="133"/>
      <c r="B793" s="133"/>
      <c r="C793" s="133"/>
      <c r="D793" s="133"/>
      <c r="E793" s="133"/>
      <c r="F793" s="133"/>
    </row>
    <row r="794" ht="15.75" customHeight="1">
      <c r="A794" s="133"/>
      <c r="B794" s="133"/>
      <c r="C794" s="133"/>
      <c r="D794" s="133"/>
      <c r="E794" s="133"/>
      <c r="F794" s="133"/>
    </row>
    <row r="795" ht="15.75" customHeight="1">
      <c r="A795" s="133"/>
      <c r="B795" s="133"/>
      <c r="C795" s="133"/>
      <c r="D795" s="133"/>
      <c r="E795" s="133"/>
      <c r="F795" s="133"/>
    </row>
    <row r="796" ht="15.75" customHeight="1">
      <c r="A796" s="133"/>
      <c r="B796" s="133"/>
      <c r="C796" s="133"/>
      <c r="D796" s="133"/>
      <c r="E796" s="133"/>
      <c r="F796" s="133"/>
    </row>
    <row r="797" ht="15.75" customHeight="1">
      <c r="A797" s="133"/>
      <c r="B797" s="133"/>
      <c r="C797" s="133"/>
      <c r="D797" s="133"/>
      <c r="E797" s="133"/>
      <c r="F797" s="133"/>
    </row>
    <row r="798" ht="15.75" customHeight="1">
      <c r="A798" s="133"/>
      <c r="B798" s="133"/>
      <c r="C798" s="133"/>
      <c r="D798" s="133"/>
      <c r="E798" s="133"/>
      <c r="F798" s="133"/>
    </row>
    <row r="799" ht="15.75" customHeight="1">
      <c r="A799" s="133"/>
      <c r="B799" s="133"/>
      <c r="C799" s="133"/>
      <c r="D799" s="133"/>
      <c r="E799" s="133"/>
      <c r="F799" s="133"/>
    </row>
    <row r="800" ht="15.75" customHeight="1">
      <c r="A800" s="133"/>
      <c r="B800" s="133"/>
      <c r="C800" s="133"/>
      <c r="D800" s="133"/>
      <c r="E800" s="133"/>
      <c r="F800" s="133"/>
    </row>
    <row r="801" ht="15.75" customHeight="1">
      <c r="A801" s="133"/>
      <c r="B801" s="133"/>
      <c r="C801" s="133"/>
      <c r="D801" s="133"/>
      <c r="E801" s="133"/>
      <c r="F801" s="133"/>
    </row>
    <row r="802" ht="15.75" customHeight="1">
      <c r="A802" s="133"/>
      <c r="B802" s="133"/>
      <c r="C802" s="133"/>
      <c r="D802" s="133"/>
      <c r="E802" s="133"/>
      <c r="F802" s="133"/>
    </row>
    <row r="803" ht="15.75" customHeight="1">
      <c r="A803" s="133"/>
      <c r="B803" s="133"/>
      <c r="C803" s="133"/>
      <c r="D803" s="133"/>
      <c r="E803" s="133"/>
      <c r="F803" s="133"/>
    </row>
    <row r="804" ht="15.75" customHeight="1">
      <c r="A804" s="133"/>
      <c r="B804" s="133"/>
      <c r="C804" s="133"/>
      <c r="D804" s="133"/>
      <c r="E804" s="133"/>
      <c r="F804" s="133"/>
    </row>
    <row r="805" ht="15.75" customHeight="1">
      <c r="A805" s="133"/>
      <c r="B805" s="133"/>
      <c r="C805" s="133"/>
      <c r="D805" s="133"/>
      <c r="E805" s="133"/>
      <c r="F805" s="133"/>
    </row>
    <row r="806" ht="15.75" customHeight="1">
      <c r="A806" s="133"/>
      <c r="B806" s="133"/>
      <c r="C806" s="133"/>
      <c r="D806" s="133"/>
      <c r="E806" s="133"/>
      <c r="F806" s="133"/>
    </row>
    <row r="807" ht="15.75" customHeight="1">
      <c r="A807" s="133"/>
      <c r="B807" s="133"/>
      <c r="C807" s="133"/>
      <c r="D807" s="133"/>
      <c r="E807" s="133"/>
      <c r="F807" s="133"/>
    </row>
    <row r="808" ht="15.75" customHeight="1">
      <c r="A808" s="133"/>
      <c r="B808" s="133"/>
      <c r="C808" s="133"/>
      <c r="D808" s="133"/>
      <c r="E808" s="133"/>
      <c r="F808" s="133"/>
    </row>
    <row r="809" ht="15.75" customHeight="1">
      <c r="A809" s="133"/>
      <c r="B809" s="133"/>
      <c r="C809" s="133"/>
      <c r="D809" s="133"/>
      <c r="E809" s="133"/>
      <c r="F809" s="133"/>
    </row>
    <row r="810" ht="15.75" customHeight="1">
      <c r="A810" s="133"/>
      <c r="B810" s="133"/>
      <c r="C810" s="133"/>
      <c r="D810" s="133"/>
      <c r="E810" s="133"/>
      <c r="F810" s="133"/>
    </row>
    <row r="811" ht="15.75" customHeight="1">
      <c r="A811" s="133"/>
      <c r="B811" s="133"/>
      <c r="C811" s="133"/>
      <c r="D811" s="133"/>
      <c r="E811" s="133"/>
      <c r="F811" s="133"/>
    </row>
    <row r="812" ht="15.75" customHeight="1">
      <c r="A812" s="133"/>
      <c r="B812" s="133"/>
      <c r="C812" s="133"/>
      <c r="D812" s="133"/>
      <c r="E812" s="133"/>
      <c r="F812" s="133"/>
    </row>
    <row r="813" ht="15.75" customHeight="1">
      <c r="A813" s="133"/>
      <c r="B813" s="133"/>
      <c r="C813" s="133"/>
      <c r="D813" s="133"/>
      <c r="E813" s="133"/>
      <c r="F813" s="133"/>
    </row>
    <row r="814" ht="15.75" customHeight="1">
      <c r="A814" s="133"/>
      <c r="B814" s="133"/>
      <c r="C814" s="133"/>
      <c r="D814" s="133"/>
      <c r="E814" s="133"/>
      <c r="F814" s="133"/>
    </row>
    <row r="815" ht="15.75" customHeight="1">
      <c r="A815" s="133"/>
      <c r="B815" s="133"/>
      <c r="C815" s="133"/>
      <c r="D815" s="133"/>
      <c r="E815" s="133"/>
      <c r="F815" s="133"/>
    </row>
    <row r="816" ht="15.75" customHeight="1">
      <c r="A816" s="133"/>
      <c r="B816" s="133"/>
      <c r="C816" s="133"/>
      <c r="D816" s="133"/>
      <c r="E816" s="133"/>
      <c r="F816" s="133"/>
    </row>
    <row r="817" ht="15.75" customHeight="1">
      <c r="A817" s="133"/>
      <c r="B817" s="133"/>
      <c r="C817" s="133"/>
      <c r="D817" s="133"/>
      <c r="E817" s="133"/>
      <c r="F817" s="133"/>
    </row>
    <row r="818" ht="15.75" customHeight="1">
      <c r="A818" s="133"/>
      <c r="B818" s="133"/>
      <c r="C818" s="133"/>
      <c r="D818" s="133"/>
      <c r="E818" s="133"/>
      <c r="F818" s="133"/>
    </row>
    <row r="819" ht="15.75" customHeight="1">
      <c r="A819" s="133"/>
      <c r="B819" s="133"/>
      <c r="C819" s="133"/>
      <c r="D819" s="133"/>
      <c r="E819" s="133"/>
      <c r="F819" s="133"/>
    </row>
    <row r="820" ht="15.75" customHeight="1">
      <c r="A820" s="133"/>
      <c r="B820" s="133"/>
      <c r="C820" s="133"/>
      <c r="D820" s="133"/>
      <c r="E820" s="133"/>
      <c r="F820" s="133"/>
    </row>
    <row r="821" ht="15.75" customHeight="1">
      <c r="A821" s="133"/>
      <c r="B821" s="133"/>
      <c r="C821" s="133"/>
      <c r="D821" s="133"/>
      <c r="E821" s="133"/>
      <c r="F821" s="133"/>
    </row>
    <row r="822" ht="15.75" customHeight="1">
      <c r="A822" s="133"/>
      <c r="B822" s="133"/>
      <c r="C822" s="133"/>
      <c r="D822" s="133"/>
      <c r="E822" s="133"/>
      <c r="F822" s="133"/>
    </row>
    <row r="823" ht="15.75" customHeight="1">
      <c r="A823" s="133"/>
      <c r="B823" s="133"/>
      <c r="C823" s="133"/>
      <c r="D823" s="133"/>
      <c r="E823" s="133"/>
      <c r="F823" s="133"/>
    </row>
    <row r="824" ht="15.75" customHeight="1">
      <c r="A824" s="133"/>
      <c r="B824" s="133"/>
      <c r="C824" s="133"/>
      <c r="D824" s="133"/>
      <c r="E824" s="133"/>
      <c r="F824" s="133"/>
    </row>
    <row r="825" ht="15.75" customHeight="1">
      <c r="A825" s="133"/>
      <c r="B825" s="133"/>
      <c r="C825" s="133"/>
      <c r="D825" s="133"/>
      <c r="E825" s="133"/>
      <c r="F825" s="133"/>
    </row>
    <row r="826" ht="15.75" customHeight="1">
      <c r="A826" s="133"/>
      <c r="B826" s="133"/>
      <c r="C826" s="133"/>
      <c r="D826" s="133"/>
      <c r="E826" s="133"/>
      <c r="F826" s="133"/>
    </row>
    <row r="827" ht="15.75" customHeight="1">
      <c r="A827" s="133"/>
      <c r="B827" s="133"/>
      <c r="C827" s="133"/>
      <c r="D827" s="133"/>
      <c r="E827" s="133"/>
      <c r="F827" s="133"/>
    </row>
    <row r="828" ht="15.75" customHeight="1">
      <c r="A828" s="133"/>
      <c r="B828" s="133"/>
      <c r="C828" s="133"/>
      <c r="D828" s="133"/>
      <c r="E828" s="133"/>
      <c r="F828" s="133"/>
    </row>
    <row r="829" ht="15.75" customHeight="1">
      <c r="A829" s="133"/>
      <c r="B829" s="133"/>
      <c r="C829" s="133"/>
      <c r="D829" s="133"/>
      <c r="E829" s="133"/>
      <c r="F829" s="133"/>
    </row>
    <row r="830" ht="15.75" customHeight="1">
      <c r="A830" s="133"/>
      <c r="B830" s="133"/>
      <c r="C830" s="133"/>
      <c r="D830" s="133"/>
      <c r="E830" s="133"/>
      <c r="F830" s="133"/>
    </row>
    <row r="831" ht="15.75" customHeight="1">
      <c r="A831" s="133"/>
      <c r="B831" s="133"/>
      <c r="C831" s="133"/>
      <c r="D831" s="133"/>
      <c r="E831" s="133"/>
      <c r="F831" s="133"/>
    </row>
    <row r="832" ht="15.75" customHeight="1">
      <c r="A832" s="133"/>
      <c r="B832" s="133"/>
      <c r="C832" s="133"/>
      <c r="D832" s="133"/>
      <c r="E832" s="133"/>
      <c r="F832" s="133"/>
    </row>
    <row r="833" ht="15.75" customHeight="1">
      <c r="A833" s="133"/>
      <c r="B833" s="133"/>
      <c r="C833" s="133"/>
      <c r="D833" s="133"/>
      <c r="E833" s="133"/>
      <c r="F833" s="133"/>
    </row>
    <row r="834" ht="15.75" customHeight="1">
      <c r="A834" s="133"/>
      <c r="B834" s="133"/>
      <c r="C834" s="133"/>
      <c r="D834" s="133"/>
      <c r="E834" s="133"/>
      <c r="F834" s="133"/>
    </row>
    <row r="835" ht="15.75" customHeight="1">
      <c r="A835" s="133"/>
      <c r="B835" s="133"/>
      <c r="C835" s="133"/>
      <c r="D835" s="133"/>
      <c r="E835" s="133"/>
      <c r="F835" s="133"/>
    </row>
    <row r="836" ht="15.75" customHeight="1">
      <c r="A836" s="133"/>
      <c r="B836" s="133"/>
      <c r="C836" s="133"/>
      <c r="D836" s="133"/>
      <c r="E836" s="133"/>
      <c r="F836" s="133"/>
    </row>
    <row r="837" ht="15.75" customHeight="1">
      <c r="A837" s="133"/>
      <c r="B837" s="133"/>
      <c r="C837" s="133"/>
      <c r="D837" s="133"/>
      <c r="E837" s="133"/>
      <c r="F837" s="133"/>
    </row>
    <row r="838" ht="15.75" customHeight="1">
      <c r="A838" s="133"/>
      <c r="B838" s="133"/>
      <c r="C838" s="133"/>
      <c r="D838" s="133"/>
      <c r="E838" s="133"/>
      <c r="F838" s="133"/>
    </row>
    <row r="839" ht="15.75" customHeight="1">
      <c r="A839" s="133"/>
      <c r="B839" s="133"/>
      <c r="C839" s="133"/>
      <c r="D839" s="133"/>
      <c r="E839" s="133"/>
      <c r="F839" s="133"/>
    </row>
    <row r="840" ht="15.75" customHeight="1">
      <c r="A840" s="133"/>
      <c r="B840" s="133"/>
      <c r="C840" s="133"/>
      <c r="D840" s="133"/>
      <c r="E840" s="133"/>
      <c r="F840" s="133"/>
    </row>
    <row r="841" ht="15.75" customHeight="1">
      <c r="A841" s="133"/>
      <c r="B841" s="133"/>
      <c r="C841" s="133"/>
      <c r="D841" s="133"/>
      <c r="E841" s="133"/>
      <c r="F841" s="133"/>
    </row>
    <row r="842" ht="15.75" customHeight="1">
      <c r="A842" s="133"/>
      <c r="B842" s="133"/>
      <c r="C842" s="133"/>
      <c r="D842" s="133"/>
      <c r="E842" s="133"/>
      <c r="F842" s="133"/>
    </row>
    <row r="843" ht="15.75" customHeight="1">
      <c r="A843" s="133"/>
      <c r="B843" s="133"/>
      <c r="C843" s="133"/>
      <c r="D843" s="133"/>
      <c r="E843" s="133"/>
      <c r="F843" s="133"/>
    </row>
    <row r="844" ht="15.75" customHeight="1">
      <c r="A844" s="133"/>
      <c r="B844" s="133"/>
      <c r="C844" s="133"/>
      <c r="D844" s="133"/>
      <c r="E844" s="133"/>
      <c r="F844" s="133"/>
    </row>
    <row r="845" ht="15.75" customHeight="1">
      <c r="A845" s="133"/>
      <c r="B845" s="133"/>
      <c r="C845" s="133"/>
      <c r="D845" s="133"/>
      <c r="E845" s="133"/>
      <c r="F845" s="133"/>
    </row>
    <row r="846" ht="15.75" customHeight="1">
      <c r="A846" s="133"/>
      <c r="B846" s="133"/>
      <c r="C846" s="133"/>
      <c r="D846" s="133"/>
      <c r="E846" s="133"/>
      <c r="F846" s="133"/>
    </row>
    <row r="847" ht="15.75" customHeight="1">
      <c r="A847" s="133"/>
      <c r="B847" s="133"/>
      <c r="C847" s="133"/>
      <c r="D847" s="133"/>
      <c r="E847" s="133"/>
      <c r="F847" s="133"/>
    </row>
    <row r="848" ht="15.75" customHeight="1">
      <c r="A848" s="133"/>
      <c r="B848" s="133"/>
      <c r="C848" s="133"/>
      <c r="D848" s="133"/>
      <c r="E848" s="133"/>
      <c r="F848" s="133"/>
    </row>
    <row r="849" ht="15.75" customHeight="1">
      <c r="A849" s="133"/>
      <c r="B849" s="133"/>
      <c r="C849" s="133"/>
      <c r="D849" s="133"/>
      <c r="E849" s="133"/>
      <c r="F849" s="133"/>
    </row>
    <row r="850" ht="15.75" customHeight="1">
      <c r="A850" s="133"/>
      <c r="B850" s="133"/>
      <c r="C850" s="133"/>
      <c r="D850" s="133"/>
      <c r="E850" s="133"/>
      <c r="F850" s="133"/>
    </row>
    <row r="851" ht="15.75" customHeight="1">
      <c r="A851" s="133"/>
      <c r="B851" s="133"/>
      <c r="C851" s="133"/>
      <c r="D851" s="133"/>
      <c r="E851" s="133"/>
      <c r="F851" s="133"/>
    </row>
    <row r="852" ht="15.75" customHeight="1">
      <c r="A852" s="133"/>
      <c r="B852" s="133"/>
      <c r="C852" s="133"/>
      <c r="D852" s="133"/>
      <c r="E852" s="133"/>
      <c r="F852" s="133"/>
    </row>
    <row r="853" ht="15.75" customHeight="1">
      <c r="A853" s="133"/>
      <c r="B853" s="133"/>
      <c r="C853" s="133"/>
      <c r="D853" s="133"/>
      <c r="E853" s="133"/>
      <c r="F853" s="133"/>
    </row>
    <row r="854" ht="15.75" customHeight="1">
      <c r="A854" s="133"/>
      <c r="B854" s="133"/>
      <c r="C854" s="133"/>
      <c r="D854" s="133"/>
      <c r="E854" s="133"/>
      <c r="F854" s="133"/>
    </row>
    <row r="855" ht="15.75" customHeight="1">
      <c r="A855" s="133"/>
      <c r="B855" s="133"/>
      <c r="C855" s="133"/>
      <c r="D855" s="133"/>
      <c r="E855" s="133"/>
      <c r="F855" s="133"/>
    </row>
    <row r="856" ht="15.75" customHeight="1">
      <c r="A856" s="133"/>
      <c r="B856" s="133"/>
      <c r="C856" s="133"/>
      <c r="D856" s="133"/>
      <c r="E856" s="133"/>
      <c r="F856" s="133"/>
    </row>
    <row r="857" ht="15.75" customHeight="1">
      <c r="A857" s="133"/>
      <c r="B857" s="133"/>
      <c r="C857" s="133"/>
      <c r="D857" s="133"/>
      <c r="E857" s="133"/>
      <c r="F857" s="133"/>
    </row>
    <row r="858" ht="15.75" customHeight="1">
      <c r="A858" s="133"/>
      <c r="B858" s="133"/>
      <c r="C858" s="133"/>
      <c r="D858" s="133"/>
      <c r="E858" s="133"/>
      <c r="F858" s="133"/>
    </row>
    <row r="859" ht="15.75" customHeight="1">
      <c r="A859" s="133"/>
      <c r="B859" s="133"/>
      <c r="C859" s="133"/>
      <c r="D859" s="133"/>
      <c r="E859" s="133"/>
      <c r="F859" s="133"/>
    </row>
    <row r="860" ht="15.75" customHeight="1">
      <c r="A860" s="133"/>
      <c r="B860" s="133"/>
      <c r="C860" s="133"/>
      <c r="D860" s="133"/>
      <c r="E860" s="133"/>
      <c r="F860" s="133"/>
    </row>
    <row r="861" ht="15.75" customHeight="1">
      <c r="A861" s="133"/>
      <c r="B861" s="133"/>
      <c r="C861" s="133"/>
      <c r="D861" s="133"/>
      <c r="E861" s="133"/>
      <c r="F861" s="133"/>
    </row>
    <row r="862" ht="15.75" customHeight="1">
      <c r="A862" s="133"/>
      <c r="B862" s="133"/>
      <c r="C862" s="133"/>
      <c r="D862" s="133"/>
      <c r="E862" s="133"/>
      <c r="F862" s="133"/>
    </row>
    <row r="863" ht="15.75" customHeight="1">
      <c r="A863" s="133"/>
      <c r="B863" s="133"/>
      <c r="C863" s="133"/>
      <c r="D863" s="133"/>
      <c r="E863" s="133"/>
      <c r="F863" s="133"/>
    </row>
    <row r="864" ht="15.75" customHeight="1">
      <c r="A864" s="133"/>
      <c r="B864" s="133"/>
      <c r="C864" s="133"/>
      <c r="D864" s="133"/>
      <c r="E864" s="133"/>
      <c r="F864" s="133"/>
    </row>
    <row r="865" ht="15.75" customHeight="1">
      <c r="A865" s="133"/>
      <c r="B865" s="133"/>
      <c r="C865" s="133"/>
      <c r="D865" s="133"/>
      <c r="E865" s="133"/>
      <c r="F865" s="133"/>
    </row>
    <row r="866" ht="15.75" customHeight="1">
      <c r="A866" s="133"/>
      <c r="B866" s="133"/>
      <c r="C866" s="133"/>
      <c r="D866" s="133"/>
      <c r="E866" s="133"/>
      <c r="F866" s="133"/>
    </row>
    <row r="867" ht="15.75" customHeight="1">
      <c r="A867" s="133"/>
      <c r="B867" s="133"/>
      <c r="C867" s="133"/>
      <c r="D867" s="133"/>
      <c r="E867" s="133"/>
      <c r="F867" s="133"/>
    </row>
    <row r="868" ht="15.75" customHeight="1">
      <c r="A868" s="133"/>
      <c r="B868" s="133"/>
      <c r="C868" s="133"/>
      <c r="D868" s="133"/>
      <c r="E868" s="133"/>
      <c r="F868" s="133"/>
    </row>
    <row r="869" ht="15.75" customHeight="1">
      <c r="A869" s="133"/>
      <c r="B869" s="133"/>
      <c r="C869" s="133"/>
      <c r="D869" s="133"/>
      <c r="E869" s="133"/>
      <c r="F869" s="133"/>
    </row>
    <row r="870" ht="15.75" customHeight="1">
      <c r="A870" s="133"/>
      <c r="B870" s="133"/>
      <c r="C870" s="133"/>
      <c r="D870" s="133"/>
      <c r="E870" s="133"/>
      <c r="F870" s="133"/>
    </row>
    <row r="871" ht="15.75" customHeight="1">
      <c r="A871" s="133"/>
      <c r="B871" s="133"/>
      <c r="C871" s="133"/>
      <c r="D871" s="133"/>
      <c r="E871" s="133"/>
      <c r="F871" s="133"/>
    </row>
    <row r="872" ht="15.75" customHeight="1">
      <c r="A872" s="133"/>
      <c r="B872" s="133"/>
      <c r="C872" s="133"/>
      <c r="D872" s="133"/>
      <c r="E872" s="133"/>
      <c r="F872" s="133"/>
    </row>
    <row r="873" ht="15.75" customHeight="1">
      <c r="A873" s="133"/>
      <c r="B873" s="133"/>
      <c r="C873" s="133"/>
      <c r="D873" s="133"/>
      <c r="E873" s="133"/>
      <c r="F873" s="133"/>
    </row>
    <row r="874" ht="15.75" customHeight="1">
      <c r="A874" s="133"/>
      <c r="B874" s="133"/>
      <c r="C874" s="133"/>
      <c r="D874" s="133"/>
      <c r="E874" s="133"/>
      <c r="F874" s="133"/>
    </row>
    <row r="875" ht="15.75" customHeight="1">
      <c r="A875" s="133"/>
      <c r="B875" s="133"/>
      <c r="C875" s="133"/>
      <c r="D875" s="133"/>
      <c r="E875" s="133"/>
      <c r="F875" s="133"/>
    </row>
    <row r="876" ht="15.75" customHeight="1">
      <c r="A876" s="133"/>
      <c r="B876" s="133"/>
      <c r="C876" s="133"/>
      <c r="D876" s="133"/>
      <c r="E876" s="133"/>
      <c r="F876" s="133"/>
    </row>
    <row r="877" ht="15.75" customHeight="1">
      <c r="A877" s="133"/>
      <c r="B877" s="133"/>
      <c r="C877" s="133"/>
      <c r="D877" s="133"/>
      <c r="E877" s="133"/>
      <c r="F877" s="133"/>
    </row>
    <row r="878" ht="15.75" customHeight="1">
      <c r="A878" s="133"/>
      <c r="B878" s="133"/>
      <c r="C878" s="133"/>
      <c r="D878" s="133"/>
      <c r="E878" s="133"/>
      <c r="F878" s="133"/>
    </row>
    <row r="879" ht="15.75" customHeight="1">
      <c r="A879" s="133"/>
      <c r="B879" s="133"/>
      <c r="C879" s="133"/>
      <c r="D879" s="133"/>
      <c r="E879" s="133"/>
      <c r="F879" s="133"/>
    </row>
    <row r="880" ht="15.75" customHeight="1">
      <c r="A880" s="133"/>
      <c r="B880" s="133"/>
      <c r="C880" s="133"/>
      <c r="D880" s="133"/>
      <c r="E880" s="133"/>
      <c r="F880" s="133"/>
    </row>
    <row r="881" ht="15.75" customHeight="1">
      <c r="A881" s="133"/>
      <c r="B881" s="133"/>
      <c r="C881" s="133"/>
      <c r="D881" s="133"/>
      <c r="E881" s="133"/>
      <c r="F881" s="133"/>
    </row>
    <row r="882" ht="15.75" customHeight="1">
      <c r="A882" s="133"/>
      <c r="B882" s="133"/>
      <c r="C882" s="133"/>
      <c r="D882" s="133"/>
      <c r="E882" s="133"/>
      <c r="F882" s="133"/>
    </row>
    <row r="883" ht="15.75" customHeight="1">
      <c r="A883" s="133"/>
      <c r="B883" s="133"/>
      <c r="C883" s="133"/>
      <c r="D883" s="133"/>
      <c r="E883" s="133"/>
      <c r="F883" s="133"/>
    </row>
    <row r="884" ht="15.75" customHeight="1">
      <c r="A884" s="133"/>
      <c r="B884" s="133"/>
      <c r="C884" s="133"/>
      <c r="D884" s="133"/>
      <c r="E884" s="133"/>
      <c r="F884" s="133"/>
    </row>
    <row r="885" ht="15.75" customHeight="1">
      <c r="A885" s="133"/>
      <c r="B885" s="133"/>
      <c r="C885" s="133"/>
      <c r="D885" s="133"/>
      <c r="E885" s="133"/>
      <c r="F885" s="133"/>
    </row>
    <row r="886" ht="15.75" customHeight="1">
      <c r="A886" s="133"/>
      <c r="B886" s="133"/>
      <c r="C886" s="133"/>
      <c r="D886" s="133"/>
      <c r="E886" s="133"/>
      <c r="F886" s="133"/>
    </row>
    <row r="887" ht="15.75" customHeight="1">
      <c r="A887" s="133"/>
      <c r="B887" s="133"/>
      <c r="C887" s="133"/>
      <c r="D887" s="133"/>
      <c r="E887" s="133"/>
      <c r="F887" s="133"/>
    </row>
    <row r="888" ht="15.75" customHeight="1">
      <c r="A888" s="133"/>
      <c r="B888" s="133"/>
      <c r="C888" s="133"/>
      <c r="D888" s="133"/>
      <c r="E888" s="133"/>
      <c r="F888" s="133"/>
    </row>
    <row r="889" ht="15.75" customHeight="1">
      <c r="A889" s="133"/>
      <c r="B889" s="133"/>
      <c r="C889" s="133"/>
      <c r="D889" s="133"/>
      <c r="E889" s="133"/>
      <c r="F889" s="133"/>
    </row>
    <row r="890" ht="15.75" customHeight="1">
      <c r="A890" s="133"/>
      <c r="B890" s="133"/>
      <c r="C890" s="133"/>
      <c r="D890" s="133"/>
      <c r="E890" s="133"/>
      <c r="F890" s="133"/>
    </row>
    <row r="891" ht="15.75" customHeight="1">
      <c r="A891" s="133"/>
      <c r="B891" s="133"/>
      <c r="C891" s="133"/>
      <c r="D891" s="133"/>
      <c r="E891" s="133"/>
      <c r="F891" s="133"/>
    </row>
    <row r="892" ht="15.75" customHeight="1">
      <c r="A892" s="133"/>
      <c r="B892" s="133"/>
      <c r="C892" s="133"/>
      <c r="D892" s="133"/>
      <c r="E892" s="133"/>
      <c r="F892" s="133"/>
    </row>
    <row r="893" ht="15.75" customHeight="1">
      <c r="A893" s="133"/>
      <c r="B893" s="133"/>
      <c r="C893" s="133"/>
      <c r="D893" s="133"/>
      <c r="E893" s="133"/>
      <c r="F893" s="133"/>
    </row>
    <row r="894" ht="15.75" customHeight="1">
      <c r="A894" s="133"/>
      <c r="B894" s="133"/>
      <c r="C894" s="133"/>
      <c r="D894" s="133"/>
      <c r="E894" s="133"/>
      <c r="F894" s="133"/>
    </row>
    <row r="895" ht="15.75" customHeight="1">
      <c r="A895" s="133"/>
      <c r="B895" s="133"/>
      <c r="C895" s="133"/>
      <c r="D895" s="133"/>
      <c r="E895" s="133"/>
      <c r="F895" s="133"/>
    </row>
    <row r="896" ht="15.75" customHeight="1">
      <c r="A896" s="133"/>
      <c r="B896" s="133"/>
      <c r="C896" s="133"/>
      <c r="D896" s="133"/>
      <c r="E896" s="133"/>
      <c r="F896" s="133"/>
    </row>
    <row r="897" ht="15.75" customHeight="1">
      <c r="A897" s="133"/>
      <c r="B897" s="133"/>
      <c r="C897" s="133"/>
      <c r="D897" s="133"/>
      <c r="E897" s="133"/>
      <c r="F897" s="133"/>
    </row>
    <row r="898" ht="15.75" customHeight="1">
      <c r="A898" s="133"/>
      <c r="B898" s="133"/>
      <c r="C898" s="133"/>
      <c r="D898" s="133"/>
      <c r="E898" s="133"/>
      <c r="F898" s="133"/>
    </row>
    <row r="899" ht="15.75" customHeight="1">
      <c r="A899" s="133"/>
      <c r="B899" s="133"/>
      <c r="C899" s="133"/>
      <c r="D899" s="133"/>
      <c r="E899" s="133"/>
      <c r="F899" s="133"/>
    </row>
    <row r="900" ht="15.75" customHeight="1">
      <c r="A900" s="133"/>
      <c r="B900" s="133"/>
      <c r="C900" s="133"/>
      <c r="D900" s="133"/>
      <c r="E900" s="133"/>
      <c r="F900" s="133"/>
    </row>
    <row r="901" ht="15.75" customHeight="1">
      <c r="A901" s="133"/>
      <c r="B901" s="133"/>
      <c r="C901" s="133"/>
      <c r="D901" s="133"/>
      <c r="E901" s="133"/>
      <c r="F901" s="133"/>
    </row>
    <row r="902" ht="15.75" customHeight="1">
      <c r="A902" s="133"/>
      <c r="B902" s="133"/>
      <c r="C902" s="133"/>
      <c r="D902" s="133"/>
      <c r="E902" s="133"/>
      <c r="F902" s="133"/>
    </row>
    <row r="903" ht="15.75" customHeight="1">
      <c r="A903" s="133"/>
      <c r="B903" s="133"/>
      <c r="C903" s="133"/>
      <c r="D903" s="133"/>
      <c r="E903" s="133"/>
      <c r="F903" s="133"/>
    </row>
    <row r="904" ht="15.75" customHeight="1">
      <c r="A904" s="133"/>
      <c r="B904" s="133"/>
      <c r="C904" s="133"/>
      <c r="D904" s="133"/>
      <c r="E904" s="133"/>
      <c r="F904" s="133"/>
    </row>
    <row r="905" ht="15.75" customHeight="1">
      <c r="A905" s="133"/>
      <c r="B905" s="133"/>
      <c r="C905" s="133"/>
      <c r="D905" s="133"/>
      <c r="E905" s="133"/>
      <c r="F905" s="133"/>
    </row>
    <row r="906" ht="15.75" customHeight="1">
      <c r="A906" s="133"/>
      <c r="B906" s="133"/>
      <c r="C906" s="133"/>
      <c r="D906" s="133"/>
      <c r="E906" s="133"/>
      <c r="F906" s="133"/>
    </row>
    <row r="907" ht="15.75" customHeight="1">
      <c r="A907" s="133"/>
      <c r="B907" s="133"/>
      <c r="C907" s="133"/>
      <c r="D907" s="133"/>
      <c r="E907" s="133"/>
      <c r="F907" s="133"/>
    </row>
    <row r="908" ht="15.75" customHeight="1">
      <c r="A908" s="133"/>
      <c r="B908" s="133"/>
      <c r="C908" s="133"/>
      <c r="D908" s="133"/>
      <c r="E908" s="133"/>
      <c r="F908" s="133"/>
    </row>
    <row r="909" ht="15.75" customHeight="1">
      <c r="A909" s="133"/>
      <c r="B909" s="133"/>
      <c r="C909" s="133"/>
      <c r="D909" s="133"/>
      <c r="E909" s="133"/>
      <c r="F909" s="133"/>
    </row>
    <row r="910" ht="15.75" customHeight="1">
      <c r="A910" s="133"/>
      <c r="B910" s="133"/>
      <c r="C910" s="133"/>
      <c r="D910" s="133"/>
      <c r="E910" s="133"/>
      <c r="F910" s="133"/>
    </row>
    <row r="911" ht="15.75" customHeight="1">
      <c r="A911" s="133"/>
      <c r="B911" s="133"/>
      <c r="C911" s="133"/>
      <c r="D911" s="133"/>
      <c r="E911" s="133"/>
      <c r="F911" s="133"/>
    </row>
    <row r="912" ht="15.75" customHeight="1">
      <c r="A912" s="133"/>
      <c r="B912" s="133"/>
      <c r="C912" s="133"/>
      <c r="D912" s="133"/>
      <c r="E912" s="133"/>
      <c r="F912" s="133"/>
    </row>
    <row r="913" ht="15.75" customHeight="1">
      <c r="A913" s="133"/>
      <c r="B913" s="133"/>
      <c r="C913" s="133"/>
      <c r="D913" s="133"/>
      <c r="E913" s="133"/>
      <c r="F913" s="133"/>
    </row>
    <row r="914" ht="15.75" customHeight="1">
      <c r="A914" s="133"/>
      <c r="B914" s="133"/>
      <c r="C914" s="133"/>
      <c r="D914" s="133"/>
      <c r="E914" s="133"/>
      <c r="F914" s="133"/>
    </row>
    <row r="915" ht="15.75" customHeight="1">
      <c r="A915" s="133"/>
      <c r="B915" s="133"/>
      <c r="C915" s="133"/>
      <c r="D915" s="133"/>
      <c r="E915" s="133"/>
      <c r="F915" s="133"/>
    </row>
    <row r="916" ht="15.75" customHeight="1">
      <c r="A916" s="133"/>
      <c r="B916" s="133"/>
      <c r="C916" s="133"/>
      <c r="D916" s="133"/>
      <c r="E916" s="133"/>
      <c r="F916" s="133"/>
    </row>
    <row r="917" ht="15.75" customHeight="1">
      <c r="A917" s="133"/>
      <c r="B917" s="133"/>
      <c r="C917" s="133"/>
      <c r="D917" s="133"/>
      <c r="E917" s="133"/>
      <c r="F917" s="133"/>
    </row>
    <row r="918" ht="15.75" customHeight="1">
      <c r="A918" s="133"/>
      <c r="B918" s="133"/>
      <c r="C918" s="133"/>
      <c r="D918" s="133"/>
      <c r="E918" s="133"/>
      <c r="F918" s="133"/>
    </row>
    <row r="919" ht="15.75" customHeight="1">
      <c r="A919" s="133"/>
      <c r="B919" s="133"/>
      <c r="C919" s="133"/>
      <c r="D919" s="133"/>
      <c r="E919" s="133"/>
      <c r="F919" s="133"/>
    </row>
    <row r="920" ht="15.75" customHeight="1">
      <c r="A920" s="133"/>
      <c r="B920" s="133"/>
      <c r="C920" s="133"/>
      <c r="D920" s="133"/>
      <c r="E920" s="133"/>
      <c r="F920" s="133"/>
    </row>
    <row r="921" ht="15.75" customHeight="1">
      <c r="A921" s="133"/>
      <c r="B921" s="133"/>
      <c r="C921" s="133"/>
      <c r="D921" s="133"/>
      <c r="E921" s="133"/>
      <c r="F921" s="133"/>
    </row>
    <row r="922" ht="15.75" customHeight="1">
      <c r="A922" s="133"/>
      <c r="B922" s="133"/>
      <c r="C922" s="133"/>
      <c r="D922" s="133"/>
      <c r="E922" s="133"/>
      <c r="F922" s="133"/>
    </row>
    <row r="923" ht="15.75" customHeight="1">
      <c r="A923" s="133"/>
      <c r="B923" s="133"/>
      <c r="C923" s="133"/>
      <c r="D923" s="133"/>
      <c r="E923" s="133"/>
      <c r="F923" s="133"/>
    </row>
    <row r="924" ht="15.75" customHeight="1">
      <c r="A924" s="133"/>
      <c r="B924" s="133"/>
      <c r="C924" s="133"/>
      <c r="D924" s="133"/>
      <c r="E924" s="133"/>
      <c r="F924" s="133"/>
    </row>
    <row r="925" ht="15.75" customHeight="1">
      <c r="A925" s="133"/>
      <c r="B925" s="133"/>
      <c r="C925" s="133"/>
      <c r="D925" s="133"/>
      <c r="E925" s="133"/>
      <c r="F925" s="133"/>
    </row>
    <row r="926" ht="15.75" customHeight="1">
      <c r="A926" s="133"/>
      <c r="B926" s="133"/>
      <c r="C926" s="133"/>
      <c r="D926" s="133"/>
      <c r="E926" s="133"/>
      <c r="F926" s="133"/>
    </row>
    <row r="927" ht="15.75" customHeight="1">
      <c r="A927" s="133"/>
      <c r="B927" s="133"/>
      <c r="C927" s="133"/>
      <c r="D927" s="133"/>
      <c r="E927" s="133"/>
      <c r="F927" s="133"/>
    </row>
    <row r="928" ht="15.75" customHeight="1">
      <c r="A928" s="133"/>
      <c r="B928" s="133"/>
      <c r="C928" s="133"/>
      <c r="D928" s="133"/>
      <c r="E928" s="133"/>
      <c r="F928" s="133"/>
    </row>
    <row r="929" ht="15.75" customHeight="1">
      <c r="A929" s="133"/>
      <c r="B929" s="133"/>
      <c r="C929" s="133"/>
      <c r="D929" s="133"/>
      <c r="E929" s="133"/>
      <c r="F929" s="133"/>
    </row>
    <row r="930" ht="15.75" customHeight="1">
      <c r="A930" s="133"/>
      <c r="B930" s="133"/>
      <c r="C930" s="133"/>
      <c r="D930" s="133"/>
      <c r="E930" s="133"/>
      <c r="F930" s="133"/>
    </row>
    <row r="931" ht="15.75" customHeight="1">
      <c r="A931" s="133"/>
      <c r="B931" s="133"/>
      <c r="C931" s="133"/>
      <c r="D931" s="133"/>
      <c r="E931" s="133"/>
      <c r="F931" s="133"/>
    </row>
    <row r="932" ht="15.75" customHeight="1">
      <c r="A932" s="133"/>
      <c r="B932" s="133"/>
      <c r="C932" s="133"/>
      <c r="D932" s="133"/>
      <c r="E932" s="133"/>
      <c r="F932" s="133"/>
    </row>
    <row r="933" ht="15.75" customHeight="1">
      <c r="A933" s="133"/>
      <c r="B933" s="133"/>
      <c r="C933" s="133"/>
      <c r="D933" s="133"/>
      <c r="E933" s="133"/>
      <c r="F933" s="133"/>
    </row>
    <row r="934" ht="15.75" customHeight="1">
      <c r="A934" s="133"/>
      <c r="B934" s="133"/>
      <c r="C934" s="133"/>
      <c r="D934" s="133"/>
      <c r="E934" s="133"/>
      <c r="F934" s="133"/>
    </row>
    <row r="935" ht="15.75" customHeight="1">
      <c r="A935" s="133"/>
      <c r="B935" s="133"/>
      <c r="C935" s="133"/>
      <c r="D935" s="133"/>
      <c r="E935" s="133"/>
      <c r="F935" s="133"/>
    </row>
    <row r="936" ht="15.75" customHeight="1">
      <c r="A936" s="133"/>
      <c r="B936" s="133"/>
      <c r="C936" s="133"/>
      <c r="D936" s="133"/>
      <c r="E936" s="133"/>
      <c r="F936" s="133"/>
    </row>
    <row r="937" ht="15.75" customHeight="1">
      <c r="A937" s="133"/>
      <c r="B937" s="133"/>
      <c r="C937" s="133"/>
      <c r="D937" s="133"/>
      <c r="E937" s="133"/>
      <c r="F937" s="133"/>
    </row>
    <row r="938" ht="15.75" customHeight="1">
      <c r="A938" s="133"/>
      <c r="B938" s="133"/>
      <c r="C938" s="133"/>
      <c r="D938" s="133"/>
      <c r="E938" s="133"/>
      <c r="F938" s="133"/>
    </row>
    <row r="939" ht="15.75" customHeight="1">
      <c r="A939" s="133"/>
      <c r="B939" s="133"/>
      <c r="C939" s="133"/>
      <c r="D939" s="133"/>
      <c r="E939" s="133"/>
      <c r="F939" s="133"/>
    </row>
    <row r="940" ht="15.75" customHeight="1">
      <c r="A940" s="133"/>
      <c r="B940" s="133"/>
      <c r="C940" s="133"/>
      <c r="D940" s="133"/>
      <c r="E940" s="133"/>
      <c r="F940" s="133"/>
    </row>
    <row r="941" ht="15.75" customHeight="1">
      <c r="A941" s="133"/>
      <c r="B941" s="133"/>
      <c r="C941" s="133"/>
      <c r="D941" s="133"/>
      <c r="E941" s="133"/>
      <c r="F941" s="133"/>
    </row>
    <row r="942" ht="15.75" customHeight="1">
      <c r="A942" s="133"/>
      <c r="B942" s="133"/>
      <c r="C942" s="133"/>
      <c r="D942" s="133"/>
      <c r="E942" s="133"/>
      <c r="F942" s="133"/>
    </row>
    <row r="943" ht="15.75" customHeight="1">
      <c r="A943" s="133"/>
      <c r="B943" s="133"/>
      <c r="C943" s="133"/>
      <c r="D943" s="133"/>
      <c r="E943" s="133"/>
      <c r="F943" s="133"/>
    </row>
    <row r="944" ht="15.75" customHeight="1">
      <c r="A944" s="133"/>
      <c r="B944" s="133"/>
      <c r="C944" s="133"/>
      <c r="D944" s="133"/>
      <c r="E944" s="133"/>
      <c r="F944" s="133"/>
    </row>
    <row r="945" ht="15.75" customHeight="1">
      <c r="A945" s="133"/>
      <c r="B945" s="133"/>
      <c r="C945" s="133"/>
      <c r="D945" s="133"/>
      <c r="E945" s="133"/>
      <c r="F945" s="133"/>
    </row>
    <row r="946" ht="15.75" customHeight="1">
      <c r="A946" s="133"/>
      <c r="B946" s="133"/>
      <c r="C946" s="133"/>
      <c r="D946" s="133"/>
      <c r="E946" s="133"/>
      <c r="F946" s="133"/>
    </row>
    <row r="947" ht="15.75" customHeight="1">
      <c r="A947" s="133"/>
      <c r="B947" s="133"/>
      <c r="C947" s="133"/>
      <c r="D947" s="133"/>
      <c r="E947" s="133"/>
      <c r="F947" s="133"/>
    </row>
    <row r="948" ht="15.75" customHeight="1">
      <c r="A948" s="133"/>
      <c r="B948" s="133"/>
      <c r="C948" s="133"/>
      <c r="D948" s="133"/>
      <c r="E948" s="133"/>
      <c r="F948" s="133"/>
    </row>
    <row r="949" ht="15.75" customHeight="1">
      <c r="A949" s="133"/>
      <c r="B949" s="133"/>
      <c r="C949" s="133"/>
      <c r="D949" s="133"/>
      <c r="E949" s="133"/>
      <c r="F949" s="133"/>
    </row>
    <row r="950" ht="15.75" customHeight="1">
      <c r="A950" s="133"/>
      <c r="B950" s="133"/>
      <c r="C950" s="133"/>
      <c r="D950" s="133"/>
      <c r="E950" s="133"/>
      <c r="F950" s="133"/>
    </row>
    <row r="951" ht="15.75" customHeight="1">
      <c r="A951" s="133"/>
      <c r="B951" s="133"/>
      <c r="C951" s="133"/>
      <c r="D951" s="133"/>
      <c r="E951" s="133"/>
      <c r="F951" s="133"/>
    </row>
    <row r="952" ht="15.75" customHeight="1">
      <c r="A952" s="133"/>
      <c r="B952" s="133"/>
      <c r="C952" s="133"/>
      <c r="D952" s="133"/>
      <c r="E952" s="133"/>
      <c r="F952" s="133"/>
    </row>
    <row r="953" ht="15.75" customHeight="1">
      <c r="A953" s="133"/>
      <c r="B953" s="133"/>
      <c r="C953" s="133"/>
      <c r="D953" s="133"/>
      <c r="E953" s="133"/>
      <c r="F953" s="133"/>
    </row>
    <row r="954" ht="15.75" customHeight="1">
      <c r="A954" s="133"/>
      <c r="B954" s="133"/>
      <c r="C954" s="133"/>
      <c r="D954" s="133"/>
      <c r="E954" s="133"/>
      <c r="F954" s="133"/>
    </row>
    <row r="955" ht="15.75" customHeight="1">
      <c r="A955" s="133"/>
      <c r="B955" s="133"/>
      <c r="C955" s="133"/>
      <c r="D955" s="133"/>
      <c r="E955" s="133"/>
      <c r="F955" s="133"/>
    </row>
    <row r="956" ht="15.75" customHeight="1">
      <c r="A956" s="133"/>
      <c r="B956" s="133"/>
      <c r="C956" s="133"/>
      <c r="D956" s="133"/>
      <c r="E956" s="133"/>
      <c r="F956" s="133"/>
    </row>
    <row r="957" ht="15.75" customHeight="1">
      <c r="A957" s="133"/>
      <c r="B957" s="133"/>
      <c r="C957" s="133"/>
      <c r="D957" s="133"/>
      <c r="E957" s="133"/>
      <c r="F957" s="133"/>
    </row>
    <row r="958" ht="15.75" customHeight="1">
      <c r="A958" s="133"/>
      <c r="B958" s="133"/>
      <c r="C958" s="133"/>
      <c r="D958" s="133"/>
      <c r="E958" s="133"/>
      <c r="F958" s="133"/>
    </row>
    <row r="959" ht="15.75" customHeight="1">
      <c r="A959" s="133"/>
      <c r="B959" s="133"/>
      <c r="C959" s="133"/>
      <c r="D959" s="133"/>
      <c r="E959" s="133"/>
      <c r="F959" s="133"/>
    </row>
    <row r="960" ht="15.75" customHeight="1">
      <c r="A960" s="133"/>
      <c r="B960" s="133"/>
      <c r="C960" s="133"/>
      <c r="D960" s="133"/>
      <c r="E960" s="133"/>
      <c r="F960" s="133"/>
    </row>
    <row r="961" ht="15.75" customHeight="1">
      <c r="A961" s="133"/>
      <c r="B961" s="133"/>
      <c r="C961" s="133"/>
      <c r="D961" s="133"/>
      <c r="E961" s="133"/>
      <c r="F961" s="133"/>
    </row>
    <row r="962" ht="15.75" customHeight="1">
      <c r="A962" s="133"/>
      <c r="B962" s="133"/>
      <c r="C962" s="133"/>
      <c r="D962" s="133"/>
      <c r="E962" s="133"/>
      <c r="F962" s="133"/>
    </row>
  </sheetData>
  <mergeCells count="12">
    <mergeCell ref="D43:D44"/>
    <mergeCell ref="E43:E44"/>
    <mergeCell ref="F43:F44"/>
    <mergeCell ref="G43:G44"/>
    <mergeCell ref="H43:H44"/>
    <mergeCell ref="A1:C1"/>
    <mergeCell ref="D1:D2"/>
    <mergeCell ref="E1:E2"/>
    <mergeCell ref="F1:F2"/>
    <mergeCell ref="G1:G2"/>
    <mergeCell ref="H1:H2"/>
    <mergeCell ref="A43:C4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6.14"/>
    <col customWidth="1" min="3" max="6" width="14.43"/>
  </cols>
  <sheetData>
    <row r="1">
      <c r="A1" s="597" t="s">
        <v>29</v>
      </c>
      <c r="B1" s="597" t="s">
        <v>497</v>
      </c>
      <c r="C1" s="597" t="s">
        <v>498</v>
      </c>
      <c r="D1" s="597" t="s">
        <v>30</v>
      </c>
      <c r="E1" s="597" t="s">
        <v>499</v>
      </c>
      <c r="F1" s="372" t="s">
        <v>500</v>
      </c>
      <c r="H1" s="598" t="s">
        <v>501</v>
      </c>
    </row>
    <row r="2">
      <c r="A2" s="599" t="s">
        <v>17</v>
      </c>
      <c r="B2" s="600" t="s">
        <v>37</v>
      </c>
      <c r="C2" s="601">
        <v>25309.0</v>
      </c>
      <c r="D2" s="602">
        <f>TRUNC(C2/E2,2)</f>
        <v>0.61</v>
      </c>
      <c r="E2" s="603">
        <v>40885.63</v>
      </c>
      <c r="F2" s="604" t="s">
        <v>502</v>
      </c>
    </row>
    <row r="3">
      <c r="A3" s="599" t="s">
        <v>503</v>
      </c>
      <c r="B3" s="600" t="s">
        <v>504</v>
      </c>
      <c r="C3" s="605">
        <v>18169.0</v>
      </c>
      <c r="D3" s="602">
        <f>TRUNC(C3/E2,2)</f>
        <v>0.44</v>
      </c>
      <c r="E3" s="133"/>
      <c r="F3" s="606" t="s">
        <v>505</v>
      </c>
      <c r="J3" s="607"/>
      <c r="K3" s="607"/>
      <c r="L3" s="608" t="s">
        <v>506</v>
      </c>
      <c r="M3" s="608" t="s">
        <v>507</v>
      </c>
      <c r="N3" s="608" t="s">
        <v>508</v>
      </c>
    </row>
    <row r="4">
      <c r="A4" s="599" t="s">
        <v>509</v>
      </c>
      <c r="B4" s="600" t="s">
        <v>510</v>
      </c>
      <c r="C4" s="605">
        <v>18169.0</v>
      </c>
      <c r="D4" s="602">
        <f>TRUNC(C4/E2,2)</f>
        <v>0.44</v>
      </c>
      <c r="E4" s="133"/>
      <c r="F4" s="606" t="s">
        <v>505</v>
      </c>
      <c r="J4" s="607"/>
      <c r="K4" s="607"/>
      <c r="L4" s="609">
        <f>'PL Cronograma detallado'!F239</f>
        <v>791</v>
      </c>
      <c r="M4" s="610">
        <f>'PL Cronograma detallado'!L239</f>
        <v>260.81</v>
      </c>
      <c r="N4" s="609">
        <f>TRUNC('PL Cronograma detallado'!L239*E2,0)</f>
        <v>10663381</v>
      </c>
    </row>
    <row r="5">
      <c r="A5" s="599" t="s">
        <v>511</v>
      </c>
      <c r="B5" s="600" t="s">
        <v>512</v>
      </c>
      <c r="C5" s="605">
        <v>18169.0</v>
      </c>
      <c r="D5" s="602">
        <f>TRUNC(C5/E2,2)</f>
        <v>0.44</v>
      </c>
      <c r="E5" s="133"/>
      <c r="F5" s="606" t="s">
        <v>505</v>
      </c>
      <c r="J5" s="607"/>
      <c r="K5" s="607"/>
    </row>
    <row r="6">
      <c r="A6" s="599" t="s">
        <v>513</v>
      </c>
      <c r="B6" s="600" t="s">
        <v>514</v>
      </c>
      <c r="C6" s="601">
        <v>4431.0</v>
      </c>
      <c r="D6" s="602">
        <f>TRUNC(C6/E2,2)</f>
        <v>0.1</v>
      </c>
      <c r="E6" s="133"/>
      <c r="F6" s="604" t="s">
        <v>515</v>
      </c>
      <c r="J6" s="607"/>
      <c r="K6" s="607"/>
    </row>
    <row r="7">
      <c r="A7" s="599" t="s">
        <v>516</v>
      </c>
      <c r="B7" s="600" t="s">
        <v>517</v>
      </c>
      <c r="C7" s="605">
        <v>5231.0</v>
      </c>
      <c r="D7" s="602">
        <f>TRUNC(C7/E2,2)</f>
        <v>0.12</v>
      </c>
      <c r="E7" s="133"/>
      <c r="F7" s="611" t="s">
        <v>518</v>
      </c>
      <c r="J7" s="607"/>
      <c r="K7" s="607"/>
    </row>
    <row r="8">
      <c r="A8" s="599" t="s">
        <v>519</v>
      </c>
      <c r="B8" s="600" t="s">
        <v>520</v>
      </c>
      <c r="C8" s="601">
        <v>4082.0</v>
      </c>
      <c r="D8" s="602">
        <f>TRUNC(C8/E2,2)</f>
        <v>0.09</v>
      </c>
      <c r="E8" s="133"/>
      <c r="F8" s="612" t="s">
        <v>521</v>
      </c>
      <c r="J8" s="613"/>
      <c r="K8" s="607"/>
    </row>
    <row r="9">
      <c r="A9" s="133"/>
      <c r="B9" s="133"/>
      <c r="C9" s="133"/>
      <c r="D9" s="133"/>
      <c r="E9" s="133"/>
      <c r="F9" s="133"/>
      <c r="J9" s="613"/>
      <c r="K9" s="607"/>
    </row>
    <row r="10">
      <c r="A10" s="133"/>
      <c r="B10" s="133" t="s">
        <v>517</v>
      </c>
      <c r="C10" s="133"/>
      <c r="D10" s="614"/>
      <c r="E10" s="133"/>
      <c r="F10" s="615"/>
      <c r="J10" s="607"/>
      <c r="K10" s="607"/>
    </row>
    <row r="11">
      <c r="A11" s="133"/>
      <c r="B11" s="133"/>
      <c r="C11" s="133"/>
      <c r="D11" s="133"/>
      <c r="E11" s="133"/>
      <c r="F11" s="133"/>
    </row>
    <row r="12">
      <c r="A12" s="133"/>
      <c r="B12" s="133"/>
      <c r="C12" s="133"/>
      <c r="D12" s="133"/>
      <c r="E12" s="133"/>
      <c r="F12" s="133"/>
    </row>
    <row r="13">
      <c r="A13" s="133"/>
      <c r="B13" s="133"/>
      <c r="C13" s="133">
        <f>IF(B10="L",0.68,IF(B10="JP",0.57,IF(B10="JI",0.57,IF(B10="JD",0.57,IF(B10="P",0.24,IF(B10="I",0.12,IF(B10="D",0.13)))))))</f>
        <v>0.12</v>
      </c>
      <c r="D13" s="133"/>
      <c r="E13" s="133"/>
      <c r="F13" s="133"/>
    </row>
    <row r="14">
      <c r="A14" s="133"/>
      <c r="B14" s="133"/>
      <c r="C14" s="133"/>
      <c r="D14" s="133"/>
      <c r="E14" s="133"/>
      <c r="F14" s="133"/>
    </row>
    <row r="15">
      <c r="A15" s="133"/>
      <c r="B15" s="133"/>
      <c r="C15" s="133"/>
      <c r="D15" s="133"/>
      <c r="E15" s="133"/>
      <c r="F15" s="133"/>
    </row>
    <row r="16">
      <c r="A16" s="133"/>
      <c r="B16" s="133"/>
      <c r="C16" s="133"/>
      <c r="D16" s="133"/>
      <c r="E16" s="133"/>
      <c r="F16" s="133"/>
    </row>
    <row r="17">
      <c r="A17" s="133"/>
      <c r="B17" s="133"/>
      <c r="C17" s="133"/>
      <c r="D17" s="133"/>
      <c r="E17" s="133"/>
      <c r="F17" s="133"/>
    </row>
    <row r="18">
      <c r="A18" s="133"/>
      <c r="B18" s="133"/>
      <c r="C18" s="133"/>
      <c r="D18" s="133"/>
      <c r="E18" s="133"/>
      <c r="F18" s="133"/>
    </row>
    <row r="19">
      <c r="A19" s="133"/>
      <c r="B19" s="133"/>
      <c r="C19" s="133"/>
      <c r="D19" s="133"/>
      <c r="E19" s="133"/>
      <c r="F19" s="133"/>
    </row>
    <row r="20">
      <c r="A20" s="133"/>
      <c r="B20" s="133"/>
      <c r="C20" s="133"/>
      <c r="D20" s="133"/>
      <c r="E20" s="133"/>
      <c r="F20" s="133"/>
    </row>
    <row r="21" ht="15.75" customHeight="1">
      <c r="A21" s="133"/>
      <c r="B21" s="133"/>
      <c r="C21" s="133"/>
      <c r="D21" s="133"/>
      <c r="E21" s="133"/>
      <c r="F21" s="133"/>
    </row>
    <row r="22" ht="15.75" customHeight="1">
      <c r="A22" s="133"/>
      <c r="B22" s="133"/>
      <c r="C22" s="133"/>
      <c r="D22" s="133"/>
      <c r="E22" s="133"/>
      <c r="F22" s="133"/>
    </row>
    <row r="23" ht="15.75" customHeight="1">
      <c r="A23" s="133"/>
      <c r="B23" s="133"/>
      <c r="C23" s="133"/>
      <c r="D23" s="133"/>
      <c r="E23" s="133"/>
      <c r="F23" s="133"/>
    </row>
    <row r="24" ht="15.75" customHeight="1">
      <c r="A24" s="133"/>
      <c r="B24" s="133"/>
      <c r="C24" s="133"/>
      <c r="D24" s="133"/>
      <c r="E24" s="133"/>
      <c r="F24" s="133"/>
    </row>
    <row r="25" ht="15.75" customHeight="1">
      <c r="A25" s="133"/>
      <c r="B25" s="133"/>
      <c r="C25" s="133"/>
      <c r="D25" s="133"/>
      <c r="E25" s="133"/>
      <c r="F25" s="133"/>
    </row>
    <row r="26" ht="15.75" customHeight="1">
      <c r="A26" s="133"/>
      <c r="B26" s="133"/>
      <c r="C26" s="133"/>
      <c r="D26" s="133"/>
      <c r="E26" s="133"/>
      <c r="F26" s="133"/>
    </row>
    <row r="27" ht="15.75" customHeight="1">
      <c r="A27" s="133"/>
      <c r="B27" s="133"/>
      <c r="C27" s="133"/>
      <c r="D27" s="133"/>
      <c r="E27" s="133"/>
      <c r="F27" s="133"/>
    </row>
    <row r="28" ht="15.75" customHeight="1">
      <c r="A28" s="133"/>
      <c r="B28" s="133"/>
      <c r="C28" s="133"/>
      <c r="D28" s="133"/>
      <c r="E28" s="133"/>
      <c r="F28" s="133"/>
    </row>
    <row r="29" ht="15.75" customHeight="1">
      <c r="A29" s="133"/>
      <c r="B29" s="133"/>
      <c r="C29" s="133"/>
      <c r="D29" s="133"/>
      <c r="E29" s="133"/>
      <c r="F29" s="133"/>
    </row>
    <row r="30" ht="15.75" customHeight="1">
      <c r="A30" s="133"/>
      <c r="B30" s="133"/>
      <c r="C30" s="133"/>
      <c r="D30" s="133"/>
      <c r="E30" s="133"/>
      <c r="F30" s="133"/>
    </row>
    <row r="31" ht="15.75" customHeight="1">
      <c r="A31" s="133"/>
      <c r="B31" s="133"/>
      <c r="C31" s="133"/>
      <c r="D31" s="133"/>
      <c r="E31" s="133"/>
      <c r="F31" s="133"/>
    </row>
    <row r="32" ht="15.75" customHeight="1">
      <c r="A32" s="133"/>
      <c r="B32" s="133"/>
      <c r="C32" s="133"/>
      <c r="D32" s="133"/>
      <c r="E32" s="133"/>
      <c r="F32" s="133"/>
    </row>
    <row r="33" ht="15.75" customHeight="1">
      <c r="A33" s="133"/>
      <c r="B33" s="133"/>
      <c r="C33" s="133"/>
      <c r="D33" s="133"/>
      <c r="E33" s="133"/>
      <c r="F33" s="133"/>
    </row>
    <row r="34" ht="15.75" customHeight="1">
      <c r="A34" s="133"/>
      <c r="B34" s="133"/>
      <c r="C34" s="133"/>
      <c r="D34" s="133"/>
      <c r="E34" s="133"/>
      <c r="F34" s="133"/>
    </row>
    <row r="35" ht="15.75" customHeight="1">
      <c r="A35" s="133"/>
      <c r="B35" s="133"/>
      <c r="C35" s="133"/>
      <c r="D35" s="133"/>
      <c r="E35" s="133"/>
      <c r="F35" s="133"/>
    </row>
    <row r="36" ht="15.75" customHeight="1">
      <c r="A36" s="133"/>
      <c r="B36" s="133"/>
      <c r="C36" s="133"/>
      <c r="D36" s="133"/>
      <c r="E36" s="133"/>
      <c r="F36" s="133"/>
    </row>
    <row r="37" ht="15.75" customHeight="1">
      <c r="A37" s="133"/>
      <c r="B37" s="133"/>
      <c r="C37" s="133"/>
      <c r="D37" s="133"/>
      <c r="E37" s="133"/>
      <c r="F37" s="133"/>
    </row>
    <row r="38" ht="15.75" customHeight="1">
      <c r="A38" s="133"/>
      <c r="B38" s="133"/>
      <c r="C38" s="133"/>
      <c r="D38" s="133"/>
      <c r="E38" s="133"/>
      <c r="F38" s="133"/>
    </row>
    <row r="39" ht="15.75" customHeight="1">
      <c r="A39" s="133"/>
      <c r="B39" s="133"/>
      <c r="C39" s="133"/>
      <c r="D39" s="133"/>
      <c r="E39" s="133"/>
      <c r="F39" s="133"/>
    </row>
    <row r="40" ht="15.75" customHeight="1">
      <c r="A40" s="133"/>
      <c r="B40" s="133"/>
      <c r="C40" s="133"/>
      <c r="D40" s="133"/>
      <c r="E40" s="133"/>
      <c r="F40" s="133"/>
    </row>
    <row r="41" ht="15.75" customHeight="1">
      <c r="A41" s="133"/>
      <c r="B41" s="133"/>
      <c r="C41" s="133"/>
      <c r="D41" s="133"/>
      <c r="E41" s="133"/>
      <c r="F41" s="133"/>
    </row>
    <row r="42" ht="15.75" customHeight="1">
      <c r="A42" s="133"/>
      <c r="B42" s="133"/>
      <c r="C42" s="133"/>
      <c r="D42" s="133"/>
      <c r="E42" s="133"/>
      <c r="F42" s="133"/>
    </row>
    <row r="43" ht="15.75" customHeight="1">
      <c r="A43" s="133"/>
      <c r="B43" s="133"/>
      <c r="C43" s="133"/>
      <c r="D43" s="133"/>
      <c r="E43" s="133"/>
      <c r="F43" s="133"/>
    </row>
    <row r="44" ht="15.75" customHeight="1">
      <c r="A44" s="133"/>
      <c r="B44" s="133"/>
      <c r="C44" s="133"/>
      <c r="D44" s="133"/>
      <c r="E44" s="133"/>
      <c r="F44" s="133"/>
    </row>
    <row r="45" ht="15.75" customHeight="1">
      <c r="A45" s="133"/>
      <c r="B45" s="133"/>
      <c r="C45" s="133"/>
      <c r="D45" s="133"/>
      <c r="E45" s="133"/>
      <c r="F45" s="133"/>
    </row>
    <row r="46" ht="15.75" customHeight="1">
      <c r="A46" s="133"/>
      <c r="B46" s="133"/>
      <c r="C46" s="133"/>
      <c r="D46" s="133"/>
      <c r="E46" s="133"/>
      <c r="F46" s="133"/>
    </row>
    <row r="47" ht="15.75" customHeight="1">
      <c r="A47" s="133"/>
      <c r="B47" s="133"/>
      <c r="C47" s="133"/>
      <c r="D47" s="133"/>
      <c r="E47" s="133"/>
      <c r="F47" s="133"/>
    </row>
    <row r="48" ht="15.75" customHeight="1">
      <c r="A48" s="133"/>
      <c r="B48" s="133"/>
      <c r="C48" s="133"/>
      <c r="D48" s="133"/>
      <c r="E48" s="133"/>
      <c r="F48" s="133"/>
    </row>
    <row r="49" ht="15.75" customHeight="1">
      <c r="A49" s="133"/>
      <c r="B49" s="133"/>
      <c r="C49" s="133"/>
      <c r="D49" s="133"/>
      <c r="E49" s="133"/>
      <c r="F49" s="133"/>
    </row>
    <row r="50" ht="15.75" customHeight="1">
      <c r="A50" s="133"/>
      <c r="B50" s="133"/>
      <c r="C50" s="133"/>
      <c r="D50" s="133"/>
      <c r="E50" s="133"/>
      <c r="F50" s="133"/>
    </row>
    <row r="51" ht="15.75" customHeight="1">
      <c r="A51" s="133"/>
      <c r="B51" s="133"/>
      <c r="C51" s="133"/>
      <c r="D51" s="133"/>
      <c r="E51" s="133"/>
      <c r="F51" s="133"/>
    </row>
    <row r="52" ht="15.75" customHeight="1">
      <c r="A52" s="133"/>
      <c r="B52" s="133"/>
      <c r="C52" s="133"/>
      <c r="D52" s="133"/>
      <c r="E52" s="133"/>
      <c r="F52" s="133"/>
    </row>
    <row r="53" ht="15.75" customHeight="1">
      <c r="A53" s="133"/>
      <c r="B53" s="133"/>
      <c r="C53" s="133"/>
      <c r="D53" s="133"/>
      <c r="E53" s="133"/>
      <c r="F53" s="133"/>
    </row>
    <row r="54" ht="15.75" customHeight="1">
      <c r="A54" s="133"/>
      <c r="B54" s="133"/>
      <c r="C54" s="133"/>
      <c r="D54" s="133"/>
      <c r="E54" s="133"/>
      <c r="F54" s="133"/>
    </row>
    <row r="55" ht="15.75" customHeight="1">
      <c r="A55" s="133"/>
      <c r="B55" s="133"/>
      <c r="C55" s="133"/>
      <c r="D55" s="133"/>
      <c r="E55" s="133"/>
      <c r="F55" s="133"/>
    </row>
    <row r="56" ht="15.75" customHeight="1">
      <c r="A56" s="133"/>
      <c r="B56" s="133"/>
      <c r="C56" s="133"/>
      <c r="D56" s="133"/>
      <c r="E56" s="133"/>
      <c r="F56" s="133"/>
    </row>
    <row r="57" ht="15.75" customHeight="1">
      <c r="A57" s="133"/>
      <c r="B57" s="133"/>
      <c r="C57" s="133"/>
      <c r="D57" s="133"/>
      <c r="E57" s="133"/>
      <c r="F57" s="133"/>
    </row>
    <row r="58" ht="15.75" customHeight="1">
      <c r="A58" s="133"/>
      <c r="B58" s="133"/>
      <c r="C58" s="133"/>
      <c r="D58" s="133"/>
      <c r="E58" s="133"/>
      <c r="F58" s="133"/>
    </row>
    <row r="59" ht="15.75" customHeight="1">
      <c r="A59" s="133"/>
      <c r="B59" s="133"/>
      <c r="C59" s="133"/>
      <c r="D59" s="133"/>
      <c r="E59" s="133"/>
      <c r="F59" s="133"/>
    </row>
    <row r="60" ht="15.75" customHeight="1">
      <c r="A60" s="133"/>
      <c r="B60" s="133"/>
      <c r="C60" s="133"/>
      <c r="D60" s="133"/>
      <c r="E60" s="133"/>
      <c r="F60" s="133"/>
    </row>
    <row r="61" ht="15.75" customHeight="1">
      <c r="A61" s="133"/>
      <c r="B61" s="133"/>
      <c r="C61" s="133"/>
      <c r="D61" s="133"/>
      <c r="E61" s="133"/>
      <c r="F61" s="133"/>
    </row>
    <row r="62" ht="15.75" customHeight="1">
      <c r="A62" s="133"/>
      <c r="B62" s="133"/>
      <c r="C62" s="133"/>
      <c r="D62" s="133"/>
      <c r="E62" s="133"/>
      <c r="F62" s="133"/>
    </row>
    <row r="63" ht="15.75" customHeight="1">
      <c r="A63" s="133"/>
      <c r="B63" s="133"/>
      <c r="C63" s="133"/>
      <c r="D63" s="133"/>
      <c r="E63" s="133"/>
      <c r="F63" s="133"/>
    </row>
    <row r="64" ht="15.75" customHeight="1">
      <c r="A64" s="133"/>
      <c r="B64" s="133"/>
      <c r="C64" s="133"/>
      <c r="D64" s="133"/>
      <c r="E64" s="133"/>
      <c r="F64" s="133"/>
    </row>
    <row r="65" ht="15.75" customHeight="1">
      <c r="A65" s="133"/>
      <c r="B65" s="133"/>
      <c r="C65" s="133"/>
      <c r="D65" s="133"/>
      <c r="E65" s="133"/>
      <c r="F65" s="133"/>
    </row>
    <row r="66" ht="15.75" customHeight="1">
      <c r="A66" s="133"/>
      <c r="B66" s="133"/>
      <c r="C66" s="133"/>
      <c r="D66" s="133"/>
      <c r="E66" s="133"/>
      <c r="F66" s="133"/>
    </row>
    <row r="67" ht="15.75" customHeight="1">
      <c r="A67" s="133"/>
      <c r="B67" s="133"/>
      <c r="C67" s="133"/>
      <c r="D67" s="133"/>
      <c r="E67" s="133"/>
      <c r="F67" s="133"/>
    </row>
    <row r="68" ht="15.75" customHeight="1">
      <c r="A68" s="133"/>
      <c r="B68" s="133"/>
      <c r="C68" s="133"/>
      <c r="D68" s="133"/>
      <c r="E68" s="133"/>
      <c r="F68" s="133"/>
    </row>
    <row r="69" ht="15.75" customHeight="1">
      <c r="A69" s="133"/>
      <c r="B69" s="133"/>
      <c r="C69" s="133"/>
      <c r="D69" s="133"/>
      <c r="E69" s="133"/>
      <c r="F69" s="133"/>
    </row>
    <row r="70" ht="15.75" customHeight="1">
      <c r="A70" s="133"/>
      <c r="B70" s="133"/>
      <c r="C70" s="133"/>
      <c r="D70" s="133"/>
      <c r="E70" s="133"/>
      <c r="F70" s="133"/>
    </row>
    <row r="71" ht="15.75" customHeight="1">
      <c r="A71" s="133"/>
      <c r="B71" s="133"/>
      <c r="C71" s="133"/>
      <c r="D71" s="133"/>
      <c r="E71" s="133"/>
      <c r="F71" s="133"/>
    </row>
    <row r="72" ht="15.75" customHeight="1">
      <c r="A72" s="133"/>
      <c r="B72" s="133"/>
      <c r="C72" s="133"/>
      <c r="D72" s="133"/>
      <c r="E72" s="133"/>
      <c r="F72" s="133"/>
    </row>
    <row r="73" ht="15.75" customHeight="1">
      <c r="A73" s="133"/>
      <c r="B73" s="133"/>
      <c r="C73" s="133"/>
      <c r="D73" s="133"/>
      <c r="E73" s="133"/>
      <c r="F73" s="133"/>
    </row>
    <row r="74" ht="15.75" customHeight="1">
      <c r="A74" s="133"/>
      <c r="B74" s="133"/>
      <c r="C74" s="133"/>
      <c r="D74" s="133"/>
      <c r="E74" s="133"/>
      <c r="F74" s="133"/>
    </row>
    <row r="75" ht="15.75" customHeight="1">
      <c r="A75" s="133"/>
      <c r="B75" s="133"/>
      <c r="C75" s="133"/>
      <c r="D75" s="133"/>
      <c r="E75" s="133"/>
      <c r="F75" s="133"/>
    </row>
    <row r="76" ht="15.75" customHeight="1">
      <c r="A76" s="133"/>
      <c r="B76" s="133"/>
      <c r="C76" s="133"/>
      <c r="D76" s="133"/>
      <c r="E76" s="133"/>
      <c r="F76" s="133"/>
    </row>
    <row r="77" ht="15.75" customHeight="1">
      <c r="A77" s="133"/>
      <c r="B77" s="133"/>
      <c r="C77" s="133"/>
      <c r="D77" s="133"/>
      <c r="E77" s="133"/>
      <c r="F77" s="133"/>
    </row>
    <row r="78" ht="15.75" customHeight="1">
      <c r="A78" s="133"/>
      <c r="B78" s="133"/>
      <c r="C78" s="133"/>
      <c r="D78" s="133"/>
      <c r="E78" s="133"/>
      <c r="F78" s="133"/>
    </row>
    <row r="79" ht="15.75" customHeight="1">
      <c r="A79" s="133"/>
      <c r="B79" s="133"/>
      <c r="C79" s="133"/>
      <c r="D79" s="133"/>
      <c r="E79" s="133"/>
      <c r="F79" s="133"/>
    </row>
    <row r="80" ht="15.75" customHeight="1">
      <c r="A80" s="133"/>
      <c r="B80" s="133"/>
      <c r="C80" s="133"/>
      <c r="D80" s="133"/>
      <c r="E80" s="133"/>
      <c r="F80" s="133"/>
    </row>
    <row r="81" ht="15.75" customHeight="1">
      <c r="A81" s="133"/>
      <c r="B81" s="133"/>
      <c r="C81" s="133"/>
      <c r="D81" s="133"/>
      <c r="E81" s="133"/>
      <c r="F81" s="133"/>
    </row>
    <row r="82" ht="15.75" customHeight="1">
      <c r="A82" s="133"/>
      <c r="B82" s="133"/>
      <c r="C82" s="133"/>
      <c r="D82" s="133"/>
      <c r="E82" s="133"/>
      <c r="F82" s="133"/>
    </row>
    <row r="83" ht="15.75" customHeight="1">
      <c r="A83" s="133"/>
      <c r="B83" s="133"/>
      <c r="C83" s="133"/>
      <c r="D83" s="133"/>
      <c r="E83" s="133"/>
      <c r="F83" s="133"/>
    </row>
    <row r="84" ht="15.75" customHeight="1">
      <c r="A84" s="133"/>
      <c r="B84" s="133"/>
      <c r="C84" s="133"/>
      <c r="D84" s="133"/>
      <c r="E84" s="133"/>
      <c r="F84" s="133"/>
    </row>
    <row r="85" ht="15.75" customHeight="1">
      <c r="A85" s="133"/>
      <c r="B85" s="133"/>
      <c r="C85" s="133"/>
      <c r="D85" s="133"/>
      <c r="E85" s="133"/>
      <c r="F85" s="133"/>
    </row>
    <row r="86" ht="15.75" customHeight="1">
      <c r="A86" s="133"/>
      <c r="B86" s="133"/>
      <c r="C86" s="133"/>
      <c r="D86" s="133"/>
      <c r="E86" s="133"/>
      <c r="F86" s="133"/>
    </row>
    <row r="87" ht="15.75" customHeight="1">
      <c r="A87" s="133"/>
      <c r="B87" s="133"/>
      <c r="C87" s="133"/>
      <c r="D87" s="133"/>
      <c r="E87" s="133"/>
      <c r="F87" s="133"/>
    </row>
    <row r="88" ht="15.75" customHeight="1">
      <c r="A88" s="133"/>
      <c r="B88" s="133"/>
      <c r="C88" s="133"/>
      <c r="D88" s="133"/>
      <c r="E88" s="133"/>
      <c r="F88" s="133"/>
    </row>
    <row r="89" ht="15.75" customHeight="1">
      <c r="A89" s="133"/>
      <c r="B89" s="133"/>
      <c r="C89" s="133"/>
      <c r="D89" s="133"/>
      <c r="E89" s="133"/>
      <c r="F89" s="133"/>
    </row>
    <row r="90" ht="15.75" customHeight="1">
      <c r="A90" s="133"/>
      <c r="B90" s="133"/>
      <c r="C90" s="133"/>
      <c r="D90" s="133"/>
      <c r="E90" s="133"/>
      <c r="F90" s="133"/>
    </row>
    <row r="91" ht="15.75" customHeight="1">
      <c r="A91" s="133"/>
      <c r="B91" s="133"/>
      <c r="C91" s="133"/>
      <c r="D91" s="133"/>
      <c r="E91" s="133"/>
      <c r="F91" s="133"/>
    </row>
    <row r="92" ht="15.75" customHeight="1">
      <c r="A92" s="133"/>
      <c r="B92" s="133"/>
      <c r="C92" s="133"/>
      <c r="D92" s="133"/>
      <c r="E92" s="133"/>
      <c r="F92" s="133"/>
    </row>
    <row r="93" ht="15.75" customHeight="1">
      <c r="A93" s="133"/>
      <c r="B93" s="133"/>
      <c r="C93" s="133"/>
      <c r="D93" s="133"/>
      <c r="E93" s="133"/>
      <c r="F93" s="133"/>
    </row>
    <row r="94" ht="15.75" customHeight="1">
      <c r="A94" s="133"/>
      <c r="B94" s="133"/>
      <c r="C94" s="133"/>
      <c r="D94" s="133"/>
      <c r="E94" s="133"/>
      <c r="F94" s="133"/>
    </row>
    <row r="95" ht="15.75" customHeight="1">
      <c r="A95" s="133"/>
      <c r="B95" s="133"/>
      <c r="C95" s="133"/>
      <c r="D95" s="133"/>
      <c r="E95" s="133"/>
      <c r="F95" s="133"/>
    </row>
    <row r="96" ht="15.75" customHeight="1">
      <c r="A96" s="133"/>
      <c r="B96" s="133"/>
      <c r="C96" s="133"/>
      <c r="D96" s="133"/>
      <c r="E96" s="133"/>
      <c r="F96" s="133"/>
    </row>
    <row r="97" ht="15.75" customHeight="1">
      <c r="A97" s="133"/>
      <c r="B97" s="133"/>
      <c r="C97" s="133"/>
      <c r="D97" s="133"/>
      <c r="E97" s="133"/>
      <c r="F97" s="133"/>
    </row>
    <row r="98" ht="15.75" customHeight="1">
      <c r="A98" s="133"/>
      <c r="B98" s="133"/>
      <c r="C98" s="133"/>
      <c r="D98" s="133"/>
      <c r="E98" s="133"/>
      <c r="F98" s="133"/>
    </row>
    <row r="99" ht="15.75" customHeight="1">
      <c r="A99" s="133"/>
      <c r="B99" s="133"/>
      <c r="C99" s="133"/>
      <c r="D99" s="133"/>
      <c r="E99" s="133"/>
      <c r="F99" s="133"/>
    </row>
    <row r="100" ht="15.75" customHeight="1">
      <c r="A100" s="133"/>
      <c r="B100" s="133"/>
      <c r="C100" s="133"/>
      <c r="D100" s="133"/>
      <c r="E100" s="133"/>
      <c r="F100" s="133"/>
    </row>
    <row r="101" ht="15.75" customHeight="1">
      <c r="A101" s="133"/>
      <c r="B101" s="133"/>
      <c r="C101" s="133"/>
      <c r="D101" s="133"/>
      <c r="E101" s="133"/>
      <c r="F101" s="133"/>
    </row>
    <row r="102" ht="15.75" customHeight="1">
      <c r="A102" s="133"/>
      <c r="B102" s="133"/>
      <c r="C102" s="133"/>
      <c r="D102" s="133"/>
      <c r="E102" s="133"/>
      <c r="F102" s="133"/>
    </row>
    <row r="103" ht="15.75" customHeight="1">
      <c r="A103" s="133"/>
      <c r="B103" s="133"/>
      <c r="C103" s="133"/>
      <c r="D103" s="133"/>
      <c r="E103" s="133"/>
      <c r="F103" s="133"/>
    </row>
    <row r="104" ht="15.75" customHeight="1">
      <c r="A104" s="133"/>
      <c r="B104" s="133"/>
      <c r="C104" s="133"/>
      <c r="D104" s="133"/>
      <c r="E104" s="133"/>
      <c r="F104" s="133"/>
    </row>
    <row r="105" ht="15.75" customHeight="1">
      <c r="A105" s="133"/>
      <c r="B105" s="133"/>
      <c r="C105" s="133"/>
      <c r="D105" s="133"/>
      <c r="E105" s="133"/>
      <c r="F105" s="133"/>
    </row>
    <row r="106" ht="15.75" customHeight="1">
      <c r="A106" s="133"/>
      <c r="B106" s="133"/>
      <c r="C106" s="133"/>
      <c r="D106" s="133"/>
      <c r="E106" s="133"/>
      <c r="F106" s="133"/>
    </row>
    <row r="107" ht="15.75" customHeight="1">
      <c r="A107" s="133"/>
      <c r="B107" s="133"/>
      <c r="C107" s="133"/>
      <c r="D107" s="133"/>
      <c r="E107" s="133"/>
      <c r="F107" s="133"/>
    </row>
    <row r="108" ht="15.75" customHeight="1">
      <c r="A108" s="133"/>
      <c r="B108" s="133"/>
      <c r="C108" s="133"/>
      <c r="D108" s="133"/>
      <c r="E108" s="133"/>
      <c r="F108" s="133"/>
    </row>
    <row r="109" ht="15.75" customHeight="1">
      <c r="A109" s="133"/>
      <c r="B109" s="133"/>
      <c r="C109" s="133"/>
      <c r="D109" s="133"/>
      <c r="E109" s="133"/>
      <c r="F109" s="133"/>
    </row>
    <row r="110" ht="15.75" customHeight="1">
      <c r="A110" s="133"/>
      <c r="B110" s="133"/>
      <c r="C110" s="133"/>
      <c r="D110" s="133"/>
      <c r="E110" s="133"/>
      <c r="F110" s="133"/>
    </row>
    <row r="111" ht="15.75" customHeight="1">
      <c r="A111" s="133"/>
      <c r="B111" s="133"/>
      <c r="C111" s="133"/>
      <c r="D111" s="133"/>
      <c r="E111" s="133"/>
      <c r="F111" s="133"/>
    </row>
    <row r="112" ht="15.75" customHeight="1">
      <c r="A112" s="133"/>
      <c r="B112" s="133"/>
      <c r="C112" s="133"/>
      <c r="D112" s="133"/>
      <c r="E112" s="133"/>
      <c r="F112" s="133"/>
    </row>
    <row r="113" ht="15.75" customHeight="1">
      <c r="A113" s="133"/>
      <c r="B113" s="133"/>
      <c r="C113" s="133"/>
      <c r="D113" s="133"/>
      <c r="E113" s="133"/>
      <c r="F113" s="133"/>
    </row>
    <row r="114" ht="15.75" customHeight="1">
      <c r="A114" s="133"/>
      <c r="B114" s="133"/>
      <c r="C114" s="133"/>
      <c r="D114" s="133"/>
      <c r="E114" s="133"/>
      <c r="F114" s="133"/>
    </row>
    <row r="115" ht="15.75" customHeight="1">
      <c r="A115" s="133"/>
      <c r="B115" s="133"/>
      <c r="C115" s="133"/>
      <c r="D115" s="133"/>
      <c r="E115" s="133"/>
      <c r="F115" s="133"/>
    </row>
    <row r="116" ht="15.75" customHeight="1">
      <c r="A116" s="133"/>
      <c r="B116" s="133"/>
      <c r="C116" s="133"/>
      <c r="D116" s="133"/>
      <c r="E116" s="133"/>
      <c r="F116" s="133"/>
    </row>
    <row r="117" ht="15.75" customHeight="1">
      <c r="A117" s="133"/>
      <c r="B117" s="133"/>
      <c r="C117" s="133"/>
      <c r="D117" s="133"/>
      <c r="E117" s="133"/>
      <c r="F117" s="133"/>
    </row>
    <row r="118" ht="15.75" customHeight="1">
      <c r="A118" s="133"/>
      <c r="B118" s="133"/>
      <c r="C118" s="133"/>
      <c r="D118" s="133"/>
      <c r="E118" s="133"/>
      <c r="F118" s="133"/>
    </row>
    <row r="119" ht="15.75" customHeight="1">
      <c r="A119" s="133"/>
      <c r="B119" s="133"/>
      <c r="C119" s="133"/>
      <c r="D119" s="133"/>
      <c r="E119" s="133"/>
      <c r="F119" s="133"/>
    </row>
    <row r="120" ht="15.75" customHeight="1">
      <c r="A120" s="133"/>
      <c r="B120" s="133"/>
      <c r="C120" s="133"/>
      <c r="D120" s="133"/>
      <c r="E120" s="133"/>
      <c r="F120" s="133"/>
    </row>
    <row r="121" ht="15.75" customHeight="1">
      <c r="A121" s="133"/>
      <c r="B121" s="133"/>
      <c r="C121" s="133"/>
      <c r="D121" s="133"/>
      <c r="E121" s="133"/>
      <c r="F121" s="133"/>
    </row>
    <row r="122" ht="15.75" customHeight="1">
      <c r="A122" s="133"/>
      <c r="B122" s="133"/>
      <c r="C122" s="133"/>
      <c r="D122" s="133"/>
      <c r="E122" s="133"/>
      <c r="F122" s="133"/>
    </row>
    <row r="123" ht="15.75" customHeight="1">
      <c r="A123" s="133"/>
      <c r="B123" s="133"/>
      <c r="C123" s="133"/>
      <c r="D123" s="133"/>
      <c r="E123" s="133"/>
      <c r="F123" s="133"/>
    </row>
    <row r="124" ht="15.75" customHeight="1">
      <c r="A124" s="133"/>
      <c r="B124" s="133"/>
      <c r="C124" s="133"/>
      <c r="D124" s="133"/>
      <c r="E124" s="133"/>
      <c r="F124" s="133"/>
    </row>
    <row r="125" ht="15.75" customHeight="1">
      <c r="A125" s="133"/>
      <c r="B125" s="133"/>
      <c r="C125" s="133"/>
      <c r="D125" s="133"/>
      <c r="E125" s="133"/>
      <c r="F125" s="133"/>
    </row>
    <row r="126" ht="15.75" customHeight="1">
      <c r="A126" s="133"/>
      <c r="B126" s="133"/>
      <c r="C126" s="133"/>
      <c r="D126" s="133"/>
      <c r="E126" s="133"/>
      <c r="F126" s="133"/>
    </row>
    <row r="127" ht="15.75" customHeight="1">
      <c r="A127" s="133"/>
      <c r="B127" s="133"/>
      <c r="C127" s="133"/>
      <c r="D127" s="133"/>
      <c r="E127" s="133"/>
      <c r="F127" s="133"/>
    </row>
    <row r="128" ht="15.75" customHeight="1">
      <c r="A128" s="133"/>
      <c r="B128" s="133"/>
      <c r="C128" s="133"/>
      <c r="D128" s="133"/>
      <c r="E128" s="133"/>
      <c r="F128" s="133"/>
    </row>
    <row r="129" ht="15.75" customHeight="1">
      <c r="A129" s="133"/>
      <c r="B129" s="133"/>
      <c r="C129" s="133"/>
      <c r="D129" s="133"/>
      <c r="E129" s="133"/>
      <c r="F129" s="133"/>
    </row>
    <row r="130" ht="15.75" customHeight="1">
      <c r="A130" s="133"/>
      <c r="B130" s="133"/>
      <c r="C130" s="133"/>
      <c r="D130" s="133"/>
      <c r="E130" s="133"/>
      <c r="F130" s="133"/>
    </row>
    <row r="131" ht="15.75" customHeight="1">
      <c r="A131" s="133"/>
      <c r="B131" s="133"/>
      <c r="C131" s="133"/>
      <c r="D131" s="133"/>
      <c r="E131" s="133"/>
      <c r="F131" s="133"/>
    </row>
    <row r="132" ht="15.75" customHeight="1">
      <c r="A132" s="133"/>
      <c r="B132" s="133"/>
      <c r="C132" s="133"/>
      <c r="D132" s="133"/>
      <c r="E132" s="133"/>
      <c r="F132" s="133"/>
    </row>
    <row r="133" ht="15.75" customHeight="1">
      <c r="A133" s="133"/>
      <c r="B133" s="133"/>
      <c r="C133" s="133"/>
      <c r="D133" s="133"/>
      <c r="E133" s="133"/>
      <c r="F133" s="133"/>
    </row>
    <row r="134" ht="15.75" customHeight="1">
      <c r="A134" s="133"/>
      <c r="B134" s="133"/>
      <c r="C134" s="133"/>
      <c r="D134" s="133"/>
      <c r="E134" s="133"/>
      <c r="F134" s="133"/>
    </row>
    <row r="135" ht="15.75" customHeight="1">
      <c r="A135" s="133"/>
      <c r="B135" s="133"/>
      <c r="C135" s="133"/>
      <c r="D135" s="133"/>
      <c r="E135" s="133"/>
      <c r="F135" s="133"/>
    </row>
    <row r="136" ht="15.75" customHeight="1">
      <c r="A136" s="133"/>
      <c r="B136" s="133"/>
      <c r="C136" s="133"/>
      <c r="D136" s="133"/>
      <c r="E136" s="133"/>
      <c r="F136" s="133"/>
    </row>
    <row r="137" ht="15.75" customHeight="1">
      <c r="A137" s="133"/>
      <c r="B137" s="133"/>
      <c r="C137" s="133"/>
      <c r="D137" s="133"/>
      <c r="E137" s="133"/>
      <c r="F137" s="133"/>
    </row>
    <row r="138" ht="15.75" customHeight="1">
      <c r="A138" s="133"/>
      <c r="B138" s="133"/>
      <c r="C138" s="133"/>
      <c r="D138" s="133"/>
      <c r="E138" s="133"/>
      <c r="F138" s="133"/>
    </row>
    <row r="139" ht="15.75" customHeight="1">
      <c r="A139" s="133"/>
      <c r="B139" s="133"/>
      <c r="C139" s="133"/>
      <c r="D139" s="133"/>
      <c r="E139" s="133"/>
      <c r="F139" s="133"/>
    </row>
    <row r="140" ht="15.75" customHeight="1">
      <c r="A140" s="133"/>
      <c r="B140" s="133"/>
      <c r="C140" s="133"/>
      <c r="D140" s="133"/>
      <c r="E140" s="133"/>
      <c r="F140" s="133"/>
    </row>
    <row r="141" ht="15.75" customHeight="1">
      <c r="A141" s="133"/>
      <c r="B141" s="133"/>
      <c r="C141" s="133"/>
      <c r="D141" s="133"/>
      <c r="E141" s="133"/>
      <c r="F141" s="133"/>
    </row>
    <row r="142" ht="15.75" customHeight="1">
      <c r="A142" s="133"/>
      <c r="B142" s="133"/>
      <c r="C142" s="133"/>
      <c r="D142" s="133"/>
      <c r="E142" s="133"/>
      <c r="F142" s="133"/>
    </row>
    <row r="143" ht="15.75" customHeight="1">
      <c r="A143" s="133"/>
      <c r="B143" s="133"/>
      <c r="C143" s="133"/>
      <c r="D143" s="133"/>
      <c r="E143" s="133"/>
      <c r="F143" s="133"/>
    </row>
    <row r="144" ht="15.75" customHeight="1">
      <c r="A144" s="133"/>
      <c r="B144" s="133"/>
      <c r="C144" s="133"/>
      <c r="D144" s="133"/>
      <c r="E144" s="133"/>
      <c r="F144" s="133"/>
    </row>
    <row r="145" ht="15.75" customHeight="1">
      <c r="A145" s="133"/>
      <c r="B145" s="133"/>
      <c r="C145" s="133"/>
      <c r="D145" s="133"/>
      <c r="E145" s="133"/>
      <c r="F145" s="133"/>
    </row>
    <row r="146" ht="15.75" customHeight="1">
      <c r="A146" s="133"/>
      <c r="B146" s="133"/>
      <c r="C146" s="133"/>
      <c r="D146" s="133"/>
      <c r="E146" s="133"/>
      <c r="F146" s="133"/>
    </row>
    <row r="147" ht="15.75" customHeight="1">
      <c r="A147" s="133"/>
      <c r="B147" s="133"/>
      <c r="C147" s="133"/>
      <c r="D147" s="133"/>
      <c r="E147" s="133"/>
      <c r="F147" s="133"/>
    </row>
    <row r="148" ht="15.75" customHeight="1">
      <c r="A148" s="133"/>
      <c r="B148" s="133"/>
      <c r="C148" s="133"/>
      <c r="D148" s="133"/>
      <c r="E148" s="133"/>
      <c r="F148" s="133"/>
    </row>
    <row r="149" ht="15.75" customHeight="1">
      <c r="A149" s="133"/>
      <c r="B149" s="133"/>
      <c r="C149" s="133"/>
      <c r="D149" s="133"/>
      <c r="E149" s="133"/>
      <c r="F149" s="133"/>
    </row>
    <row r="150" ht="15.75" customHeight="1">
      <c r="A150" s="133"/>
      <c r="B150" s="133"/>
      <c r="C150" s="133"/>
      <c r="D150" s="133"/>
      <c r="E150" s="133"/>
      <c r="F150" s="133"/>
    </row>
    <row r="151" ht="15.75" customHeight="1">
      <c r="A151" s="133"/>
      <c r="B151" s="133"/>
      <c r="C151" s="133"/>
      <c r="D151" s="133"/>
      <c r="E151" s="133"/>
      <c r="F151" s="133"/>
    </row>
    <row r="152" ht="15.75" customHeight="1">
      <c r="A152" s="133"/>
      <c r="B152" s="133"/>
      <c r="C152" s="133"/>
      <c r="D152" s="133"/>
      <c r="E152" s="133"/>
      <c r="F152" s="133"/>
    </row>
    <row r="153" ht="15.75" customHeight="1">
      <c r="A153" s="133"/>
      <c r="B153" s="133"/>
      <c r="C153" s="133"/>
      <c r="D153" s="133"/>
      <c r="E153" s="133"/>
      <c r="F153" s="133"/>
    </row>
    <row r="154" ht="15.75" customHeight="1">
      <c r="A154" s="133"/>
      <c r="B154" s="133"/>
      <c r="C154" s="133"/>
      <c r="D154" s="133"/>
      <c r="E154" s="133"/>
      <c r="F154" s="133"/>
    </row>
    <row r="155" ht="15.75" customHeight="1">
      <c r="A155" s="133"/>
      <c r="B155" s="133"/>
      <c r="C155" s="133"/>
      <c r="D155" s="133"/>
      <c r="E155" s="133"/>
      <c r="F155" s="133"/>
    </row>
    <row r="156" ht="15.75" customHeight="1">
      <c r="A156" s="133"/>
      <c r="B156" s="133"/>
      <c r="C156" s="133"/>
      <c r="D156" s="133"/>
      <c r="E156" s="133"/>
      <c r="F156" s="133"/>
    </row>
    <row r="157" ht="15.75" customHeight="1">
      <c r="A157" s="133"/>
      <c r="B157" s="133"/>
      <c r="C157" s="133"/>
      <c r="D157" s="133"/>
      <c r="E157" s="133"/>
      <c r="F157" s="133"/>
    </row>
    <row r="158" ht="15.75" customHeight="1">
      <c r="A158" s="133"/>
      <c r="B158" s="133"/>
      <c r="C158" s="133"/>
      <c r="D158" s="133"/>
      <c r="E158" s="133"/>
      <c r="F158" s="133"/>
    </row>
    <row r="159" ht="15.75" customHeight="1">
      <c r="A159" s="133"/>
      <c r="B159" s="133"/>
      <c r="C159" s="133"/>
      <c r="D159" s="133"/>
      <c r="E159" s="133"/>
      <c r="F159" s="133"/>
    </row>
    <row r="160" ht="15.75" customHeight="1">
      <c r="A160" s="133"/>
      <c r="B160" s="133"/>
      <c r="C160" s="133"/>
      <c r="D160" s="133"/>
      <c r="E160" s="133"/>
      <c r="F160" s="133"/>
    </row>
    <row r="161" ht="15.75" customHeight="1">
      <c r="A161" s="133"/>
      <c r="B161" s="133"/>
      <c r="C161" s="133"/>
      <c r="D161" s="133"/>
      <c r="E161" s="133"/>
      <c r="F161" s="133"/>
    </row>
    <row r="162" ht="15.75" customHeight="1">
      <c r="A162" s="133"/>
      <c r="B162" s="133"/>
      <c r="C162" s="133"/>
      <c r="D162" s="133"/>
      <c r="E162" s="133"/>
      <c r="F162" s="133"/>
    </row>
    <row r="163" ht="15.75" customHeight="1">
      <c r="A163" s="133"/>
      <c r="B163" s="133"/>
      <c r="C163" s="133"/>
      <c r="D163" s="133"/>
      <c r="E163" s="133"/>
      <c r="F163" s="133"/>
    </row>
    <row r="164" ht="15.75" customHeight="1">
      <c r="A164" s="133"/>
      <c r="B164" s="133"/>
      <c r="C164" s="133"/>
      <c r="D164" s="133"/>
      <c r="E164" s="133"/>
      <c r="F164" s="133"/>
    </row>
    <row r="165" ht="15.75" customHeight="1">
      <c r="A165" s="133"/>
      <c r="B165" s="133"/>
      <c r="C165" s="133"/>
      <c r="D165" s="133"/>
      <c r="E165" s="133"/>
      <c r="F165" s="133"/>
    </row>
    <row r="166" ht="15.75" customHeight="1">
      <c r="A166" s="133"/>
      <c r="B166" s="133"/>
      <c r="C166" s="133"/>
      <c r="D166" s="133"/>
      <c r="E166" s="133"/>
      <c r="F166" s="133"/>
    </row>
    <row r="167" ht="15.75" customHeight="1">
      <c r="A167" s="133"/>
      <c r="B167" s="133"/>
      <c r="C167" s="133"/>
      <c r="D167" s="133"/>
      <c r="E167" s="133"/>
      <c r="F167" s="133"/>
    </row>
    <row r="168" ht="15.75" customHeight="1">
      <c r="A168" s="133"/>
      <c r="B168" s="133"/>
      <c r="C168" s="133"/>
      <c r="D168" s="133"/>
      <c r="E168" s="133"/>
      <c r="F168" s="133"/>
    </row>
    <row r="169" ht="15.75" customHeight="1">
      <c r="A169" s="133"/>
      <c r="B169" s="133"/>
      <c r="C169" s="133"/>
      <c r="D169" s="133"/>
      <c r="E169" s="133"/>
      <c r="F169" s="133"/>
    </row>
    <row r="170" ht="15.75" customHeight="1">
      <c r="A170" s="133"/>
      <c r="B170" s="133"/>
      <c r="C170" s="133"/>
      <c r="D170" s="133"/>
      <c r="E170" s="133"/>
      <c r="F170" s="133"/>
    </row>
    <row r="171" ht="15.75" customHeight="1">
      <c r="A171" s="133"/>
      <c r="B171" s="133"/>
      <c r="C171" s="133"/>
      <c r="D171" s="133"/>
      <c r="E171" s="133"/>
      <c r="F171" s="133"/>
    </row>
    <row r="172" ht="15.75" customHeight="1">
      <c r="A172" s="133"/>
      <c r="B172" s="133"/>
      <c r="C172" s="133"/>
      <c r="D172" s="133"/>
      <c r="E172" s="133"/>
      <c r="F172" s="133"/>
    </row>
    <row r="173" ht="15.75" customHeight="1">
      <c r="A173" s="133"/>
      <c r="B173" s="133"/>
      <c r="C173" s="133"/>
      <c r="D173" s="133"/>
      <c r="E173" s="133"/>
      <c r="F173" s="133"/>
    </row>
    <row r="174" ht="15.75" customHeight="1">
      <c r="A174" s="133"/>
      <c r="B174" s="133"/>
      <c r="C174" s="133"/>
      <c r="D174" s="133"/>
      <c r="E174" s="133"/>
      <c r="F174" s="133"/>
    </row>
    <row r="175" ht="15.75" customHeight="1">
      <c r="A175" s="133"/>
      <c r="B175" s="133"/>
      <c r="C175" s="133"/>
      <c r="D175" s="133"/>
      <c r="E175" s="133"/>
      <c r="F175" s="133"/>
    </row>
    <row r="176" ht="15.75" customHeight="1">
      <c r="A176" s="133"/>
      <c r="B176" s="133"/>
      <c r="C176" s="133"/>
      <c r="D176" s="133"/>
      <c r="E176" s="133"/>
      <c r="F176" s="133"/>
    </row>
    <row r="177" ht="15.75" customHeight="1">
      <c r="A177" s="133"/>
      <c r="B177" s="133"/>
      <c r="C177" s="133"/>
      <c r="D177" s="133"/>
      <c r="E177" s="133"/>
      <c r="F177" s="133"/>
    </row>
    <row r="178" ht="15.75" customHeight="1">
      <c r="A178" s="133"/>
      <c r="B178" s="133"/>
      <c r="C178" s="133"/>
      <c r="D178" s="133"/>
      <c r="E178" s="133"/>
      <c r="F178" s="133"/>
    </row>
    <row r="179" ht="15.75" customHeight="1">
      <c r="A179" s="133"/>
      <c r="B179" s="133"/>
      <c r="C179" s="133"/>
      <c r="D179" s="133"/>
      <c r="E179" s="133"/>
      <c r="F179" s="133"/>
    </row>
    <row r="180" ht="15.75" customHeight="1">
      <c r="A180" s="133"/>
      <c r="B180" s="133"/>
      <c r="C180" s="133"/>
      <c r="D180" s="133"/>
      <c r="E180" s="133"/>
      <c r="F180" s="133"/>
    </row>
    <row r="181" ht="15.75" customHeight="1">
      <c r="A181" s="133"/>
      <c r="B181" s="133"/>
      <c r="C181" s="133"/>
      <c r="D181" s="133"/>
      <c r="E181" s="133"/>
      <c r="F181" s="133"/>
    </row>
    <row r="182" ht="15.75" customHeight="1">
      <c r="A182" s="133"/>
      <c r="B182" s="133"/>
      <c r="C182" s="133"/>
      <c r="D182" s="133"/>
      <c r="E182" s="133"/>
      <c r="F182" s="133"/>
    </row>
    <row r="183" ht="15.75" customHeight="1">
      <c r="A183" s="133"/>
      <c r="B183" s="133"/>
      <c r="C183" s="133"/>
      <c r="D183" s="133"/>
      <c r="E183" s="133"/>
      <c r="F183" s="133"/>
    </row>
    <row r="184" ht="15.75" customHeight="1">
      <c r="A184" s="133"/>
      <c r="B184" s="133"/>
      <c r="C184" s="133"/>
      <c r="D184" s="133"/>
      <c r="E184" s="133"/>
      <c r="F184" s="133"/>
    </row>
    <row r="185" ht="15.75" customHeight="1">
      <c r="A185" s="133"/>
      <c r="B185" s="133"/>
      <c r="C185" s="133"/>
      <c r="D185" s="133"/>
      <c r="E185" s="133"/>
      <c r="F185" s="133"/>
    </row>
    <row r="186" ht="15.75" customHeight="1">
      <c r="A186" s="133"/>
      <c r="B186" s="133"/>
      <c r="C186" s="133"/>
      <c r="D186" s="133"/>
      <c r="E186" s="133"/>
      <c r="F186" s="133"/>
    </row>
    <row r="187" ht="15.75" customHeight="1">
      <c r="A187" s="133"/>
      <c r="B187" s="133"/>
      <c r="C187" s="133"/>
      <c r="D187" s="133"/>
      <c r="E187" s="133"/>
      <c r="F187" s="133"/>
    </row>
    <row r="188" ht="15.75" customHeight="1">
      <c r="A188" s="133"/>
      <c r="B188" s="133"/>
      <c r="C188" s="133"/>
      <c r="D188" s="133"/>
      <c r="E188" s="133"/>
      <c r="F188" s="133"/>
    </row>
    <row r="189" ht="15.75" customHeight="1">
      <c r="A189" s="133"/>
      <c r="B189" s="133"/>
      <c r="C189" s="133"/>
      <c r="D189" s="133"/>
      <c r="E189" s="133"/>
      <c r="F189" s="133"/>
    </row>
    <row r="190" ht="15.75" customHeight="1">
      <c r="A190" s="133"/>
      <c r="B190" s="133"/>
      <c r="C190" s="133"/>
      <c r="D190" s="133"/>
      <c r="E190" s="133"/>
      <c r="F190" s="133"/>
    </row>
    <row r="191" ht="15.75" customHeight="1">
      <c r="A191" s="133"/>
      <c r="B191" s="133"/>
      <c r="C191" s="133"/>
      <c r="D191" s="133"/>
      <c r="E191" s="133"/>
      <c r="F191" s="133"/>
    </row>
    <row r="192" ht="15.75" customHeight="1">
      <c r="A192" s="133"/>
      <c r="B192" s="133"/>
      <c r="C192" s="133"/>
      <c r="D192" s="133"/>
      <c r="E192" s="133"/>
      <c r="F192" s="133"/>
    </row>
    <row r="193" ht="15.75" customHeight="1">
      <c r="A193" s="133"/>
      <c r="B193" s="133"/>
      <c r="C193" s="133"/>
      <c r="D193" s="133"/>
      <c r="E193" s="133"/>
      <c r="F193" s="133"/>
    </row>
    <row r="194" ht="15.75" customHeight="1">
      <c r="A194" s="133"/>
      <c r="B194" s="133"/>
      <c r="C194" s="133"/>
      <c r="D194" s="133"/>
      <c r="E194" s="133"/>
      <c r="F194" s="133"/>
    </row>
    <row r="195" ht="15.75" customHeight="1">
      <c r="A195" s="133"/>
      <c r="B195" s="133"/>
      <c r="C195" s="133"/>
      <c r="D195" s="133"/>
      <c r="E195" s="133"/>
      <c r="F195" s="133"/>
    </row>
    <row r="196" ht="15.75" customHeight="1">
      <c r="A196" s="133"/>
      <c r="B196" s="133"/>
      <c r="C196" s="133"/>
      <c r="D196" s="133"/>
      <c r="E196" s="133"/>
      <c r="F196" s="133"/>
    </row>
    <row r="197" ht="15.75" customHeight="1">
      <c r="A197" s="133"/>
      <c r="B197" s="133"/>
      <c r="C197" s="133"/>
      <c r="D197" s="133"/>
      <c r="E197" s="133"/>
      <c r="F197" s="133"/>
    </row>
    <row r="198" ht="15.75" customHeight="1">
      <c r="A198" s="133"/>
      <c r="B198" s="133"/>
      <c r="C198" s="133"/>
      <c r="D198" s="133"/>
      <c r="E198" s="133"/>
      <c r="F198" s="133"/>
    </row>
    <row r="199" ht="15.75" customHeight="1">
      <c r="A199" s="133"/>
      <c r="B199" s="133"/>
      <c r="C199" s="133"/>
      <c r="D199" s="133"/>
      <c r="E199" s="133"/>
      <c r="F199" s="133"/>
    </row>
    <row r="200" ht="15.75" customHeight="1">
      <c r="A200" s="133"/>
      <c r="B200" s="133"/>
      <c r="C200" s="133"/>
      <c r="D200" s="133"/>
      <c r="E200" s="133"/>
      <c r="F200" s="133"/>
    </row>
    <row r="201" ht="15.75" customHeight="1">
      <c r="A201" s="133"/>
      <c r="B201" s="133"/>
      <c r="C201" s="133"/>
      <c r="D201" s="133"/>
      <c r="E201" s="133"/>
      <c r="F201" s="133"/>
    </row>
    <row r="202" ht="15.75" customHeight="1">
      <c r="A202" s="133"/>
      <c r="B202" s="133"/>
      <c r="C202" s="133"/>
      <c r="D202" s="133"/>
      <c r="E202" s="133"/>
      <c r="F202" s="133"/>
    </row>
    <row r="203" ht="15.75" customHeight="1">
      <c r="A203" s="133"/>
      <c r="B203" s="133"/>
      <c r="C203" s="133"/>
      <c r="D203" s="133"/>
      <c r="E203" s="133"/>
      <c r="F203" s="133"/>
    </row>
    <row r="204" ht="15.75" customHeight="1">
      <c r="A204" s="133"/>
      <c r="B204" s="133"/>
      <c r="C204" s="133"/>
      <c r="D204" s="133"/>
      <c r="E204" s="133"/>
      <c r="F204" s="133"/>
    </row>
    <row r="205" ht="15.75" customHeight="1">
      <c r="A205" s="133"/>
      <c r="B205" s="133"/>
      <c r="C205" s="133"/>
      <c r="D205" s="133"/>
      <c r="E205" s="133"/>
      <c r="F205" s="133"/>
    </row>
    <row r="206" ht="15.75" customHeight="1">
      <c r="A206" s="133"/>
      <c r="B206" s="133"/>
      <c r="C206" s="133"/>
      <c r="D206" s="133"/>
      <c r="E206" s="133"/>
      <c r="F206" s="133"/>
    </row>
    <row r="207" ht="15.75" customHeight="1">
      <c r="A207" s="133"/>
      <c r="B207" s="133"/>
      <c r="C207" s="133"/>
      <c r="D207" s="133"/>
      <c r="E207" s="133"/>
      <c r="F207" s="133"/>
    </row>
    <row r="208" ht="15.75" customHeight="1">
      <c r="A208" s="133"/>
      <c r="B208" s="133"/>
      <c r="C208" s="133"/>
      <c r="D208" s="133"/>
      <c r="E208" s="133"/>
      <c r="F208" s="133"/>
    </row>
    <row r="209" ht="15.75" customHeight="1">
      <c r="A209" s="133"/>
      <c r="B209" s="133"/>
      <c r="C209" s="133"/>
      <c r="D209" s="133"/>
      <c r="E209" s="133"/>
      <c r="F209" s="133"/>
    </row>
    <row r="210" ht="15.75" customHeight="1">
      <c r="A210" s="133"/>
      <c r="B210" s="133"/>
      <c r="C210" s="133"/>
      <c r="D210" s="133"/>
      <c r="E210" s="133"/>
      <c r="F210" s="133"/>
    </row>
    <row r="211" ht="15.75" customHeight="1">
      <c r="A211" s="133"/>
      <c r="B211" s="133"/>
      <c r="C211" s="133"/>
      <c r="D211" s="133"/>
      <c r="E211" s="133"/>
      <c r="F211" s="133"/>
    </row>
    <row r="212" ht="15.75" customHeight="1">
      <c r="A212" s="133"/>
      <c r="B212" s="133"/>
      <c r="C212" s="133"/>
      <c r="D212" s="133"/>
      <c r="E212" s="133"/>
      <c r="F212" s="133"/>
    </row>
    <row r="213" ht="15.75" customHeight="1">
      <c r="A213" s="133"/>
      <c r="B213" s="133"/>
      <c r="C213" s="133"/>
      <c r="D213" s="133"/>
      <c r="E213" s="133"/>
      <c r="F213" s="133"/>
    </row>
    <row r="214" ht="15.75" customHeight="1">
      <c r="A214" s="133"/>
      <c r="B214" s="133"/>
      <c r="C214" s="133"/>
      <c r="D214" s="133"/>
      <c r="E214" s="133"/>
      <c r="F214" s="133"/>
    </row>
    <row r="215" ht="15.75" customHeight="1">
      <c r="A215" s="133"/>
      <c r="B215" s="133"/>
      <c r="C215" s="133"/>
      <c r="D215" s="133"/>
      <c r="E215" s="133"/>
      <c r="F215" s="133"/>
    </row>
    <row r="216" ht="15.75" customHeight="1">
      <c r="A216" s="133"/>
      <c r="B216" s="133"/>
      <c r="C216" s="133"/>
      <c r="D216" s="133"/>
      <c r="E216" s="133"/>
      <c r="F216" s="133"/>
    </row>
    <row r="217" ht="15.75" customHeight="1">
      <c r="A217" s="133"/>
      <c r="B217" s="133"/>
      <c r="C217" s="133"/>
      <c r="D217" s="133"/>
      <c r="E217" s="133"/>
      <c r="F217" s="133"/>
    </row>
    <row r="218" ht="15.75" customHeight="1">
      <c r="A218" s="133"/>
      <c r="B218" s="133"/>
      <c r="C218" s="133"/>
      <c r="D218" s="133"/>
      <c r="E218" s="133"/>
      <c r="F218" s="133"/>
    </row>
    <row r="219" ht="15.75" customHeight="1">
      <c r="A219" s="133"/>
      <c r="B219" s="133"/>
      <c r="C219" s="133"/>
      <c r="D219" s="133"/>
      <c r="E219" s="133"/>
      <c r="F219" s="133"/>
    </row>
    <row r="220" ht="15.75" customHeight="1">
      <c r="A220" s="133"/>
      <c r="B220" s="133"/>
      <c r="C220" s="133"/>
      <c r="D220" s="133"/>
      <c r="E220" s="133"/>
      <c r="F220" s="133"/>
    </row>
    <row r="221" ht="15.75" customHeight="1">
      <c r="A221" s="133"/>
      <c r="B221" s="133"/>
      <c r="C221" s="133"/>
      <c r="D221" s="133"/>
      <c r="E221" s="133"/>
      <c r="F221" s="133"/>
    </row>
    <row r="222" ht="15.75" customHeight="1">
      <c r="A222" s="133"/>
      <c r="B222" s="133"/>
      <c r="C222" s="133"/>
      <c r="D222" s="133"/>
      <c r="E222" s="133"/>
      <c r="F222" s="133"/>
    </row>
    <row r="223" ht="15.75" customHeight="1">
      <c r="A223" s="133"/>
      <c r="B223" s="133"/>
      <c r="C223" s="133"/>
      <c r="D223" s="133"/>
      <c r="E223" s="133"/>
      <c r="F223" s="133"/>
    </row>
    <row r="224" ht="15.75" customHeight="1">
      <c r="A224" s="133"/>
      <c r="B224" s="133"/>
      <c r="C224" s="133"/>
      <c r="D224" s="133"/>
      <c r="E224" s="133"/>
      <c r="F224" s="133"/>
    </row>
    <row r="225" ht="15.75" customHeight="1">
      <c r="A225" s="133"/>
      <c r="B225" s="133"/>
      <c r="C225" s="133"/>
      <c r="D225" s="133"/>
      <c r="E225" s="133"/>
      <c r="F225" s="133"/>
    </row>
    <row r="226" ht="15.75" customHeight="1">
      <c r="A226" s="133"/>
      <c r="B226" s="133"/>
      <c r="C226" s="133"/>
      <c r="D226" s="133"/>
      <c r="E226" s="133"/>
      <c r="F226" s="133"/>
    </row>
    <row r="227" ht="15.75" customHeight="1">
      <c r="A227" s="133"/>
      <c r="B227" s="133"/>
      <c r="C227" s="133"/>
      <c r="D227" s="133"/>
      <c r="E227" s="133"/>
      <c r="F227" s="133"/>
    </row>
    <row r="228" ht="15.75" customHeight="1">
      <c r="A228" s="133"/>
      <c r="B228" s="133"/>
      <c r="C228" s="133"/>
      <c r="D228" s="133"/>
      <c r="E228" s="133"/>
      <c r="F228" s="133"/>
    </row>
    <row r="229" ht="15.75" customHeight="1">
      <c r="A229" s="133"/>
      <c r="B229" s="133"/>
      <c r="C229" s="133"/>
      <c r="D229" s="133"/>
      <c r="E229" s="133"/>
      <c r="F229" s="133"/>
    </row>
    <row r="230" ht="15.75" customHeight="1">
      <c r="A230" s="133"/>
      <c r="B230" s="133"/>
      <c r="C230" s="133"/>
      <c r="D230" s="133"/>
      <c r="E230" s="133"/>
      <c r="F230" s="133"/>
    </row>
    <row r="231" ht="15.75" customHeight="1">
      <c r="A231" s="133"/>
      <c r="B231" s="133"/>
      <c r="C231" s="133"/>
      <c r="D231" s="133"/>
      <c r="E231" s="133"/>
      <c r="F231" s="133"/>
    </row>
    <row r="232" ht="15.75" customHeight="1">
      <c r="A232" s="133"/>
      <c r="B232" s="133"/>
      <c r="C232" s="133"/>
      <c r="D232" s="133"/>
      <c r="E232" s="133"/>
      <c r="F232" s="133"/>
    </row>
    <row r="233" ht="15.75" customHeight="1">
      <c r="A233" s="133"/>
      <c r="B233" s="133"/>
      <c r="C233" s="133"/>
      <c r="D233" s="133"/>
      <c r="E233" s="133"/>
      <c r="F233" s="133"/>
    </row>
    <row r="234" ht="15.75" customHeight="1">
      <c r="A234" s="133"/>
      <c r="B234" s="133"/>
      <c r="C234" s="133"/>
      <c r="D234" s="133"/>
      <c r="E234" s="133"/>
      <c r="F234" s="133"/>
    </row>
    <row r="235" ht="15.75" customHeight="1">
      <c r="A235" s="133"/>
      <c r="B235" s="133"/>
      <c r="C235" s="133"/>
      <c r="D235" s="133"/>
      <c r="E235" s="133"/>
      <c r="F235" s="133"/>
    </row>
    <row r="236" ht="15.75" customHeight="1">
      <c r="A236" s="133"/>
      <c r="B236" s="133"/>
      <c r="C236" s="133"/>
      <c r="D236" s="133"/>
      <c r="E236" s="133"/>
      <c r="F236" s="133"/>
    </row>
    <row r="237" ht="15.75" customHeight="1">
      <c r="A237" s="133"/>
      <c r="B237" s="133"/>
      <c r="C237" s="133"/>
      <c r="D237" s="133"/>
      <c r="E237" s="133"/>
      <c r="F237" s="133"/>
    </row>
    <row r="238" ht="15.75" customHeight="1">
      <c r="A238" s="133"/>
      <c r="B238" s="133"/>
      <c r="C238" s="133"/>
      <c r="D238" s="133"/>
      <c r="E238" s="133"/>
      <c r="F238" s="133"/>
    </row>
    <row r="239" ht="15.75" customHeight="1">
      <c r="A239" s="133"/>
      <c r="B239" s="133"/>
      <c r="C239" s="133"/>
      <c r="D239" s="133"/>
      <c r="E239" s="133"/>
      <c r="F239" s="133"/>
    </row>
    <row r="240" ht="15.75" customHeight="1">
      <c r="A240" s="133"/>
      <c r="B240" s="133"/>
      <c r="C240" s="133"/>
      <c r="D240" s="133"/>
      <c r="E240" s="133"/>
      <c r="F240" s="133"/>
    </row>
    <row r="241" ht="15.75" customHeight="1">
      <c r="A241" s="133"/>
      <c r="B241" s="133"/>
      <c r="C241" s="133"/>
      <c r="D241" s="133"/>
      <c r="E241" s="133"/>
      <c r="F241" s="133"/>
    </row>
    <row r="242" ht="15.75" customHeight="1">
      <c r="A242" s="133"/>
      <c r="B242" s="133"/>
      <c r="C242" s="133"/>
      <c r="D242" s="133"/>
      <c r="E242" s="133"/>
      <c r="F242" s="133"/>
    </row>
    <row r="243" ht="15.75" customHeight="1">
      <c r="A243" s="133"/>
      <c r="B243" s="133"/>
      <c r="C243" s="133"/>
      <c r="D243" s="133"/>
      <c r="E243" s="133"/>
      <c r="F243" s="133"/>
    </row>
    <row r="244" ht="15.75" customHeight="1">
      <c r="A244" s="133"/>
      <c r="B244" s="133"/>
      <c r="C244" s="133"/>
      <c r="D244" s="133"/>
      <c r="E244" s="133"/>
      <c r="F244" s="133"/>
    </row>
    <row r="245" ht="15.75" customHeight="1">
      <c r="A245" s="133"/>
      <c r="B245" s="133"/>
      <c r="C245" s="133"/>
      <c r="D245" s="133"/>
      <c r="E245" s="133"/>
      <c r="F245" s="133"/>
    </row>
    <row r="246" ht="15.75" customHeight="1">
      <c r="A246" s="133"/>
      <c r="B246" s="133"/>
      <c r="C246" s="133"/>
      <c r="D246" s="133"/>
      <c r="E246" s="133"/>
      <c r="F246" s="133"/>
    </row>
    <row r="247" ht="15.75" customHeight="1">
      <c r="A247" s="133"/>
      <c r="B247" s="133"/>
      <c r="C247" s="133"/>
      <c r="D247" s="133"/>
      <c r="E247" s="133"/>
      <c r="F247" s="133"/>
    </row>
    <row r="248" ht="15.75" customHeight="1">
      <c r="A248" s="133"/>
      <c r="B248" s="133"/>
      <c r="C248" s="133"/>
      <c r="D248" s="133"/>
      <c r="E248" s="133"/>
      <c r="F248" s="133"/>
    </row>
    <row r="249" ht="15.75" customHeight="1">
      <c r="A249" s="133"/>
      <c r="B249" s="133"/>
      <c r="C249" s="133"/>
      <c r="D249" s="133"/>
      <c r="E249" s="133"/>
      <c r="F249" s="133"/>
    </row>
    <row r="250" ht="15.75" customHeight="1">
      <c r="A250" s="133"/>
      <c r="B250" s="133"/>
      <c r="C250" s="133"/>
      <c r="D250" s="133"/>
      <c r="E250" s="133"/>
      <c r="F250" s="133"/>
    </row>
    <row r="251" ht="15.75" customHeight="1">
      <c r="A251" s="133"/>
      <c r="B251" s="133"/>
      <c r="C251" s="133"/>
      <c r="D251" s="133"/>
      <c r="E251" s="133"/>
      <c r="F251" s="133"/>
    </row>
    <row r="252" ht="15.75" customHeight="1">
      <c r="A252" s="133"/>
      <c r="B252" s="133"/>
      <c r="C252" s="133"/>
      <c r="D252" s="133"/>
      <c r="E252" s="133"/>
      <c r="F252" s="133"/>
    </row>
    <row r="253" ht="15.75" customHeight="1">
      <c r="A253" s="133"/>
      <c r="B253" s="133"/>
      <c r="C253" s="133"/>
      <c r="D253" s="133"/>
      <c r="E253" s="133"/>
      <c r="F253" s="133"/>
    </row>
    <row r="254" ht="15.75" customHeight="1">
      <c r="A254" s="133"/>
      <c r="B254" s="133"/>
      <c r="C254" s="133"/>
      <c r="D254" s="133"/>
      <c r="E254" s="133"/>
      <c r="F254" s="133"/>
    </row>
    <row r="255" ht="15.75" customHeight="1">
      <c r="A255" s="133"/>
      <c r="B255" s="133"/>
      <c r="C255" s="133"/>
      <c r="D255" s="133"/>
      <c r="E255" s="133"/>
      <c r="F255" s="133"/>
    </row>
    <row r="256" ht="15.75" customHeight="1">
      <c r="A256" s="133"/>
      <c r="B256" s="133"/>
      <c r="C256" s="133"/>
      <c r="D256" s="133"/>
      <c r="E256" s="133"/>
      <c r="F256" s="133"/>
    </row>
    <row r="257" ht="15.75" customHeight="1">
      <c r="A257" s="133"/>
      <c r="B257" s="133"/>
      <c r="C257" s="133"/>
      <c r="D257" s="133"/>
      <c r="E257" s="133"/>
      <c r="F257" s="133"/>
    </row>
    <row r="258" ht="15.75" customHeight="1">
      <c r="A258" s="133"/>
      <c r="B258" s="133"/>
      <c r="C258" s="133"/>
      <c r="D258" s="133"/>
      <c r="E258" s="133"/>
      <c r="F258" s="133"/>
    </row>
    <row r="259" ht="15.75" customHeight="1">
      <c r="A259" s="133"/>
      <c r="B259" s="133"/>
      <c r="C259" s="133"/>
      <c r="D259" s="133"/>
      <c r="E259" s="133"/>
      <c r="F259" s="133"/>
    </row>
    <row r="260" ht="15.75" customHeight="1">
      <c r="A260" s="133"/>
      <c r="B260" s="133"/>
      <c r="C260" s="133"/>
      <c r="D260" s="133"/>
      <c r="E260" s="133"/>
      <c r="F260" s="133"/>
    </row>
    <row r="261" ht="15.75" customHeight="1">
      <c r="A261" s="133"/>
      <c r="B261" s="133"/>
      <c r="C261" s="133"/>
      <c r="D261" s="133"/>
      <c r="E261" s="133"/>
      <c r="F261" s="133"/>
    </row>
    <row r="262" ht="15.75" customHeight="1">
      <c r="A262" s="133"/>
      <c r="B262" s="133"/>
      <c r="C262" s="133"/>
      <c r="D262" s="133"/>
      <c r="E262" s="133"/>
      <c r="F262" s="133"/>
    </row>
    <row r="263" ht="15.75" customHeight="1">
      <c r="A263" s="133"/>
      <c r="B263" s="133"/>
      <c r="C263" s="133"/>
      <c r="D263" s="133"/>
      <c r="E263" s="133"/>
      <c r="F263" s="133"/>
    </row>
    <row r="264" ht="15.75" customHeight="1">
      <c r="A264" s="133"/>
      <c r="B264" s="133"/>
      <c r="C264" s="133"/>
      <c r="D264" s="133"/>
      <c r="E264" s="133"/>
      <c r="F264" s="133"/>
    </row>
    <row r="265" ht="15.75" customHeight="1">
      <c r="A265" s="133"/>
      <c r="B265" s="133"/>
      <c r="C265" s="133"/>
      <c r="D265" s="133"/>
      <c r="E265" s="133"/>
      <c r="F265" s="133"/>
    </row>
    <row r="266" ht="15.75" customHeight="1">
      <c r="A266" s="133"/>
      <c r="B266" s="133"/>
      <c r="C266" s="133"/>
      <c r="D266" s="133"/>
      <c r="E266" s="133"/>
      <c r="F266" s="133"/>
    </row>
    <row r="267" ht="15.75" customHeight="1">
      <c r="A267" s="133"/>
      <c r="B267" s="133"/>
      <c r="C267" s="133"/>
      <c r="D267" s="133"/>
      <c r="E267" s="133"/>
      <c r="F267" s="133"/>
    </row>
    <row r="268" ht="15.75" customHeight="1">
      <c r="A268" s="133"/>
      <c r="B268" s="133"/>
      <c r="C268" s="133"/>
      <c r="D268" s="133"/>
      <c r="E268" s="133"/>
      <c r="F268" s="133"/>
    </row>
    <row r="269" ht="15.75" customHeight="1">
      <c r="A269" s="133"/>
      <c r="B269" s="133"/>
      <c r="C269" s="133"/>
      <c r="D269" s="133"/>
      <c r="E269" s="133"/>
      <c r="F269" s="133"/>
    </row>
    <row r="270" ht="15.75" customHeight="1">
      <c r="A270" s="133"/>
      <c r="B270" s="133"/>
      <c r="C270" s="133"/>
      <c r="D270" s="133"/>
      <c r="E270" s="133"/>
      <c r="F270" s="133"/>
    </row>
    <row r="271" ht="15.75" customHeight="1">
      <c r="A271" s="133"/>
      <c r="B271" s="133"/>
      <c r="C271" s="133"/>
      <c r="D271" s="133"/>
      <c r="E271" s="133"/>
      <c r="F271" s="133"/>
    </row>
    <row r="272" ht="15.75" customHeight="1">
      <c r="A272" s="133"/>
      <c r="B272" s="133"/>
      <c r="C272" s="133"/>
      <c r="D272" s="133"/>
      <c r="E272" s="133"/>
      <c r="F272" s="133"/>
    </row>
    <row r="273" ht="15.75" customHeight="1">
      <c r="A273" s="133"/>
      <c r="B273" s="133"/>
      <c r="C273" s="133"/>
      <c r="D273" s="133"/>
      <c r="E273" s="133"/>
      <c r="F273" s="133"/>
    </row>
    <row r="274" ht="15.75" customHeight="1">
      <c r="A274" s="133"/>
      <c r="B274" s="133"/>
      <c r="C274" s="133"/>
      <c r="D274" s="133"/>
      <c r="E274" s="133"/>
      <c r="F274" s="133"/>
    </row>
    <row r="275" ht="15.75" customHeight="1">
      <c r="A275" s="133"/>
      <c r="B275" s="133"/>
      <c r="C275" s="133"/>
      <c r="D275" s="133"/>
      <c r="E275" s="133"/>
      <c r="F275" s="133"/>
    </row>
    <row r="276" ht="15.75" customHeight="1">
      <c r="A276" s="133"/>
      <c r="B276" s="133"/>
      <c r="C276" s="133"/>
      <c r="D276" s="133"/>
      <c r="E276" s="133"/>
      <c r="F276" s="133"/>
    </row>
    <row r="277" ht="15.75" customHeight="1">
      <c r="A277" s="133"/>
      <c r="B277" s="133"/>
      <c r="C277" s="133"/>
      <c r="D277" s="133"/>
      <c r="E277" s="133"/>
      <c r="F277" s="133"/>
    </row>
    <row r="278" ht="15.75" customHeight="1">
      <c r="A278" s="133"/>
      <c r="B278" s="133"/>
      <c r="C278" s="133"/>
      <c r="D278" s="133"/>
      <c r="E278" s="133"/>
      <c r="F278" s="133"/>
    </row>
    <row r="279" ht="15.75" customHeight="1">
      <c r="A279" s="133"/>
      <c r="B279" s="133"/>
      <c r="C279" s="133"/>
      <c r="D279" s="133"/>
      <c r="E279" s="133"/>
      <c r="F279" s="133"/>
    </row>
    <row r="280" ht="15.75" customHeight="1">
      <c r="A280" s="133"/>
      <c r="B280" s="133"/>
      <c r="C280" s="133"/>
      <c r="D280" s="133"/>
      <c r="E280" s="133"/>
      <c r="F280" s="133"/>
    </row>
    <row r="281" ht="15.75" customHeight="1">
      <c r="A281" s="133"/>
      <c r="B281" s="133"/>
      <c r="C281" s="133"/>
      <c r="D281" s="133"/>
      <c r="E281" s="133"/>
      <c r="F281" s="133"/>
    </row>
    <row r="282" ht="15.75" customHeight="1">
      <c r="A282" s="133"/>
      <c r="B282" s="133"/>
      <c r="C282" s="133"/>
      <c r="D282" s="133"/>
      <c r="E282" s="133"/>
      <c r="F282" s="133"/>
    </row>
    <row r="283" ht="15.75" customHeight="1">
      <c r="A283" s="133"/>
      <c r="B283" s="133"/>
      <c r="C283" s="133"/>
      <c r="D283" s="133"/>
      <c r="E283" s="133"/>
      <c r="F283" s="133"/>
    </row>
    <row r="284" ht="15.75" customHeight="1">
      <c r="A284" s="133"/>
      <c r="B284" s="133"/>
      <c r="C284" s="133"/>
      <c r="D284" s="133"/>
      <c r="E284" s="133"/>
      <c r="F284" s="133"/>
    </row>
    <row r="285" ht="15.75" customHeight="1">
      <c r="A285" s="133"/>
      <c r="B285" s="133"/>
      <c r="C285" s="133"/>
      <c r="D285" s="133"/>
      <c r="E285" s="133"/>
      <c r="F285" s="133"/>
    </row>
    <row r="286" ht="15.75" customHeight="1">
      <c r="A286" s="133"/>
      <c r="B286" s="133"/>
      <c r="C286" s="133"/>
      <c r="D286" s="133"/>
      <c r="E286" s="133"/>
      <c r="F286" s="133"/>
    </row>
    <row r="287" ht="15.75" customHeight="1">
      <c r="A287" s="133"/>
      <c r="B287" s="133"/>
      <c r="C287" s="133"/>
      <c r="D287" s="133"/>
      <c r="E287" s="133"/>
      <c r="F287" s="133"/>
    </row>
    <row r="288" ht="15.75" customHeight="1">
      <c r="A288" s="133"/>
      <c r="B288" s="133"/>
      <c r="C288" s="133"/>
      <c r="D288" s="133"/>
      <c r="E288" s="133"/>
      <c r="F288" s="133"/>
    </row>
    <row r="289" ht="15.75" customHeight="1">
      <c r="A289" s="133"/>
      <c r="B289" s="133"/>
      <c r="C289" s="133"/>
      <c r="D289" s="133"/>
      <c r="E289" s="133"/>
      <c r="F289" s="133"/>
    </row>
    <row r="290" ht="15.75" customHeight="1">
      <c r="A290" s="133"/>
      <c r="B290" s="133"/>
      <c r="C290" s="133"/>
      <c r="D290" s="133"/>
      <c r="E290" s="133"/>
      <c r="F290" s="133"/>
    </row>
    <row r="291" ht="15.75" customHeight="1">
      <c r="A291" s="133"/>
      <c r="B291" s="133"/>
      <c r="C291" s="133"/>
      <c r="D291" s="133"/>
      <c r="E291" s="133"/>
      <c r="F291" s="133"/>
    </row>
    <row r="292" ht="15.75" customHeight="1">
      <c r="A292" s="133"/>
      <c r="B292" s="133"/>
      <c r="C292" s="133"/>
      <c r="D292" s="133"/>
      <c r="E292" s="133"/>
      <c r="F292" s="133"/>
    </row>
    <row r="293" ht="15.75" customHeight="1">
      <c r="A293" s="133"/>
      <c r="B293" s="133"/>
      <c r="C293" s="133"/>
      <c r="D293" s="133"/>
      <c r="E293" s="133"/>
      <c r="F293" s="133"/>
    </row>
    <row r="294" ht="15.75" customHeight="1">
      <c r="A294" s="133"/>
      <c r="B294" s="133"/>
      <c r="C294" s="133"/>
      <c r="D294" s="133"/>
      <c r="E294" s="133"/>
      <c r="F294" s="133"/>
    </row>
    <row r="295" ht="15.75" customHeight="1">
      <c r="A295" s="133"/>
      <c r="B295" s="133"/>
      <c r="C295" s="133"/>
      <c r="D295" s="133"/>
      <c r="E295" s="133"/>
      <c r="F295" s="133"/>
    </row>
    <row r="296" ht="15.75" customHeight="1">
      <c r="A296" s="133"/>
      <c r="B296" s="133"/>
      <c r="C296" s="133"/>
      <c r="D296" s="133"/>
      <c r="E296" s="133"/>
      <c r="F296" s="133"/>
    </row>
    <row r="297" ht="15.75" customHeight="1">
      <c r="A297" s="133"/>
      <c r="B297" s="133"/>
      <c r="C297" s="133"/>
      <c r="D297" s="133"/>
      <c r="E297" s="133"/>
      <c r="F297" s="133"/>
    </row>
    <row r="298" ht="15.75" customHeight="1">
      <c r="A298" s="133"/>
      <c r="B298" s="133"/>
      <c r="C298" s="133"/>
      <c r="D298" s="133"/>
      <c r="E298" s="133"/>
      <c r="F298" s="133"/>
    </row>
    <row r="299" ht="15.75" customHeight="1">
      <c r="A299" s="133"/>
      <c r="B299" s="133"/>
      <c r="C299" s="133"/>
      <c r="D299" s="133"/>
      <c r="E299" s="133"/>
      <c r="F299" s="133"/>
    </row>
    <row r="300" ht="15.75" customHeight="1">
      <c r="A300" s="133"/>
      <c r="B300" s="133"/>
      <c r="C300" s="133"/>
      <c r="D300" s="133"/>
      <c r="E300" s="133"/>
      <c r="F300" s="133"/>
    </row>
    <row r="301" ht="15.75" customHeight="1">
      <c r="A301" s="133"/>
      <c r="B301" s="133"/>
      <c r="C301" s="133"/>
      <c r="D301" s="133"/>
      <c r="E301" s="133"/>
      <c r="F301" s="133"/>
    </row>
    <row r="302" ht="15.75" customHeight="1">
      <c r="A302" s="133"/>
      <c r="B302" s="133"/>
      <c r="C302" s="133"/>
      <c r="D302" s="133"/>
      <c r="E302" s="133"/>
      <c r="F302" s="133"/>
    </row>
    <row r="303" ht="15.75" customHeight="1">
      <c r="A303" s="133"/>
      <c r="B303" s="133"/>
      <c r="C303" s="133"/>
      <c r="D303" s="133"/>
      <c r="E303" s="133"/>
      <c r="F303" s="133"/>
    </row>
    <row r="304" ht="15.75" customHeight="1">
      <c r="A304" s="133"/>
      <c r="B304" s="133"/>
      <c r="C304" s="133"/>
      <c r="D304" s="133"/>
      <c r="E304" s="133"/>
      <c r="F304" s="133"/>
    </row>
    <row r="305" ht="15.75" customHeight="1">
      <c r="A305" s="133"/>
      <c r="B305" s="133"/>
      <c r="C305" s="133"/>
      <c r="D305" s="133"/>
      <c r="E305" s="133"/>
      <c r="F305" s="133"/>
    </row>
    <row r="306" ht="15.75" customHeight="1">
      <c r="A306" s="133"/>
      <c r="B306" s="133"/>
      <c r="C306" s="133"/>
      <c r="D306" s="133"/>
      <c r="E306" s="133"/>
      <c r="F306" s="133"/>
    </row>
    <row r="307" ht="15.75" customHeight="1">
      <c r="A307" s="133"/>
      <c r="B307" s="133"/>
      <c r="C307" s="133"/>
      <c r="D307" s="133"/>
      <c r="E307" s="133"/>
      <c r="F307" s="133"/>
    </row>
    <row r="308" ht="15.75" customHeight="1">
      <c r="A308" s="133"/>
      <c r="B308" s="133"/>
      <c r="C308" s="133"/>
      <c r="D308" s="133"/>
      <c r="E308" s="133"/>
      <c r="F308" s="133"/>
    </row>
    <row r="309" ht="15.75" customHeight="1">
      <c r="A309" s="133"/>
      <c r="B309" s="133"/>
      <c r="C309" s="133"/>
      <c r="D309" s="133"/>
      <c r="E309" s="133"/>
      <c r="F309" s="133"/>
    </row>
    <row r="310" ht="15.75" customHeight="1">
      <c r="A310" s="133"/>
      <c r="B310" s="133"/>
      <c r="C310" s="133"/>
      <c r="D310" s="133"/>
      <c r="E310" s="133"/>
      <c r="F310" s="133"/>
    </row>
    <row r="311" ht="15.75" customHeight="1">
      <c r="A311" s="133"/>
      <c r="B311" s="133"/>
      <c r="C311" s="133"/>
      <c r="D311" s="133"/>
      <c r="E311" s="133"/>
      <c r="F311" s="133"/>
    </row>
    <row r="312" ht="15.75" customHeight="1">
      <c r="A312" s="133"/>
      <c r="B312" s="133"/>
      <c r="C312" s="133"/>
      <c r="D312" s="133"/>
      <c r="E312" s="133"/>
      <c r="F312" s="133"/>
    </row>
    <row r="313" ht="15.75" customHeight="1">
      <c r="A313" s="133"/>
      <c r="B313" s="133"/>
      <c r="C313" s="133"/>
      <c r="D313" s="133"/>
      <c r="E313" s="133"/>
      <c r="F313" s="133"/>
    </row>
    <row r="314" ht="15.75" customHeight="1">
      <c r="A314" s="133"/>
      <c r="B314" s="133"/>
      <c r="C314" s="133"/>
      <c r="D314" s="133"/>
      <c r="E314" s="133"/>
      <c r="F314" s="133"/>
    </row>
    <row r="315" ht="15.75" customHeight="1">
      <c r="A315" s="133"/>
      <c r="B315" s="133"/>
      <c r="C315" s="133"/>
      <c r="D315" s="133"/>
      <c r="E315" s="133"/>
      <c r="F315" s="133"/>
    </row>
    <row r="316" ht="15.75" customHeight="1">
      <c r="A316" s="133"/>
      <c r="B316" s="133"/>
      <c r="C316" s="133"/>
      <c r="D316" s="133"/>
      <c r="E316" s="133"/>
      <c r="F316" s="133"/>
    </row>
    <row r="317" ht="15.75" customHeight="1">
      <c r="A317" s="133"/>
      <c r="B317" s="133"/>
      <c r="C317" s="133"/>
      <c r="D317" s="133"/>
      <c r="E317" s="133"/>
      <c r="F317" s="133"/>
    </row>
    <row r="318" ht="15.75" customHeight="1">
      <c r="A318" s="133"/>
      <c r="B318" s="133"/>
      <c r="C318" s="133"/>
      <c r="D318" s="133"/>
      <c r="E318" s="133"/>
      <c r="F318" s="133"/>
    </row>
    <row r="319" ht="15.75" customHeight="1">
      <c r="A319" s="133"/>
      <c r="B319" s="133"/>
      <c r="C319" s="133"/>
      <c r="D319" s="133"/>
      <c r="E319" s="133"/>
      <c r="F319" s="133"/>
    </row>
    <row r="320" ht="15.75" customHeight="1">
      <c r="A320" s="133"/>
      <c r="B320" s="133"/>
      <c r="C320" s="133"/>
      <c r="D320" s="133"/>
      <c r="E320" s="133"/>
      <c r="F320" s="133"/>
    </row>
    <row r="321" ht="15.75" customHeight="1">
      <c r="A321" s="133"/>
      <c r="B321" s="133"/>
      <c r="C321" s="133"/>
      <c r="D321" s="133"/>
      <c r="E321" s="133"/>
      <c r="F321" s="133"/>
    </row>
    <row r="322" ht="15.75" customHeight="1">
      <c r="A322" s="133"/>
      <c r="B322" s="133"/>
      <c r="C322" s="133"/>
      <c r="D322" s="133"/>
      <c r="E322" s="133"/>
      <c r="F322" s="133"/>
    </row>
    <row r="323" ht="15.75" customHeight="1">
      <c r="A323" s="133"/>
      <c r="B323" s="133"/>
      <c r="C323" s="133"/>
      <c r="D323" s="133"/>
      <c r="E323" s="133"/>
      <c r="F323" s="133"/>
    </row>
    <row r="324" ht="15.75" customHeight="1">
      <c r="A324" s="133"/>
      <c r="B324" s="133"/>
      <c r="C324" s="133"/>
      <c r="D324" s="133"/>
      <c r="E324" s="133"/>
      <c r="F324" s="133"/>
    </row>
    <row r="325" ht="15.75" customHeight="1">
      <c r="A325" s="133"/>
      <c r="B325" s="133"/>
      <c r="C325" s="133"/>
      <c r="D325" s="133"/>
      <c r="E325" s="133"/>
      <c r="F325" s="133"/>
    </row>
    <row r="326" ht="15.75" customHeight="1">
      <c r="A326" s="133"/>
      <c r="B326" s="133"/>
      <c r="C326" s="133"/>
      <c r="D326" s="133"/>
      <c r="E326" s="133"/>
      <c r="F326" s="133"/>
    </row>
    <row r="327" ht="15.75" customHeight="1">
      <c r="A327" s="133"/>
      <c r="B327" s="133"/>
      <c r="C327" s="133"/>
      <c r="D327" s="133"/>
      <c r="E327" s="133"/>
      <c r="F327" s="133"/>
    </row>
    <row r="328" ht="15.75" customHeight="1">
      <c r="A328" s="133"/>
      <c r="B328" s="133"/>
      <c r="C328" s="133"/>
      <c r="D328" s="133"/>
      <c r="E328" s="133"/>
      <c r="F328" s="133"/>
    </row>
    <row r="329" ht="15.75" customHeight="1">
      <c r="A329" s="133"/>
      <c r="B329" s="133"/>
      <c r="C329" s="133"/>
      <c r="D329" s="133"/>
      <c r="E329" s="133"/>
      <c r="F329" s="133"/>
    </row>
    <row r="330" ht="15.75" customHeight="1">
      <c r="A330" s="133"/>
      <c r="B330" s="133"/>
      <c r="C330" s="133"/>
      <c r="D330" s="133"/>
      <c r="E330" s="133"/>
      <c r="F330" s="133"/>
    </row>
    <row r="331" ht="15.75" customHeight="1">
      <c r="A331" s="133"/>
      <c r="B331" s="133"/>
      <c r="C331" s="133"/>
      <c r="D331" s="133"/>
      <c r="E331" s="133"/>
      <c r="F331" s="133"/>
    </row>
    <row r="332" ht="15.75" customHeight="1">
      <c r="A332" s="133"/>
      <c r="B332" s="133"/>
      <c r="C332" s="133"/>
      <c r="D332" s="133"/>
      <c r="E332" s="133"/>
      <c r="F332" s="133"/>
    </row>
    <row r="333" ht="15.75" customHeight="1">
      <c r="A333" s="133"/>
      <c r="B333" s="133"/>
      <c r="C333" s="133"/>
      <c r="D333" s="133"/>
      <c r="E333" s="133"/>
      <c r="F333" s="133"/>
    </row>
    <row r="334" ht="15.75" customHeight="1">
      <c r="A334" s="133"/>
      <c r="B334" s="133"/>
      <c r="C334" s="133"/>
      <c r="D334" s="133"/>
      <c r="E334" s="133"/>
      <c r="F334" s="133"/>
    </row>
    <row r="335" ht="15.75" customHeight="1">
      <c r="A335" s="133"/>
      <c r="B335" s="133"/>
      <c r="C335" s="133"/>
      <c r="D335" s="133"/>
      <c r="E335" s="133"/>
      <c r="F335" s="133"/>
    </row>
    <row r="336" ht="15.75" customHeight="1">
      <c r="A336" s="133"/>
      <c r="B336" s="133"/>
      <c r="C336" s="133"/>
      <c r="D336" s="133"/>
      <c r="E336" s="133"/>
      <c r="F336" s="133"/>
    </row>
    <row r="337" ht="15.75" customHeight="1">
      <c r="A337" s="133"/>
      <c r="B337" s="133"/>
      <c r="C337" s="133"/>
      <c r="D337" s="133"/>
      <c r="E337" s="133"/>
      <c r="F337" s="133"/>
    </row>
    <row r="338" ht="15.75" customHeight="1">
      <c r="A338" s="133"/>
      <c r="B338" s="133"/>
      <c r="C338" s="133"/>
      <c r="D338" s="133"/>
      <c r="E338" s="133"/>
      <c r="F338" s="133"/>
    </row>
    <row r="339" ht="15.75" customHeight="1">
      <c r="A339" s="133"/>
      <c r="B339" s="133"/>
      <c r="C339" s="133"/>
      <c r="D339" s="133"/>
      <c r="E339" s="133"/>
      <c r="F339" s="133"/>
    </row>
    <row r="340" ht="15.75" customHeight="1">
      <c r="A340" s="133"/>
      <c r="B340" s="133"/>
      <c r="C340" s="133"/>
      <c r="D340" s="133"/>
      <c r="E340" s="133"/>
      <c r="F340" s="133"/>
    </row>
    <row r="341" ht="15.75" customHeight="1">
      <c r="A341" s="133"/>
      <c r="B341" s="133"/>
      <c r="C341" s="133"/>
      <c r="D341" s="133"/>
      <c r="E341" s="133"/>
      <c r="F341" s="133"/>
    </row>
    <row r="342" ht="15.75" customHeight="1">
      <c r="A342" s="133"/>
      <c r="B342" s="133"/>
      <c r="C342" s="133"/>
      <c r="D342" s="133"/>
      <c r="E342" s="133"/>
      <c r="F342" s="133"/>
    </row>
    <row r="343" ht="15.75" customHeight="1">
      <c r="A343" s="133"/>
      <c r="B343" s="133"/>
      <c r="C343" s="133"/>
      <c r="D343" s="133"/>
      <c r="E343" s="133"/>
      <c r="F343" s="133"/>
    </row>
    <row r="344" ht="15.75" customHeight="1">
      <c r="A344" s="133"/>
      <c r="B344" s="133"/>
      <c r="C344" s="133"/>
      <c r="D344" s="133"/>
      <c r="E344" s="133"/>
      <c r="F344" s="133"/>
    </row>
    <row r="345" ht="15.75" customHeight="1">
      <c r="A345" s="133"/>
      <c r="B345" s="133"/>
      <c r="C345" s="133"/>
      <c r="D345" s="133"/>
      <c r="E345" s="133"/>
      <c r="F345" s="133"/>
    </row>
    <row r="346" ht="15.75" customHeight="1">
      <c r="A346" s="133"/>
      <c r="B346" s="133"/>
      <c r="C346" s="133"/>
      <c r="D346" s="133"/>
      <c r="E346" s="133"/>
      <c r="F346" s="133"/>
    </row>
    <row r="347" ht="15.75" customHeight="1">
      <c r="A347" s="133"/>
      <c r="B347" s="133"/>
      <c r="C347" s="133"/>
      <c r="D347" s="133"/>
      <c r="E347" s="133"/>
      <c r="F347" s="133"/>
    </row>
    <row r="348" ht="15.75" customHeight="1">
      <c r="A348" s="133"/>
      <c r="B348" s="133"/>
      <c r="C348" s="133"/>
      <c r="D348" s="133"/>
      <c r="E348" s="133"/>
      <c r="F348" s="133"/>
    </row>
    <row r="349" ht="15.75" customHeight="1">
      <c r="A349" s="133"/>
      <c r="B349" s="133"/>
      <c r="C349" s="133"/>
      <c r="D349" s="133"/>
      <c r="E349" s="133"/>
      <c r="F349" s="133"/>
    </row>
    <row r="350" ht="15.75" customHeight="1">
      <c r="A350" s="133"/>
      <c r="B350" s="133"/>
      <c r="C350" s="133"/>
      <c r="D350" s="133"/>
      <c r="E350" s="133"/>
      <c r="F350" s="133"/>
    </row>
    <row r="351" ht="15.75" customHeight="1">
      <c r="A351" s="133"/>
      <c r="B351" s="133"/>
      <c r="C351" s="133"/>
      <c r="D351" s="133"/>
      <c r="E351" s="133"/>
      <c r="F351" s="133"/>
    </row>
    <row r="352" ht="15.75" customHeight="1">
      <c r="A352" s="133"/>
      <c r="B352" s="133"/>
      <c r="C352" s="133"/>
      <c r="D352" s="133"/>
      <c r="E352" s="133"/>
      <c r="F352" s="133"/>
    </row>
    <row r="353" ht="15.75" customHeight="1">
      <c r="A353" s="133"/>
      <c r="B353" s="133"/>
      <c r="C353" s="133"/>
      <c r="D353" s="133"/>
      <c r="E353" s="133"/>
      <c r="F353" s="133"/>
    </row>
    <row r="354" ht="15.75" customHeight="1">
      <c r="A354" s="133"/>
      <c r="B354" s="133"/>
      <c r="C354" s="133"/>
      <c r="D354" s="133"/>
      <c r="E354" s="133"/>
      <c r="F354" s="133"/>
    </row>
    <row r="355" ht="15.75" customHeight="1">
      <c r="A355" s="133"/>
      <c r="B355" s="133"/>
      <c r="C355" s="133"/>
      <c r="D355" s="133"/>
      <c r="E355" s="133"/>
      <c r="F355" s="133"/>
    </row>
    <row r="356" ht="15.75" customHeight="1">
      <c r="A356" s="133"/>
      <c r="B356" s="133"/>
      <c r="C356" s="133"/>
      <c r="D356" s="133"/>
      <c r="E356" s="133"/>
      <c r="F356" s="133"/>
    </row>
    <row r="357" ht="15.75" customHeight="1">
      <c r="A357" s="133"/>
      <c r="B357" s="133"/>
      <c r="C357" s="133"/>
      <c r="D357" s="133"/>
      <c r="E357" s="133"/>
      <c r="F357" s="133"/>
    </row>
    <row r="358" ht="15.75" customHeight="1">
      <c r="A358" s="133"/>
      <c r="B358" s="133"/>
      <c r="C358" s="133"/>
      <c r="D358" s="133"/>
      <c r="E358" s="133"/>
      <c r="F358" s="133"/>
    </row>
    <row r="359" ht="15.75" customHeight="1">
      <c r="A359" s="133"/>
      <c r="B359" s="133"/>
      <c r="C359" s="133"/>
      <c r="D359" s="133"/>
      <c r="E359" s="133"/>
      <c r="F359" s="133"/>
    </row>
    <row r="360" ht="15.75" customHeight="1">
      <c r="A360" s="133"/>
      <c r="B360" s="133"/>
      <c r="C360" s="133"/>
      <c r="D360" s="133"/>
      <c r="E360" s="133"/>
      <c r="F360" s="133"/>
    </row>
    <row r="361" ht="15.75" customHeight="1">
      <c r="A361" s="133"/>
      <c r="B361" s="133"/>
      <c r="C361" s="133"/>
      <c r="D361" s="133"/>
      <c r="E361" s="133"/>
      <c r="F361" s="133"/>
    </row>
    <row r="362" ht="15.75" customHeight="1">
      <c r="A362" s="133"/>
      <c r="B362" s="133"/>
      <c r="C362" s="133"/>
      <c r="D362" s="133"/>
      <c r="E362" s="133"/>
      <c r="F362" s="133"/>
    </row>
    <row r="363" ht="15.75" customHeight="1">
      <c r="A363" s="133"/>
      <c r="B363" s="133"/>
      <c r="C363" s="133"/>
      <c r="D363" s="133"/>
      <c r="E363" s="133"/>
      <c r="F363" s="133"/>
    </row>
    <row r="364" ht="15.75" customHeight="1">
      <c r="A364" s="133"/>
      <c r="B364" s="133"/>
      <c r="C364" s="133"/>
      <c r="D364" s="133"/>
      <c r="E364" s="133"/>
      <c r="F364" s="133"/>
    </row>
    <row r="365" ht="15.75" customHeight="1">
      <c r="A365" s="133"/>
      <c r="B365" s="133"/>
      <c r="C365" s="133"/>
      <c r="D365" s="133"/>
      <c r="E365" s="133"/>
      <c r="F365" s="133"/>
    </row>
    <row r="366" ht="15.75" customHeight="1">
      <c r="A366" s="133"/>
      <c r="B366" s="133"/>
      <c r="C366" s="133"/>
      <c r="D366" s="133"/>
      <c r="E366" s="133"/>
      <c r="F366" s="133"/>
    </row>
    <row r="367" ht="15.75" customHeight="1">
      <c r="A367" s="133"/>
      <c r="B367" s="133"/>
      <c r="C367" s="133"/>
      <c r="D367" s="133"/>
      <c r="E367" s="133"/>
      <c r="F367" s="133"/>
    </row>
    <row r="368" ht="15.75" customHeight="1">
      <c r="A368" s="133"/>
      <c r="B368" s="133"/>
      <c r="C368" s="133"/>
      <c r="D368" s="133"/>
      <c r="E368" s="133"/>
      <c r="F368" s="133"/>
    </row>
    <row r="369" ht="15.75" customHeight="1">
      <c r="A369" s="133"/>
      <c r="B369" s="133"/>
      <c r="C369" s="133"/>
      <c r="D369" s="133"/>
      <c r="E369" s="133"/>
      <c r="F369" s="133"/>
    </row>
    <row r="370" ht="15.75" customHeight="1">
      <c r="A370" s="133"/>
      <c r="B370" s="133"/>
      <c r="C370" s="133"/>
      <c r="D370" s="133"/>
      <c r="E370" s="133"/>
      <c r="F370" s="133"/>
    </row>
    <row r="371" ht="15.75" customHeight="1">
      <c r="A371" s="133"/>
      <c r="B371" s="133"/>
      <c r="C371" s="133"/>
      <c r="D371" s="133"/>
      <c r="E371" s="133"/>
      <c r="F371" s="133"/>
    </row>
    <row r="372" ht="15.75" customHeight="1">
      <c r="A372" s="133"/>
      <c r="B372" s="133"/>
      <c r="C372" s="133"/>
      <c r="D372" s="133"/>
      <c r="E372" s="133"/>
      <c r="F372" s="133"/>
    </row>
    <row r="373" ht="15.75" customHeight="1">
      <c r="A373" s="133"/>
      <c r="B373" s="133"/>
      <c r="C373" s="133"/>
      <c r="D373" s="133"/>
      <c r="E373" s="133"/>
      <c r="F373" s="133"/>
    </row>
    <row r="374" ht="15.75" customHeight="1">
      <c r="A374" s="133"/>
      <c r="B374" s="133"/>
      <c r="C374" s="133"/>
      <c r="D374" s="133"/>
      <c r="E374" s="133"/>
      <c r="F374" s="133"/>
    </row>
    <row r="375" ht="15.75" customHeight="1">
      <c r="A375" s="133"/>
      <c r="B375" s="133"/>
      <c r="C375" s="133"/>
      <c r="D375" s="133"/>
      <c r="E375" s="133"/>
      <c r="F375" s="133"/>
    </row>
    <row r="376" ht="15.75" customHeight="1">
      <c r="A376" s="133"/>
      <c r="B376" s="133"/>
      <c r="C376" s="133"/>
      <c r="D376" s="133"/>
      <c r="E376" s="133"/>
      <c r="F376" s="133"/>
    </row>
    <row r="377" ht="15.75" customHeight="1">
      <c r="A377" s="133"/>
      <c r="B377" s="133"/>
      <c r="C377" s="133"/>
      <c r="D377" s="133"/>
      <c r="E377" s="133"/>
      <c r="F377" s="133"/>
    </row>
    <row r="378" ht="15.75" customHeight="1">
      <c r="A378" s="133"/>
      <c r="B378" s="133"/>
      <c r="C378" s="133"/>
      <c r="D378" s="133"/>
      <c r="E378" s="133"/>
      <c r="F378" s="133"/>
    </row>
    <row r="379" ht="15.75" customHeight="1">
      <c r="A379" s="133"/>
      <c r="B379" s="133"/>
      <c r="C379" s="133"/>
      <c r="D379" s="133"/>
      <c r="E379" s="133"/>
      <c r="F379" s="133"/>
    </row>
    <row r="380" ht="15.75" customHeight="1">
      <c r="A380" s="133"/>
      <c r="B380" s="133"/>
      <c r="C380" s="133"/>
      <c r="D380" s="133"/>
      <c r="E380" s="133"/>
      <c r="F380" s="133"/>
    </row>
    <row r="381" ht="15.75" customHeight="1">
      <c r="A381" s="133"/>
      <c r="B381" s="133"/>
      <c r="C381" s="133"/>
      <c r="D381" s="133"/>
      <c r="E381" s="133"/>
      <c r="F381" s="133"/>
    </row>
    <row r="382" ht="15.75" customHeight="1">
      <c r="A382" s="133"/>
      <c r="B382" s="133"/>
      <c r="C382" s="133"/>
      <c r="D382" s="133"/>
      <c r="E382" s="133"/>
      <c r="F382" s="133"/>
    </row>
    <row r="383" ht="15.75" customHeight="1">
      <c r="A383" s="133"/>
      <c r="B383" s="133"/>
      <c r="C383" s="133"/>
      <c r="D383" s="133"/>
      <c r="E383" s="133"/>
      <c r="F383" s="133"/>
    </row>
    <row r="384" ht="15.75" customHeight="1">
      <c r="A384" s="133"/>
      <c r="B384" s="133"/>
      <c r="C384" s="133"/>
      <c r="D384" s="133"/>
      <c r="E384" s="133"/>
      <c r="F384" s="133"/>
    </row>
    <row r="385" ht="15.75" customHeight="1">
      <c r="A385" s="133"/>
      <c r="B385" s="133"/>
      <c r="C385" s="133"/>
      <c r="D385" s="133"/>
      <c r="E385" s="133"/>
      <c r="F385" s="133"/>
    </row>
    <row r="386" ht="15.75" customHeight="1">
      <c r="A386" s="133"/>
      <c r="B386" s="133"/>
      <c r="C386" s="133"/>
      <c r="D386" s="133"/>
      <c r="E386" s="133"/>
      <c r="F386" s="133"/>
    </row>
    <row r="387" ht="15.75" customHeight="1">
      <c r="A387" s="133"/>
      <c r="B387" s="133"/>
      <c r="C387" s="133"/>
      <c r="D387" s="133"/>
      <c r="E387" s="133"/>
      <c r="F387" s="133"/>
    </row>
    <row r="388" ht="15.75" customHeight="1">
      <c r="A388" s="133"/>
      <c r="B388" s="133"/>
      <c r="C388" s="133"/>
      <c r="D388" s="133"/>
      <c r="E388" s="133"/>
      <c r="F388" s="133"/>
    </row>
    <row r="389" ht="15.75" customHeight="1">
      <c r="A389" s="133"/>
      <c r="B389" s="133"/>
      <c r="C389" s="133"/>
      <c r="D389" s="133"/>
      <c r="E389" s="133"/>
      <c r="F389" s="133"/>
    </row>
    <row r="390" ht="15.75" customHeight="1">
      <c r="A390" s="133"/>
      <c r="B390" s="133"/>
      <c r="C390" s="133"/>
      <c r="D390" s="133"/>
      <c r="E390" s="133"/>
      <c r="F390" s="133"/>
    </row>
    <row r="391" ht="15.75" customHeight="1">
      <c r="A391" s="133"/>
      <c r="B391" s="133"/>
      <c r="C391" s="133"/>
      <c r="D391" s="133"/>
      <c r="E391" s="133"/>
      <c r="F391" s="133"/>
    </row>
    <row r="392" ht="15.75" customHeight="1">
      <c r="A392" s="133"/>
      <c r="B392" s="133"/>
      <c r="C392" s="133"/>
      <c r="D392" s="133"/>
      <c r="E392" s="133"/>
      <c r="F392" s="133"/>
    </row>
    <row r="393" ht="15.75" customHeight="1">
      <c r="A393" s="133"/>
      <c r="B393" s="133"/>
      <c r="C393" s="133"/>
      <c r="D393" s="133"/>
      <c r="E393" s="133"/>
      <c r="F393" s="133"/>
    </row>
    <row r="394" ht="15.75" customHeight="1">
      <c r="A394" s="133"/>
      <c r="B394" s="133"/>
      <c r="C394" s="133"/>
      <c r="D394" s="133"/>
      <c r="E394" s="133"/>
      <c r="F394" s="133"/>
    </row>
    <row r="395" ht="15.75" customHeight="1">
      <c r="A395" s="133"/>
      <c r="B395" s="133"/>
      <c r="C395" s="133"/>
      <c r="D395" s="133"/>
      <c r="E395" s="133"/>
      <c r="F395" s="133"/>
    </row>
    <row r="396" ht="15.75" customHeight="1">
      <c r="A396" s="133"/>
      <c r="B396" s="133"/>
      <c r="C396" s="133"/>
      <c r="D396" s="133"/>
      <c r="E396" s="133"/>
      <c r="F396" s="133"/>
    </row>
    <row r="397" ht="15.75" customHeight="1">
      <c r="A397" s="133"/>
      <c r="B397" s="133"/>
      <c r="C397" s="133"/>
      <c r="D397" s="133"/>
      <c r="E397" s="133"/>
      <c r="F397" s="133"/>
    </row>
    <row r="398" ht="15.75" customHeight="1">
      <c r="A398" s="133"/>
      <c r="B398" s="133"/>
      <c r="C398" s="133"/>
      <c r="D398" s="133"/>
      <c r="E398" s="133"/>
      <c r="F398" s="133"/>
    </row>
    <row r="399" ht="15.75" customHeight="1">
      <c r="A399" s="133"/>
      <c r="B399" s="133"/>
      <c r="C399" s="133"/>
      <c r="D399" s="133"/>
      <c r="E399" s="133"/>
      <c r="F399" s="133"/>
    </row>
    <row r="400" ht="15.75" customHeight="1">
      <c r="A400" s="133"/>
      <c r="B400" s="133"/>
      <c r="C400" s="133"/>
      <c r="D400" s="133"/>
      <c r="E400" s="133"/>
      <c r="F400" s="133"/>
    </row>
    <row r="401" ht="15.75" customHeight="1">
      <c r="A401" s="133"/>
      <c r="B401" s="133"/>
      <c r="C401" s="133"/>
      <c r="D401" s="133"/>
      <c r="E401" s="133"/>
      <c r="F401" s="133"/>
    </row>
    <row r="402" ht="15.75" customHeight="1">
      <c r="A402" s="133"/>
      <c r="B402" s="133"/>
      <c r="C402" s="133"/>
      <c r="D402" s="133"/>
      <c r="E402" s="133"/>
      <c r="F402" s="133"/>
    </row>
    <row r="403" ht="15.75" customHeight="1">
      <c r="A403" s="133"/>
      <c r="B403" s="133"/>
      <c r="C403" s="133"/>
      <c r="D403" s="133"/>
      <c r="E403" s="133"/>
      <c r="F403" s="133"/>
    </row>
    <row r="404" ht="15.75" customHeight="1">
      <c r="A404" s="133"/>
      <c r="B404" s="133"/>
      <c r="C404" s="133"/>
      <c r="D404" s="133"/>
      <c r="E404" s="133"/>
      <c r="F404" s="133"/>
    </row>
    <row r="405" ht="15.75" customHeight="1">
      <c r="A405" s="133"/>
      <c r="B405" s="133"/>
      <c r="C405" s="133"/>
      <c r="D405" s="133"/>
      <c r="E405" s="133"/>
      <c r="F405" s="133"/>
    </row>
    <row r="406" ht="15.75" customHeight="1">
      <c r="A406" s="133"/>
      <c r="B406" s="133"/>
      <c r="C406" s="133"/>
      <c r="D406" s="133"/>
      <c r="E406" s="133"/>
      <c r="F406" s="133"/>
    </row>
    <row r="407" ht="15.75" customHeight="1">
      <c r="A407" s="133"/>
      <c r="B407" s="133"/>
      <c r="C407" s="133"/>
      <c r="D407" s="133"/>
      <c r="E407" s="133"/>
      <c r="F407" s="133"/>
    </row>
    <row r="408" ht="15.75" customHeight="1">
      <c r="A408" s="133"/>
      <c r="B408" s="133"/>
      <c r="C408" s="133"/>
      <c r="D408" s="133"/>
      <c r="E408" s="133"/>
      <c r="F408" s="133"/>
    </row>
    <row r="409" ht="15.75" customHeight="1">
      <c r="A409" s="133"/>
      <c r="B409" s="133"/>
      <c r="C409" s="133"/>
      <c r="D409" s="133"/>
      <c r="E409" s="133"/>
      <c r="F409" s="133"/>
    </row>
    <row r="410" ht="15.75" customHeight="1">
      <c r="A410" s="133"/>
      <c r="B410" s="133"/>
      <c r="C410" s="133"/>
      <c r="D410" s="133"/>
      <c r="E410" s="133"/>
      <c r="F410" s="133"/>
    </row>
    <row r="411" ht="15.75" customHeight="1">
      <c r="A411" s="133"/>
      <c r="B411" s="133"/>
      <c r="C411" s="133"/>
      <c r="D411" s="133"/>
      <c r="E411" s="133"/>
      <c r="F411" s="133"/>
    </row>
    <row r="412" ht="15.75" customHeight="1">
      <c r="A412" s="133"/>
      <c r="B412" s="133"/>
      <c r="C412" s="133"/>
      <c r="D412" s="133"/>
      <c r="E412" s="133"/>
      <c r="F412" s="133"/>
    </row>
    <row r="413" ht="15.75" customHeight="1">
      <c r="A413" s="133"/>
      <c r="B413" s="133"/>
      <c r="C413" s="133"/>
      <c r="D413" s="133"/>
      <c r="E413" s="133"/>
      <c r="F413" s="133"/>
    </row>
    <row r="414" ht="15.75" customHeight="1">
      <c r="A414" s="133"/>
      <c r="B414" s="133"/>
      <c r="C414" s="133"/>
      <c r="D414" s="133"/>
      <c r="E414" s="133"/>
      <c r="F414" s="133"/>
    </row>
    <row r="415" ht="15.75" customHeight="1">
      <c r="A415" s="133"/>
      <c r="B415" s="133"/>
      <c r="C415" s="133"/>
      <c r="D415" s="133"/>
      <c r="E415" s="133"/>
      <c r="F415" s="133"/>
    </row>
    <row r="416" ht="15.75" customHeight="1">
      <c r="A416" s="133"/>
      <c r="B416" s="133"/>
      <c r="C416" s="133"/>
      <c r="D416" s="133"/>
      <c r="E416" s="133"/>
      <c r="F416" s="133"/>
    </row>
    <row r="417" ht="15.75" customHeight="1">
      <c r="A417" s="133"/>
      <c r="B417" s="133"/>
      <c r="C417" s="133"/>
      <c r="D417" s="133"/>
      <c r="E417" s="133"/>
      <c r="F417" s="133"/>
    </row>
    <row r="418" ht="15.75" customHeight="1">
      <c r="A418" s="133"/>
      <c r="B418" s="133"/>
      <c r="C418" s="133"/>
      <c r="D418" s="133"/>
      <c r="E418" s="133"/>
      <c r="F418" s="133"/>
    </row>
    <row r="419" ht="15.75" customHeight="1">
      <c r="A419" s="133"/>
      <c r="B419" s="133"/>
      <c r="C419" s="133"/>
      <c r="D419" s="133"/>
      <c r="E419" s="133"/>
      <c r="F419" s="133"/>
    </row>
    <row r="420" ht="15.75" customHeight="1">
      <c r="A420" s="133"/>
      <c r="B420" s="133"/>
      <c r="C420" s="133"/>
      <c r="D420" s="133"/>
      <c r="E420" s="133"/>
      <c r="F420" s="133"/>
    </row>
    <row r="421" ht="15.75" customHeight="1">
      <c r="A421" s="133"/>
      <c r="B421" s="133"/>
      <c r="C421" s="133"/>
      <c r="D421" s="133"/>
      <c r="E421" s="133"/>
      <c r="F421" s="133"/>
    </row>
    <row r="422" ht="15.75" customHeight="1">
      <c r="A422" s="133"/>
      <c r="B422" s="133"/>
      <c r="C422" s="133"/>
      <c r="D422" s="133"/>
      <c r="E422" s="133"/>
      <c r="F422" s="133"/>
    </row>
    <row r="423" ht="15.75" customHeight="1">
      <c r="A423" s="133"/>
      <c r="B423" s="133"/>
      <c r="C423" s="133"/>
      <c r="D423" s="133"/>
      <c r="E423" s="133"/>
      <c r="F423" s="133"/>
    </row>
    <row r="424" ht="15.75" customHeight="1">
      <c r="A424" s="133"/>
      <c r="B424" s="133"/>
      <c r="C424" s="133"/>
      <c r="D424" s="133"/>
      <c r="E424" s="133"/>
      <c r="F424" s="133"/>
    </row>
    <row r="425" ht="15.75" customHeight="1">
      <c r="A425" s="133"/>
      <c r="B425" s="133"/>
      <c r="C425" s="133"/>
      <c r="D425" s="133"/>
      <c r="E425" s="133"/>
      <c r="F425" s="133"/>
    </row>
    <row r="426" ht="15.75" customHeight="1">
      <c r="A426" s="133"/>
      <c r="B426" s="133"/>
      <c r="C426" s="133"/>
      <c r="D426" s="133"/>
      <c r="E426" s="133"/>
      <c r="F426" s="133"/>
    </row>
    <row r="427" ht="15.75" customHeight="1">
      <c r="A427" s="133"/>
      <c r="B427" s="133"/>
      <c r="C427" s="133"/>
      <c r="D427" s="133"/>
      <c r="E427" s="133"/>
      <c r="F427" s="133"/>
    </row>
    <row r="428" ht="15.75" customHeight="1">
      <c r="A428" s="133"/>
      <c r="B428" s="133"/>
      <c r="C428" s="133"/>
      <c r="D428" s="133"/>
      <c r="E428" s="133"/>
      <c r="F428" s="133"/>
    </row>
    <row r="429" ht="15.75" customHeight="1">
      <c r="A429" s="133"/>
      <c r="B429" s="133"/>
      <c r="C429" s="133"/>
      <c r="D429" s="133"/>
      <c r="E429" s="133"/>
      <c r="F429" s="133"/>
    </row>
    <row r="430" ht="15.75" customHeight="1">
      <c r="A430" s="133"/>
      <c r="B430" s="133"/>
      <c r="C430" s="133"/>
      <c r="D430" s="133"/>
      <c r="E430" s="133"/>
      <c r="F430" s="133"/>
    </row>
    <row r="431" ht="15.75" customHeight="1">
      <c r="A431" s="133"/>
      <c r="B431" s="133"/>
      <c r="C431" s="133"/>
      <c r="D431" s="133"/>
      <c r="E431" s="133"/>
      <c r="F431" s="133"/>
    </row>
    <row r="432" ht="15.75" customHeight="1">
      <c r="A432" s="133"/>
      <c r="B432" s="133"/>
      <c r="C432" s="133"/>
      <c r="D432" s="133"/>
      <c r="E432" s="133"/>
      <c r="F432" s="133"/>
    </row>
    <row r="433" ht="15.75" customHeight="1">
      <c r="A433" s="133"/>
      <c r="B433" s="133"/>
      <c r="C433" s="133"/>
      <c r="D433" s="133"/>
      <c r="E433" s="133"/>
      <c r="F433" s="133"/>
    </row>
    <row r="434" ht="15.75" customHeight="1">
      <c r="A434" s="133"/>
      <c r="B434" s="133"/>
      <c r="C434" s="133"/>
      <c r="D434" s="133"/>
      <c r="E434" s="133"/>
      <c r="F434" s="133"/>
    </row>
    <row r="435" ht="15.75" customHeight="1">
      <c r="A435" s="133"/>
      <c r="B435" s="133"/>
      <c r="C435" s="133"/>
      <c r="D435" s="133"/>
      <c r="E435" s="133"/>
      <c r="F435" s="133"/>
    </row>
    <row r="436" ht="15.75" customHeight="1">
      <c r="A436" s="133"/>
      <c r="B436" s="133"/>
      <c r="C436" s="133"/>
      <c r="D436" s="133"/>
      <c r="E436" s="133"/>
      <c r="F436" s="133"/>
    </row>
    <row r="437" ht="15.75" customHeight="1">
      <c r="A437" s="133"/>
      <c r="B437" s="133"/>
      <c r="C437" s="133"/>
      <c r="D437" s="133"/>
      <c r="E437" s="133"/>
      <c r="F437" s="133"/>
    </row>
    <row r="438" ht="15.75" customHeight="1">
      <c r="A438" s="133"/>
      <c r="B438" s="133"/>
      <c r="C438" s="133"/>
      <c r="D438" s="133"/>
      <c r="E438" s="133"/>
      <c r="F438" s="133"/>
    </row>
    <row r="439" ht="15.75" customHeight="1">
      <c r="A439" s="133"/>
      <c r="B439" s="133"/>
      <c r="C439" s="133"/>
      <c r="D439" s="133"/>
      <c r="E439" s="133"/>
      <c r="F439" s="133"/>
    </row>
    <row r="440" ht="15.75" customHeight="1">
      <c r="A440" s="133"/>
      <c r="B440" s="133"/>
      <c r="C440" s="133"/>
      <c r="D440" s="133"/>
      <c r="E440" s="133"/>
      <c r="F440" s="133"/>
    </row>
    <row r="441" ht="15.75" customHeight="1">
      <c r="A441" s="133"/>
      <c r="B441" s="133"/>
      <c r="C441" s="133"/>
      <c r="D441" s="133"/>
      <c r="E441" s="133"/>
      <c r="F441" s="133"/>
    </row>
    <row r="442" ht="15.75" customHeight="1">
      <c r="A442" s="133"/>
      <c r="B442" s="133"/>
      <c r="C442" s="133"/>
      <c r="D442" s="133"/>
      <c r="E442" s="133"/>
      <c r="F442" s="133"/>
    </row>
    <row r="443" ht="15.75" customHeight="1">
      <c r="A443" s="133"/>
      <c r="B443" s="133"/>
      <c r="C443" s="133"/>
      <c r="D443" s="133"/>
      <c r="E443" s="133"/>
      <c r="F443" s="133"/>
    </row>
    <row r="444" ht="15.75" customHeight="1">
      <c r="A444" s="133"/>
      <c r="B444" s="133"/>
      <c r="C444" s="133"/>
      <c r="D444" s="133"/>
      <c r="E444" s="133"/>
      <c r="F444" s="133"/>
    </row>
    <row r="445" ht="15.75" customHeight="1">
      <c r="A445" s="133"/>
      <c r="B445" s="133"/>
      <c r="C445" s="133"/>
      <c r="D445" s="133"/>
      <c r="E445" s="133"/>
      <c r="F445" s="133"/>
    </row>
    <row r="446" ht="15.75" customHeight="1">
      <c r="A446" s="133"/>
      <c r="B446" s="133"/>
      <c r="C446" s="133"/>
      <c r="D446" s="133"/>
      <c r="E446" s="133"/>
      <c r="F446" s="133"/>
    </row>
    <row r="447" ht="15.75" customHeight="1">
      <c r="A447" s="133"/>
      <c r="B447" s="133"/>
      <c r="C447" s="133"/>
      <c r="D447" s="133"/>
      <c r="E447" s="133"/>
      <c r="F447" s="133"/>
    </row>
    <row r="448" ht="15.75" customHeight="1">
      <c r="A448" s="133"/>
      <c r="B448" s="133"/>
      <c r="C448" s="133"/>
      <c r="D448" s="133"/>
      <c r="E448" s="133"/>
      <c r="F448" s="133"/>
    </row>
    <row r="449" ht="15.75" customHeight="1">
      <c r="A449" s="133"/>
      <c r="B449" s="133"/>
      <c r="C449" s="133"/>
      <c r="D449" s="133"/>
      <c r="E449" s="133"/>
      <c r="F449" s="133"/>
    </row>
    <row r="450" ht="15.75" customHeight="1">
      <c r="A450" s="133"/>
      <c r="B450" s="133"/>
      <c r="C450" s="133"/>
      <c r="D450" s="133"/>
      <c r="E450" s="133"/>
      <c r="F450" s="133"/>
    </row>
    <row r="451" ht="15.75" customHeight="1">
      <c r="A451" s="133"/>
      <c r="B451" s="133"/>
      <c r="C451" s="133"/>
      <c r="D451" s="133"/>
      <c r="E451" s="133"/>
      <c r="F451" s="133"/>
    </row>
    <row r="452" ht="15.75" customHeight="1">
      <c r="A452" s="133"/>
      <c r="B452" s="133"/>
      <c r="C452" s="133"/>
      <c r="D452" s="133"/>
      <c r="E452" s="133"/>
      <c r="F452" s="133"/>
    </row>
    <row r="453" ht="15.75" customHeight="1">
      <c r="A453" s="133"/>
      <c r="B453" s="133"/>
      <c r="C453" s="133"/>
      <c r="D453" s="133"/>
      <c r="E453" s="133"/>
      <c r="F453" s="133"/>
    </row>
    <row r="454" ht="15.75" customHeight="1">
      <c r="A454" s="133"/>
      <c r="B454" s="133"/>
      <c r="C454" s="133"/>
      <c r="D454" s="133"/>
      <c r="E454" s="133"/>
      <c r="F454" s="133"/>
    </row>
    <row r="455" ht="15.75" customHeight="1">
      <c r="A455" s="133"/>
      <c r="B455" s="133"/>
      <c r="C455" s="133"/>
      <c r="D455" s="133"/>
      <c r="E455" s="133"/>
      <c r="F455" s="133"/>
    </row>
    <row r="456" ht="15.75" customHeight="1">
      <c r="A456" s="133"/>
      <c r="B456" s="133"/>
      <c r="C456" s="133"/>
      <c r="D456" s="133"/>
      <c r="E456" s="133"/>
      <c r="F456" s="133"/>
    </row>
    <row r="457" ht="15.75" customHeight="1">
      <c r="A457" s="133"/>
      <c r="B457" s="133"/>
      <c r="C457" s="133"/>
      <c r="D457" s="133"/>
      <c r="E457" s="133"/>
      <c r="F457" s="133"/>
    </row>
    <row r="458" ht="15.75" customHeight="1">
      <c r="A458" s="133"/>
      <c r="B458" s="133"/>
      <c r="C458" s="133"/>
      <c r="D458" s="133"/>
      <c r="E458" s="133"/>
      <c r="F458" s="133"/>
    </row>
    <row r="459" ht="15.75" customHeight="1">
      <c r="A459" s="133"/>
      <c r="B459" s="133"/>
      <c r="C459" s="133"/>
      <c r="D459" s="133"/>
      <c r="E459" s="133"/>
      <c r="F459" s="133"/>
    </row>
    <row r="460" ht="15.75" customHeight="1">
      <c r="A460" s="133"/>
      <c r="B460" s="133"/>
      <c r="C460" s="133"/>
      <c r="D460" s="133"/>
      <c r="E460" s="133"/>
      <c r="F460" s="133"/>
    </row>
    <row r="461" ht="15.75" customHeight="1">
      <c r="A461" s="133"/>
      <c r="B461" s="133"/>
      <c r="C461" s="133"/>
      <c r="D461" s="133"/>
      <c r="E461" s="133"/>
      <c r="F461" s="133"/>
    </row>
    <row r="462" ht="15.75" customHeight="1">
      <c r="A462" s="133"/>
      <c r="B462" s="133"/>
      <c r="C462" s="133"/>
      <c r="D462" s="133"/>
      <c r="E462" s="133"/>
      <c r="F462" s="133"/>
    </row>
    <row r="463" ht="15.75" customHeight="1">
      <c r="A463" s="133"/>
      <c r="B463" s="133"/>
      <c r="C463" s="133"/>
      <c r="D463" s="133"/>
      <c r="E463" s="133"/>
      <c r="F463" s="133"/>
    </row>
    <row r="464" ht="15.75" customHeight="1">
      <c r="A464" s="133"/>
      <c r="B464" s="133"/>
      <c r="C464" s="133"/>
      <c r="D464" s="133"/>
      <c r="E464" s="133"/>
      <c r="F464" s="133"/>
    </row>
    <row r="465" ht="15.75" customHeight="1">
      <c r="A465" s="133"/>
      <c r="B465" s="133"/>
      <c r="C465" s="133"/>
      <c r="D465" s="133"/>
      <c r="E465" s="133"/>
      <c r="F465" s="133"/>
    </row>
    <row r="466" ht="15.75" customHeight="1">
      <c r="A466" s="133"/>
      <c r="B466" s="133"/>
      <c r="C466" s="133"/>
      <c r="D466" s="133"/>
      <c r="E466" s="133"/>
      <c r="F466" s="133"/>
    </row>
    <row r="467" ht="15.75" customHeight="1">
      <c r="A467" s="133"/>
      <c r="B467" s="133"/>
      <c r="C467" s="133"/>
      <c r="D467" s="133"/>
      <c r="E467" s="133"/>
      <c r="F467" s="133"/>
    </row>
    <row r="468" ht="15.75" customHeight="1">
      <c r="A468" s="133"/>
      <c r="B468" s="133"/>
      <c r="C468" s="133"/>
      <c r="D468" s="133"/>
      <c r="E468" s="133"/>
      <c r="F468" s="133"/>
    </row>
    <row r="469" ht="15.75" customHeight="1">
      <c r="A469" s="133"/>
      <c r="B469" s="133"/>
      <c r="C469" s="133"/>
      <c r="D469" s="133"/>
      <c r="E469" s="133"/>
      <c r="F469" s="133"/>
    </row>
    <row r="470" ht="15.75" customHeight="1">
      <c r="A470" s="133"/>
      <c r="B470" s="133"/>
      <c r="C470" s="133"/>
      <c r="D470" s="133"/>
      <c r="E470" s="133"/>
      <c r="F470" s="133"/>
    </row>
    <row r="471" ht="15.75" customHeight="1">
      <c r="A471" s="133"/>
      <c r="B471" s="133"/>
      <c r="C471" s="133"/>
      <c r="D471" s="133"/>
      <c r="E471" s="133"/>
      <c r="F471" s="133"/>
    </row>
    <row r="472" ht="15.75" customHeight="1">
      <c r="A472" s="133"/>
      <c r="B472" s="133"/>
      <c r="C472" s="133"/>
      <c r="D472" s="133"/>
      <c r="E472" s="133"/>
      <c r="F472" s="133"/>
    </row>
    <row r="473" ht="15.75" customHeight="1">
      <c r="A473" s="133"/>
      <c r="B473" s="133"/>
      <c r="C473" s="133"/>
      <c r="D473" s="133"/>
      <c r="E473" s="133"/>
      <c r="F473" s="133"/>
    </row>
    <row r="474" ht="15.75" customHeight="1">
      <c r="A474" s="133"/>
      <c r="B474" s="133"/>
      <c r="C474" s="133"/>
      <c r="D474" s="133"/>
      <c r="E474" s="133"/>
      <c r="F474" s="133"/>
    </row>
    <row r="475" ht="15.75" customHeight="1">
      <c r="A475" s="133"/>
      <c r="B475" s="133"/>
      <c r="C475" s="133"/>
      <c r="D475" s="133"/>
      <c r="E475" s="133"/>
      <c r="F475" s="133"/>
    </row>
    <row r="476" ht="15.75" customHeight="1">
      <c r="A476" s="133"/>
      <c r="B476" s="133"/>
      <c r="C476" s="133"/>
      <c r="D476" s="133"/>
      <c r="E476" s="133"/>
      <c r="F476" s="133"/>
    </row>
    <row r="477" ht="15.75" customHeight="1">
      <c r="A477" s="133"/>
      <c r="B477" s="133"/>
      <c r="C477" s="133"/>
      <c r="D477" s="133"/>
      <c r="E477" s="133"/>
      <c r="F477" s="133"/>
    </row>
    <row r="478" ht="15.75" customHeight="1">
      <c r="A478" s="133"/>
      <c r="B478" s="133"/>
      <c r="C478" s="133"/>
      <c r="D478" s="133"/>
      <c r="E478" s="133"/>
      <c r="F478" s="133"/>
    </row>
    <row r="479" ht="15.75" customHeight="1">
      <c r="A479" s="133"/>
      <c r="B479" s="133"/>
      <c r="C479" s="133"/>
      <c r="D479" s="133"/>
      <c r="E479" s="133"/>
      <c r="F479" s="133"/>
    </row>
    <row r="480" ht="15.75" customHeight="1">
      <c r="A480" s="133"/>
      <c r="B480" s="133"/>
      <c r="C480" s="133"/>
      <c r="D480" s="133"/>
      <c r="E480" s="133"/>
      <c r="F480" s="133"/>
    </row>
    <row r="481" ht="15.75" customHeight="1">
      <c r="A481" s="133"/>
      <c r="B481" s="133"/>
      <c r="C481" s="133"/>
      <c r="D481" s="133"/>
      <c r="E481" s="133"/>
      <c r="F481" s="133"/>
    </row>
    <row r="482" ht="15.75" customHeight="1">
      <c r="A482" s="133"/>
      <c r="B482" s="133"/>
      <c r="C482" s="133"/>
      <c r="D482" s="133"/>
      <c r="E482" s="133"/>
      <c r="F482" s="133"/>
    </row>
    <row r="483" ht="15.75" customHeight="1">
      <c r="A483" s="133"/>
      <c r="B483" s="133"/>
      <c r="C483" s="133"/>
      <c r="D483" s="133"/>
      <c r="E483" s="133"/>
      <c r="F483" s="133"/>
    </row>
    <row r="484" ht="15.75" customHeight="1">
      <c r="A484" s="133"/>
      <c r="B484" s="133"/>
      <c r="C484" s="133"/>
      <c r="D484" s="133"/>
      <c r="E484" s="133"/>
      <c r="F484" s="133"/>
    </row>
    <row r="485" ht="15.75" customHeight="1">
      <c r="A485" s="133"/>
      <c r="B485" s="133"/>
      <c r="C485" s="133"/>
      <c r="D485" s="133"/>
      <c r="E485" s="133"/>
      <c r="F485" s="133"/>
    </row>
    <row r="486" ht="15.75" customHeight="1">
      <c r="A486" s="133"/>
      <c r="B486" s="133"/>
      <c r="C486" s="133"/>
      <c r="D486" s="133"/>
      <c r="E486" s="133"/>
      <c r="F486" s="133"/>
    </row>
    <row r="487" ht="15.75" customHeight="1">
      <c r="A487" s="133"/>
      <c r="B487" s="133"/>
      <c r="C487" s="133"/>
      <c r="D487" s="133"/>
      <c r="E487" s="133"/>
      <c r="F487" s="133"/>
    </row>
    <row r="488" ht="15.75" customHeight="1">
      <c r="A488" s="133"/>
      <c r="B488" s="133"/>
      <c r="C488" s="133"/>
      <c r="D488" s="133"/>
      <c r="E488" s="133"/>
      <c r="F488" s="133"/>
    </row>
    <row r="489" ht="15.75" customHeight="1">
      <c r="A489" s="133"/>
      <c r="B489" s="133"/>
      <c r="C489" s="133"/>
      <c r="D489" s="133"/>
      <c r="E489" s="133"/>
      <c r="F489" s="133"/>
    </row>
    <row r="490" ht="15.75" customHeight="1">
      <c r="A490" s="133"/>
      <c r="B490" s="133"/>
      <c r="C490" s="133"/>
      <c r="D490" s="133"/>
      <c r="E490" s="133"/>
      <c r="F490" s="133"/>
    </row>
    <row r="491" ht="15.75" customHeight="1">
      <c r="A491" s="133"/>
      <c r="B491" s="133"/>
      <c r="C491" s="133"/>
      <c r="D491" s="133"/>
      <c r="E491" s="133"/>
      <c r="F491" s="133"/>
    </row>
    <row r="492" ht="15.75" customHeight="1">
      <c r="A492" s="133"/>
      <c r="B492" s="133"/>
      <c r="C492" s="133"/>
      <c r="D492" s="133"/>
      <c r="E492" s="133"/>
      <c r="F492" s="133"/>
    </row>
    <row r="493" ht="15.75" customHeight="1">
      <c r="A493" s="133"/>
      <c r="B493" s="133"/>
      <c r="C493" s="133"/>
      <c r="D493" s="133"/>
      <c r="E493" s="133"/>
      <c r="F493" s="133"/>
    </row>
    <row r="494" ht="15.75" customHeight="1">
      <c r="A494" s="133"/>
      <c r="B494" s="133"/>
      <c r="C494" s="133"/>
      <c r="D494" s="133"/>
      <c r="E494" s="133"/>
      <c r="F494" s="133"/>
    </row>
    <row r="495" ht="15.75" customHeight="1">
      <c r="A495" s="133"/>
      <c r="B495" s="133"/>
      <c r="C495" s="133"/>
      <c r="D495" s="133"/>
      <c r="E495" s="133"/>
      <c r="F495" s="133"/>
    </row>
    <row r="496" ht="15.75" customHeight="1">
      <c r="A496" s="133"/>
      <c r="B496" s="133"/>
      <c r="C496" s="133"/>
      <c r="D496" s="133"/>
      <c r="E496" s="133"/>
      <c r="F496" s="133"/>
    </row>
    <row r="497" ht="15.75" customHeight="1">
      <c r="A497" s="133"/>
      <c r="B497" s="133"/>
      <c r="C497" s="133"/>
      <c r="D497" s="133"/>
      <c r="E497" s="133"/>
      <c r="F497" s="133"/>
    </row>
    <row r="498" ht="15.75" customHeight="1">
      <c r="A498" s="133"/>
      <c r="B498" s="133"/>
      <c r="C498" s="133"/>
      <c r="D498" s="133"/>
      <c r="E498" s="133"/>
      <c r="F498" s="133"/>
    </row>
    <row r="499" ht="15.75" customHeight="1">
      <c r="A499" s="133"/>
      <c r="B499" s="133"/>
      <c r="C499" s="133"/>
      <c r="D499" s="133"/>
      <c r="E499" s="133"/>
      <c r="F499" s="133"/>
    </row>
    <row r="500" ht="15.75" customHeight="1">
      <c r="A500" s="133"/>
      <c r="B500" s="133"/>
      <c r="C500" s="133"/>
      <c r="D500" s="133"/>
      <c r="E500" s="133"/>
      <c r="F500" s="133"/>
    </row>
    <row r="501" ht="15.75" customHeight="1">
      <c r="A501" s="133"/>
      <c r="B501" s="133"/>
      <c r="C501" s="133"/>
      <c r="D501" s="133"/>
      <c r="E501" s="133"/>
      <c r="F501" s="133"/>
    </row>
    <row r="502" ht="15.75" customHeight="1">
      <c r="A502" s="133"/>
      <c r="B502" s="133"/>
      <c r="C502" s="133"/>
      <c r="D502" s="133"/>
      <c r="E502" s="133"/>
      <c r="F502" s="133"/>
    </row>
    <row r="503" ht="15.75" customHeight="1">
      <c r="A503" s="133"/>
      <c r="B503" s="133"/>
      <c r="C503" s="133"/>
      <c r="D503" s="133"/>
      <c r="E503" s="133"/>
      <c r="F503" s="133"/>
    </row>
    <row r="504" ht="15.75" customHeight="1">
      <c r="A504" s="133"/>
      <c r="B504" s="133"/>
      <c r="C504" s="133"/>
      <c r="D504" s="133"/>
      <c r="E504" s="133"/>
      <c r="F504" s="133"/>
    </row>
    <row r="505" ht="15.75" customHeight="1">
      <c r="A505" s="133"/>
      <c r="B505" s="133"/>
      <c r="C505" s="133"/>
      <c r="D505" s="133"/>
      <c r="E505" s="133"/>
      <c r="F505" s="133"/>
    </row>
    <row r="506" ht="15.75" customHeight="1">
      <c r="A506" s="133"/>
      <c r="B506" s="133"/>
      <c r="C506" s="133"/>
      <c r="D506" s="133"/>
      <c r="E506" s="133"/>
      <c r="F506" s="133"/>
    </row>
    <row r="507" ht="15.75" customHeight="1">
      <c r="A507" s="133"/>
      <c r="B507" s="133"/>
      <c r="C507" s="133"/>
      <c r="D507" s="133"/>
      <c r="E507" s="133"/>
      <c r="F507" s="133"/>
    </row>
    <row r="508" ht="15.75" customHeight="1">
      <c r="A508" s="133"/>
      <c r="B508" s="133"/>
      <c r="C508" s="133"/>
      <c r="D508" s="133"/>
      <c r="E508" s="133"/>
      <c r="F508" s="133"/>
    </row>
    <row r="509" ht="15.75" customHeight="1">
      <c r="A509" s="133"/>
      <c r="B509" s="133"/>
      <c r="C509" s="133"/>
      <c r="D509" s="133"/>
      <c r="E509" s="133"/>
      <c r="F509" s="133"/>
    </row>
    <row r="510" ht="15.75" customHeight="1">
      <c r="A510" s="133"/>
      <c r="B510" s="133"/>
      <c r="C510" s="133"/>
      <c r="D510" s="133"/>
      <c r="E510" s="133"/>
      <c r="F510" s="133"/>
    </row>
    <row r="511" ht="15.75" customHeight="1">
      <c r="A511" s="133"/>
      <c r="B511" s="133"/>
      <c r="C511" s="133"/>
      <c r="D511" s="133"/>
      <c r="E511" s="133"/>
      <c r="F511" s="133"/>
    </row>
    <row r="512" ht="15.75" customHeight="1">
      <c r="A512" s="133"/>
      <c r="B512" s="133"/>
      <c r="C512" s="133"/>
      <c r="D512" s="133"/>
      <c r="E512" s="133"/>
      <c r="F512" s="133"/>
    </row>
    <row r="513" ht="15.75" customHeight="1">
      <c r="A513" s="133"/>
      <c r="B513" s="133"/>
      <c r="C513" s="133"/>
      <c r="D513" s="133"/>
      <c r="E513" s="133"/>
      <c r="F513" s="133"/>
    </row>
    <row r="514" ht="15.75" customHeight="1">
      <c r="A514" s="133"/>
      <c r="B514" s="133"/>
      <c r="C514" s="133"/>
      <c r="D514" s="133"/>
      <c r="E514" s="133"/>
      <c r="F514" s="133"/>
    </row>
    <row r="515" ht="15.75" customHeight="1">
      <c r="A515" s="133"/>
      <c r="B515" s="133"/>
      <c r="C515" s="133"/>
      <c r="D515" s="133"/>
      <c r="E515" s="133"/>
      <c r="F515" s="133"/>
    </row>
    <row r="516" ht="15.75" customHeight="1">
      <c r="A516" s="133"/>
      <c r="B516" s="133"/>
      <c r="C516" s="133"/>
      <c r="D516" s="133"/>
      <c r="E516" s="133"/>
      <c r="F516" s="133"/>
    </row>
    <row r="517" ht="15.75" customHeight="1">
      <c r="A517" s="133"/>
      <c r="B517" s="133"/>
      <c r="C517" s="133"/>
      <c r="D517" s="133"/>
      <c r="E517" s="133"/>
      <c r="F517" s="133"/>
    </row>
    <row r="518" ht="15.75" customHeight="1">
      <c r="A518" s="133"/>
      <c r="B518" s="133"/>
      <c r="C518" s="133"/>
      <c r="D518" s="133"/>
      <c r="E518" s="133"/>
      <c r="F518" s="133"/>
    </row>
    <row r="519" ht="15.75" customHeight="1">
      <c r="A519" s="133"/>
      <c r="B519" s="133"/>
      <c r="C519" s="133"/>
      <c r="D519" s="133"/>
      <c r="E519" s="133"/>
      <c r="F519" s="133"/>
    </row>
    <row r="520" ht="15.75" customHeight="1">
      <c r="A520" s="133"/>
      <c r="B520" s="133"/>
      <c r="C520" s="133"/>
      <c r="D520" s="133"/>
      <c r="E520" s="133"/>
      <c r="F520" s="133"/>
    </row>
    <row r="521" ht="15.75" customHeight="1">
      <c r="A521" s="133"/>
      <c r="B521" s="133"/>
      <c r="C521" s="133"/>
      <c r="D521" s="133"/>
      <c r="E521" s="133"/>
      <c r="F521" s="133"/>
    </row>
    <row r="522" ht="15.75" customHeight="1">
      <c r="A522" s="133"/>
      <c r="B522" s="133"/>
      <c r="C522" s="133"/>
      <c r="D522" s="133"/>
      <c r="E522" s="133"/>
      <c r="F522" s="133"/>
    </row>
    <row r="523" ht="15.75" customHeight="1">
      <c r="A523" s="133"/>
      <c r="B523" s="133"/>
      <c r="C523" s="133"/>
      <c r="D523" s="133"/>
      <c r="E523" s="133"/>
      <c r="F523" s="133"/>
    </row>
    <row r="524" ht="15.75" customHeight="1">
      <c r="A524" s="133"/>
      <c r="B524" s="133"/>
      <c r="C524" s="133"/>
      <c r="D524" s="133"/>
      <c r="E524" s="133"/>
      <c r="F524" s="133"/>
    </row>
    <row r="525" ht="15.75" customHeight="1">
      <c r="A525" s="133"/>
      <c r="B525" s="133"/>
      <c r="C525" s="133"/>
      <c r="D525" s="133"/>
      <c r="E525" s="133"/>
      <c r="F525" s="133"/>
    </row>
    <row r="526" ht="15.75" customHeight="1">
      <c r="A526" s="133"/>
      <c r="B526" s="133"/>
      <c r="C526" s="133"/>
      <c r="D526" s="133"/>
      <c r="E526" s="133"/>
      <c r="F526" s="133"/>
    </row>
    <row r="527" ht="15.75" customHeight="1">
      <c r="A527" s="133"/>
      <c r="B527" s="133"/>
      <c r="C527" s="133"/>
      <c r="D527" s="133"/>
      <c r="E527" s="133"/>
      <c r="F527" s="133"/>
    </row>
    <row r="528" ht="15.75" customHeight="1">
      <c r="A528" s="133"/>
      <c r="B528" s="133"/>
      <c r="C528" s="133"/>
      <c r="D528" s="133"/>
      <c r="E528" s="133"/>
      <c r="F528" s="133"/>
    </row>
    <row r="529" ht="15.75" customHeight="1">
      <c r="A529" s="133"/>
      <c r="B529" s="133"/>
      <c r="C529" s="133"/>
      <c r="D529" s="133"/>
      <c r="E529" s="133"/>
      <c r="F529" s="133"/>
    </row>
    <row r="530" ht="15.75" customHeight="1">
      <c r="A530" s="133"/>
      <c r="B530" s="133"/>
      <c r="C530" s="133"/>
      <c r="D530" s="133"/>
      <c r="E530" s="133"/>
      <c r="F530" s="133"/>
    </row>
    <row r="531" ht="15.75" customHeight="1">
      <c r="A531" s="133"/>
      <c r="B531" s="133"/>
      <c r="C531" s="133"/>
      <c r="D531" s="133"/>
      <c r="E531" s="133"/>
      <c r="F531" s="133"/>
    </row>
    <row r="532" ht="15.75" customHeight="1">
      <c r="A532" s="133"/>
      <c r="B532" s="133"/>
      <c r="C532" s="133"/>
      <c r="D532" s="133"/>
      <c r="E532" s="133"/>
      <c r="F532" s="133"/>
    </row>
    <row r="533" ht="15.75" customHeight="1">
      <c r="A533" s="133"/>
      <c r="B533" s="133"/>
      <c r="C533" s="133"/>
      <c r="D533" s="133"/>
      <c r="E533" s="133"/>
      <c r="F533" s="133"/>
    </row>
    <row r="534" ht="15.75" customHeight="1">
      <c r="A534" s="133"/>
      <c r="B534" s="133"/>
      <c r="C534" s="133"/>
      <c r="D534" s="133"/>
      <c r="E534" s="133"/>
      <c r="F534" s="133"/>
    </row>
    <row r="535" ht="15.75" customHeight="1">
      <c r="A535" s="133"/>
      <c r="B535" s="133"/>
      <c r="C535" s="133"/>
      <c r="D535" s="133"/>
      <c r="E535" s="133"/>
      <c r="F535" s="133"/>
    </row>
    <row r="536" ht="15.75" customHeight="1">
      <c r="A536" s="133"/>
      <c r="B536" s="133"/>
      <c r="C536" s="133"/>
      <c r="D536" s="133"/>
      <c r="E536" s="133"/>
      <c r="F536" s="133"/>
    </row>
    <row r="537" ht="15.75" customHeight="1">
      <c r="A537" s="133"/>
      <c r="B537" s="133"/>
      <c r="C537" s="133"/>
      <c r="D537" s="133"/>
      <c r="E537" s="133"/>
      <c r="F537" s="133"/>
    </row>
    <row r="538" ht="15.75" customHeight="1">
      <c r="A538" s="133"/>
      <c r="B538" s="133"/>
      <c r="C538" s="133"/>
      <c r="D538" s="133"/>
      <c r="E538" s="133"/>
      <c r="F538" s="133"/>
    </row>
    <row r="539" ht="15.75" customHeight="1">
      <c r="A539" s="133"/>
      <c r="B539" s="133"/>
      <c r="C539" s="133"/>
      <c r="D539" s="133"/>
      <c r="E539" s="133"/>
      <c r="F539" s="133"/>
    </row>
    <row r="540" ht="15.75" customHeight="1">
      <c r="A540" s="133"/>
      <c r="B540" s="133"/>
      <c r="C540" s="133"/>
      <c r="D540" s="133"/>
      <c r="E540" s="133"/>
      <c r="F540" s="133"/>
    </row>
    <row r="541" ht="15.75" customHeight="1">
      <c r="A541" s="133"/>
      <c r="B541" s="133"/>
      <c r="C541" s="133"/>
      <c r="D541" s="133"/>
      <c r="E541" s="133"/>
      <c r="F541" s="133"/>
    </row>
    <row r="542" ht="15.75" customHeight="1">
      <c r="A542" s="133"/>
      <c r="B542" s="133"/>
      <c r="C542" s="133"/>
      <c r="D542" s="133"/>
      <c r="E542" s="133"/>
      <c r="F542" s="133"/>
    </row>
    <row r="543" ht="15.75" customHeight="1">
      <c r="A543" s="133"/>
      <c r="B543" s="133"/>
      <c r="C543" s="133"/>
      <c r="D543" s="133"/>
      <c r="E543" s="133"/>
      <c r="F543" s="133"/>
    </row>
    <row r="544" ht="15.75" customHeight="1">
      <c r="A544" s="133"/>
      <c r="B544" s="133"/>
      <c r="C544" s="133"/>
      <c r="D544" s="133"/>
      <c r="E544" s="133"/>
      <c r="F544" s="133"/>
    </row>
    <row r="545" ht="15.75" customHeight="1">
      <c r="A545" s="133"/>
      <c r="B545" s="133"/>
      <c r="C545" s="133"/>
      <c r="D545" s="133"/>
      <c r="E545" s="133"/>
      <c r="F545" s="133"/>
    </row>
    <row r="546" ht="15.75" customHeight="1">
      <c r="A546" s="133"/>
      <c r="B546" s="133"/>
      <c r="C546" s="133"/>
      <c r="D546" s="133"/>
      <c r="E546" s="133"/>
      <c r="F546" s="133"/>
    </row>
    <row r="547" ht="15.75" customHeight="1">
      <c r="A547" s="133"/>
      <c r="B547" s="133"/>
      <c r="C547" s="133"/>
      <c r="D547" s="133"/>
      <c r="E547" s="133"/>
      <c r="F547" s="133"/>
    </row>
    <row r="548" ht="15.75" customHeight="1">
      <c r="A548" s="133"/>
      <c r="B548" s="133"/>
      <c r="C548" s="133"/>
      <c r="D548" s="133"/>
      <c r="E548" s="133"/>
      <c r="F548" s="133"/>
    </row>
    <row r="549" ht="15.75" customHeight="1">
      <c r="A549" s="133"/>
      <c r="B549" s="133"/>
      <c r="C549" s="133"/>
      <c r="D549" s="133"/>
      <c r="E549" s="133"/>
      <c r="F549" s="133"/>
    </row>
    <row r="550" ht="15.75" customHeight="1">
      <c r="A550" s="133"/>
      <c r="B550" s="133"/>
      <c r="C550" s="133"/>
      <c r="D550" s="133"/>
      <c r="E550" s="133"/>
      <c r="F550" s="133"/>
    </row>
    <row r="551" ht="15.75" customHeight="1">
      <c r="A551" s="133"/>
      <c r="B551" s="133"/>
      <c r="C551" s="133"/>
      <c r="D551" s="133"/>
      <c r="E551" s="133"/>
      <c r="F551" s="133"/>
    </row>
    <row r="552" ht="15.75" customHeight="1">
      <c r="A552" s="133"/>
      <c r="B552" s="133"/>
      <c r="C552" s="133"/>
      <c r="D552" s="133"/>
      <c r="E552" s="133"/>
      <c r="F552" s="133"/>
    </row>
    <row r="553" ht="15.75" customHeight="1">
      <c r="A553" s="133"/>
      <c r="B553" s="133"/>
      <c r="C553" s="133"/>
      <c r="D553" s="133"/>
      <c r="E553" s="133"/>
      <c r="F553" s="133"/>
    </row>
    <row r="554" ht="15.75" customHeight="1">
      <c r="A554" s="133"/>
      <c r="B554" s="133"/>
      <c r="C554" s="133"/>
      <c r="D554" s="133"/>
      <c r="E554" s="133"/>
      <c r="F554" s="133"/>
    </row>
    <row r="555" ht="15.75" customHeight="1">
      <c r="A555" s="133"/>
      <c r="B555" s="133"/>
      <c r="C555" s="133"/>
      <c r="D555" s="133"/>
      <c r="E555" s="133"/>
      <c r="F555" s="133"/>
    </row>
    <row r="556" ht="15.75" customHeight="1">
      <c r="A556" s="133"/>
      <c r="B556" s="133"/>
      <c r="C556" s="133"/>
      <c r="D556" s="133"/>
      <c r="E556" s="133"/>
      <c r="F556" s="133"/>
    </row>
    <row r="557" ht="15.75" customHeight="1">
      <c r="A557" s="133"/>
      <c r="B557" s="133"/>
      <c r="C557" s="133"/>
      <c r="D557" s="133"/>
      <c r="E557" s="133"/>
      <c r="F557" s="133"/>
    </row>
    <row r="558" ht="15.75" customHeight="1">
      <c r="A558" s="133"/>
      <c r="B558" s="133"/>
      <c r="C558" s="133"/>
      <c r="D558" s="133"/>
      <c r="E558" s="133"/>
      <c r="F558" s="133"/>
    </row>
    <row r="559" ht="15.75" customHeight="1">
      <c r="A559" s="133"/>
      <c r="B559" s="133"/>
      <c r="C559" s="133"/>
      <c r="D559" s="133"/>
      <c r="E559" s="133"/>
      <c r="F559" s="133"/>
    </row>
    <row r="560" ht="15.75" customHeight="1">
      <c r="A560" s="133"/>
      <c r="B560" s="133"/>
      <c r="C560" s="133"/>
      <c r="D560" s="133"/>
      <c r="E560" s="133"/>
      <c r="F560" s="133"/>
    </row>
    <row r="561" ht="15.75" customHeight="1">
      <c r="A561" s="133"/>
      <c r="B561" s="133"/>
      <c r="C561" s="133"/>
      <c r="D561" s="133"/>
      <c r="E561" s="133"/>
      <c r="F561" s="133"/>
    </row>
    <row r="562" ht="15.75" customHeight="1">
      <c r="A562" s="133"/>
      <c r="B562" s="133"/>
      <c r="C562" s="133"/>
      <c r="D562" s="133"/>
      <c r="E562" s="133"/>
      <c r="F562" s="133"/>
    </row>
    <row r="563" ht="15.75" customHeight="1">
      <c r="A563" s="133"/>
      <c r="B563" s="133"/>
      <c r="C563" s="133"/>
      <c r="D563" s="133"/>
      <c r="E563" s="133"/>
      <c r="F563" s="133"/>
    </row>
    <row r="564" ht="15.75" customHeight="1">
      <c r="A564" s="133"/>
      <c r="B564" s="133"/>
      <c r="C564" s="133"/>
      <c r="D564" s="133"/>
      <c r="E564" s="133"/>
      <c r="F564" s="133"/>
    </row>
    <row r="565" ht="15.75" customHeight="1">
      <c r="A565" s="133"/>
      <c r="B565" s="133"/>
      <c r="C565" s="133"/>
      <c r="D565" s="133"/>
      <c r="E565" s="133"/>
      <c r="F565" s="133"/>
    </row>
    <row r="566" ht="15.75" customHeight="1">
      <c r="A566" s="133"/>
      <c r="B566" s="133"/>
      <c r="C566" s="133"/>
      <c r="D566" s="133"/>
      <c r="E566" s="133"/>
      <c r="F566" s="133"/>
    </row>
    <row r="567" ht="15.75" customHeight="1">
      <c r="A567" s="133"/>
      <c r="B567" s="133"/>
      <c r="C567" s="133"/>
      <c r="D567" s="133"/>
      <c r="E567" s="133"/>
      <c r="F567" s="133"/>
    </row>
    <row r="568" ht="15.75" customHeight="1">
      <c r="A568" s="133"/>
      <c r="B568" s="133"/>
      <c r="C568" s="133"/>
      <c r="D568" s="133"/>
      <c r="E568" s="133"/>
      <c r="F568" s="133"/>
    </row>
    <row r="569" ht="15.75" customHeight="1">
      <c r="A569" s="133"/>
      <c r="B569" s="133"/>
      <c r="C569" s="133"/>
      <c r="D569" s="133"/>
      <c r="E569" s="133"/>
      <c r="F569" s="133"/>
    </row>
    <row r="570" ht="15.75" customHeight="1">
      <c r="A570" s="133"/>
      <c r="B570" s="133"/>
      <c r="C570" s="133"/>
      <c r="D570" s="133"/>
      <c r="E570" s="133"/>
      <c r="F570" s="133"/>
    </row>
    <row r="571" ht="15.75" customHeight="1">
      <c r="A571" s="133"/>
      <c r="B571" s="133"/>
      <c r="C571" s="133"/>
      <c r="D571" s="133"/>
      <c r="E571" s="133"/>
      <c r="F571" s="133"/>
    </row>
    <row r="572" ht="15.75" customHeight="1">
      <c r="A572" s="133"/>
      <c r="B572" s="133"/>
      <c r="C572" s="133"/>
      <c r="D572" s="133"/>
      <c r="E572" s="133"/>
      <c r="F572" s="133"/>
    </row>
    <row r="573" ht="15.75" customHeight="1">
      <c r="A573" s="133"/>
      <c r="B573" s="133"/>
      <c r="C573" s="133"/>
      <c r="D573" s="133"/>
      <c r="E573" s="133"/>
      <c r="F573" s="133"/>
    </row>
    <row r="574" ht="15.75" customHeight="1">
      <c r="A574" s="133"/>
      <c r="B574" s="133"/>
      <c r="C574" s="133"/>
      <c r="D574" s="133"/>
      <c r="E574" s="133"/>
      <c r="F574" s="133"/>
    </row>
    <row r="575" ht="15.75" customHeight="1">
      <c r="A575" s="133"/>
      <c r="B575" s="133"/>
      <c r="C575" s="133"/>
      <c r="D575" s="133"/>
      <c r="E575" s="133"/>
      <c r="F575" s="133"/>
    </row>
    <row r="576" ht="15.75" customHeight="1">
      <c r="A576" s="133"/>
      <c r="B576" s="133"/>
      <c r="C576" s="133"/>
      <c r="D576" s="133"/>
      <c r="E576" s="133"/>
      <c r="F576" s="133"/>
    </row>
    <row r="577" ht="15.75" customHeight="1">
      <c r="A577" s="133"/>
      <c r="B577" s="133"/>
      <c r="C577" s="133"/>
      <c r="D577" s="133"/>
      <c r="E577" s="133"/>
      <c r="F577" s="133"/>
    </row>
    <row r="578" ht="15.75" customHeight="1">
      <c r="A578" s="133"/>
      <c r="B578" s="133"/>
      <c r="C578" s="133"/>
      <c r="D578" s="133"/>
      <c r="E578" s="133"/>
      <c r="F578" s="133"/>
    </row>
    <row r="579" ht="15.75" customHeight="1">
      <c r="A579" s="133"/>
      <c r="B579" s="133"/>
      <c r="C579" s="133"/>
      <c r="D579" s="133"/>
      <c r="E579" s="133"/>
      <c r="F579" s="133"/>
    </row>
    <row r="580" ht="15.75" customHeight="1">
      <c r="A580" s="133"/>
      <c r="B580" s="133"/>
      <c r="C580" s="133"/>
      <c r="D580" s="133"/>
      <c r="E580" s="133"/>
      <c r="F580" s="133"/>
    </row>
    <row r="581" ht="15.75" customHeight="1">
      <c r="A581" s="133"/>
      <c r="B581" s="133"/>
      <c r="C581" s="133"/>
      <c r="D581" s="133"/>
      <c r="E581" s="133"/>
      <c r="F581" s="133"/>
    </row>
    <row r="582" ht="15.75" customHeight="1">
      <c r="A582" s="133"/>
      <c r="B582" s="133"/>
      <c r="C582" s="133"/>
      <c r="D582" s="133"/>
      <c r="E582" s="133"/>
      <c r="F582" s="133"/>
    </row>
    <row r="583" ht="15.75" customHeight="1">
      <c r="A583" s="133"/>
      <c r="B583" s="133"/>
      <c r="C583" s="133"/>
      <c r="D583" s="133"/>
      <c r="E583" s="133"/>
      <c r="F583" s="133"/>
    </row>
    <row r="584" ht="15.75" customHeight="1">
      <c r="A584" s="133"/>
      <c r="B584" s="133"/>
      <c r="C584" s="133"/>
      <c r="D584" s="133"/>
      <c r="E584" s="133"/>
      <c r="F584" s="133"/>
    </row>
    <row r="585" ht="15.75" customHeight="1">
      <c r="A585" s="133"/>
      <c r="B585" s="133"/>
      <c r="C585" s="133"/>
      <c r="D585" s="133"/>
      <c r="E585" s="133"/>
      <c r="F585" s="133"/>
    </row>
    <row r="586" ht="15.75" customHeight="1">
      <c r="A586" s="133"/>
      <c r="B586" s="133"/>
      <c r="C586" s="133"/>
      <c r="D586" s="133"/>
      <c r="E586" s="133"/>
      <c r="F586" s="133"/>
    </row>
    <row r="587" ht="15.75" customHeight="1">
      <c r="A587" s="133"/>
      <c r="B587" s="133"/>
      <c r="C587" s="133"/>
      <c r="D587" s="133"/>
      <c r="E587" s="133"/>
      <c r="F587" s="133"/>
    </row>
    <row r="588" ht="15.75" customHeight="1">
      <c r="A588" s="133"/>
      <c r="B588" s="133"/>
      <c r="C588" s="133"/>
      <c r="D588" s="133"/>
      <c r="E588" s="133"/>
      <c r="F588" s="133"/>
    </row>
    <row r="589" ht="15.75" customHeight="1">
      <c r="A589" s="133"/>
      <c r="B589" s="133"/>
      <c r="C589" s="133"/>
      <c r="D589" s="133"/>
      <c r="E589" s="133"/>
      <c r="F589" s="133"/>
    </row>
    <row r="590" ht="15.75" customHeight="1">
      <c r="A590" s="133"/>
      <c r="B590" s="133"/>
      <c r="C590" s="133"/>
      <c r="D590" s="133"/>
      <c r="E590" s="133"/>
      <c r="F590" s="133"/>
    </row>
    <row r="591" ht="15.75" customHeight="1">
      <c r="A591" s="133"/>
      <c r="B591" s="133"/>
      <c r="C591" s="133"/>
      <c r="D591" s="133"/>
      <c r="E591" s="133"/>
      <c r="F591" s="133"/>
    </row>
    <row r="592" ht="15.75" customHeight="1">
      <c r="A592" s="133"/>
      <c r="B592" s="133"/>
      <c r="C592" s="133"/>
      <c r="D592" s="133"/>
      <c r="E592" s="133"/>
      <c r="F592" s="133"/>
    </row>
    <row r="593" ht="15.75" customHeight="1">
      <c r="A593" s="133"/>
      <c r="B593" s="133"/>
      <c r="C593" s="133"/>
      <c r="D593" s="133"/>
      <c r="E593" s="133"/>
      <c r="F593" s="133"/>
    </row>
    <row r="594" ht="15.75" customHeight="1">
      <c r="A594" s="133"/>
      <c r="B594" s="133"/>
      <c r="C594" s="133"/>
      <c r="D594" s="133"/>
      <c r="E594" s="133"/>
      <c r="F594" s="133"/>
    </row>
    <row r="595" ht="15.75" customHeight="1">
      <c r="A595" s="133"/>
      <c r="B595" s="133"/>
      <c r="C595" s="133"/>
      <c r="D595" s="133"/>
      <c r="E595" s="133"/>
      <c r="F595" s="133"/>
    </row>
    <row r="596" ht="15.75" customHeight="1">
      <c r="A596" s="133"/>
      <c r="B596" s="133"/>
      <c r="C596" s="133"/>
      <c r="D596" s="133"/>
      <c r="E596" s="133"/>
      <c r="F596" s="133"/>
    </row>
    <row r="597" ht="15.75" customHeight="1">
      <c r="A597" s="133"/>
      <c r="B597" s="133"/>
      <c r="C597" s="133"/>
      <c r="D597" s="133"/>
      <c r="E597" s="133"/>
      <c r="F597" s="133"/>
    </row>
    <row r="598" ht="15.75" customHeight="1">
      <c r="A598" s="133"/>
      <c r="B598" s="133"/>
      <c r="C598" s="133"/>
      <c r="D598" s="133"/>
      <c r="E598" s="133"/>
      <c r="F598" s="133"/>
    </row>
    <row r="599" ht="15.75" customHeight="1">
      <c r="A599" s="133"/>
      <c r="B599" s="133"/>
      <c r="C599" s="133"/>
      <c r="D599" s="133"/>
      <c r="E599" s="133"/>
      <c r="F599" s="133"/>
    </row>
    <row r="600" ht="15.75" customHeight="1">
      <c r="A600" s="133"/>
      <c r="B600" s="133"/>
      <c r="C600" s="133"/>
      <c r="D600" s="133"/>
      <c r="E600" s="133"/>
      <c r="F600" s="133"/>
    </row>
    <row r="601" ht="15.75" customHeight="1">
      <c r="A601" s="133"/>
      <c r="B601" s="133"/>
      <c r="C601" s="133"/>
      <c r="D601" s="133"/>
      <c r="E601" s="133"/>
      <c r="F601" s="133"/>
    </row>
    <row r="602" ht="15.75" customHeight="1">
      <c r="A602" s="133"/>
      <c r="B602" s="133"/>
      <c r="C602" s="133"/>
      <c r="D602" s="133"/>
      <c r="E602" s="133"/>
      <c r="F602" s="133"/>
    </row>
    <row r="603" ht="15.75" customHeight="1">
      <c r="A603" s="133"/>
      <c r="B603" s="133"/>
      <c r="C603" s="133"/>
      <c r="D603" s="133"/>
      <c r="E603" s="133"/>
      <c r="F603" s="133"/>
    </row>
    <row r="604" ht="15.75" customHeight="1">
      <c r="A604" s="133"/>
      <c r="B604" s="133"/>
      <c r="C604" s="133"/>
      <c r="D604" s="133"/>
      <c r="E604" s="133"/>
      <c r="F604" s="133"/>
    </row>
    <row r="605" ht="15.75" customHeight="1">
      <c r="A605" s="133"/>
      <c r="B605" s="133"/>
      <c r="C605" s="133"/>
      <c r="D605" s="133"/>
      <c r="E605" s="133"/>
      <c r="F605" s="133"/>
    </row>
    <row r="606" ht="15.75" customHeight="1">
      <c r="A606" s="133"/>
      <c r="B606" s="133"/>
      <c r="C606" s="133"/>
      <c r="D606" s="133"/>
      <c r="E606" s="133"/>
      <c r="F606" s="133"/>
    </row>
    <row r="607" ht="15.75" customHeight="1">
      <c r="A607" s="133"/>
      <c r="B607" s="133"/>
      <c r="C607" s="133"/>
      <c r="D607" s="133"/>
      <c r="E607" s="133"/>
      <c r="F607" s="133"/>
    </row>
    <row r="608" ht="15.75" customHeight="1">
      <c r="A608" s="133"/>
      <c r="B608" s="133"/>
      <c r="C608" s="133"/>
      <c r="D608" s="133"/>
      <c r="E608" s="133"/>
      <c r="F608" s="133"/>
    </row>
    <row r="609" ht="15.75" customHeight="1">
      <c r="A609" s="133"/>
      <c r="B609" s="133"/>
      <c r="C609" s="133"/>
      <c r="D609" s="133"/>
      <c r="E609" s="133"/>
      <c r="F609" s="133"/>
    </row>
    <row r="610" ht="15.75" customHeight="1">
      <c r="A610" s="133"/>
      <c r="B610" s="133"/>
      <c r="C610" s="133"/>
      <c r="D610" s="133"/>
      <c r="E610" s="133"/>
      <c r="F610" s="133"/>
    </row>
    <row r="611" ht="15.75" customHeight="1">
      <c r="A611" s="133"/>
      <c r="B611" s="133"/>
      <c r="C611" s="133"/>
      <c r="D611" s="133"/>
      <c r="E611" s="133"/>
      <c r="F611" s="133"/>
    </row>
    <row r="612" ht="15.75" customHeight="1">
      <c r="A612" s="133"/>
      <c r="B612" s="133"/>
      <c r="C612" s="133"/>
      <c r="D612" s="133"/>
      <c r="E612" s="133"/>
      <c r="F612" s="133"/>
    </row>
    <row r="613" ht="15.75" customHeight="1">
      <c r="A613" s="133"/>
      <c r="B613" s="133"/>
      <c r="C613" s="133"/>
      <c r="D613" s="133"/>
      <c r="E613" s="133"/>
      <c r="F613" s="133"/>
    </row>
    <row r="614" ht="15.75" customHeight="1">
      <c r="A614" s="133"/>
      <c r="B614" s="133"/>
      <c r="C614" s="133"/>
      <c r="D614" s="133"/>
      <c r="E614" s="133"/>
      <c r="F614" s="133"/>
    </row>
    <row r="615" ht="15.75" customHeight="1">
      <c r="A615" s="133"/>
      <c r="B615" s="133"/>
      <c r="C615" s="133"/>
      <c r="D615" s="133"/>
      <c r="E615" s="133"/>
      <c r="F615" s="133"/>
    </row>
    <row r="616" ht="15.75" customHeight="1">
      <c r="A616" s="133"/>
      <c r="B616" s="133"/>
      <c r="C616" s="133"/>
      <c r="D616" s="133"/>
      <c r="E616" s="133"/>
      <c r="F616" s="133"/>
    </row>
    <row r="617" ht="15.75" customHeight="1">
      <c r="A617" s="133"/>
      <c r="B617" s="133"/>
      <c r="C617" s="133"/>
      <c r="D617" s="133"/>
      <c r="E617" s="133"/>
      <c r="F617" s="133"/>
    </row>
    <row r="618" ht="15.75" customHeight="1">
      <c r="A618" s="133"/>
      <c r="B618" s="133"/>
      <c r="C618" s="133"/>
      <c r="D618" s="133"/>
      <c r="E618" s="133"/>
      <c r="F618" s="133"/>
    </row>
    <row r="619" ht="15.75" customHeight="1">
      <c r="A619" s="133"/>
      <c r="B619" s="133"/>
      <c r="C619" s="133"/>
      <c r="D619" s="133"/>
      <c r="E619" s="133"/>
      <c r="F619" s="133"/>
    </row>
    <row r="620" ht="15.75" customHeight="1">
      <c r="A620" s="133"/>
      <c r="B620" s="133"/>
      <c r="C620" s="133"/>
      <c r="D620" s="133"/>
      <c r="E620" s="133"/>
      <c r="F620" s="133"/>
    </row>
    <row r="621" ht="15.75" customHeight="1">
      <c r="A621" s="133"/>
      <c r="B621" s="133"/>
      <c r="C621" s="133"/>
      <c r="D621" s="133"/>
      <c r="E621" s="133"/>
      <c r="F621" s="133"/>
    </row>
    <row r="622" ht="15.75" customHeight="1">
      <c r="A622" s="133"/>
      <c r="B622" s="133"/>
      <c r="C622" s="133"/>
      <c r="D622" s="133"/>
      <c r="E622" s="133"/>
      <c r="F622" s="133"/>
    </row>
    <row r="623" ht="15.75" customHeight="1">
      <c r="A623" s="133"/>
      <c r="B623" s="133"/>
      <c r="C623" s="133"/>
      <c r="D623" s="133"/>
      <c r="E623" s="133"/>
      <c r="F623" s="133"/>
    </row>
    <row r="624" ht="15.75" customHeight="1">
      <c r="A624" s="133"/>
      <c r="B624" s="133"/>
      <c r="C624" s="133"/>
      <c r="D624" s="133"/>
      <c r="E624" s="133"/>
      <c r="F624" s="133"/>
    </row>
    <row r="625" ht="15.75" customHeight="1">
      <c r="A625" s="133"/>
      <c r="B625" s="133"/>
      <c r="C625" s="133"/>
      <c r="D625" s="133"/>
      <c r="E625" s="133"/>
      <c r="F625" s="133"/>
    </row>
    <row r="626" ht="15.75" customHeight="1">
      <c r="A626" s="133"/>
      <c r="B626" s="133"/>
      <c r="C626" s="133"/>
      <c r="D626" s="133"/>
      <c r="E626" s="133"/>
      <c r="F626" s="133"/>
    </row>
    <row r="627" ht="15.75" customHeight="1">
      <c r="A627" s="133"/>
      <c r="B627" s="133"/>
      <c r="C627" s="133"/>
      <c r="D627" s="133"/>
      <c r="E627" s="133"/>
      <c r="F627" s="133"/>
    </row>
    <row r="628" ht="15.75" customHeight="1">
      <c r="A628" s="133"/>
      <c r="B628" s="133"/>
      <c r="C628" s="133"/>
      <c r="D628" s="133"/>
      <c r="E628" s="133"/>
      <c r="F628" s="133"/>
    </row>
    <row r="629" ht="15.75" customHeight="1">
      <c r="A629" s="133"/>
      <c r="B629" s="133"/>
      <c r="C629" s="133"/>
      <c r="D629" s="133"/>
      <c r="E629" s="133"/>
      <c r="F629" s="133"/>
    </row>
    <row r="630" ht="15.75" customHeight="1">
      <c r="A630" s="133"/>
      <c r="B630" s="133"/>
      <c r="C630" s="133"/>
      <c r="D630" s="133"/>
      <c r="E630" s="133"/>
      <c r="F630" s="133"/>
    </row>
    <row r="631" ht="15.75" customHeight="1">
      <c r="A631" s="133"/>
      <c r="B631" s="133"/>
      <c r="C631" s="133"/>
      <c r="D631" s="133"/>
      <c r="E631" s="133"/>
      <c r="F631" s="133"/>
    </row>
    <row r="632" ht="15.75" customHeight="1">
      <c r="A632" s="133"/>
      <c r="B632" s="133"/>
      <c r="C632" s="133"/>
      <c r="D632" s="133"/>
      <c r="E632" s="133"/>
      <c r="F632" s="133"/>
    </row>
    <row r="633" ht="15.75" customHeight="1">
      <c r="A633" s="133"/>
      <c r="B633" s="133"/>
      <c r="C633" s="133"/>
      <c r="D633" s="133"/>
      <c r="E633" s="133"/>
      <c r="F633" s="133"/>
    </row>
    <row r="634" ht="15.75" customHeight="1">
      <c r="A634" s="133"/>
      <c r="B634" s="133"/>
      <c r="C634" s="133"/>
      <c r="D634" s="133"/>
      <c r="E634" s="133"/>
      <c r="F634" s="133"/>
    </row>
    <row r="635" ht="15.75" customHeight="1">
      <c r="A635" s="133"/>
      <c r="B635" s="133"/>
      <c r="C635" s="133"/>
      <c r="D635" s="133"/>
      <c r="E635" s="133"/>
      <c r="F635" s="133"/>
    </row>
    <row r="636" ht="15.75" customHeight="1">
      <c r="A636" s="133"/>
      <c r="B636" s="133"/>
      <c r="C636" s="133"/>
      <c r="D636" s="133"/>
      <c r="E636" s="133"/>
      <c r="F636" s="133"/>
    </row>
    <row r="637" ht="15.75" customHeight="1">
      <c r="A637" s="133"/>
      <c r="B637" s="133"/>
      <c r="C637" s="133"/>
      <c r="D637" s="133"/>
      <c r="E637" s="133"/>
      <c r="F637" s="133"/>
    </row>
    <row r="638" ht="15.75" customHeight="1">
      <c r="A638" s="133"/>
      <c r="B638" s="133"/>
      <c r="C638" s="133"/>
      <c r="D638" s="133"/>
      <c r="E638" s="133"/>
      <c r="F638" s="133"/>
    </row>
    <row r="639" ht="15.75" customHeight="1">
      <c r="A639" s="133"/>
      <c r="B639" s="133"/>
      <c r="C639" s="133"/>
      <c r="D639" s="133"/>
      <c r="E639" s="133"/>
      <c r="F639" s="133"/>
    </row>
    <row r="640" ht="15.75" customHeight="1">
      <c r="A640" s="133"/>
      <c r="B640" s="133"/>
      <c r="C640" s="133"/>
      <c r="D640" s="133"/>
      <c r="E640" s="133"/>
      <c r="F640" s="133"/>
    </row>
    <row r="641" ht="15.75" customHeight="1">
      <c r="A641" s="133"/>
      <c r="B641" s="133"/>
      <c r="C641" s="133"/>
      <c r="D641" s="133"/>
      <c r="E641" s="133"/>
      <c r="F641" s="133"/>
    </row>
    <row r="642" ht="15.75" customHeight="1">
      <c r="A642" s="133"/>
      <c r="B642" s="133"/>
      <c r="C642" s="133"/>
      <c r="D642" s="133"/>
      <c r="E642" s="133"/>
      <c r="F642" s="133"/>
    </row>
    <row r="643" ht="15.75" customHeight="1">
      <c r="A643" s="133"/>
      <c r="B643" s="133"/>
      <c r="C643" s="133"/>
      <c r="D643" s="133"/>
      <c r="E643" s="133"/>
      <c r="F643" s="133"/>
    </row>
    <row r="644" ht="15.75" customHeight="1">
      <c r="A644" s="133"/>
      <c r="B644" s="133"/>
      <c r="C644" s="133"/>
      <c r="D644" s="133"/>
      <c r="E644" s="133"/>
      <c r="F644" s="133"/>
    </row>
    <row r="645" ht="15.75" customHeight="1">
      <c r="A645" s="133"/>
      <c r="B645" s="133"/>
      <c r="C645" s="133"/>
      <c r="D645" s="133"/>
      <c r="E645" s="133"/>
      <c r="F645" s="133"/>
    </row>
    <row r="646" ht="15.75" customHeight="1">
      <c r="A646" s="133"/>
      <c r="B646" s="133"/>
      <c r="C646" s="133"/>
      <c r="D646" s="133"/>
      <c r="E646" s="133"/>
      <c r="F646" s="133"/>
    </row>
    <row r="647" ht="15.75" customHeight="1">
      <c r="A647" s="133"/>
      <c r="B647" s="133"/>
      <c r="C647" s="133"/>
      <c r="D647" s="133"/>
      <c r="E647" s="133"/>
      <c r="F647" s="133"/>
    </row>
    <row r="648" ht="15.75" customHeight="1">
      <c r="A648" s="133"/>
      <c r="B648" s="133"/>
      <c r="C648" s="133"/>
      <c r="D648" s="133"/>
      <c r="E648" s="133"/>
      <c r="F648" s="133"/>
    </row>
    <row r="649" ht="15.75" customHeight="1">
      <c r="A649" s="133"/>
      <c r="B649" s="133"/>
      <c r="C649" s="133"/>
      <c r="D649" s="133"/>
      <c r="E649" s="133"/>
      <c r="F649" s="133"/>
    </row>
    <row r="650" ht="15.75" customHeight="1">
      <c r="A650" s="133"/>
      <c r="B650" s="133"/>
      <c r="C650" s="133"/>
      <c r="D650" s="133"/>
      <c r="E650" s="133"/>
      <c r="F650" s="133"/>
    </row>
    <row r="651" ht="15.75" customHeight="1">
      <c r="A651" s="133"/>
      <c r="B651" s="133"/>
      <c r="C651" s="133"/>
      <c r="D651" s="133"/>
      <c r="E651" s="133"/>
      <c r="F651" s="133"/>
    </row>
    <row r="652" ht="15.75" customHeight="1">
      <c r="A652" s="133"/>
      <c r="B652" s="133"/>
      <c r="C652" s="133"/>
      <c r="D652" s="133"/>
      <c r="E652" s="133"/>
      <c r="F652" s="133"/>
    </row>
    <row r="653" ht="15.75" customHeight="1">
      <c r="A653" s="133"/>
      <c r="B653" s="133"/>
      <c r="C653" s="133"/>
      <c r="D653" s="133"/>
      <c r="E653" s="133"/>
      <c r="F653" s="133"/>
    </row>
    <row r="654" ht="15.75" customHeight="1">
      <c r="A654" s="133"/>
      <c r="B654" s="133"/>
      <c r="C654" s="133"/>
      <c r="D654" s="133"/>
      <c r="E654" s="133"/>
      <c r="F654" s="133"/>
    </row>
    <row r="655" ht="15.75" customHeight="1">
      <c r="A655" s="133"/>
      <c r="B655" s="133"/>
      <c r="C655" s="133"/>
      <c r="D655" s="133"/>
      <c r="E655" s="133"/>
      <c r="F655" s="133"/>
    </row>
    <row r="656" ht="15.75" customHeight="1">
      <c r="A656" s="133"/>
      <c r="B656" s="133"/>
      <c r="C656" s="133"/>
      <c r="D656" s="133"/>
      <c r="E656" s="133"/>
      <c r="F656" s="133"/>
    </row>
    <row r="657" ht="15.75" customHeight="1">
      <c r="A657" s="133"/>
      <c r="B657" s="133"/>
      <c r="C657" s="133"/>
      <c r="D657" s="133"/>
      <c r="E657" s="133"/>
      <c r="F657" s="133"/>
    </row>
    <row r="658" ht="15.75" customHeight="1">
      <c r="A658" s="133"/>
      <c r="B658" s="133"/>
      <c r="C658" s="133"/>
      <c r="D658" s="133"/>
      <c r="E658" s="133"/>
      <c r="F658" s="133"/>
    </row>
    <row r="659" ht="15.75" customHeight="1">
      <c r="A659" s="133"/>
      <c r="B659" s="133"/>
      <c r="C659" s="133"/>
      <c r="D659" s="133"/>
      <c r="E659" s="133"/>
      <c r="F659" s="133"/>
    </row>
    <row r="660" ht="15.75" customHeight="1">
      <c r="A660" s="133"/>
      <c r="B660" s="133"/>
      <c r="C660" s="133"/>
      <c r="D660" s="133"/>
      <c r="E660" s="133"/>
      <c r="F660" s="133"/>
    </row>
    <row r="661" ht="15.75" customHeight="1">
      <c r="A661" s="133"/>
      <c r="B661" s="133"/>
      <c r="C661" s="133"/>
      <c r="D661" s="133"/>
      <c r="E661" s="133"/>
      <c r="F661" s="133"/>
    </row>
    <row r="662" ht="15.75" customHeight="1">
      <c r="A662" s="133"/>
      <c r="B662" s="133"/>
      <c r="C662" s="133"/>
      <c r="D662" s="133"/>
      <c r="E662" s="133"/>
      <c r="F662" s="133"/>
    </row>
    <row r="663" ht="15.75" customHeight="1">
      <c r="A663" s="133"/>
      <c r="B663" s="133"/>
      <c r="C663" s="133"/>
      <c r="D663" s="133"/>
      <c r="E663" s="133"/>
      <c r="F663" s="133"/>
    </row>
    <row r="664" ht="15.75" customHeight="1">
      <c r="A664" s="133"/>
      <c r="B664" s="133"/>
      <c r="C664" s="133"/>
      <c r="D664" s="133"/>
      <c r="E664" s="133"/>
      <c r="F664" s="133"/>
    </row>
    <row r="665" ht="15.75" customHeight="1">
      <c r="A665" s="133"/>
      <c r="B665" s="133"/>
      <c r="C665" s="133"/>
      <c r="D665" s="133"/>
      <c r="E665" s="133"/>
      <c r="F665" s="133"/>
    </row>
    <row r="666" ht="15.75" customHeight="1">
      <c r="A666" s="133"/>
      <c r="B666" s="133"/>
      <c r="C666" s="133"/>
      <c r="D666" s="133"/>
      <c r="E666" s="133"/>
      <c r="F666" s="133"/>
    </row>
    <row r="667" ht="15.75" customHeight="1">
      <c r="A667" s="133"/>
      <c r="B667" s="133"/>
      <c r="C667" s="133"/>
      <c r="D667" s="133"/>
      <c r="E667" s="133"/>
      <c r="F667" s="133"/>
    </row>
    <row r="668" ht="15.75" customHeight="1">
      <c r="A668" s="133"/>
      <c r="B668" s="133"/>
      <c r="C668" s="133"/>
      <c r="D668" s="133"/>
      <c r="E668" s="133"/>
      <c r="F668" s="133"/>
    </row>
    <row r="669" ht="15.75" customHeight="1">
      <c r="A669" s="133"/>
      <c r="B669" s="133"/>
      <c r="C669" s="133"/>
      <c r="D669" s="133"/>
      <c r="E669" s="133"/>
      <c r="F669" s="133"/>
    </row>
    <row r="670" ht="15.75" customHeight="1">
      <c r="A670" s="133"/>
      <c r="B670" s="133"/>
      <c r="C670" s="133"/>
      <c r="D670" s="133"/>
      <c r="E670" s="133"/>
      <c r="F670" s="133"/>
    </row>
    <row r="671" ht="15.75" customHeight="1">
      <c r="A671" s="133"/>
      <c r="B671" s="133"/>
      <c r="C671" s="133"/>
      <c r="D671" s="133"/>
      <c r="E671" s="133"/>
      <c r="F671" s="133"/>
    </row>
    <row r="672" ht="15.75" customHeight="1">
      <c r="A672" s="133"/>
      <c r="B672" s="133"/>
      <c r="C672" s="133"/>
      <c r="D672" s="133"/>
      <c r="E672" s="133"/>
      <c r="F672" s="133"/>
    </row>
    <row r="673" ht="15.75" customHeight="1">
      <c r="A673" s="133"/>
      <c r="B673" s="133"/>
      <c r="C673" s="133"/>
      <c r="D673" s="133"/>
      <c r="E673" s="133"/>
      <c r="F673" s="133"/>
    </row>
    <row r="674" ht="15.75" customHeight="1">
      <c r="A674" s="133"/>
      <c r="B674" s="133"/>
      <c r="C674" s="133"/>
      <c r="D674" s="133"/>
      <c r="E674" s="133"/>
      <c r="F674" s="133"/>
    </row>
    <row r="675" ht="15.75" customHeight="1">
      <c r="A675" s="133"/>
      <c r="B675" s="133"/>
      <c r="C675" s="133"/>
      <c r="D675" s="133"/>
      <c r="E675" s="133"/>
      <c r="F675" s="133"/>
    </row>
    <row r="676" ht="15.75" customHeight="1">
      <c r="A676" s="133"/>
      <c r="B676" s="133"/>
      <c r="C676" s="133"/>
      <c r="D676" s="133"/>
      <c r="E676" s="133"/>
      <c r="F676" s="133"/>
    </row>
    <row r="677" ht="15.75" customHeight="1">
      <c r="A677" s="133"/>
      <c r="B677" s="133"/>
      <c r="C677" s="133"/>
      <c r="D677" s="133"/>
      <c r="E677" s="133"/>
      <c r="F677" s="133"/>
    </row>
    <row r="678" ht="15.75" customHeight="1">
      <c r="A678" s="133"/>
      <c r="B678" s="133"/>
      <c r="C678" s="133"/>
      <c r="D678" s="133"/>
      <c r="E678" s="133"/>
      <c r="F678" s="133"/>
    </row>
    <row r="679" ht="15.75" customHeight="1">
      <c r="A679" s="133"/>
      <c r="B679" s="133"/>
      <c r="C679" s="133"/>
      <c r="D679" s="133"/>
      <c r="E679" s="133"/>
      <c r="F679" s="133"/>
    </row>
    <row r="680" ht="15.75" customHeight="1">
      <c r="A680" s="133"/>
      <c r="B680" s="133"/>
      <c r="C680" s="133"/>
      <c r="D680" s="133"/>
      <c r="E680" s="133"/>
      <c r="F680" s="133"/>
    </row>
    <row r="681" ht="15.75" customHeight="1">
      <c r="A681" s="133"/>
      <c r="B681" s="133"/>
      <c r="C681" s="133"/>
      <c r="D681" s="133"/>
      <c r="E681" s="133"/>
      <c r="F681" s="133"/>
    </row>
    <row r="682" ht="15.75" customHeight="1">
      <c r="A682" s="133"/>
      <c r="B682" s="133"/>
      <c r="C682" s="133"/>
      <c r="D682" s="133"/>
      <c r="E682" s="133"/>
      <c r="F682" s="133"/>
    </row>
    <row r="683" ht="15.75" customHeight="1">
      <c r="A683" s="133"/>
      <c r="B683" s="133"/>
      <c r="C683" s="133"/>
      <c r="D683" s="133"/>
      <c r="E683" s="133"/>
      <c r="F683" s="133"/>
    </row>
    <row r="684" ht="15.75" customHeight="1">
      <c r="A684" s="133"/>
      <c r="B684" s="133"/>
      <c r="C684" s="133"/>
      <c r="D684" s="133"/>
      <c r="E684" s="133"/>
      <c r="F684" s="133"/>
    </row>
    <row r="685" ht="15.75" customHeight="1">
      <c r="A685" s="133"/>
      <c r="B685" s="133"/>
      <c r="C685" s="133"/>
      <c r="D685" s="133"/>
      <c r="E685" s="133"/>
      <c r="F685" s="133"/>
    </row>
    <row r="686" ht="15.75" customHeight="1">
      <c r="A686" s="133"/>
      <c r="B686" s="133"/>
      <c r="C686" s="133"/>
      <c r="D686" s="133"/>
      <c r="E686" s="133"/>
      <c r="F686" s="133"/>
    </row>
    <row r="687" ht="15.75" customHeight="1">
      <c r="A687" s="133"/>
      <c r="B687" s="133"/>
      <c r="C687" s="133"/>
      <c r="D687" s="133"/>
      <c r="E687" s="133"/>
      <c r="F687" s="133"/>
    </row>
    <row r="688" ht="15.75" customHeight="1">
      <c r="A688" s="133"/>
      <c r="B688" s="133"/>
      <c r="C688" s="133"/>
      <c r="D688" s="133"/>
      <c r="E688" s="133"/>
      <c r="F688" s="133"/>
    </row>
    <row r="689" ht="15.75" customHeight="1">
      <c r="A689" s="133"/>
      <c r="B689" s="133"/>
      <c r="C689" s="133"/>
      <c r="D689" s="133"/>
      <c r="E689" s="133"/>
      <c r="F689" s="133"/>
    </row>
    <row r="690" ht="15.75" customHeight="1">
      <c r="A690" s="133"/>
      <c r="B690" s="133"/>
      <c r="C690" s="133"/>
      <c r="D690" s="133"/>
      <c r="E690" s="133"/>
      <c r="F690" s="133"/>
    </row>
    <row r="691" ht="15.75" customHeight="1">
      <c r="A691" s="133"/>
      <c r="B691" s="133"/>
      <c r="C691" s="133"/>
      <c r="D691" s="133"/>
      <c r="E691" s="133"/>
      <c r="F691" s="133"/>
    </row>
    <row r="692" ht="15.75" customHeight="1">
      <c r="A692" s="133"/>
      <c r="B692" s="133"/>
      <c r="C692" s="133"/>
      <c r="D692" s="133"/>
      <c r="E692" s="133"/>
      <c r="F692" s="133"/>
    </row>
    <row r="693" ht="15.75" customHeight="1">
      <c r="A693" s="133"/>
      <c r="B693" s="133"/>
      <c r="C693" s="133"/>
      <c r="D693" s="133"/>
      <c r="E693" s="133"/>
      <c r="F693" s="133"/>
    </row>
    <row r="694" ht="15.75" customHeight="1">
      <c r="A694" s="133"/>
      <c r="B694" s="133"/>
      <c r="C694" s="133"/>
      <c r="D694" s="133"/>
      <c r="E694" s="133"/>
      <c r="F694" s="133"/>
    </row>
    <row r="695" ht="15.75" customHeight="1">
      <c r="A695" s="133"/>
      <c r="B695" s="133"/>
      <c r="C695" s="133"/>
      <c r="D695" s="133"/>
      <c r="E695" s="133"/>
      <c r="F695" s="133"/>
    </row>
    <row r="696" ht="15.75" customHeight="1">
      <c r="A696" s="133"/>
      <c r="B696" s="133"/>
      <c r="C696" s="133"/>
      <c r="D696" s="133"/>
      <c r="E696" s="133"/>
      <c r="F696" s="133"/>
    </row>
    <row r="697" ht="15.75" customHeight="1">
      <c r="A697" s="133"/>
      <c r="B697" s="133"/>
      <c r="C697" s="133"/>
      <c r="D697" s="133"/>
      <c r="E697" s="133"/>
      <c r="F697" s="133"/>
    </row>
    <row r="698" ht="15.75" customHeight="1">
      <c r="A698" s="133"/>
      <c r="B698" s="133"/>
      <c r="C698" s="133"/>
      <c r="D698" s="133"/>
      <c r="E698" s="133"/>
      <c r="F698" s="133"/>
    </row>
    <row r="699" ht="15.75" customHeight="1">
      <c r="A699" s="133"/>
      <c r="B699" s="133"/>
      <c r="C699" s="133"/>
      <c r="D699" s="133"/>
      <c r="E699" s="133"/>
      <c r="F699" s="133"/>
    </row>
    <row r="700" ht="15.75" customHeight="1">
      <c r="A700" s="133"/>
      <c r="B700" s="133"/>
      <c r="C700" s="133"/>
      <c r="D700" s="133"/>
      <c r="E700" s="133"/>
      <c r="F700" s="133"/>
    </row>
    <row r="701" ht="15.75" customHeight="1">
      <c r="A701" s="133"/>
      <c r="B701" s="133"/>
      <c r="C701" s="133"/>
      <c r="D701" s="133"/>
      <c r="E701" s="133"/>
      <c r="F701" s="133"/>
    </row>
    <row r="702" ht="15.75" customHeight="1">
      <c r="A702" s="133"/>
      <c r="B702" s="133"/>
      <c r="C702" s="133"/>
      <c r="D702" s="133"/>
      <c r="E702" s="133"/>
      <c r="F702" s="133"/>
    </row>
    <row r="703" ht="15.75" customHeight="1">
      <c r="A703" s="133"/>
      <c r="B703" s="133"/>
      <c r="C703" s="133"/>
      <c r="D703" s="133"/>
      <c r="E703" s="133"/>
      <c r="F703" s="133"/>
    </row>
    <row r="704" ht="15.75" customHeight="1">
      <c r="A704" s="133"/>
      <c r="B704" s="133"/>
      <c r="C704" s="133"/>
      <c r="D704" s="133"/>
      <c r="E704" s="133"/>
      <c r="F704" s="133"/>
    </row>
    <row r="705" ht="15.75" customHeight="1">
      <c r="A705" s="133"/>
      <c r="B705" s="133"/>
      <c r="C705" s="133"/>
      <c r="D705" s="133"/>
      <c r="E705" s="133"/>
      <c r="F705" s="133"/>
    </row>
    <row r="706" ht="15.75" customHeight="1">
      <c r="A706" s="133"/>
      <c r="B706" s="133"/>
      <c r="C706" s="133"/>
      <c r="D706" s="133"/>
      <c r="E706" s="133"/>
      <c r="F706" s="133"/>
    </row>
    <row r="707" ht="15.75" customHeight="1">
      <c r="A707" s="133"/>
      <c r="B707" s="133"/>
      <c r="C707" s="133"/>
      <c r="D707" s="133"/>
      <c r="E707" s="133"/>
      <c r="F707" s="133"/>
    </row>
    <row r="708" ht="15.75" customHeight="1">
      <c r="A708" s="133"/>
      <c r="B708" s="133"/>
      <c r="C708" s="133"/>
      <c r="D708" s="133"/>
      <c r="E708" s="133"/>
      <c r="F708" s="133"/>
    </row>
    <row r="709" ht="15.75" customHeight="1">
      <c r="A709" s="133"/>
      <c r="B709" s="133"/>
      <c r="C709" s="133"/>
      <c r="D709" s="133"/>
      <c r="E709" s="133"/>
      <c r="F709" s="133"/>
    </row>
    <row r="710" ht="15.75" customHeight="1">
      <c r="A710" s="133"/>
      <c r="B710" s="133"/>
      <c r="C710" s="133"/>
      <c r="D710" s="133"/>
      <c r="E710" s="133"/>
      <c r="F710" s="133"/>
    </row>
    <row r="711" ht="15.75" customHeight="1">
      <c r="A711" s="133"/>
      <c r="B711" s="133"/>
      <c r="C711" s="133"/>
      <c r="D711" s="133"/>
      <c r="E711" s="133"/>
      <c r="F711" s="133"/>
    </row>
    <row r="712" ht="15.75" customHeight="1">
      <c r="A712" s="133"/>
      <c r="B712" s="133"/>
      <c r="C712" s="133"/>
      <c r="D712" s="133"/>
      <c r="E712" s="133"/>
      <c r="F712" s="133"/>
    </row>
    <row r="713" ht="15.75" customHeight="1">
      <c r="A713" s="133"/>
      <c r="B713" s="133"/>
      <c r="C713" s="133"/>
      <c r="D713" s="133"/>
      <c r="E713" s="133"/>
      <c r="F713" s="133"/>
    </row>
    <row r="714" ht="15.75" customHeight="1">
      <c r="A714" s="133"/>
      <c r="B714" s="133"/>
      <c r="C714" s="133"/>
      <c r="D714" s="133"/>
      <c r="E714" s="133"/>
      <c r="F714" s="133"/>
    </row>
    <row r="715" ht="15.75" customHeight="1">
      <c r="A715" s="133"/>
      <c r="B715" s="133"/>
      <c r="C715" s="133"/>
      <c r="D715" s="133"/>
      <c r="E715" s="133"/>
      <c r="F715" s="133"/>
    </row>
    <row r="716" ht="15.75" customHeight="1">
      <c r="A716" s="133"/>
      <c r="B716" s="133"/>
      <c r="C716" s="133"/>
      <c r="D716" s="133"/>
      <c r="E716" s="133"/>
      <c r="F716" s="133"/>
    </row>
    <row r="717" ht="15.75" customHeight="1">
      <c r="A717" s="133"/>
      <c r="B717" s="133"/>
      <c r="C717" s="133"/>
      <c r="D717" s="133"/>
      <c r="E717" s="133"/>
      <c r="F717" s="133"/>
    </row>
    <row r="718" ht="15.75" customHeight="1">
      <c r="A718" s="133"/>
      <c r="B718" s="133"/>
      <c r="C718" s="133"/>
      <c r="D718" s="133"/>
      <c r="E718" s="133"/>
      <c r="F718" s="133"/>
    </row>
    <row r="719" ht="15.75" customHeight="1">
      <c r="A719" s="133"/>
      <c r="B719" s="133"/>
      <c r="C719" s="133"/>
      <c r="D719" s="133"/>
      <c r="E719" s="133"/>
      <c r="F719" s="133"/>
    </row>
    <row r="720" ht="15.75" customHeight="1">
      <c r="A720" s="133"/>
      <c r="B720" s="133"/>
      <c r="C720" s="133"/>
      <c r="D720" s="133"/>
      <c r="E720" s="133"/>
      <c r="F720" s="133"/>
    </row>
    <row r="721" ht="15.75" customHeight="1">
      <c r="A721" s="133"/>
      <c r="B721" s="133"/>
      <c r="C721" s="133"/>
      <c r="D721" s="133"/>
      <c r="E721" s="133"/>
      <c r="F721" s="133"/>
    </row>
    <row r="722" ht="15.75" customHeight="1">
      <c r="A722" s="133"/>
      <c r="B722" s="133"/>
      <c r="C722" s="133"/>
      <c r="D722" s="133"/>
      <c r="E722" s="133"/>
      <c r="F722" s="133"/>
    </row>
    <row r="723" ht="15.75" customHeight="1">
      <c r="A723" s="133"/>
      <c r="B723" s="133"/>
      <c r="C723" s="133"/>
      <c r="D723" s="133"/>
      <c r="E723" s="133"/>
      <c r="F723" s="133"/>
    </row>
    <row r="724" ht="15.75" customHeight="1">
      <c r="A724" s="133"/>
      <c r="B724" s="133"/>
      <c r="C724" s="133"/>
      <c r="D724" s="133"/>
      <c r="E724" s="133"/>
      <c r="F724" s="133"/>
    </row>
    <row r="725" ht="15.75" customHeight="1">
      <c r="A725" s="133"/>
      <c r="B725" s="133"/>
      <c r="C725" s="133"/>
      <c r="D725" s="133"/>
      <c r="E725" s="133"/>
      <c r="F725" s="133"/>
    </row>
    <row r="726" ht="15.75" customHeight="1">
      <c r="A726" s="133"/>
      <c r="B726" s="133"/>
      <c r="C726" s="133"/>
      <c r="D726" s="133"/>
      <c r="E726" s="133"/>
      <c r="F726" s="133"/>
    </row>
    <row r="727" ht="15.75" customHeight="1">
      <c r="A727" s="133"/>
      <c r="B727" s="133"/>
      <c r="C727" s="133"/>
      <c r="D727" s="133"/>
      <c r="E727" s="133"/>
      <c r="F727" s="133"/>
    </row>
    <row r="728" ht="15.75" customHeight="1">
      <c r="A728" s="133"/>
      <c r="B728" s="133"/>
      <c r="C728" s="133"/>
      <c r="D728" s="133"/>
      <c r="E728" s="133"/>
      <c r="F728" s="133"/>
    </row>
    <row r="729" ht="15.75" customHeight="1">
      <c r="A729" s="133"/>
      <c r="B729" s="133"/>
      <c r="C729" s="133"/>
      <c r="D729" s="133"/>
      <c r="E729" s="133"/>
      <c r="F729" s="133"/>
    </row>
    <row r="730" ht="15.75" customHeight="1">
      <c r="A730" s="133"/>
      <c r="B730" s="133"/>
      <c r="C730" s="133"/>
      <c r="D730" s="133"/>
      <c r="E730" s="133"/>
      <c r="F730" s="133"/>
    </row>
    <row r="731" ht="15.75" customHeight="1">
      <c r="A731" s="133"/>
      <c r="B731" s="133"/>
      <c r="C731" s="133"/>
      <c r="D731" s="133"/>
      <c r="E731" s="133"/>
      <c r="F731" s="133"/>
    </row>
    <row r="732" ht="15.75" customHeight="1">
      <c r="A732" s="133"/>
      <c r="B732" s="133"/>
      <c r="C732" s="133"/>
      <c r="D732" s="133"/>
      <c r="E732" s="133"/>
      <c r="F732" s="133"/>
    </row>
    <row r="733" ht="15.75" customHeight="1">
      <c r="A733" s="133"/>
      <c r="B733" s="133"/>
      <c r="C733" s="133"/>
      <c r="D733" s="133"/>
      <c r="E733" s="133"/>
      <c r="F733" s="133"/>
    </row>
    <row r="734" ht="15.75" customHeight="1">
      <c r="A734" s="133"/>
      <c r="B734" s="133"/>
      <c r="C734" s="133"/>
      <c r="D734" s="133"/>
      <c r="E734" s="133"/>
      <c r="F734" s="133"/>
    </row>
    <row r="735" ht="15.75" customHeight="1">
      <c r="A735" s="133"/>
      <c r="B735" s="133"/>
      <c r="C735" s="133"/>
      <c r="D735" s="133"/>
      <c r="E735" s="133"/>
      <c r="F735" s="133"/>
    </row>
    <row r="736" ht="15.75" customHeight="1">
      <c r="A736" s="133"/>
      <c r="B736" s="133"/>
      <c r="C736" s="133"/>
      <c r="D736" s="133"/>
      <c r="E736" s="133"/>
      <c r="F736" s="133"/>
    </row>
    <row r="737" ht="15.75" customHeight="1">
      <c r="A737" s="133"/>
      <c r="B737" s="133"/>
      <c r="C737" s="133"/>
      <c r="D737" s="133"/>
      <c r="E737" s="133"/>
      <c r="F737" s="133"/>
    </row>
    <row r="738" ht="15.75" customHeight="1">
      <c r="A738" s="133"/>
      <c r="B738" s="133"/>
      <c r="C738" s="133"/>
      <c r="D738" s="133"/>
      <c r="E738" s="133"/>
      <c r="F738" s="133"/>
    </row>
    <row r="739" ht="15.75" customHeight="1">
      <c r="A739" s="133"/>
      <c r="B739" s="133"/>
      <c r="C739" s="133"/>
      <c r="D739" s="133"/>
      <c r="E739" s="133"/>
      <c r="F739" s="133"/>
    </row>
    <row r="740" ht="15.75" customHeight="1">
      <c r="A740" s="133"/>
      <c r="B740" s="133"/>
      <c r="C740" s="133"/>
      <c r="D740" s="133"/>
      <c r="E740" s="133"/>
      <c r="F740" s="133"/>
    </row>
    <row r="741" ht="15.75" customHeight="1">
      <c r="A741" s="133"/>
      <c r="B741" s="133"/>
      <c r="C741" s="133"/>
      <c r="D741" s="133"/>
      <c r="E741" s="133"/>
      <c r="F741" s="133"/>
    </row>
    <row r="742" ht="15.75" customHeight="1">
      <c r="A742" s="133"/>
      <c r="B742" s="133"/>
      <c r="C742" s="133"/>
      <c r="D742" s="133"/>
      <c r="E742" s="133"/>
      <c r="F742" s="133"/>
    </row>
    <row r="743" ht="15.75" customHeight="1">
      <c r="A743" s="133"/>
      <c r="B743" s="133"/>
      <c r="C743" s="133"/>
      <c r="D743" s="133"/>
      <c r="E743" s="133"/>
      <c r="F743" s="133"/>
    </row>
    <row r="744" ht="15.75" customHeight="1">
      <c r="A744" s="133"/>
      <c r="B744" s="133"/>
      <c r="C744" s="133"/>
      <c r="D744" s="133"/>
      <c r="E744" s="133"/>
      <c r="F744" s="133"/>
    </row>
    <row r="745" ht="15.75" customHeight="1">
      <c r="A745" s="133"/>
      <c r="B745" s="133"/>
      <c r="C745" s="133"/>
      <c r="D745" s="133"/>
      <c r="E745" s="133"/>
      <c r="F745" s="133"/>
    </row>
    <row r="746" ht="15.75" customHeight="1">
      <c r="A746" s="133"/>
      <c r="B746" s="133"/>
      <c r="C746" s="133"/>
      <c r="D746" s="133"/>
      <c r="E746" s="133"/>
      <c r="F746" s="133"/>
    </row>
    <row r="747" ht="15.75" customHeight="1">
      <c r="A747" s="133"/>
      <c r="B747" s="133"/>
      <c r="C747" s="133"/>
      <c r="D747" s="133"/>
      <c r="E747" s="133"/>
      <c r="F747" s="133"/>
    </row>
    <row r="748" ht="15.75" customHeight="1">
      <c r="A748" s="133"/>
      <c r="B748" s="133"/>
      <c r="C748" s="133"/>
      <c r="D748" s="133"/>
      <c r="E748" s="133"/>
      <c r="F748" s="133"/>
    </row>
    <row r="749" ht="15.75" customHeight="1">
      <c r="A749" s="133"/>
      <c r="B749" s="133"/>
      <c r="C749" s="133"/>
      <c r="D749" s="133"/>
      <c r="E749" s="133"/>
      <c r="F749" s="133"/>
    </row>
    <row r="750" ht="15.75" customHeight="1">
      <c r="A750" s="133"/>
      <c r="B750" s="133"/>
      <c r="C750" s="133"/>
      <c r="D750" s="133"/>
      <c r="E750" s="133"/>
      <c r="F750" s="133"/>
    </row>
    <row r="751" ht="15.75" customHeight="1">
      <c r="A751" s="133"/>
      <c r="B751" s="133"/>
      <c r="C751" s="133"/>
      <c r="D751" s="133"/>
      <c r="E751" s="133"/>
      <c r="F751" s="133"/>
    </row>
    <row r="752" ht="15.75" customHeight="1">
      <c r="A752" s="133"/>
      <c r="B752" s="133"/>
      <c r="C752" s="133"/>
      <c r="D752" s="133"/>
      <c r="E752" s="133"/>
      <c r="F752" s="133"/>
    </row>
    <row r="753" ht="15.75" customHeight="1">
      <c r="A753" s="133"/>
      <c r="B753" s="133"/>
      <c r="C753" s="133"/>
      <c r="D753" s="133"/>
      <c r="E753" s="133"/>
      <c r="F753" s="133"/>
    </row>
    <row r="754" ht="15.75" customHeight="1">
      <c r="A754" s="133"/>
      <c r="B754" s="133"/>
      <c r="C754" s="133"/>
      <c r="D754" s="133"/>
      <c r="E754" s="133"/>
      <c r="F754" s="133"/>
    </row>
    <row r="755" ht="15.75" customHeight="1">
      <c r="A755" s="133"/>
      <c r="B755" s="133"/>
      <c r="C755" s="133"/>
      <c r="D755" s="133"/>
      <c r="E755" s="133"/>
      <c r="F755" s="133"/>
    </row>
    <row r="756" ht="15.75" customHeight="1">
      <c r="A756" s="133"/>
      <c r="B756" s="133"/>
      <c r="C756" s="133"/>
      <c r="D756" s="133"/>
      <c r="E756" s="133"/>
      <c r="F756" s="133"/>
    </row>
    <row r="757" ht="15.75" customHeight="1">
      <c r="A757" s="133"/>
      <c r="B757" s="133"/>
      <c r="C757" s="133"/>
      <c r="D757" s="133"/>
      <c r="E757" s="133"/>
      <c r="F757" s="133"/>
    </row>
    <row r="758" ht="15.75" customHeight="1">
      <c r="A758" s="133"/>
      <c r="B758" s="133"/>
      <c r="C758" s="133"/>
      <c r="D758" s="133"/>
      <c r="E758" s="133"/>
      <c r="F758" s="133"/>
    </row>
    <row r="759" ht="15.75" customHeight="1">
      <c r="A759" s="133"/>
      <c r="B759" s="133"/>
      <c r="C759" s="133"/>
      <c r="D759" s="133"/>
      <c r="E759" s="133"/>
      <c r="F759" s="133"/>
    </row>
    <row r="760" ht="15.75" customHeight="1">
      <c r="A760" s="133"/>
      <c r="B760" s="133"/>
      <c r="C760" s="133"/>
      <c r="D760" s="133"/>
      <c r="E760" s="133"/>
      <c r="F760" s="133"/>
    </row>
    <row r="761" ht="15.75" customHeight="1">
      <c r="A761" s="133"/>
      <c r="B761" s="133"/>
      <c r="C761" s="133"/>
      <c r="D761" s="133"/>
      <c r="E761" s="133"/>
      <c r="F761" s="133"/>
    </row>
    <row r="762" ht="15.75" customHeight="1">
      <c r="A762" s="133"/>
      <c r="B762" s="133"/>
      <c r="C762" s="133"/>
      <c r="D762" s="133"/>
      <c r="E762" s="133"/>
      <c r="F762" s="133"/>
    </row>
    <row r="763" ht="15.75" customHeight="1">
      <c r="A763" s="133"/>
      <c r="B763" s="133"/>
      <c r="C763" s="133"/>
      <c r="D763" s="133"/>
      <c r="E763" s="133"/>
      <c r="F763" s="133"/>
    </row>
    <row r="764" ht="15.75" customHeight="1">
      <c r="A764" s="133"/>
      <c r="B764" s="133"/>
      <c r="C764" s="133"/>
      <c r="D764" s="133"/>
      <c r="E764" s="133"/>
      <c r="F764" s="133"/>
    </row>
    <row r="765" ht="15.75" customHeight="1">
      <c r="A765" s="133"/>
      <c r="B765" s="133"/>
      <c r="C765" s="133"/>
      <c r="D765" s="133"/>
      <c r="E765" s="133"/>
      <c r="F765" s="133"/>
    </row>
    <row r="766" ht="15.75" customHeight="1">
      <c r="A766" s="133"/>
      <c r="B766" s="133"/>
      <c r="C766" s="133"/>
      <c r="D766" s="133"/>
      <c r="E766" s="133"/>
      <c r="F766" s="133"/>
    </row>
    <row r="767" ht="15.75" customHeight="1">
      <c r="A767" s="133"/>
      <c r="B767" s="133"/>
      <c r="C767" s="133"/>
      <c r="D767" s="133"/>
      <c r="E767" s="133"/>
      <c r="F767" s="133"/>
    </row>
    <row r="768" ht="15.75" customHeight="1">
      <c r="A768" s="133"/>
      <c r="B768" s="133"/>
      <c r="C768" s="133"/>
      <c r="D768" s="133"/>
      <c r="E768" s="133"/>
      <c r="F768" s="133"/>
    </row>
    <row r="769" ht="15.75" customHeight="1">
      <c r="A769" s="133"/>
      <c r="B769" s="133"/>
      <c r="C769" s="133"/>
      <c r="D769" s="133"/>
      <c r="E769" s="133"/>
      <c r="F769" s="133"/>
    </row>
    <row r="770" ht="15.75" customHeight="1">
      <c r="A770" s="133"/>
      <c r="B770" s="133"/>
      <c r="C770" s="133"/>
      <c r="D770" s="133"/>
      <c r="E770" s="133"/>
      <c r="F770" s="133"/>
    </row>
    <row r="771" ht="15.75" customHeight="1">
      <c r="A771" s="133"/>
      <c r="B771" s="133"/>
      <c r="C771" s="133"/>
      <c r="D771" s="133"/>
      <c r="E771" s="133"/>
      <c r="F771" s="133"/>
    </row>
    <row r="772" ht="15.75" customHeight="1">
      <c r="A772" s="133"/>
      <c r="B772" s="133"/>
      <c r="C772" s="133"/>
      <c r="D772" s="133"/>
      <c r="E772" s="133"/>
      <c r="F772" s="133"/>
    </row>
    <row r="773" ht="15.75" customHeight="1">
      <c r="A773" s="133"/>
      <c r="B773" s="133"/>
      <c r="C773" s="133"/>
      <c r="D773" s="133"/>
      <c r="E773" s="133"/>
      <c r="F773" s="133"/>
    </row>
    <row r="774" ht="15.75" customHeight="1">
      <c r="A774" s="133"/>
      <c r="B774" s="133"/>
      <c r="C774" s="133"/>
      <c r="D774" s="133"/>
      <c r="E774" s="133"/>
      <c r="F774" s="133"/>
    </row>
    <row r="775" ht="15.75" customHeight="1">
      <c r="A775" s="133"/>
      <c r="B775" s="133"/>
      <c r="C775" s="133"/>
      <c r="D775" s="133"/>
      <c r="E775" s="133"/>
      <c r="F775" s="133"/>
    </row>
    <row r="776" ht="15.75" customHeight="1">
      <c r="A776" s="133"/>
      <c r="B776" s="133"/>
      <c r="C776" s="133"/>
      <c r="D776" s="133"/>
      <c r="E776" s="133"/>
      <c r="F776" s="133"/>
    </row>
    <row r="777" ht="15.75" customHeight="1">
      <c r="A777" s="133"/>
      <c r="B777" s="133"/>
      <c r="C777" s="133"/>
      <c r="D777" s="133"/>
      <c r="E777" s="133"/>
      <c r="F777" s="133"/>
    </row>
    <row r="778" ht="15.75" customHeight="1">
      <c r="A778" s="133"/>
      <c r="B778" s="133"/>
      <c r="C778" s="133"/>
      <c r="D778" s="133"/>
      <c r="E778" s="133"/>
      <c r="F778" s="133"/>
    </row>
    <row r="779" ht="15.75" customHeight="1">
      <c r="A779" s="133"/>
      <c r="B779" s="133"/>
      <c r="C779" s="133"/>
      <c r="D779" s="133"/>
      <c r="E779" s="133"/>
      <c r="F779" s="133"/>
    </row>
    <row r="780" ht="15.75" customHeight="1">
      <c r="A780" s="133"/>
      <c r="B780" s="133"/>
      <c r="C780" s="133"/>
      <c r="D780" s="133"/>
      <c r="E780" s="133"/>
      <c r="F780" s="133"/>
    </row>
    <row r="781" ht="15.75" customHeight="1">
      <c r="A781" s="133"/>
      <c r="B781" s="133"/>
      <c r="C781" s="133"/>
      <c r="D781" s="133"/>
      <c r="E781" s="133"/>
      <c r="F781" s="133"/>
    </row>
    <row r="782" ht="15.75" customHeight="1">
      <c r="A782" s="133"/>
      <c r="B782" s="133"/>
      <c r="C782" s="133"/>
      <c r="D782" s="133"/>
      <c r="E782" s="133"/>
      <c r="F782" s="133"/>
    </row>
    <row r="783" ht="15.75" customHeight="1">
      <c r="A783" s="133"/>
      <c r="B783" s="133"/>
      <c r="C783" s="133"/>
      <c r="D783" s="133"/>
      <c r="E783" s="133"/>
      <c r="F783" s="133"/>
    </row>
    <row r="784" ht="15.75" customHeight="1">
      <c r="A784" s="133"/>
      <c r="B784" s="133"/>
      <c r="C784" s="133"/>
      <c r="D784" s="133"/>
      <c r="E784" s="133"/>
      <c r="F784" s="133"/>
    </row>
    <row r="785" ht="15.75" customHeight="1">
      <c r="A785" s="133"/>
      <c r="B785" s="133"/>
      <c r="C785" s="133"/>
      <c r="D785" s="133"/>
      <c r="E785" s="133"/>
      <c r="F785" s="133"/>
    </row>
    <row r="786" ht="15.75" customHeight="1">
      <c r="A786" s="133"/>
      <c r="B786" s="133"/>
      <c r="C786" s="133"/>
      <c r="D786" s="133"/>
      <c r="E786" s="133"/>
      <c r="F786" s="133"/>
    </row>
    <row r="787" ht="15.75" customHeight="1">
      <c r="A787" s="133"/>
      <c r="B787" s="133"/>
      <c r="C787" s="133"/>
      <c r="D787" s="133"/>
      <c r="E787" s="133"/>
      <c r="F787" s="133"/>
    </row>
    <row r="788" ht="15.75" customHeight="1">
      <c r="A788" s="133"/>
      <c r="B788" s="133"/>
      <c r="C788" s="133"/>
      <c r="D788" s="133"/>
      <c r="E788" s="133"/>
      <c r="F788" s="133"/>
    </row>
    <row r="789" ht="15.75" customHeight="1">
      <c r="A789" s="133"/>
      <c r="B789" s="133"/>
      <c r="C789" s="133"/>
      <c r="D789" s="133"/>
      <c r="E789" s="133"/>
      <c r="F789" s="133"/>
    </row>
    <row r="790" ht="15.75" customHeight="1">
      <c r="A790" s="133"/>
      <c r="B790" s="133"/>
      <c r="C790" s="133"/>
      <c r="D790" s="133"/>
      <c r="E790" s="133"/>
      <c r="F790" s="133"/>
    </row>
    <row r="791" ht="15.75" customHeight="1">
      <c r="A791" s="133"/>
      <c r="B791" s="133"/>
      <c r="C791" s="133"/>
      <c r="D791" s="133"/>
      <c r="E791" s="133"/>
      <c r="F791" s="133"/>
    </row>
    <row r="792" ht="15.75" customHeight="1">
      <c r="A792" s="133"/>
      <c r="B792" s="133"/>
      <c r="C792" s="133"/>
      <c r="D792" s="133"/>
      <c r="E792" s="133"/>
      <c r="F792" s="133"/>
    </row>
    <row r="793" ht="15.75" customHeight="1">
      <c r="A793" s="133"/>
      <c r="B793" s="133"/>
      <c r="C793" s="133"/>
      <c r="D793" s="133"/>
      <c r="E793" s="133"/>
      <c r="F793" s="133"/>
    </row>
    <row r="794" ht="15.75" customHeight="1">
      <c r="A794" s="133"/>
      <c r="B794" s="133"/>
      <c r="C794" s="133"/>
      <c r="D794" s="133"/>
      <c r="E794" s="133"/>
      <c r="F794" s="133"/>
    </row>
    <row r="795" ht="15.75" customHeight="1">
      <c r="A795" s="133"/>
      <c r="B795" s="133"/>
      <c r="C795" s="133"/>
      <c r="D795" s="133"/>
      <c r="E795" s="133"/>
      <c r="F795" s="133"/>
    </row>
    <row r="796" ht="15.75" customHeight="1">
      <c r="A796" s="133"/>
      <c r="B796" s="133"/>
      <c r="C796" s="133"/>
      <c r="D796" s="133"/>
      <c r="E796" s="133"/>
      <c r="F796" s="133"/>
    </row>
    <row r="797" ht="15.75" customHeight="1">
      <c r="A797" s="133"/>
      <c r="B797" s="133"/>
      <c r="C797" s="133"/>
      <c r="D797" s="133"/>
      <c r="E797" s="133"/>
      <c r="F797" s="133"/>
    </row>
    <row r="798" ht="15.75" customHeight="1">
      <c r="A798" s="133"/>
      <c r="B798" s="133"/>
      <c r="C798" s="133"/>
      <c r="D798" s="133"/>
      <c r="E798" s="133"/>
      <c r="F798" s="133"/>
    </row>
    <row r="799" ht="15.75" customHeight="1">
      <c r="A799" s="133"/>
      <c r="B799" s="133"/>
      <c r="C799" s="133"/>
      <c r="D799" s="133"/>
      <c r="E799" s="133"/>
      <c r="F799" s="133"/>
    </row>
    <row r="800" ht="15.75" customHeight="1">
      <c r="A800" s="133"/>
      <c r="B800" s="133"/>
      <c r="C800" s="133"/>
      <c r="D800" s="133"/>
      <c r="E800" s="133"/>
      <c r="F800" s="133"/>
    </row>
    <row r="801" ht="15.75" customHeight="1">
      <c r="A801" s="133"/>
      <c r="B801" s="133"/>
      <c r="C801" s="133"/>
      <c r="D801" s="133"/>
      <c r="E801" s="133"/>
      <c r="F801" s="133"/>
    </row>
    <row r="802" ht="15.75" customHeight="1">
      <c r="A802" s="133"/>
      <c r="B802" s="133"/>
      <c r="C802" s="133"/>
      <c r="D802" s="133"/>
      <c r="E802" s="133"/>
      <c r="F802" s="133"/>
    </row>
    <row r="803" ht="15.75" customHeight="1">
      <c r="A803" s="133"/>
      <c r="B803" s="133"/>
      <c r="C803" s="133"/>
      <c r="D803" s="133"/>
      <c r="E803" s="133"/>
      <c r="F803" s="133"/>
    </row>
    <row r="804" ht="15.75" customHeight="1">
      <c r="A804" s="133"/>
      <c r="B804" s="133"/>
      <c r="C804" s="133"/>
      <c r="D804" s="133"/>
      <c r="E804" s="133"/>
      <c r="F804" s="133"/>
    </row>
    <row r="805" ht="15.75" customHeight="1">
      <c r="A805" s="133"/>
      <c r="B805" s="133"/>
      <c r="C805" s="133"/>
      <c r="D805" s="133"/>
      <c r="E805" s="133"/>
      <c r="F805" s="133"/>
    </row>
    <row r="806" ht="15.75" customHeight="1">
      <c r="A806" s="133"/>
      <c r="B806" s="133"/>
      <c r="C806" s="133"/>
      <c r="D806" s="133"/>
      <c r="E806" s="133"/>
      <c r="F806" s="133"/>
    </row>
    <row r="807" ht="15.75" customHeight="1">
      <c r="A807" s="133"/>
      <c r="B807" s="133"/>
      <c r="C807" s="133"/>
      <c r="D807" s="133"/>
      <c r="E807" s="133"/>
      <c r="F807" s="133"/>
    </row>
    <row r="808" ht="15.75" customHeight="1">
      <c r="A808" s="133"/>
      <c r="B808" s="133"/>
      <c r="C808" s="133"/>
      <c r="D808" s="133"/>
      <c r="E808" s="133"/>
      <c r="F808" s="133"/>
    </row>
    <row r="809" ht="15.75" customHeight="1">
      <c r="A809" s="133"/>
      <c r="B809" s="133"/>
      <c r="C809" s="133"/>
      <c r="D809" s="133"/>
      <c r="E809" s="133"/>
      <c r="F809" s="133"/>
    </row>
    <row r="810" ht="15.75" customHeight="1">
      <c r="A810" s="133"/>
      <c r="B810" s="133"/>
      <c r="C810" s="133"/>
      <c r="D810" s="133"/>
      <c r="E810" s="133"/>
      <c r="F810" s="133"/>
    </row>
    <row r="811" ht="15.75" customHeight="1">
      <c r="A811" s="133"/>
      <c r="B811" s="133"/>
      <c r="C811" s="133"/>
      <c r="D811" s="133"/>
      <c r="E811" s="133"/>
      <c r="F811" s="133"/>
    </row>
    <row r="812" ht="15.75" customHeight="1">
      <c r="A812" s="133"/>
      <c r="B812" s="133"/>
      <c r="C812" s="133"/>
      <c r="D812" s="133"/>
      <c r="E812" s="133"/>
      <c r="F812" s="133"/>
    </row>
    <row r="813" ht="15.75" customHeight="1">
      <c r="A813" s="133"/>
      <c r="B813" s="133"/>
      <c r="C813" s="133"/>
      <c r="D813" s="133"/>
      <c r="E813" s="133"/>
      <c r="F813" s="133"/>
    </row>
    <row r="814" ht="15.75" customHeight="1">
      <c r="A814" s="133"/>
      <c r="B814" s="133"/>
      <c r="C814" s="133"/>
      <c r="D814" s="133"/>
      <c r="E814" s="133"/>
      <c r="F814" s="133"/>
    </row>
    <row r="815" ht="15.75" customHeight="1">
      <c r="A815" s="133"/>
      <c r="B815" s="133"/>
      <c r="C815" s="133"/>
      <c r="D815" s="133"/>
      <c r="E815" s="133"/>
      <c r="F815" s="133"/>
    </row>
    <row r="816" ht="15.75" customHeight="1">
      <c r="A816" s="133"/>
      <c r="B816" s="133"/>
      <c r="C816" s="133"/>
      <c r="D816" s="133"/>
      <c r="E816" s="133"/>
      <c r="F816" s="133"/>
    </row>
    <row r="817" ht="15.75" customHeight="1">
      <c r="A817" s="133"/>
      <c r="B817" s="133"/>
      <c r="C817" s="133"/>
      <c r="D817" s="133"/>
      <c r="E817" s="133"/>
      <c r="F817" s="133"/>
    </row>
    <row r="818" ht="15.75" customHeight="1">
      <c r="A818" s="133"/>
      <c r="B818" s="133"/>
      <c r="C818" s="133"/>
      <c r="D818" s="133"/>
      <c r="E818" s="133"/>
      <c r="F818" s="133"/>
    </row>
    <row r="819" ht="15.75" customHeight="1">
      <c r="A819" s="133"/>
      <c r="B819" s="133"/>
      <c r="C819" s="133"/>
      <c r="D819" s="133"/>
      <c r="E819" s="133"/>
      <c r="F819" s="133"/>
    </row>
    <row r="820" ht="15.75" customHeight="1">
      <c r="A820" s="133"/>
      <c r="B820" s="133"/>
      <c r="C820" s="133"/>
      <c r="D820" s="133"/>
      <c r="E820" s="133"/>
      <c r="F820" s="133"/>
    </row>
    <row r="821" ht="15.75" customHeight="1">
      <c r="A821" s="133"/>
      <c r="B821" s="133"/>
      <c r="C821" s="133"/>
      <c r="D821" s="133"/>
      <c r="E821" s="133"/>
      <c r="F821" s="133"/>
    </row>
    <row r="822" ht="15.75" customHeight="1">
      <c r="A822" s="133"/>
      <c r="B822" s="133"/>
      <c r="C822" s="133"/>
      <c r="D822" s="133"/>
      <c r="E822" s="133"/>
      <c r="F822" s="133"/>
    </row>
    <row r="823" ht="15.75" customHeight="1">
      <c r="A823" s="133"/>
      <c r="B823" s="133"/>
      <c r="C823" s="133"/>
      <c r="D823" s="133"/>
      <c r="E823" s="133"/>
      <c r="F823" s="133"/>
    </row>
    <row r="824" ht="15.75" customHeight="1">
      <c r="A824" s="133"/>
      <c r="B824" s="133"/>
      <c r="C824" s="133"/>
      <c r="D824" s="133"/>
      <c r="E824" s="133"/>
      <c r="F824" s="133"/>
    </row>
    <row r="825" ht="15.75" customHeight="1">
      <c r="A825" s="133"/>
      <c r="B825" s="133"/>
      <c r="C825" s="133"/>
      <c r="D825" s="133"/>
      <c r="E825" s="133"/>
      <c r="F825" s="133"/>
    </row>
    <row r="826" ht="15.75" customHeight="1">
      <c r="A826" s="133"/>
      <c r="B826" s="133"/>
      <c r="C826" s="133"/>
      <c r="D826" s="133"/>
      <c r="E826" s="133"/>
      <c r="F826" s="133"/>
    </row>
    <row r="827" ht="15.75" customHeight="1">
      <c r="A827" s="133"/>
      <c r="B827" s="133"/>
      <c r="C827" s="133"/>
      <c r="D827" s="133"/>
      <c r="E827" s="133"/>
      <c r="F827" s="133"/>
    </row>
    <row r="828" ht="15.75" customHeight="1">
      <c r="A828" s="133"/>
      <c r="B828" s="133"/>
      <c r="C828" s="133"/>
      <c r="D828" s="133"/>
      <c r="E828" s="133"/>
      <c r="F828" s="133"/>
    </row>
    <row r="829" ht="15.75" customHeight="1">
      <c r="A829" s="133"/>
      <c r="B829" s="133"/>
      <c r="C829" s="133"/>
      <c r="D829" s="133"/>
      <c r="E829" s="133"/>
      <c r="F829" s="133"/>
    </row>
    <row r="830" ht="15.75" customHeight="1">
      <c r="A830" s="133"/>
      <c r="B830" s="133"/>
      <c r="C830" s="133"/>
      <c r="D830" s="133"/>
      <c r="E830" s="133"/>
      <c r="F830" s="133"/>
    </row>
    <row r="831" ht="15.75" customHeight="1">
      <c r="A831" s="133"/>
      <c r="B831" s="133"/>
      <c r="C831" s="133"/>
      <c r="D831" s="133"/>
      <c r="E831" s="133"/>
      <c r="F831" s="133"/>
    </row>
    <row r="832" ht="15.75" customHeight="1">
      <c r="A832" s="133"/>
      <c r="B832" s="133"/>
      <c r="C832" s="133"/>
      <c r="D832" s="133"/>
      <c r="E832" s="133"/>
      <c r="F832" s="133"/>
    </row>
    <row r="833" ht="15.75" customHeight="1">
      <c r="A833" s="133"/>
      <c r="B833" s="133"/>
      <c r="C833" s="133"/>
      <c r="D833" s="133"/>
      <c r="E833" s="133"/>
      <c r="F833" s="133"/>
    </row>
    <row r="834" ht="15.75" customHeight="1">
      <c r="A834" s="133"/>
      <c r="B834" s="133"/>
      <c r="C834" s="133"/>
      <c r="D834" s="133"/>
      <c r="E834" s="133"/>
      <c r="F834" s="133"/>
    </row>
    <row r="835" ht="15.75" customHeight="1">
      <c r="A835" s="133"/>
      <c r="B835" s="133"/>
      <c r="C835" s="133"/>
      <c r="D835" s="133"/>
      <c r="E835" s="133"/>
      <c r="F835" s="133"/>
    </row>
    <row r="836" ht="15.75" customHeight="1">
      <c r="A836" s="133"/>
      <c r="B836" s="133"/>
      <c r="C836" s="133"/>
      <c r="D836" s="133"/>
      <c r="E836" s="133"/>
      <c r="F836" s="133"/>
    </row>
    <row r="837" ht="15.75" customHeight="1">
      <c r="A837" s="133"/>
      <c r="B837" s="133"/>
      <c r="C837" s="133"/>
      <c r="D837" s="133"/>
      <c r="E837" s="133"/>
      <c r="F837" s="133"/>
    </row>
    <row r="838" ht="15.75" customHeight="1">
      <c r="A838" s="133"/>
      <c r="B838" s="133"/>
      <c r="C838" s="133"/>
      <c r="D838" s="133"/>
      <c r="E838" s="133"/>
      <c r="F838" s="133"/>
    </row>
    <row r="839" ht="15.75" customHeight="1">
      <c r="A839" s="133"/>
      <c r="B839" s="133"/>
      <c r="C839" s="133"/>
      <c r="D839" s="133"/>
      <c r="E839" s="133"/>
      <c r="F839" s="133"/>
    </row>
    <row r="840" ht="15.75" customHeight="1">
      <c r="A840" s="133"/>
      <c r="B840" s="133"/>
      <c r="C840" s="133"/>
      <c r="D840" s="133"/>
      <c r="E840" s="133"/>
      <c r="F840" s="133"/>
    </row>
    <row r="841" ht="15.75" customHeight="1">
      <c r="A841" s="133"/>
      <c r="B841" s="133"/>
      <c r="C841" s="133"/>
      <c r="D841" s="133"/>
      <c r="E841" s="133"/>
      <c r="F841" s="133"/>
    </row>
    <row r="842" ht="15.75" customHeight="1">
      <c r="A842" s="133"/>
      <c r="B842" s="133"/>
      <c r="C842" s="133"/>
      <c r="D842" s="133"/>
      <c r="E842" s="133"/>
      <c r="F842" s="133"/>
    </row>
    <row r="843" ht="15.75" customHeight="1">
      <c r="A843" s="133"/>
      <c r="B843" s="133"/>
      <c r="C843" s="133"/>
      <c r="D843" s="133"/>
      <c r="E843" s="133"/>
      <c r="F843" s="133"/>
    </row>
    <row r="844" ht="15.75" customHeight="1">
      <c r="A844" s="133"/>
      <c r="B844" s="133"/>
      <c r="C844" s="133"/>
      <c r="D844" s="133"/>
      <c r="E844" s="133"/>
      <c r="F844" s="133"/>
    </row>
    <row r="845" ht="15.75" customHeight="1">
      <c r="A845" s="133"/>
      <c r="B845" s="133"/>
      <c r="C845" s="133"/>
      <c r="D845" s="133"/>
      <c r="E845" s="133"/>
      <c r="F845" s="133"/>
    </row>
    <row r="846" ht="15.75" customHeight="1">
      <c r="A846" s="133"/>
      <c r="B846" s="133"/>
      <c r="C846" s="133"/>
      <c r="D846" s="133"/>
      <c r="E846" s="133"/>
      <c r="F846" s="133"/>
    </row>
    <row r="847" ht="15.75" customHeight="1">
      <c r="A847" s="133"/>
      <c r="B847" s="133"/>
      <c r="C847" s="133"/>
      <c r="D847" s="133"/>
      <c r="E847" s="133"/>
      <c r="F847" s="133"/>
    </row>
    <row r="848" ht="15.75" customHeight="1">
      <c r="A848" s="133"/>
      <c r="B848" s="133"/>
      <c r="C848" s="133"/>
      <c r="D848" s="133"/>
      <c r="E848" s="133"/>
      <c r="F848" s="133"/>
    </row>
    <row r="849" ht="15.75" customHeight="1">
      <c r="A849" s="133"/>
      <c r="B849" s="133"/>
      <c r="C849" s="133"/>
      <c r="D849" s="133"/>
      <c r="E849" s="133"/>
      <c r="F849" s="133"/>
    </row>
    <row r="850" ht="15.75" customHeight="1">
      <c r="A850" s="133"/>
      <c r="B850" s="133"/>
      <c r="C850" s="133"/>
      <c r="D850" s="133"/>
      <c r="E850" s="133"/>
      <c r="F850" s="133"/>
    </row>
    <row r="851" ht="15.75" customHeight="1">
      <c r="A851" s="133"/>
      <c r="B851" s="133"/>
      <c r="C851" s="133"/>
      <c r="D851" s="133"/>
      <c r="E851" s="133"/>
      <c r="F851" s="133"/>
    </row>
    <row r="852" ht="15.75" customHeight="1">
      <c r="A852" s="133"/>
      <c r="B852" s="133"/>
      <c r="C852" s="133"/>
      <c r="D852" s="133"/>
      <c r="E852" s="133"/>
      <c r="F852" s="133"/>
    </row>
    <row r="853" ht="15.75" customHeight="1">
      <c r="A853" s="133"/>
      <c r="B853" s="133"/>
      <c r="C853" s="133"/>
      <c r="D853" s="133"/>
      <c r="E853" s="133"/>
      <c r="F853" s="133"/>
    </row>
    <row r="854" ht="15.75" customHeight="1">
      <c r="A854" s="133"/>
      <c r="B854" s="133"/>
      <c r="C854" s="133"/>
      <c r="D854" s="133"/>
      <c r="E854" s="133"/>
      <c r="F854" s="133"/>
    </row>
    <row r="855" ht="15.75" customHeight="1">
      <c r="A855" s="133"/>
      <c r="B855" s="133"/>
      <c r="C855" s="133"/>
      <c r="D855" s="133"/>
      <c r="E855" s="133"/>
      <c r="F855" s="133"/>
    </row>
    <row r="856" ht="15.75" customHeight="1">
      <c r="A856" s="133"/>
      <c r="B856" s="133"/>
      <c r="C856" s="133"/>
      <c r="D856" s="133"/>
      <c r="E856" s="133"/>
      <c r="F856" s="133"/>
    </row>
    <row r="857" ht="15.75" customHeight="1">
      <c r="A857" s="133"/>
      <c r="B857" s="133"/>
      <c r="C857" s="133"/>
      <c r="D857" s="133"/>
      <c r="E857" s="133"/>
      <c r="F857" s="133"/>
    </row>
    <row r="858" ht="15.75" customHeight="1">
      <c r="A858" s="133"/>
      <c r="B858" s="133"/>
      <c r="C858" s="133"/>
      <c r="D858" s="133"/>
      <c r="E858" s="133"/>
      <c r="F858" s="133"/>
    </row>
    <row r="859" ht="15.75" customHeight="1">
      <c r="A859" s="133"/>
      <c r="B859" s="133"/>
      <c r="C859" s="133"/>
      <c r="D859" s="133"/>
      <c r="E859" s="133"/>
      <c r="F859" s="133"/>
    </row>
    <row r="860" ht="15.75" customHeight="1">
      <c r="A860" s="133"/>
      <c r="B860" s="133"/>
      <c r="C860" s="133"/>
      <c r="D860" s="133"/>
      <c r="E860" s="133"/>
      <c r="F860" s="133"/>
    </row>
    <row r="861" ht="15.75" customHeight="1">
      <c r="A861" s="133"/>
      <c r="B861" s="133"/>
      <c r="C861" s="133"/>
      <c r="D861" s="133"/>
      <c r="E861" s="133"/>
      <c r="F861" s="133"/>
    </row>
    <row r="862" ht="15.75" customHeight="1">
      <c r="A862" s="133"/>
      <c r="B862" s="133"/>
      <c r="C862" s="133"/>
      <c r="D862" s="133"/>
      <c r="E862" s="133"/>
      <c r="F862" s="133"/>
    </row>
    <row r="863" ht="15.75" customHeight="1">
      <c r="A863" s="133"/>
      <c r="B863" s="133"/>
      <c r="C863" s="133"/>
      <c r="D863" s="133"/>
      <c r="E863" s="133"/>
      <c r="F863" s="133"/>
    </row>
    <row r="864" ht="15.75" customHeight="1">
      <c r="A864" s="133"/>
      <c r="B864" s="133"/>
      <c r="C864" s="133"/>
      <c r="D864" s="133"/>
      <c r="E864" s="133"/>
      <c r="F864" s="133"/>
    </row>
    <row r="865" ht="15.75" customHeight="1">
      <c r="A865" s="133"/>
      <c r="B865" s="133"/>
      <c r="C865" s="133"/>
      <c r="D865" s="133"/>
      <c r="E865" s="133"/>
      <c r="F865" s="133"/>
    </row>
    <row r="866" ht="15.75" customHeight="1">
      <c r="A866" s="133"/>
      <c r="B866" s="133"/>
      <c r="C866" s="133"/>
      <c r="D866" s="133"/>
      <c r="E866" s="133"/>
      <c r="F866" s="133"/>
    </row>
    <row r="867" ht="15.75" customHeight="1">
      <c r="A867" s="133"/>
      <c r="B867" s="133"/>
      <c r="C867" s="133"/>
      <c r="D867" s="133"/>
      <c r="E867" s="133"/>
      <c r="F867" s="133"/>
    </row>
    <row r="868" ht="15.75" customHeight="1">
      <c r="A868" s="133"/>
      <c r="B868" s="133"/>
      <c r="C868" s="133"/>
      <c r="D868" s="133"/>
      <c r="E868" s="133"/>
      <c r="F868" s="133"/>
    </row>
    <row r="869" ht="15.75" customHeight="1">
      <c r="A869" s="133"/>
      <c r="B869" s="133"/>
      <c r="C869" s="133"/>
      <c r="D869" s="133"/>
      <c r="E869" s="133"/>
      <c r="F869" s="133"/>
    </row>
    <row r="870" ht="15.75" customHeight="1">
      <c r="A870" s="133"/>
      <c r="B870" s="133"/>
      <c r="C870" s="133"/>
      <c r="D870" s="133"/>
      <c r="E870" s="133"/>
      <c r="F870" s="133"/>
    </row>
    <row r="871" ht="15.75" customHeight="1">
      <c r="A871" s="133"/>
      <c r="B871" s="133"/>
      <c r="C871" s="133"/>
      <c r="D871" s="133"/>
      <c r="E871" s="133"/>
      <c r="F871" s="133"/>
    </row>
    <row r="872" ht="15.75" customHeight="1">
      <c r="A872" s="133"/>
      <c r="B872" s="133"/>
      <c r="C872" s="133"/>
      <c r="D872" s="133"/>
      <c r="E872" s="133"/>
      <c r="F872" s="133"/>
    </row>
    <row r="873" ht="15.75" customHeight="1">
      <c r="A873" s="133"/>
      <c r="B873" s="133"/>
      <c r="C873" s="133"/>
      <c r="D873" s="133"/>
      <c r="E873" s="133"/>
      <c r="F873" s="133"/>
    </row>
    <row r="874" ht="15.75" customHeight="1">
      <c r="A874" s="133"/>
      <c r="B874" s="133"/>
      <c r="C874" s="133"/>
      <c r="D874" s="133"/>
      <c r="E874" s="133"/>
      <c r="F874" s="133"/>
    </row>
    <row r="875" ht="15.75" customHeight="1">
      <c r="A875" s="133"/>
      <c r="B875" s="133"/>
      <c r="C875" s="133"/>
      <c r="D875" s="133"/>
      <c r="E875" s="133"/>
      <c r="F875" s="133"/>
    </row>
    <row r="876" ht="15.75" customHeight="1">
      <c r="A876" s="133"/>
      <c r="B876" s="133"/>
      <c r="C876" s="133"/>
      <c r="D876" s="133"/>
      <c r="E876" s="133"/>
      <c r="F876" s="133"/>
    </row>
    <row r="877" ht="15.75" customHeight="1">
      <c r="A877" s="133"/>
      <c r="B877" s="133"/>
      <c r="C877" s="133"/>
      <c r="D877" s="133"/>
      <c r="E877" s="133"/>
      <c r="F877" s="133"/>
    </row>
    <row r="878" ht="15.75" customHeight="1">
      <c r="A878" s="133"/>
      <c r="B878" s="133"/>
      <c r="C878" s="133"/>
      <c r="D878" s="133"/>
      <c r="E878" s="133"/>
      <c r="F878" s="133"/>
    </row>
    <row r="879" ht="15.75" customHeight="1">
      <c r="A879" s="133"/>
      <c r="B879" s="133"/>
      <c r="C879" s="133"/>
      <c r="D879" s="133"/>
      <c r="E879" s="133"/>
      <c r="F879" s="133"/>
    </row>
    <row r="880" ht="15.75" customHeight="1">
      <c r="A880" s="133"/>
      <c r="B880" s="133"/>
      <c r="C880" s="133"/>
      <c r="D880" s="133"/>
      <c r="E880" s="133"/>
      <c r="F880" s="133"/>
    </row>
    <row r="881" ht="15.75" customHeight="1">
      <c r="A881" s="133"/>
      <c r="B881" s="133"/>
      <c r="C881" s="133"/>
      <c r="D881" s="133"/>
      <c r="E881" s="133"/>
      <c r="F881" s="133"/>
    </row>
    <row r="882" ht="15.75" customHeight="1">
      <c r="A882" s="133"/>
      <c r="B882" s="133"/>
      <c r="C882" s="133"/>
      <c r="D882" s="133"/>
      <c r="E882" s="133"/>
      <c r="F882" s="133"/>
    </row>
    <row r="883" ht="15.75" customHeight="1">
      <c r="A883" s="133"/>
      <c r="B883" s="133"/>
      <c r="C883" s="133"/>
      <c r="D883" s="133"/>
      <c r="E883" s="133"/>
      <c r="F883" s="133"/>
    </row>
    <row r="884" ht="15.75" customHeight="1">
      <c r="A884" s="133"/>
      <c r="B884" s="133"/>
      <c r="C884" s="133"/>
      <c r="D884" s="133"/>
      <c r="E884" s="133"/>
      <c r="F884" s="133"/>
    </row>
    <row r="885" ht="15.75" customHeight="1">
      <c r="A885" s="133"/>
      <c r="B885" s="133"/>
      <c r="C885" s="133"/>
      <c r="D885" s="133"/>
      <c r="E885" s="133"/>
      <c r="F885" s="133"/>
    </row>
    <row r="886" ht="15.75" customHeight="1">
      <c r="A886" s="133"/>
      <c r="B886" s="133"/>
      <c r="C886" s="133"/>
      <c r="D886" s="133"/>
      <c r="E886" s="133"/>
      <c r="F886" s="133"/>
    </row>
    <row r="887" ht="15.75" customHeight="1">
      <c r="A887" s="133"/>
      <c r="B887" s="133"/>
      <c r="C887" s="133"/>
      <c r="D887" s="133"/>
      <c r="E887" s="133"/>
      <c r="F887" s="133"/>
    </row>
    <row r="888" ht="15.75" customHeight="1">
      <c r="A888" s="133"/>
      <c r="B888" s="133"/>
      <c r="C888" s="133"/>
      <c r="D888" s="133"/>
      <c r="E888" s="133"/>
      <c r="F888" s="133"/>
    </row>
    <row r="889" ht="15.75" customHeight="1">
      <c r="A889" s="133"/>
      <c r="B889" s="133"/>
      <c r="C889" s="133"/>
      <c r="D889" s="133"/>
      <c r="E889" s="133"/>
      <c r="F889" s="133"/>
    </row>
    <row r="890" ht="15.75" customHeight="1">
      <c r="A890" s="133"/>
      <c r="B890" s="133"/>
      <c r="C890" s="133"/>
      <c r="D890" s="133"/>
      <c r="E890" s="133"/>
      <c r="F890" s="133"/>
    </row>
    <row r="891" ht="15.75" customHeight="1">
      <c r="A891" s="133"/>
      <c r="B891" s="133"/>
      <c r="C891" s="133"/>
      <c r="D891" s="133"/>
      <c r="E891" s="133"/>
      <c r="F891" s="133"/>
    </row>
    <row r="892" ht="15.75" customHeight="1">
      <c r="A892" s="133"/>
      <c r="B892" s="133"/>
      <c r="C892" s="133"/>
      <c r="D892" s="133"/>
      <c r="E892" s="133"/>
      <c r="F892" s="133"/>
    </row>
    <row r="893" ht="15.75" customHeight="1">
      <c r="A893" s="133"/>
      <c r="B893" s="133"/>
      <c r="C893" s="133"/>
      <c r="D893" s="133"/>
      <c r="E893" s="133"/>
      <c r="F893" s="133"/>
    </row>
    <row r="894" ht="15.75" customHeight="1">
      <c r="A894" s="133"/>
      <c r="B894" s="133"/>
      <c r="C894" s="133"/>
      <c r="D894" s="133"/>
      <c r="E894" s="133"/>
      <c r="F894" s="133"/>
    </row>
    <row r="895" ht="15.75" customHeight="1">
      <c r="A895" s="133"/>
      <c r="B895" s="133"/>
      <c r="C895" s="133"/>
      <c r="D895" s="133"/>
      <c r="E895" s="133"/>
      <c r="F895" s="133"/>
    </row>
    <row r="896" ht="15.75" customHeight="1">
      <c r="A896" s="133"/>
      <c r="B896" s="133"/>
      <c r="C896" s="133"/>
      <c r="D896" s="133"/>
      <c r="E896" s="133"/>
      <c r="F896" s="133"/>
    </row>
    <row r="897" ht="15.75" customHeight="1">
      <c r="A897" s="133"/>
      <c r="B897" s="133"/>
      <c r="C897" s="133"/>
      <c r="D897" s="133"/>
      <c r="E897" s="133"/>
      <c r="F897" s="133"/>
    </row>
    <row r="898" ht="15.75" customHeight="1">
      <c r="A898" s="133"/>
      <c r="B898" s="133"/>
      <c r="C898" s="133"/>
      <c r="D898" s="133"/>
      <c r="E898" s="133"/>
      <c r="F898" s="133"/>
    </row>
    <row r="899" ht="15.75" customHeight="1">
      <c r="A899" s="133"/>
      <c r="B899" s="133"/>
      <c r="C899" s="133"/>
      <c r="D899" s="133"/>
      <c r="E899" s="133"/>
      <c r="F899" s="133"/>
    </row>
    <row r="900" ht="15.75" customHeight="1">
      <c r="A900" s="133"/>
      <c r="B900" s="133"/>
      <c r="C900" s="133"/>
      <c r="D900" s="133"/>
      <c r="E900" s="133"/>
      <c r="F900" s="133"/>
    </row>
    <row r="901" ht="15.75" customHeight="1">
      <c r="A901" s="133"/>
      <c r="B901" s="133"/>
      <c r="C901" s="133"/>
      <c r="D901" s="133"/>
      <c r="E901" s="133"/>
      <c r="F901" s="133"/>
    </row>
    <row r="902" ht="15.75" customHeight="1">
      <c r="A902" s="133"/>
      <c r="B902" s="133"/>
      <c r="C902" s="133"/>
      <c r="D902" s="133"/>
      <c r="E902" s="133"/>
      <c r="F902" s="133"/>
    </row>
    <row r="903" ht="15.75" customHeight="1">
      <c r="A903" s="133"/>
      <c r="B903" s="133"/>
      <c r="C903" s="133"/>
      <c r="D903" s="133"/>
      <c r="E903" s="133"/>
      <c r="F903" s="133"/>
    </row>
    <row r="904" ht="15.75" customHeight="1">
      <c r="A904" s="133"/>
      <c r="B904" s="133"/>
      <c r="C904" s="133"/>
      <c r="D904" s="133"/>
      <c r="E904" s="133"/>
      <c r="F904" s="133"/>
    </row>
    <row r="905" ht="15.75" customHeight="1">
      <c r="A905" s="133"/>
      <c r="B905" s="133"/>
      <c r="C905" s="133"/>
      <c r="D905" s="133"/>
      <c r="E905" s="133"/>
      <c r="F905" s="133"/>
    </row>
    <row r="906" ht="15.75" customHeight="1">
      <c r="A906" s="133"/>
      <c r="B906" s="133"/>
      <c r="C906" s="133"/>
      <c r="D906" s="133"/>
      <c r="E906" s="133"/>
      <c r="F906" s="133"/>
    </row>
    <row r="907" ht="15.75" customHeight="1">
      <c r="A907" s="133"/>
      <c r="B907" s="133"/>
      <c r="C907" s="133"/>
      <c r="D907" s="133"/>
      <c r="E907" s="133"/>
      <c r="F907" s="133"/>
    </row>
    <row r="908" ht="15.75" customHeight="1">
      <c r="A908" s="133"/>
      <c r="B908" s="133"/>
      <c r="C908" s="133"/>
      <c r="D908" s="133"/>
      <c r="E908" s="133"/>
      <c r="F908" s="133"/>
    </row>
    <row r="909" ht="15.75" customHeight="1">
      <c r="A909" s="133"/>
      <c r="B909" s="133"/>
      <c r="C909" s="133"/>
      <c r="D909" s="133"/>
      <c r="E909" s="133"/>
      <c r="F909" s="133"/>
    </row>
    <row r="910" ht="15.75" customHeight="1">
      <c r="A910" s="133"/>
      <c r="B910" s="133"/>
      <c r="C910" s="133"/>
      <c r="D910" s="133"/>
      <c r="E910" s="133"/>
      <c r="F910" s="133"/>
    </row>
    <row r="911" ht="15.75" customHeight="1">
      <c r="A911" s="133"/>
      <c r="B911" s="133"/>
      <c r="C911" s="133"/>
      <c r="D911" s="133"/>
      <c r="E911" s="133"/>
      <c r="F911" s="133"/>
    </row>
    <row r="912" ht="15.75" customHeight="1">
      <c r="A912" s="133"/>
      <c r="B912" s="133"/>
      <c r="C912" s="133"/>
      <c r="D912" s="133"/>
      <c r="E912" s="133"/>
      <c r="F912" s="133"/>
    </row>
    <row r="913" ht="15.75" customHeight="1">
      <c r="A913" s="133"/>
      <c r="B913" s="133"/>
      <c r="C913" s="133"/>
      <c r="D913" s="133"/>
      <c r="E913" s="133"/>
      <c r="F913" s="133"/>
    </row>
    <row r="914" ht="15.75" customHeight="1">
      <c r="A914" s="133"/>
      <c r="B914" s="133"/>
      <c r="C914" s="133"/>
      <c r="D914" s="133"/>
      <c r="E914" s="133"/>
      <c r="F914" s="133"/>
    </row>
    <row r="915" ht="15.75" customHeight="1">
      <c r="A915" s="133"/>
      <c r="B915" s="133"/>
      <c r="C915" s="133"/>
      <c r="D915" s="133"/>
      <c r="E915" s="133"/>
      <c r="F915" s="133"/>
    </row>
    <row r="916" ht="15.75" customHeight="1">
      <c r="A916" s="133"/>
      <c r="B916" s="133"/>
      <c r="C916" s="133"/>
      <c r="D916" s="133"/>
      <c r="E916" s="133"/>
      <c r="F916" s="133"/>
    </row>
    <row r="917" ht="15.75" customHeight="1">
      <c r="A917" s="133"/>
      <c r="B917" s="133"/>
      <c r="C917" s="133"/>
      <c r="D917" s="133"/>
      <c r="E917" s="133"/>
      <c r="F917" s="133"/>
    </row>
    <row r="918" ht="15.75" customHeight="1">
      <c r="A918" s="133"/>
      <c r="B918" s="133"/>
      <c r="C918" s="133"/>
      <c r="D918" s="133"/>
      <c r="E918" s="133"/>
      <c r="F918" s="133"/>
    </row>
    <row r="919" ht="15.75" customHeight="1">
      <c r="A919" s="133"/>
      <c r="B919" s="133"/>
      <c r="C919" s="133"/>
      <c r="D919" s="133"/>
      <c r="E919" s="133"/>
      <c r="F919" s="133"/>
    </row>
    <row r="920" ht="15.75" customHeight="1">
      <c r="A920" s="133"/>
      <c r="B920" s="133"/>
      <c r="C920" s="133"/>
      <c r="D920" s="133"/>
      <c r="E920" s="133"/>
      <c r="F920" s="133"/>
    </row>
    <row r="921" ht="15.75" customHeight="1">
      <c r="A921" s="133"/>
      <c r="B921" s="133"/>
      <c r="C921" s="133"/>
      <c r="D921" s="133"/>
      <c r="E921" s="133"/>
      <c r="F921" s="133"/>
    </row>
    <row r="922" ht="15.75" customHeight="1">
      <c r="A922" s="133"/>
      <c r="B922" s="133"/>
      <c r="C922" s="133"/>
      <c r="D922" s="133"/>
      <c r="E922" s="133"/>
      <c r="F922" s="133"/>
    </row>
    <row r="923" ht="15.75" customHeight="1">
      <c r="A923" s="133"/>
      <c r="B923" s="133"/>
      <c r="C923" s="133"/>
      <c r="D923" s="133"/>
      <c r="E923" s="133"/>
      <c r="F923" s="133"/>
    </row>
    <row r="924" ht="15.75" customHeight="1">
      <c r="A924" s="133"/>
      <c r="B924" s="133"/>
      <c r="C924" s="133"/>
      <c r="D924" s="133"/>
      <c r="E924" s="133"/>
      <c r="F924" s="133"/>
    </row>
    <row r="925" ht="15.75" customHeight="1">
      <c r="A925" s="133"/>
      <c r="B925" s="133"/>
      <c r="C925" s="133"/>
      <c r="D925" s="133"/>
      <c r="E925" s="133"/>
      <c r="F925" s="133"/>
    </row>
    <row r="926" ht="15.75" customHeight="1">
      <c r="A926" s="133"/>
      <c r="B926" s="133"/>
      <c r="C926" s="133"/>
      <c r="D926" s="133"/>
      <c r="E926" s="133"/>
      <c r="F926" s="133"/>
    </row>
    <row r="927" ht="15.75" customHeight="1">
      <c r="A927" s="133"/>
      <c r="B927" s="133"/>
      <c r="C927" s="133"/>
      <c r="D927" s="133"/>
      <c r="E927" s="133"/>
      <c r="F927" s="133"/>
    </row>
    <row r="928" ht="15.75" customHeight="1">
      <c r="A928" s="133"/>
      <c r="B928" s="133"/>
      <c r="C928" s="133"/>
      <c r="D928" s="133"/>
      <c r="E928" s="133"/>
      <c r="F928" s="133"/>
    </row>
    <row r="929" ht="15.75" customHeight="1">
      <c r="A929" s="133"/>
      <c r="B929" s="133"/>
      <c r="C929" s="133"/>
      <c r="D929" s="133"/>
      <c r="E929" s="133"/>
      <c r="F929" s="133"/>
    </row>
    <row r="930" ht="15.75" customHeight="1">
      <c r="A930" s="133"/>
      <c r="B930" s="133"/>
      <c r="C930" s="133"/>
      <c r="D930" s="133"/>
      <c r="E930" s="133"/>
      <c r="F930" s="133"/>
    </row>
    <row r="931" ht="15.75" customHeight="1">
      <c r="A931" s="133"/>
      <c r="B931" s="133"/>
      <c r="C931" s="133"/>
      <c r="D931" s="133"/>
      <c r="E931" s="133"/>
      <c r="F931" s="133"/>
    </row>
    <row r="932" ht="15.75" customHeight="1">
      <c r="A932" s="133"/>
      <c r="B932" s="133"/>
      <c r="C932" s="133"/>
      <c r="D932" s="133"/>
      <c r="E932" s="133"/>
      <c r="F932" s="133"/>
    </row>
    <row r="933" ht="15.75" customHeight="1">
      <c r="A933" s="133"/>
      <c r="B933" s="133"/>
      <c r="C933" s="133"/>
      <c r="D933" s="133"/>
      <c r="E933" s="133"/>
      <c r="F933" s="133"/>
    </row>
    <row r="934" ht="15.75" customHeight="1">
      <c r="A934" s="133"/>
      <c r="B934" s="133"/>
      <c r="C934" s="133"/>
      <c r="D934" s="133"/>
      <c r="E934" s="133"/>
      <c r="F934" s="133"/>
    </row>
    <row r="935" ht="15.75" customHeight="1">
      <c r="A935" s="133"/>
      <c r="B935" s="133"/>
      <c r="C935" s="133"/>
      <c r="D935" s="133"/>
      <c r="E935" s="133"/>
      <c r="F935" s="133"/>
    </row>
    <row r="936" ht="15.75" customHeight="1">
      <c r="A936" s="133"/>
      <c r="B936" s="133"/>
      <c r="C936" s="133"/>
      <c r="D936" s="133"/>
      <c r="E936" s="133"/>
      <c r="F936" s="133"/>
    </row>
    <row r="937" ht="15.75" customHeight="1">
      <c r="A937" s="133"/>
      <c r="B937" s="133"/>
      <c r="C937" s="133"/>
      <c r="D937" s="133"/>
      <c r="E937" s="133"/>
      <c r="F937" s="133"/>
    </row>
    <row r="938" ht="15.75" customHeight="1">
      <c r="A938" s="133"/>
      <c r="B938" s="133"/>
      <c r="C938" s="133"/>
      <c r="D938" s="133"/>
      <c r="E938" s="133"/>
      <c r="F938" s="133"/>
    </row>
    <row r="939" ht="15.75" customHeight="1">
      <c r="A939" s="133"/>
      <c r="B939" s="133"/>
      <c r="C939" s="133"/>
      <c r="D939" s="133"/>
      <c r="E939" s="133"/>
      <c r="F939" s="133"/>
    </row>
    <row r="940" ht="15.75" customHeight="1">
      <c r="A940" s="133"/>
      <c r="B940" s="133"/>
      <c r="C940" s="133"/>
      <c r="D940" s="133"/>
      <c r="E940" s="133"/>
      <c r="F940" s="133"/>
    </row>
    <row r="941" ht="15.75" customHeight="1">
      <c r="A941" s="133"/>
      <c r="B941" s="133"/>
      <c r="C941" s="133"/>
      <c r="D941" s="133"/>
      <c r="E941" s="133"/>
      <c r="F941" s="133"/>
    </row>
    <row r="942" ht="15.75" customHeight="1">
      <c r="A942" s="133"/>
      <c r="B942" s="133"/>
      <c r="C942" s="133"/>
      <c r="D942" s="133"/>
      <c r="E942" s="133"/>
      <c r="F942" s="133"/>
    </row>
    <row r="943" ht="15.75" customHeight="1">
      <c r="A943" s="133"/>
      <c r="B943" s="133"/>
      <c r="C943" s="133"/>
      <c r="D943" s="133"/>
      <c r="E943" s="133"/>
      <c r="F943" s="133"/>
    </row>
    <row r="944" ht="15.75" customHeight="1">
      <c r="A944" s="133"/>
      <c r="B944" s="133"/>
      <c r="C944" s="133"/>
      <c r="D944" s="133"/>
      <c r="E944" s="133"/>
      <c r="F944" s="133"/>
    </row>
    <row r="945" ht="15.75" customHeight="1">
      <c r="A945" s="133"/>
      <c r="B945" s="133"/>
      <c r="C945" s="133"/>
      <c r="D945" s="133"/>
      <c r="E945" s="133"/>
      <c r="F945" s="133"/>
    </row>
    <row r="946" ht="15.75" customHeight="1">
      <c r="A946" s="133"/>
      <c r="B946" s="133"/>
      <c r="C946" s="133"/>
      <c r="D946" s="133"/>
      <c r="E946" s="133"/>
      <c r="F946" s="133"/>
    </row>
    <row r="947" ht="15.75" customHeight="1">
      <c r="A947" s="133"/>
      <c r="B947" s="133"/>
      <c r="C947" s="133"/>
      <c r="D947" s="133"/>
      <c r="E947" s="133"/>
      <c r="F947" s="133"/>
    </row>
    <row r="948" ht="15.75" customHeight="1">
      <c r="A948" s="133"/>
      <c r="B948" s="133"/>
      <c r="C948" s="133"/>
      <c r="D948" s="133"/>
      <c r="E948" s="133"/>
      <c r="F948" s="133"/>
    </row>
    <row r="949" ht="15.75" customHeight="1">
      <c r="A949" s="133"/>
      <c r="B949" s="133"/>
      <c r="C949" s="133"/>
      <c r="D949" s="133"/>
      <c r="E949" s="133"/>
      <c r="F949" s="133"/>
    </row>
    <row r="950" ht="15.75" customHeight="1">
      <c r="A950" s="133"/>
      <c r="B950" s="133"/>
      <c r="C950" s="133"/>
      <c r="D950" s="133"/>
      <c r="E950" s="133"/>
      <c r="F950" s="133"/>
    </row>
    <row r="951" ht="15.75" customHeight="1">
      <c r="A951" s="133"/>
      <c r="B951" s="133"/>
      <c r="C951" s="133"/>
      <c r="D951" s="133"/>
      <c r="E951" s="133"/>
      <c r="F951" s="133"/>
    </row>
    <row r="952" ht="15.75" customHeight="1">
      <c r="A952" s="133"/>
      <c r="B952" s="133"/>
      <c r="C952" s="133"/>
      <c r="D952" s="133"/>
      <c r="E952" s="133"/>
      <c r="F952" s="133"/>
    </row>
    <row r="953" ht="15.75" customHeight="1">
      <c r="A953" s="133"/>
      <c r="B953" s="133"/>
      <c r="C953" s="133"/>
      <c r="D953" s="133"/>
      <c r="E953" s="133"/>
      <c r="F953" s="133"/>
    </row>
    <row r="954" ht="15.75" customHeight="1">
      <c r="A954" s="133"/>
      <c r="B954" s="133"/>
      <c r="C954" s="133"/>
      <c r="D954" s="133"/>
      <c r="E954" s="133"/>
      <c r="F954" s="133"/>
    </row>
    <row r="955" ht="15.75" customHeight="1">
      <c r="A955" s="133"/>
      <c r="B955" s="133"/>
      <c r="C955" s="133"/>
      <c r="D955" s="133"/>
      <c r="E955" s="133"/>
      <c r="F955" s="133"/>
    </row>
    <row r="956" ht="15.75" customHeight="1">
      <c r="A956" s="133"/>
      <c r="B956" s="133"/>
      <c r="C956" s="133"/>
      <c r="D956" s="133"/>
      <c r="E956" s="133"/>
      <c r="F956" s="133"/>
    </row>
    <row r="957" ht="15.75" customHeight="1">
      <c r="A957" s="133"/>
      <c r="B957" s="133"/>
      <c r="C957" s="133"/>
      <c r="D957" s="133"/>
      <c r="E957" s="133"/>
      <c r="F957" s="133"/>
    </row>
    <row r="958" ht="15.75" customHeight="1">
      <c r="A958" s="133"/>
      <c r="B958" s="133"/>
      <c r="C958" s="133"/>
      <c r="D958" s="133"/>
      <c r="E958" s="133"/>
      <c r="F958" s="133"/>
    </row>
    <row r="959" ht="15.75" customHeight="1">
      <c r="A959" s="133"/>
      <c r="B959" s="133"/>
      <c r="C959" s="133"/>
      <c r="D959" s="133"/>
      <c r="E959" s="133"/>
      <c r="F959" s="133"/>
    </row>
    <row r="960" ht="15.75" customHeight="1">
      <c r="A960" s="133"/>
      <c r="B960" s="133"/>
      <c r="C960" s="133"/>
      <c r="D960" s="133"/>
      <c r="E960" s="133"/>
      <c r="F960" s="133"/>
    </row>
    <row r="961" ht="15.75" customHeight="1">
      <c r="A961" s="133"/>
      <c r="B961" s="133"/>
      <c r="C961" s="133"/>
      <c r="D961" s="133"/>
      <c r="E961" s="133"/>
      <c r="F961" s="133"/>
    </row>
    <row r="962" ht="15.75" customHeight="1">
      <c r="A962" s="133"/>
      <c r="B962" s="133"/>
      <c r="C962" s="133"/>
      <c r="D962" s="133"/>
      <c r="E962" s="133"/>
      <c r="F962" s="133"/>
    </row>
    <row r="963" ht="15.75" customHeight="1">
      <c r="A963" s="133"/>
      <c r="B963" s="133"/>
      <c r="C963" s="133"/>
      <c r="D963" s="133"/>
      <c r="E963" s="133"/>
      <c r="F963" s="133"/>
    </row>
    <row r="964" ht="15.75" customHeight="1">
      <c r="A964" s="133"/>
      <c r="B964" s="133"/>
      <c r="C964" s="133"/>
      <c r="D964" s="133"/>
      <c r="E964" s="133"/>
      <c r="F964" s="133"/>
    </row>
    <row r="965" ht="15.75" customHeight="1">
      <c r="A965" s="133"/>
      <c r="B965" s="133"/>
      <c r="C965" s="133"/>
      <c r="D965" s="133"/>
      <c r="E965" s="133"/>
      <c r="F965" s="133"/>
    </row>
    <row r="966" ht="15.75" customHeight="1">
      <c r="A966" s="133"/>
      <c r="B966" s="133"/>
      <c r="C966" s="133"/>
      <c r="D966" s="133"/>
      <c r="E966" s="133"/>
      <c r="F966" s="133"/>
    </row>
    <row r="967" ht="15.75" customHeight="1">
      <c r="A967" s="133"/>
      <c r="B967" s="133"/>
      <c r="C967" s="133"/>
      <c r="D967" s="133"/>
      <c r="E967" s="133"/>
      <c r="F967" s="133"/>
    </row>
    <row r="968" ht="15.75" customHeight="1">
      <c r="A968" s="133"/>
      <c r="B968" s="133"/>
      <c r="C968" s="133"/>
      <c r="D968" s="133"/>
      <c r="E968" s="133"/>
      <c r="F968" s="133"/>
    </row>
    <row r="969" ht="15.75" customHeight="1">
      <c r="A969" s="133"/>
      <c r="B969" s="133"/>
      <c r="C969" s="133"/>
      <c r="D969" s="133"/>
      <c r="E969" s="133"/>
      <c r="F969" s="133"/>
    </row>
    <row r="970" ht="15.75" customHeight="1">
      <c r="A970" s="133"/>
      <c r="B970" s="133"/>
      <c r="C970" s="133"/>
      <c r="D970" s="133"/>
      <c r="E970" s="133"/>
      <c r="F970" s="133"/>
    </row>
    <row r="971" ht="15.75" customHeight="1">
      <c r="A971" s="133"/>
      <c r="B971" s="133"/>
      <c r="C971" s="133"/>
      <c r="D971" s="133"/>
      <c r="E971" s="133"/>
      <c r="F971" s="133"/>
    </row>
    <row r="972" ht="15.75" customHeight="1">
      <c r="A972" s="133"/>
      <c r="B972" s="133"/>
      <c r="C972" s="133"/>
      <c r="D972" s="133"/>
      <c r="E972" s="133"/>
      <c r="F972" s="133"/>
    </row>
    <row r="973" ht="15.75" customHeight="1">
      <c r="A973" s="133"/>
      <c r="B973" s="133"/>
      <c r="C973" s="133"/>
      <c r="D973" s="133"/>
      <c r="E973" s="133"/>
      <c r="F973" s="133"/>
    </row>
    <row r="974" ht="15.75" customHeight="1">
      <c r="A974" s="133"/>
      <c r="B974" s="133"/>
      <c r="C974" s="133"/>
      <c r="D974" s="133"/>
      <c r="E974" s="133"/>
      <c r="F974" s="133"/>
    </row>
    <row r="975" ht="15.75" customHeight="1">
      <c r="A975" s="133"/>
      <c r="B975" s="133"/>
      <c r="C975" s="133"/>
      <c r="D975" s="133"/>
      <c r="E975" s="133"/>
      <c r="F975" s="133"/>
    </row>
    <row r="976" ht="15.75" customHeight="1">
      <c r="A976" s="133"/>
      <c r="B976" s="133"/>
      <c r="C976" s="133"/>
      <c r="D976" s="133"/>
      <c r="E976" s="133"/>
      <c r="F976" s="133"/>
    </row>
    <row r="977" ht="15.75" customHeight="1">
      <c r="A977" s="133"/>
      <c r="B977" s="133"/>
      <c r="C977" s="133"/>
      <c r="D977" s="133"/>
      <c r="E977" s="133"/>
      <c r="F977" s="133"/>
    </row>
    <row r="978" ht="15.75" customHeight="1">
      <c r="A978" s="133"/>
      <c r="B978" s="133"/>
      <c r="C978" s="133"/>
      <c r="D978" s="133"/>
      <c r="E978" s="133"/>
      <c r="F978" s="133"/>
    </row>
    <row r="979" ht="15.75" customHeight="1">
      <c r="A979" s="133"/>
      <c r="B979" s="133"/>
      <c r="C979" s="133"/>
      <c r="D979" s="133"/>
      <c r="E979" s="133"/>
      <c r="F979" s="133"/>
    </row>
    <row r="980" ht="15.75" customHeight="1">
      <c r="A980" s="133"/>
      <c r="B980" s="133"/>
      <c r="C980" s="133"/>
      <c r="D980" s="133"/>
      <c r="E980" s="133"/>
      <c r="F980" s="133"/>
    </row>
    <row r="981" ht="15.75" customHeight="1">
      <c r="A981" s="133"/>
      <c r="B981" s="133"/>
      <c r="C981" s="133"/>
      <c r="D981" s="133"/>
      <c r="E981" s="133"/>
      <c r="F981" s="133"/>
    </row>
    <row r="982" ht="15.75" customHeight="1">
      <c r="A982" s="133"/>
      <c r="B982" s="133"/>
      <c r="C982" s="133"/>
      <c r="D982" s="133"/>
      <c r="E982" s="133"/>
      <c r="F982" s="133"/>
    </row>
    <row r="983" ht="15.75" customHeight="1">
      <c r="A983" s="133"/>
      <c r="B983" s="133"/>
      <c r="C983" s="133"/>
      <c r="D983" s="133"/>
      <c r="E983" s="133"/>
      <c r="F983" s="133"/>
    </row>
    <row r="984" ht="15.75" customHeight="1">
      <c r="A984" s="133"/>
      <c r="B984" s="133"/>
      <c r="C984" s="133"/>
      <c r="D984" s="133"/>
      <c r="E984" s="133"/>
      <c r="F984" s="133"/>
    </row>
    <row r="985" ht="15.75" customHeight="1">
      <c r="A985" s="133"/>
      <c r="B985" s="133"/>
      <c r="C985" s="133"/>
      <c r="D985" s="133"/>
      <c r="E985" s="133"/>
      <c r="F985" s="133"/>
    </row>
    <row r="986" ht="15.75" customHeight="1">
      <c r="A986" s="133"/>
      <c r="B986" s="133"/>
      <c r="C986" s="133"/>
      <c r="D986" s="133"/>
      <c r="E986" s="133"/>
      <c r="F986" s="133"/>
    </row>
    <row r="987" ht="15.75" customHeight="1">
      <c r="A987" s="133"/>
      <c r="B987" s="133"/>
      <c r="C987" s="133"/>
      <c r="D987" s="133"/>
      <c r="E987" s="133"/>
      <c r="F987" s="133"/>
    </row>
    <row r="988" ht="15.75" customHeight="1">
      <c r="A988" s="133"/>
      <c r="B988" s="133"/>
      <c r="C988" s="133"/>
      <c r="D988" s="133"/>
      <c r="E988" s="133"/>
      <c r="F988" s="133"/>
    </row>
    <row r="989" ht="15.75" customHeight="1">
      <c r="A989" s="133"/>
      <c r="B989" s="133"/>
      <c r="C989" s="133"/>
      <c r="D989" s="133"/>
      <c r="E989" s="133"/>
      <c r="F989" s="133"/>
    </row>
    <row r="990" ht="15.75" customHeight="1">
      <c r="A990" s="133"/>
      <c r="B990" s="133"/>
      <c r="C990" s="133"/>
      <c r="D990" s="133"/>
      <c r="E990" s="133"/>
      <c r="F990" s="133"/>
    </row>
    <row r="991" ht="15.75" customHeight="1">
      <c r="A991" s="133"/>
      <c r="B991" s="133"/>
      <c r="C991" s="133"/>
      <c r="D991" s="133"/>
      <c r="E991" s="133"/>
      <c r="F991" s="133"/>
    </row>
    <row r="992" ht="15.75" customHeight="1">
      <c r="A992" s="133"/>
      <c r="B992" s="133"/>
      <c r="C992" s="133"/>
      <c r="D992" s="133"/>
      <c r="E992" s="133"/>
      <c r="F992" s="133"/>
    </row>
    <row r="993" ht="15.75" customHeight="1">
      <c r="A993" s="133"/>
      <c r="B993" s="133"/>
      <c r="C993" s="133"/>
      <c r="D993" s="133"/>
      <c r="E993" s="133"/>
      <c r="F993" s="133"/>
    </row>
    <row r="994" ht="15.75" customHeight="1">
      <c r="A994" s="133"/>
      <c r="B994" s="133"/>
      <c r="C994" s="133"/>
      <c r="D994" s="133"/>
      <c r="E994" s="133"/>
      <c r="F994" s="133"/>
    </row>
    <row r="995" ht="15.75" customHeight="1">
      <c r="A995" s="133"/>
      <c r="B995" s="133"/>
      <c r="C995" s="133"/>
      <c r="D995" s="133"/>
      <c r="E995" s="133"/>
      <c r="F995" s="133"/>
    </row>
    <row r="996" ht="15.75" customHeight="1">
      <c r="A996" s="133"/>
      <c r="B996" s="133"/>
      <c r="C996" s="133"/>
      <c r="D996" s="133"/>
      <c r="E996" s="133"/>
      <c r="F996" s="133"/>
    </row>
    <row r="997" ht="15.75" customHeight="1">
      <c r="A997" s="133"/>
      <c r="B997" s="133"/>
      <c r="C997" s="133"/>
      <c r="D997" s="133"/>
      <c r="E997" s="133"/>
      <c r="F997" s="133"/>
    </row>
    <row r="998" ht="15.75" customHeight="1">
      <c r="A998" s="133"/>
      <c r="B998" s="133"/>
      <c r="C998" s="133"/>
      <c r="D998" s="133"/>
      <c r="E998" s="133"/>
      <c r="F998" s="133"/>
    </row>
    <row r="999" ht="15.75" customHeight="1">
      <c r="A999" s="133"/>
      <c r="B999" s="133"/>
      <c r="C999" s="133"/>
      <c r="D999" s="133"/>
      <c r="E999" s="133"/>
      <c r="F999" s="133"/>
    </row>
    <row r="1000" ht="15.75" customHeight="1">
      <c r="A1000" s="133"/>
      <c r="B1000" s="133"/>
      <c r="C1000" s="133"/>
      <c r="D1000" s="133"/>
      <c r="E1000" s="133"/>
      <c r="F1000" s="133"/>
    </row>
  </sheetData>
  <hyperlinks>
    <hyperlink r:id="rId1" ref="H1"/>
    <hyperlink r:id="rId2" ref="F2"/>
    <hyperlink r:id="rId3" ref="F3"/>
    <hyperlink r:id="rId4" ref="F4"/>
    <hyperlink r:id="rId5" ref="F5"/>
    <hyperlink r:id="rId6" ref="F6"/>
    <hyperlink r:id="rId7" ref="F7"/>
    <hyperlink r:id="rId8" ref="F8"/>
  </hyperlinks>
  <printOptions/>
  <pageMargins bottom="0.75" footer="0.0" header="0.0" left="0.25" right="0.25" top="0.75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26" width="9.29"/>
  </cols>
  <sheetData>
    <row r="1" ht="32.25" customHeight="1">
      <c r="A1" s="616"/>
      <c r="B1" s="617" t="s">
        <v>522</v>
      </c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9"/>
      <c r="Y1" s="619"/>
      <c r="Z1" s="619"/>
    </row>
    <row r="2" ht="32.25" customHeight="1">
      <c r="A2" s="616"/>
      <c r="B2" s="620" t="s">
        <v>472</v>
      </c>
      <c r="C2" s="616"/>
      <c r="D2" s="616"/>
      <c r="E2" s="616"/>
      <c r="F2" s="621" t="s">
        <v>523</v>
      </c>
      <c r="G2" s="622"/>
      <c r="H2" s="622"/>
      <c r="I2" s="623"/>
      <c r="J2" s="616"/>
      <c r="K2" s="616"/>
      <c r="L2" s="616"/>
      <c r="M2" s="618"/>
      <c r="N2" s="618"/>
      <c r="O2" s="618"/>
      <c r="P2" s="624" t="s">
        <v>524</v>
      </c>
      <c r="Q2" s="622"/>
      <c r="R2" s="622"/>
      <c r="S2" s="623"/>
      <c r="T2" s="618"/>
      <c r="U2" s="618"/>
      <c r="V2" s="618"/>
      <c r="W2" s="618"/>
      <c r="X2" s="619"/>
      <c r="Y2" s="619"/>
      <c r="Z2" s="619"/>
    </row>
    <row r="3" ht="32.25" customHeight="1">
      <c r="A3" s="616"/>
      <c r="B3" s="625">
        <v>1.18</v>
      </c>
      <c r="C3" s="626"/>
      <c r="D3" s="627"/>
      <c r="E3" s="627"/>
      <c r="F3" s="628"/>
      <c r="G3" s="628"/>
      <c r="H3" s="629"/>
      <c r="I3" s="629"/>
      <c r="J3" s="630"/>
      <c r="K3" s="630"/>
      <c r="L3" s="631"/>
      <c r="M3" s="632"/>
      <c r="N3" s="633"/>
      <c r="O3" s="633"/>
      <c r="P3" s="633"/>
      <c r="Q3" s="633"/>
      <c r="R3" s="634"/>
      <c r="S3" s="634"/>
      <c r="T3" s="634"/>
      <c r="U3" s="635"/>
      <c r="V3" s="635"/>
      <c r="W3" s="618"/>
      <c r="X3" s="619"/>
      <c r="Y3" s="619"/>
      <c r="Z3" s="619"/>
    </row>
    <row r="4" ht="32.25" customHeight="1">
      <c r="A4" s="616"/>
      <c r="B4" s="625">
        <v>1.15</v>
      </c>
      <c r="C4" s="626"/>
      <c r="D4" s="627"/>
      <c r="E4" s="627"/>
      <c r="F4" s="627"/>
      <c r="G4" s="627"/>
      <c r="H4" s="630"/>
      <c r="I4" s="630"/>
      <c r="J4" s="630"/>
      <c r="K4" s="630"/>
      <c r="L4" s="631"/>
      <c r="M4" s="632"/>
      <c r="N4" s="633"/>
      <c r="O4" s="633"/>
      <c r="P4" s="633"/>
      <c r="Q4" s="633"/>
      <c r="R4" s="634"/>
      <c r="S4" s="634"/>
      <c r="T4" s="634"/>
      <c r="U4" s="635"/>
      <c r="V4" s="635"/>
      <c r="W4" s="618"/>
      <c r="X4" s="619"/>
      <c r="Y4" s="619"/>
      <c r="Z4" s="619"/>
    </row>
    <row r="5" ht="32.25" customHeight="1">
      <c r="A5" s="616"/>
      <c r="B5" s="625">
        <v>1.14</v>
      </c>
      <c r="C5" s="626"/>
      <c r="D5" s="627"/>
      <c r="E5" s="627"/>
      <c r="F5" s="627"/>
      <c r="G5" s="627"/>
      <c r="H5" s="630"/>
      <c r="I5" s="630"/>
      <c r="J5" s="630"/>
      <c r="K5" s="630"/>
      <c r="L5" s="631"/>
      <c r="M5" s="632"/>
      <c r="N5" s="633"/>
      <c r="O5" s="633"/>
      <c r="P5" s="633"/>
      <c r="Q5" s="633"/>
      <c r="R5" s="634"/>
      <c r="S5" s="634"/>
      <c r="T5" s="634"/>
      <c r="U5" s="634"/>
      <c r="V5" s="634"/>
      <c r="W5" s="618"/>
      <c r="X5" s="619"/>
      <c r="Y5" s="619"/>
      <c r="Z5" s="619"/>
    </row>
    <row r="6" ht="32.25" customHeight="1">
      <c r="A6" s="616"/>
      <c r="B6" s="625">
        <v>1.12</v>
      </c>
      <c r="C6" s="626"/>
      <c r="D6" s="627"/>
      <c r="E6" s="627"/>
      <c r="F6" s="627"/>
      <c r="G6" s="627"/>
      <c r="H6" s="630"/>
      <c r="I6" s="630"/>
      <c r="J6" s="630"/>
      <c r="K6" s="630"/>
      <c r="L6" s="631"/>
      <c r="M6" s="632"/>
      <c r="N6" s="633"/>
      <c r="O6" s="633"/>
      <c r="P6" s="633"/>
      <c r="Q6" s="633"/>
      <c r="R6" s="634"/>
      <c r="S6" s="634"/>
      <c r="T6" s="634"/>
      <c r="U6" s="634"/>
      <c r="V6" s="634"/>
      <c r="W6" s="618"/>
      <c r="X6" s="619"/>
      <c r="Y6" s="619"/>
      <c r="Z6" s="619"/>
    </row>
    <row r="7" ht="32.25" customHeight="1">
      <c r="A7" s="616"/>
      <c r="B7" s="625">
        <v>1.1</v>
      </c>
      <c r="C7" s="626"/>
      <c r="D7" s="627"/>
      <c r="E7" s="627"/>
      <c r="F7" s="627"/>
      <c r="G7" s="627"/>
      <c r="H7" s="630"/>
      <c r="I7" s="630"/>
      <c r="J7" s="630"/>
      <c r="K7" s="630"/>
      <c r="L7" s="631"/>
      <c r="M7" s="632"/>
      <c r="N7" s="633"/>
      <c r="O7" s="633"/>
      <c r="P7" s="633"/>
      <c r="Q7" s="633"/>
      <c r="R7" s="634"/>
      <c r="S7" s="634"/>
      <c r="T7" s="634"/>
      <c r="U7" s="634"/>
      <c r="V7" s="634"/>
      <c r="W7" s="618"/>
      <c r="X7" s="619"/>
      <c r="Y7" s="619"/>
      <c r="Z7" s="619"/>
    </row>
    <row r="8" ht="32.25" customHeight="1">
      <c r="A8" s="616"/>
      <c r="B8" s="625">
        <v>1.08</v>
      </c>
      <c r="C8" s="626"/>
      <c r="D8" s="627"/>
      <c r="E8" s="627"/>
      <c r="F8" s="627"/>
      <c r="G8" s="627"/>
      <c r="H8" s="630"/>
      <c r="I8" s="630"/>
      <c r="J8" s="630"/>
      <c r="K8" s="630"/>
      <c r="L8" s="631"/>
      <c r="M8" s="632"/>
      <c r="N8" s="633"/>
      <c r="O8" s="633"/>
      <c r="P8" s="633"/>
      <c r="Q8" s="633"/>
      <c r="R8" s="633"/>
      <c r="S8" s="633"/>
      <c r="T8" s="633"/>
      <c r="U8" s="633"/>
      <c r="V8" s="633"/>
      <c r="W8" s="618"/>
      <c r="X8" s="619"/>
      <c r="Y8" s="619"/>
      <c r="Z8" s="636" t="s">
        <v>525</v>
      </c>
    </row>
    <row r="9" ht="32.25" customHeight="1">
      <c r="A9" s="616"/>
      <c r="B9" s="625">
        <v>1.06</v>
      </c>
      <c r="C9" s="626"/>
      <c r="D9" s="627"/>
      <c r="E9" s="627"/>
      <c r="F9" s="627"/>
      <c r="G9" s="627"/>
      <c r="H9" s="630"/>
      <c r="I9" s="630"/>
      <c r="J9" s="630"/>
      <c r="K9" s="630"/>
      <c r="L9" s="631"/>
      <c r="M9" s="632"/>
      <c r="N9" s="633"/>
      <c r="O9" s="633"/>
      <c r="P9" s="633"/>
      <c r="Q9" s="633"/>
      <c r="R9" s="633"/>
      <c r="S9" s="633"/>
      <c r="T9" s="633"/>
      <c r="U9" s="633"/>
      <c r="V9" s="633"/>
      <c r="W9" s="618"/>
      <c r="X9" s="619"/>
      <c r="Y9" s="619"/>
      <c r="Z9" s="637">
        <v>46275.0</v>
      </c>
    </row>
    <row r="10" ht="32.25" customHeight="1">
      <c r="A10" s="616"/>
      <c r="B10" s="625">
        <v>1.04</v>
      </c>
      <c r="C10" s="626"/>
      <c r="D10" s="627"/>
      <c r="E10" s="627"/>
      <c r="F10" s="627"/>
      <c r="G10" s="627"/>
      <c r="H10" s="630"/>
      <c r="I10" s="630"/>
      <c r="J10" s="630"/>
      <c r="K10" s="630"/>
      <c r="L10" s="631"/>
      <c r="M10" s="632"/>
      <c r="N10" s="633"/>
      <c r="O10" s="633"/>
      <c r="P10" s="633"/>
      <c r="Q10" s="633"/>
      <c r="R10" s="633"/>
      <c r="S10" s="633"/>
      <c r="T10" s="633"/>
      <c r="U10" s="633"/>
      <c r="V10" s="633"/>
      <c r="W10" s="618"/>
      <c r="X10" s="619"/>
      <c r="Y10" s="619"/>
      <c r="Z10" s="638" t="s">
        <v>526</v>
      </c>
    </row>
    <row r="11" ht="32.25" customHeight="1">
      <c r="A11" s="616"/>
      <c r="B11" s="625">
        <v>1.02</v>
      </c>
      <c r="C11" s="626"/>
      <c r="D11" s="627"/>
      <c r="E11" s="627"/>
      <c r="F11" s="627"/>
      <c r="G11" s="627"/>
      <c r="H11" s="630"/>
      <c r="I11" s="630"/>
      <c r="J11" s="630"/>
      <c r="K11" s="630"/>
      <c r="L11" s="631"/>
      <c r="M11" s="632"/>
      <c r="N11" s="633"/>
      <c r="O11" s="633"/>
      <c r="P11" s="633"/>
      <c r="Q11" s="633"/>
      <c r="R11" s="633"/>
      <c r="S11" s="633"/>
      <c r="T11" s="633"/>
      <c r="U11" s="633"/>
      <c r="V11" s="633"/>
      <c r="W11" s="618"/>
      <c r="X11" s="619"/>
      <c r="Y11" s="639" t="s">
        <v>527</v>
      </c>
      <c r="Z11" s="640"/>
    </row>
    <row r="12" ht="32.25" customHeight="1">
      <c r="A12" s="616"/>
      <c r="B12" s="625">
        <v>1.0</v>
      </c>
      <c r="C12" s="641"/>
      <c r="D12" s="642"/>
      <c r="E12" s="642"/>
      <c r="F12" s="642"/>
      <c r="G12" s="642"/>
      <c r="H12" s="643"/>
      <c r="I12" s="643"/>
      <c r="J12" s="643"/>
      <c r="K12" s="643"/>
      <c r="L12" s="644"/>
      <c r="M12" s="645"/>
      <c r="N12" s="646"/>
      <c r="O12" s="646"/>
      <c r="P12" s="646"/>
      <c r="Q12" s="646"/>
      <c r="R12" s="646"/>
      <c r="S12" s="646"/>
      <c r="T12" s="646"/>
      <c r="U12" s="646"/>
      <c r="V12" s="646"/>
      <c r="W12" s="618"/>
      <c r="X12" s="619"/>
      <c r="Y12" s="639" t="s">
        <v>528</v>
      </c>
      <c r="Z12" s="619"/>
    </row>
    <row r="13" ht="32.25" customHeight="1">
      <c r="A13" s="616"/>
      <c r="B13" s="625">
        <v>0.98</v>
      </c>
      <c r="C13" s="647"/>
      <c r="D13" s="628"/>
      <c r="E13" s="628"/>
      <c r="F13" s="628"/>
      <c r="G13" s="628"/>
      <c r="H13" s="629"/>
      <c r="I13" s="629"/>
      <c r="J13" s="629"/>
      <c r="K13" s="629"/>
      <c r="L13" s="648"/>
      <c r="M13" s="649"/>
      <c r="N13" s="650"/>
      <c r="O13" s="650"/>
      <c r="P13" s="650"/>
      <c r="Q13" s="650"/>
      <c r="R13" s="650"/>
      <c r="S13" s="650"/>
      <c r="T13" s="650"/>
      <c r="U13" s="650"/>
      <c r="V13" s="650"/>
      <c r="W13" s="618"/>
      <c r="X13" s="619"/>
      <c r="Y13" s="639" t="s">
        <v>529</v>
      </c>
      <c r="Z13" s="619"/>
    </row>
    <row r="14" ht="32.25" customHeight="1">
      <c r="A14" s="616"/>
      <c r="B14" s="625">
        <v>0.96</v>
      </c>
      <c r="C14" s="626"/>
      <c r="D14" s="627"/>
      <c r="E14" s="627"/>
      <c r="F14" s="627"/>
      <c r="G14" s="627"/>
      <c r="H14" s="630"/>
      <c r="I14" s="630"/>
      <c r="J14" s="630"/>
      <c r="K14" s="630"/>
      <c r="L14" s="631"/>
      <c r="M14" s="651"/>
      <c r="N14" s="652"/>
      <c r="O14" s="652"/>
      <c r="P14" s="652"/>
      <c r="Q14" s="652"/>
      <c r="R14" s="652"/>
      <c r="S14" s="652"/>
      <c r="T14" s="652"/>
      <c r="U14" s="652"/>
      <c r="V14" s="652"/>
      <c r="W14" s="618"/>
      <c r="X14" s="619"/>
      <c r="Y14" s="639" t="s">
        <v>530</v>
      </c>
      <c r="Z14" s="619"/>
    </row>
    <row r="15" ht="32.25" customHeight="1">
      <c r="A15" s="616"/>
      <c r="B15" s="625">
        <v>0.94</v>
      </c>
      <c r="C15" s="626"/>
      <c r="D15" s="627"/>
      <c r="E15" s="627"/>
      <c r="F15" s="627"/>
      <c r="G15" s="627"/>
      <c r="H15" s="630"/>
      <c r="I15" s="630"/>
      <c r="J15" s="630"/>
      <c r="K15" s="630"/>
      <c r="L15" s="631"/>
      <c r="M15" s="651"/>
      <c r="N15" s="652"/>
      <c r="O15" s="652"/>
      <c r="P15" s="652"/>
      <c r="Q15" s="652"/>
      <c r="R15" s="652"/>
      <c r="S15" s="652"/>
      <c r="T15" s="652"/>
      <c r="U15" s="652"/>
      <c r="V15" s="652"/>
      <c r="W15" s="618"/>
      <c r="X15" s="619"/>
      <c r="Y15" s="619"/>
      <c r="Z15" s="619"/>
    </row>
    <row r="16" ht="32.25" customHeight="1">
      <c r="A16" s="616"/>
      <c r="B16" s="625">
        <v>0.92</v>
      </c>
      <c r="C16" s="626"/>
      <c r="D16" s="627"/>
      <c r="E16" s="627"/>
      <c r="F16" s="627"/>
      <c r="G16" s="627"/>
      <c r="H16" s="630"/>
      <c r="I16" s="630"/>
      <c r="J16" s="630"/>
      <c r="K16" s="630"/>
      <c r="L16" s="631"/>
      <c r="M16" s="651"/>
      <c r="N16" s="652"/>
      <c r="O16" s="652"/>
      <c r="P16" s="652"/>
      <c r="Q16" s="652"/>
      <c r="R16" s="652"/>
      <c r="S16" s="652"/>
      <c r="T16" s="652"/>
      <c r="U16" s="652"/>
      <c r="V16" s="652"/>
      <c r="W16" s="618"/>
      <c r="X16" s="619"/>
      <c r="Y16" s="619"/>
      <c r="Z16" s="619"/>
    </row>
    <row r="17" ht="32.25" customHeight="1">
      <c r="A17" s="616"/>
      <c r="B17" s="625">
        <v>0.9</v>
      </c>
      <c r="C17" s="626"/>
      <c r="D17" s="627"/>
      <c r="E17" s="627"/>
      <c r="F17" s="627"/>
      <c r="G17" s="627"/>
      <c r="H17" s="630"/>
      <c r="I17" s="630"/>
      <c r="J17" s="630"/>
      <c r="K17" s="630"/>
      <c r="L17" s="631"/>
      <c r="M17" s="651"/>
      <c r="N17" s="652"/>
      <c r="O17" s="652"/>
      <c r="P17" s="652"/>
      <c r="Q17" s="652"/>
      <c r="R17" s="652"/>
      <c r="S17" s="652"/>
      <c r="T17" s="652"/>
      <c r="U17" s="652"/>
      <c r="V17" s="652"/>
      <c r="W17" s="618"/>
      <c r="X17" s="619"/>
      <c r="Y17" s="619"/>
      <c r="Z17" s="619"/>
    </row>
    <row r="18" ht="32.25" customHeight="1">
      <c r="A18" s="616"/>
      <c r="B18" s="625">
        <v>0.88</v>
      </c>
      <c r="C18" s="626"/>
      <c r="D18" s="627"/>
      <c r="E18" s="627"/>
      <c r="F18" s="627"/>
      <c r="G18" s="627"/>
      <c r="H18" s="627"/>
      <c r="I18" s="627"/>
      <c r="J18" s="627"/>
      <c r="K18" s="627"/>
      <c r="L18" s="653"/>
      <c r="M18" s="654"/>
      <c r="N18" s="655"/>
      <c r="O18" s="655"/>
      <c r="P18" s="655"/>
      <c r="Q18" s="655"/>
      <c r="R18" s="655"/>
      <c r="S18" s="655"/>
      <c r="T18" s="655"/>
      <c r="U18" s="655"/>
      <c r="V18" s="655"/>
      <c r="W18" s="618"/>
      <c r="X18" s="619"/>
      <c r="Y18" s="619"/>
      <c r="Z18" s="619"/>
    </row>
    <row r="19" ht="32.25" customHeight="1">
      <c r="A19" s="616"/>
      <c r="B19" s="625">
        <v>0.86</v>
      </c>
      <c r="C19" s="626"/>
      <c r="D19" s="627"/>
      <c r="E19" s="627"/>
      <c r="F19" s="627"/>
      <c r="G19" s="627"/>
      <c r="H19" s="627"/>
      <c r="I19" s="627"/>
      <c r="J19" s="627"/>
      <c r="K19" s="627"/>
      <c r="L19" s="653"/>
      <c r="M19" s="654"/>
      <c r="N19" s="655"/>
      <c r="O19" s="655"/>
      <c r="P19" s="655"/>
      <c r="Q19" s="655"/>
      <c r="R19" s="655"/>
      <c r="S19" s="655"/>
      <c r="T19" s="655"/>
      <c r="U19" s="655"/>
      <c r="V19" s="655"/>
      <c r="W19" s="618"/>
      <c r="X19" s="619"/>
      <c r="Y19" s="619"/>
      <c r="Z19" s="619"/>
    </row>
    <row r="20" ht="32.25" customHeight="1">
      <c r="A20" s="616"/>
      <c r="B20" s="625">
        <v>0.84</v>
      </c>
      <c r="C20" s="626"/>
      <c r="D20" s="627"/>
      <c r="E20" s="627"/>
      <c r="F20" s="627"/>
      <c r="G20" s="627"/>
      <c r="H20" s="627"/>
      <c r="I20" s="627"/>
      <c r="J20" s="627"/>
      <c r="K20" s="627"/>
      <c r="L20" s="653"/>
      <c r="M20" s="654"/>
      <c r="N20" s="655"/>
      <c r="O20" s="655"/>
      <c r="P20" s="655"/>
      <c r="Q20" s="655"/>
      <c r="R20" s="655"/>
      <c r="S20" s="655"/>
      <c r="T20" s="655"/>
      <c r="U20" s="655"/>
      <c r="V20" s="655"/>
      <c r="W20" s="618"/>
      <c r="X20" s="619"/>
      <c r="Y20" s="619"/>
      <c r="Z20" s="619"/>
    </row>
    <row r="21" ht="32.25" customHeight="1">
      <c r="A21" s="616"/>
      <c r="B21" s="625">
        <v>0.82</v>
      </c>
      <c r="C21" s="626"/>
      <c r="D21" s="627"/>
      <c r="E21" s="627"/>
      <c r="F21" s="627"/>
      <c r="G21" s="627"/>
      <c r="H21" s="627"/>
      <c r="I21" s="627"/>
      <c r="J21" s="627"/>
      <c r="K21" s="627"/>
      <c r="L21" s="653"/>
      <c r="M21" s="654"/>
      <c r="N21" s="655"/>
      <c r="O21" s="655"/>
      <c r="P21" s="655"/>
      <c r="Q21" s="655"/>
      <c r="R21" s="655"/>
      <c r="S21" s="655"/>
      <c r="T21" s="655"/>
      <c r="U21" s="655"/>
      <c r="V21" s="655"/>
      <c r="W21" s="618"/>
      <c r="X21" s="619"/>
      <c r="Y21" s="619"/>
      <c r="Z21" s="619"/>
    </row>
    <row r="22" ht="32.25" customHeight="1">
      <c r="A22" s="616"/>
      <c r="B22" s="656">
        <v>0.8</v>
      </c>
      <c r="C22" s="626"/>
      <c r="D22" s="627"/>
      <c r="E22" s="627"/>
      <c r="F22" s="627"/>
      <c r="G22" s="627"/>
      <c r="H22" s="627"/>
      <c r="I22" s="627"/>
      <c r="J22" s="627"/>
      <c r="K22" s="627"/>
      <c r="L22" s="653"/>
      <c r="M22" s="654"/>
      <c r="N22" s="655"/>
      <c r="O22" s="655"/>
      <c r="P22" s="655"/>
      <c r="Q22" s="655"/>
      <c r="R22" s="655"/>
      <c r="S22" s="655"/>
      <c r="T22" s="655"/>
      <c r="U22" s="655"/>
      <c r="V22" s="655"/>
      <c r="W22" s="618"/>
      <c r="X22" s="619"/>
      <c r="Y22" s="619"/>
      <c r="Z22" s="619"/>
    </row>
    <row r="23" ht="32.25" customHeight="1">
      <c r="A23" s="616"/>
      <c r="B23" s="625">
        <v>0.78</v>
      </c>
      <c r="C23" s="657"/>
      <c r="D23" s="658"/>
      <c r="E23" s="658"/>
      <c r="F23" s="658"/>
      <c r="G23" s="658"/>
      <c r="H23" s="658"/>
      <c r="I23" s="658"/>
      <c r="J23" s="658"/>
      <c r="K23" s="658"/>
      <c r="L23" s="659"/>
      <c r="M23" s="660"/>
      <c r="N23" s="661"/>
      <c r="O23" s="661"/>
      <c r="P23" s="661"/>
      <c r="Q23" s="661"/>
      <c r="R23" s="661"/>
      <c r="S23" s="661"/>
      <c r="T23" s="661"/>
      <c r="U23" s="661"/>
      <c r="V23" s="661"/>
      <c r="W23" s="662" t="s">
        <v>471</v>
      </c>
      <c r="X23" s="619"/>
      <c r="Y23" s="619"/>
      <c r="Z23" s="619"/>
    </row>
    <row r="24" ht="32.25" customHeight="1">
      <c r="A24" s="616"/>
      <c r="B24" s="616"/>
      <c r="C24" s="663">
        <v>0.75</v>
      </c>
      <c r="D24" s="663">
        <v>0.8</v>
      </c>
      <c r="E24" s="663">
        <v>0.84</v>
      </c>
      <c r="F24" s="663">
        <v>0.86</v>
      </c>
      <c r="G24" s="663">
        <v>0.88</v>
      </c>
      <c r="H24" s="663">
        <v>0.9</v>
      </c>
      <c r="I24" s="663">
        <v>0.92</v>
      </c>
      <c r="J24" s="663">
        <v>0.94</v>
      </c>
      <c r="K24" s="663">
        <v>0.96</v>
      </c>
      <c r="L24" s="663">
        <v>0.98</v>
      </c>
      <c r="M24" s="664">
        <v>1.0</v>
      </c>
      <c r="N24" s="664">
        <v>1.02</v>
      </c>
      <c r="O24" s="664">
        <v>1.04</v>
      </c>
      <c r="P24" s="664">
        <v>1.06</v>
      </c>
      <c r="Q24" s="664">
        <v>1.08</v>
      </c>
      <c r="R24" s="664">
        <v>1.1</v>
      </c>
      <c r="S24" s="664">
        <v>1.12</v>
      </c>
      <c r="T24" s="664">
        <v>1.14</v>
      </c>
      <c r="U24" s="664">
        <v>1.15</v>
      </c>
      <c r="V24" s="664">
        <v>1.18</v>
      </c>
      <c r="W24" s="618"/>
      <c r="X24" s="619"/>
      <c r="Y24" s="619"/>
      <c r="Z24" s="619"/>
    </row>
    <row r="25" ht="32.25" customHeight="1">
      <c r="A25" s="616"/>
      <c r="B25" s="616"/>
      <c r="C25" s="616"/>
      <c r="D25" s="616"/>
      <c r="E25" s="616"/>
      <c r="F25" s="665" t="s">
        <v>531</v>
      </c>
      <c r="G25" s="666"/>
      <c r="H25" s="666"/>
      <c r="I25" s="667"/>
      <c r="J25" s="616"/>
      <c r="K25" s="616"/>
      <c r="L25" s="616"/>
      <c r="M25" s="618"/>
      <c r="N25" s="618"/>
      <c r="O25" s="618"/>
      <c r="P25" s="668" t="s">
        <v>532</v>
      </c>
      <c r="Q25" s="666"/>
      <c r="R25" s="666"/>
      <c r="S25" s="667"/>
      <c r="T25" s="618"/>
      <c r="U25" s="618"/>
      <c r="V25" s="618"/>
      <c r="W25" s="618"/>
      <c r="X25" s="619"/>
      <c r="Y25" s="619"/>
      <c r="Z25" s="619"/>
    </row>
    <row r="26" ht="32.25" customHeight="1">
      <c r="A26" s="616"/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9"/>
      <c r="X26" s="619"/>
      <c r="Y26" s="619"/>
      <c r="Z26" s="619"/>
    </row>
    <row r="27" ht="32.25" customHeight="1">
      <c r="A27" s="669"/>
      <c r="B27" s="669"/>
      <c r="C27" s="669"/>
      <c r="D27" s="669"/>
      <c r="E27" s="669"/>
      <c r="F27" s="669"/>
      <c r="G27" s="669"/>
      <c r="H27" s="669"/>
      <c r="I27" s="669"/>
      <c r="J27" s="669"/>
      <c r="K27" s="669"/>
      <c r="L27" s="66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</row>
    <row r="28" ht="32.25" customHeight="1">
      <c r="A28" s="669"/>
      <c r="B28" s="669"/>
      <c r="C28" s="669"/>
      <c r="D28" s="669"/>
      <c r="E28" s="669"/>
      <c r="F28" s="669"/>
      <c r="G28" s="669"/>
      <c r="H28" s="669"/>
      <c r="I28" s="669"/>
      <c r="J28" s="669"/>
      <c r="K28" s="669"/>
      <c r="L28" s="66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</row>
    <row r="29" ht="32.25" customHeight="1">
      <c r="A29" s="669"/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  <c r="M29" s="619"/>
      <c r="N29" s="619"/>
      <c r="O29" s="619"/>
      <c r="P29" s="619"/>
      <c r="Q29" s="619"/>
      <c r="R29" s="619"/>
      <c r="S29" s="619"/>
      <c r="T29" s="619"/>
      <c r="U29" s="619"/>
      <c r="V29" s="619"/>
      <c r="W29" s="619"/>
      <c r="X29" s="619"/>
      <c r="Y29" s="619"/>
      <c r="Z29" s="619"/>
    </row>
    <row r="30" ht="32.2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  <c r="M30" s="619"/>
      <c r="N30" s="619"/>
      <c r="O30" s="619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</row>
    <row r="31" ht="32.25" customHeight="1">
      <c r="A31" s="669"/>
      <c r="B31" s="669"/>
      <c r="C31" s="669"/>
      <c r="D31" s="669"/>
      <c r="E31" s="669"/>
      <c r="F31" s="669"/>
      <c r="G31" s="669"/>
      <c r="H31" s="669"/>
      <c r="I31" s="669"/>
      <c r="J31" s="669"/>
      <c r="K31" s="669"/>
      <c r="L31" s="669"/>
      <c r="M31" s="619"/>
      <c r="N31" s="619"/>
      <c r="O31" s="619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</row>
    <row r="32" ht="32.25" customHeight="1">
      <c r="A32" s="669"/>
      <c r="B32" s="669"/>
      <c r="C32" s="669"/>
      <c r="D32" s="669"/>
      <c r="E32" s="670" t="s">
        <v>533</v>
      </c>
      <c r="F32" s="5"/>
      <c r="G32" s="11"/>
      <c r="H32" s="670" t="s">
        <v>534</v>
      </c>
      <c r="I32" s="5"/>
      <c r="J32" s="11"/>
      <c r="K32" s="669"/>
      <c r="L32" s="669"/>
      <c r="M32" s="619"/>
      <c r="N32" s="671" t="s">
        <v>535</v>
      </c>
      <c r="O32" s="671" t="s">
        <v>536</v>
      </c>
      <c r="P32" s="671" t="s">
        <v>537</v>
      </c>
      <c r="Q32" s="671" t="s">
        <v>538</v>
      </c>
      <c r="R32" s="671" t="s">
        <v>539</v>
      </c>
      <c r="S32" s="671" t="s">
        <v>540</v>
      </c>
      <c r="T32" s="671" t="s">
        <v>541</v>
      </c>
      <c r="U32" s="619"/>
      <c r="V32" s="619"/>
      <c r="W32" s="619"/>
      <c r="X32" s="619"/>
      <c r="Y32" s="619"/>
      <c r="Z32" s="619"/>
    </row>
    <row r="33" ht="32.25" customHeight="1">
      <c r="A33" s="669"/>
      <c r="B33" s="669"/>
      <c r="C33" s="669"/>
      <c r="D33" s="669"/>
      <c r="E33" s="672" t="s">
        <v>542</v>
      </c>
      <c r="F33" s="5"/>
      <c r="G33" s="11"/>
      <c r="H33" s="673" t="s">
        <v>543</v>
      </c>
      <c r="I33" s="5"/>
      <c r="J33" s="11"/>
      <c r="K33" s="669"/>
      <c r="L33" s="669"/>
      <c r="M33" s="671" t="s">
        <v>472</v>
      </c>
      <c r="N33" s="674">
        <v>1.0</v>
      </c>
      <c r="O33" s="674">
        <v>1.0</v>
      </c>
      <c r="P33" s="674">
        <v>0.97</v>
      </c>
      <c r="Q33" s="675"/>
      <c r="R33" s="675"/>
      <c r="S33" s="675"/>
      <c r="T33" s="675"/>
      <c r="U33" s="619"/>
      <c r="V33" s="619"/>
      <c r="W33" s="619"/>
      <c r="X33" s="619"/>
      <c r="Y33" s="619"/>
      <c r="Z33" s="619"/>
    </row>
    <row r="34" ht="32.25" customHeight="1">
      <c r="A34" s="669"/>
      <c r="B34" s="669"/>
      <c r="C34" s="669"/>
      <c r="D34" s="669"/>
      <c r="E34" s="672" t="s">
        <v>544</v>
      </c>
      <c r="F34" s="5"/>
      <c r="G34" s="11"/>
      <c r="H34" s="676" t="s">
        <v>545</v>
      </c>
      <c r="I34" s="5"/>
      <c r="J34" s="11"/>
      <c r="K34" s="669"/>
      <c r="L34" s="669"/>
      <c r="M34" s="671" t="s">
        <v>471</v>
      </c>
      <c r="N34" s="674">
        <v>1.0</v>
      </c>
      <c r="O34" s="674">
        <v>1.0</v>
      </c>
      <c r="P34" s="674">
        <v>0.97</v>
      </c>
      <c r="Q34" s="675"/>
      <c r="R34" s="675"/>
      <c r="S34" s="675"/>
      <c r="T34" s="675"/>
      <c r="U34" s="619"/>
      <c r="V34" s="619"/>
      <c r="W34" s="619"/>
      <c r="X34" s="619"/>
      <c r="Y34" s="619"/>
      <c r="Z34" s="619"/>
    </row>
    <row r="35" ht="32.25" customHeight="1">
      <c r="A35" s="669"/>
      <c r="B35" s="669"/>
      <c r="C35" s="669"/>
      <c r="D35" s="669"/>
      <c r="E35" s="672" t="s">
        <v>546</v>
      </c>
      <c r="F35" s="5"/>
      <c r="G35" s="11"/>
      <c r="H35" s="677" t="s">
        <v>547</v>
      </c>
      <c r="I35" s="5"/>
      <c r="J35" s="11"/>
      <c r="K35" s="669"/>
      <c r="L35" s="669"/>
      <c r="M35" s="619"/>
      <c r="N35" s="619"/>
      <c r="O35" s="619"/>
      <c r="P35" s="619"/>
      <c r="Q35" s="619"/>
      <c r="R35" s="619"/>
      <c r="S35" s="619"/>
      <c r="T35" s="619"/>
      <c r="U35" s="619"/>
      <c r="V35" s="619"/>
    </row>
    <row r="36" ht="32.25" customHeight="1">
      <c r="A36" s="669"/>
      <c r="B36" s="669"/>
      <c r="C36" s="669"/>
      <c r="D36" s="669"/>
      <c r="E36" s="672" t="s">
        <v>548</v>
      </c>
      <c r="F36" s="5"/>
      <c r="G36" s="11"/>
      <c r="H36" s="678" t="s">
        <v>549</v>
      </c>
      <c r="I36" s="5"/>
      <c r="J36" s="11"/>
      <c r="K36" s="669"/>
      <c r="L36" s="669"/>
      <c r="M36" s="619"/>
      <c r="N36" s="619"/>
      <c r="O36" s="619"/>
      <c r="P36" s="619"/>
      <c r="Q36" s="619"/>
      <c r="R36" s="619"/>
      <c r="S36" s="619"/>
      <c r="T36" s="619"/>
      <c r="U36" s="619"/>
      <c r="V36" s="619"/>
    </row>
    <row r="37" ht="32.25" customHeight="1">
      <c r="A37" s="669"/>
      <c r="B37" s="669"/>
      <c r="C37" s="669"/>
      <c r="D37" s="669"/>
      <c r="E37" s="672" t="s">
        <v>550</v>
      </c>
      <c r="F37" s="5"/>
      <c r="G37" s="11"/>
      <c r="H37" s="679" t="s">
        <v>551</v>
      </c>
      <c r="I37" s="5"/>
      <c r="J37" s="11"/>
      <c r="K37" s="669"/>
      <c r="L37" s="669"/>
      <c r="M37" s="619"/>
      <c r="N37" s="619"/>
      <c r="O37" s="619"/>
      <c r="P37" s="619"/>
      <c r="Q37" s="619"/>
      <c r="R37" s="619"/>
      <c r="S37" s="619"/>
      <c r="T37" s="619"/>
      <c r="U37" s="619"/>
      <c r="V37" s="619"/>
    </row>
    <row r="38" ht="32.25" customHeight="1">
      <c r="A38" s="669"/>
      <c r="B38" s="669"/>
      <c r="C38" s="669"/>
      <c r="D38" s="669"/>
      <c r="E38" s="669"/>
      <c r="F38" s="669"/>
      <c r="G38" s="669"/>
      <c r="H38" s="669"/>
      <c r="I38" s="669"/>
      <c r="J38" s="669"/>
      <c r="K38" s="669"/>
      <c r="L38" s="669"/>
      <c r="M38" s="619"/>
      <c r="N38" s="619"/>
      <c r="O38" s="619"/>
      <c r="P38" s="619"/>
      <c r="Q38" s="619"/>
      <c r="R38" s="619"/>
      <c r="S38" s="619"/>
      <c r="T38" s="619"/>
      <c r="U38" s="619"/>
      <c r="V38" s="619"/>
    </row>
    <row r="39" ht="32.25" customHeight="1">
      <c r="A39" s="669"/>
      <c r="B39" s="669"/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619"/>
      <c r="N39" s="619"/>
      <c r="O39" s="619"/>
      <c r="P39" s="619"/>
      <c r="Q39" s="619"/>
      <c r="R39" s="619"/>
      <c r="S39" s="619"/>
      <c r="T39" s="619"/>
      <c r="U39" s="619"/>
      <c r="V39" s="619"/>
    </row>
    <row r="40" ht="32.25" customHeight="1">
      <c r="A40" s="669"/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19"/>
      <c r="N40" s="619"/>
      <c r="O40" s="619"/>
      <c r="P40" s="619"/>
      <c r="Q40" s="619"/>
      <c r="R40" s="619"/>
      <c r="S40" s="619"/>
      <c r="T40" s="619"/>
      <c r="U40" s="619"/>
      <c r="V40" s="619"/>
    </row>
    <row r="41" ht="32.25" customHeight="1">
      <c r="A41" s="669"/>
      <c r="B41" s="669"/>
      <c r="C41" s="669"/>
      <c r="D41" s="669"/>
      <c r="E41" s="669"/>
      <c r="F41" s="669"/>
      <c r="G41" s="669"/>
      <c r="H41" s="669"/>
      <c r="I41" s="669"/>
      <c r="J41" s="669"/>
      <c r="K41" s="669"/>
      <c r="L41" s="669"/>
      <c r="M41" s="619"/>
      <c r="N41" s="619"/>
      <c r="O41" s="619"/>
      <c r="P41" s="619"/>
      <c r="Q41" s="619"/>
      <c r="R41" s="619"/>
      <c r="S41" s="619"/>
      <c r="T41" s="619"/>
      <c r="U41" s="619"/>
      <c r="V41" s="619"/>
    </row>
    <row r="42" ht="32.25" customHeight="1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19"/>
      <c r="N42" s="619"/>
      <c r="O42" s="619"/>
      <c r="P42" s="619"/>
      <c r="Q42" s="619"/>
      <c r="R42" s="619"/>
      <c r="S42" s="619"/>
      <c r="T42" s="619"/>
      <c r="U42" s="619"/>
      <c r="V42" s="619"/>
    </row>
    <row r="43" ht="32.2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</row>
    <row r="44" ht="32.2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</row>
    <row r="45" ht="32.2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</row>
    <row r="46" ht="32.2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</row>
    <row r="47" ht="32.2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</row>
    <row r="48" ht="32.2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</row>
    <row r="49" ht="32.2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</row>
    <row r="50" ht="32.2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</row>
    <row r="51" ht="32.2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</row>
    <row r="52" ht="32.2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</row>
    <row r="53" ht="32.2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</row>
    <row r="54" ht="32.2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</row>
    <row r="55" ht="32.2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</row>
    <row r="56" ht="32.2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</row>
    <row r="57" ht="32.2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</row>
    <row r="58" ht="32.2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</row>
    <row r="59" ht="32.2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</row>
    <row r="60" ht="32.2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</row>
    <row r="61" ht="32.2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</row>
    <row r="62" ht="32.2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</row>
    <row r="63" ht="32.2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</row>
    <row r="64" ht="32.2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</row>
    <row r="65" ht="32.2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</row>
    <row r="66" ht="32.2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</row>
    <row r="67" ht="32.2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</row>
    <row r="68" ht="32.2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</row>
    <row r="69" ht="32.2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</row>
    <row r="70" ht="32.2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</row>
    <row r="71" ht="32.2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</row>
    <row r="72" ht="32.2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</row>
    <row r="73" ht="32.2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</row>
    <row r="74" ht="32.2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</row>
    <row r="75" ht="32.2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</row>
    <row r="76" ht="32.2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</row>
    <row r="77" ht="32.2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</row>
    <row r="78" ht="32.2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</row>
    <row r="79" ht="32.2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</row>
    <row r="80" ht="32.2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</row>
    <row r="81" ht="32.2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</row>
    <row r="82" ht="32.2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</row>
    <row r="83" ht="32.2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</row>
    <row r="84" ht="32.2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</row>
    <row r="85" ht="32.2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</row>
    <row r="86" ht="32.2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</row>
    <row r="87" ht="32.2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</row>
    <row r="88" ht="32.2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</row>
    <row r="89" ht="32.2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</row>
    <row r="90" ht="32.2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</row>
    <row r="91" ht="32.2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</row>
    <row r="92" ht="32.2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</row>
    <row r="93" ht="32.2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</row>
    <row r="94" ht="32.2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</row>
    <row r="95" ht="32.2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</row>
    <row r="96" ht="32.2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</row>
    <row r="97" ht="32.2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</row>
    <row r="98" ht="32.2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</row>
    <row r="99" ht="32.2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</row>
    <row r="100" ht="32.2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</row>
    <row r="101" ht="32.2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</row>
    <row r="102" ht="32.2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</row>
    <row r="103" ht="32.2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</row>
    <row r="104" ht="32.2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</row>
    <row r="105" ht="32.2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</row>
    <row r="106" ht="32.2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</row>
    <row r="107" ht="32.2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</row>
    <row r="108" ht="32.2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</row>
    <row r="109" ht="32.2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</row>
    <row r="110" ht="32.2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</row>
    <row r="111" ht="32.2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</row>
    <row r="112" ht="32.2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</row>
    <row r="113" ht="32.2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</row>
    <row r="114" ht="32.2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</row>
    <row r="115" ht="32.2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</row>
    <row r="116" ht="32.2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</row>
    <row r="117" ht="32.2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</row>
    <row r="118" ht="32.2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</row>
    <row r="119" ht="32.2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</row>
    <row r="120" ht="32.2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</row>
    <row r="121" ht="32.2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</row>
    <row r="122" ht="32.2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</row>
    <row r="123" ht="32.2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</row>
    <row r="124" ht="32.2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</row>
    <row r="125" ht="32.2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</row>
    <row r="126" ht="32.2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</row>
    <row r="127" ht="32.2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</row>
    <row r="128" ht="32.2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</row>
    <row r="129" ht="32.2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</row>
    <row r="130" ht="32.2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</row>
    <row r="131" ht="32.2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</row>
    <row r="132" ht="32.2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</row>
    <row r="133" ht="32.2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</row>
    <row r="134" ht="32.2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</row>
    <row r="135" ht="32.2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</row>
    <row r="136" ht="32.2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</row>
    <row r="137" ht="32.2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</row>
    <row r="138" ht="32.2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</row>
    <row r="139" ht="32.2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</row>
    <row r="140" ht="32.2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</row>
    <row r="141" ht="32.2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</row>
    <row r="142" ht="32.2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</row>
    <row r="143" ht="32.2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</row>
    <row r="144" ht="32.2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</row>
    <row r="145" ht="32.2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</row>
    <row r="146" ht="32.2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</row>
    <row r="147" ht="32.2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</row>
    <row r="148" ht="32.2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</row>
    <row r="149" ht="32.2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</row>
    <row r="150" ht="32.2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</row>
    <row r="151" ht="32.2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</row>
    <row r="152" ht="32.2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</row>
    <row r="153" ht="32.2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</row>
    <row r="154" ht="32.2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</row>
    <row r="155" ht="32.2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</row>
    <row r="156" ht="32.2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</row>
    <row r="157" ht="32.2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</row>
    <row r="158" ht="32.2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</row>
    <row r="159" ht="32.2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</row>
    <row r="160" ht="32.2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</row>
    <row r="161" ht="32.2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</row>
    <row r="162" ht="32.2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</row>
    <row r="163" ht="32.2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</row>
    <row r="164" ht="32.2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</row>
    <row r="165" ht="32.2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</row>
    <row r="166" ht="32.2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</row>
    <row r="167" ht="32.2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</row>
    <row r="168" ht="32.2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</row>
    <row r="169" ht="32.2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</row>
    <row r="170" ht="32.2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</row>
    <row r="171" ht="32.2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</row>
    <row r="172" ht="32.2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</row>
    <row r="173" ht="32.2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</row>
    <row r="174" ht="32.2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</row>
    <row r="175" ht="32.2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</row>
    <row r="176" ht="32.2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</row>
    <row r="177" ht="32.2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</row>
    <row r="178" ht="32.2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</row>
    <row r="179" ht="32.2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</row>
    <row r="180" ht="32.2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</row>
    <row r="181" ht="32.2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</row>
    <row r="182" ht="32.2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</row>
    <row r="183" ht="32.2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</row>
    <row r="184" ht="32.2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</row>
    <row r="185" ht="32.2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</row>
    <row r="186" ht="32.2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</row>
    <row r="187" ht="32.2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</row>
    <row r="188" ht="32.2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</row>
    <row r="189" ht="32.2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</row>
    <row r="190" ht="32.2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</row>
    <row r="191" ht="32.2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</row>
    <row r="192" ht="32.2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</row>
    <row r="193" ht="32.2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</row>
    <row r="194" ht="32.2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</row>
    <row r="195" ht="32.2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</row>
    <row r="196" ht="32.2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</row>
    <row r="197" ht="32.2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</row>
    <row r="198" ht="32.2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</row>
    <row r="199" ht="32.2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</row>
    <row r="200" ht="32.2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</row>
    <row r="201" ht="32.2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</row>
    <row r="202" ht="32.2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</row>
    <row r="203" ht="32.2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</row>
    <row r="204" ht="32.2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</row>
    <row r="205" ht="32.2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</row>
    <row r="206" ht="32.2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</row>
    <row r="207" ht="32.2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</row>
    <row r="208" ht="32.2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</row>
    <row r="209" ht="32.2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</row>
    <row r="210" ht="32.2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</row>
    <row r="211" ht="32.2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</row>
    <row r="212" ht="32.2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</row>
    <row r="213" ht="32.2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</row>
    <row r="214" ht="32.2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</row>
    <row r="215" ht="32.2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</row>
    <row r="216" ht="32.2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</row>
    <row r="217" ht="32.2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</row>
    <row r="218" ht="32.2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</row>
    <row r="219" ht="32.2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</row>
    <row r="220" ht="32.2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</row>
    <row r="221" ht="32.2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</row>
    <row r="222" ht="32.2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</row>
    <row r="223" ht="32.2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</row>
    <row r="224" ht="32.2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</row>
    <row r="225" ht="32.2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</row>
    <row r="226" ht="32.2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</row>
    <row r="227" ht="32.2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</row>
    <row r="228" ht="32.2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</row>
    <row r="229" ht="32.2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</row>
    <row r="230" ht="32.2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</row>
    <row r="231" ht="32.2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</row>
    <row r="232" ht="32.2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</row>
    <row r="233" ht="32.2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</row>
    <row r="234" ht="32.2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</row>
    <row r="235" ht="32.2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</row>
    <row r="236" ht="32.2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</row>
    <row r="237" ht="32.2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</row>
    <row r="238" ht="32.2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</row>
    <row r="239" ht="32.2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</row>
    <row r="240" ht="32.2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</row>
    <row r="241" ht="32.2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</row>
    <row r="242" ht="32.2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</row>
    <row r="243" ht="32.2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</row>
    <row r="244" ht="32.2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</row>
    <row r="245" ht="32.2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</row>
    <row r="246" ht="32.2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</row>
    <row r="247" ht="32.2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</row>
    <row r="248" ht="32.2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</row>
    <row r="249" ht="32.2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</row>
    <row r="250" ht="32.2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</row>
    <row r="251" ht="32.2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</row>
    <row r="252" ht="32.2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</row>
    <row r="253" ht="32.2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</row>
    <row r="254" ht="32.2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</row>
    <row r="255" ht="32.2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</row>
    <row r="256" ht="32.2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</row>
    <row r="257" ht="32.2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</row>
    <row r="258" ht="32.2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</row>
    <row r="259" ht="32.2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</row>
    <row r="260" ht="32.2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</row>
    <row r="261" ht="32.2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</row>
    <row r="262" ht="32.2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</row>
    <row r="263" ht="32.2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</row>
    <row r="264" ht="32.2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</row>
    <row r="265" ht="32.2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</row>
    <row r="266" ht="32.2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</row>
    <row r="267" ht="32.2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</row>
    <row r="268" ht="32.2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</row>
    <row r="269" ht="32.2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</row>
    <row r="270" ht="32.2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</row>
    <row r="271" ht="32.2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</row>
    <row r="272" ht="32.2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</row>
    <row r="273" ht="32.2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</row>
    <row r="274" ht="32.2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</row>
    <row r="275" ht="32.2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</row>
    <row r="276" ht="32.2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</row>
    <row r="277" ht="32.2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</row>
    <row r="278" ht="32.2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</row>
    <row r="279" ht="32.2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</row>
    <row r="280" ht="32.2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</row>
    <row r="281" ht="32.2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</row>
    <row r="282" ht="32.2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</row>
    <row r="283" ht="32.2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</row>
    <row r="284" ht="32.2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</row>
    <row r="285" ht="32.2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</row>
    <row r="286" ht="32.2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</row>
    <row r="287" ht="32.2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</row>
    <row r="288" ht="32.2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</row>
    <row r="289" ht="32.2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</row>
    <row r="290" ht="32.2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</row>
    <row r="291" ht="32.2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</row>
    <row r="292" ht="32.2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</row>
    <row r="293" ht="32.2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</row>
    <row r="294" ht="32.2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</row>
    <row r="295" ht="32.2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</row>
    <row r="296" ht="32.2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</row>
    <row r="297" ht="32.2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</row>
    <row r="298" ht="32.2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</row>
    <row r="299" ht="32.2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</row>
    <row r="300" ht="32.2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</row>
    <row r="301" ht="32.2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</row>
    <row r="302" ht="32.2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</row>
    <row r="303" ht="32.2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</row>
    <row r="304" ht="32.2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</row>
    <row r="305" ht="32.2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</row>
    <row r="306" ht="32.2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</row>
    <row r="307" ht="32.2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</row>
    <row r="308" ht="32.2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</row>
    <row r="309" ht="32.2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</row>
    <row r="310" ht="32.2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</row>
    <row r="311" ht="32.2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</row>
    <row r="312" ht="32.2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</row>
    <row r="313" ht="32.2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</row>
    <row r="314" ht="32.2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</row>
    <row r="315" ht="32.2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</row>
    <row r="316" ht="32.2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</row>
    <row r="317" ht="32.2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</row>
    <row r="318" ht="32.2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</row>
    <row r="319" ht="32.2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</row>
    <row r="320" ht="32.2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</row>
    <row r="321" ht="32.2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</row>
    <row r="322" ht="32.2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</row>
    <row r="323" ht="32.2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</row>
    <row r="324" ht="32.2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</row>
    <row r="325" ht="32.2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</row>
    <row r="326" ht="32.2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</row>
    <row r="327" ht="32.2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</row>
    <row r="328" ht="32.2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</row>
    <row r="329" ht="32.2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</row>
    <row r="330" ht="32.2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</row>
    <row r="331" ht="32.2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</row>
    <row r="332" ht="32.2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</row>
    <row r="333" ht="32.2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</row>
    <row r="334" ht="32.2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</row>
    <row r="335" ht="32.2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</row>
    <row r="336" ht="32.2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</row>
    <row r="337" ht="32.2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</row>
    <row r="338" ht="32.2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</row>
    <row r="339" ht="32.2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</row>
    <row r="340" ht="32.2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</row>
    <row r="341" ht="32.2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</row>
    <row r="342" ht="32.2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</row>
    <row r="343" ht="32.2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</row>
    <row r="344" ht="32.2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</row>
    <row r="345" ht="32.2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</row>
    <row r="346" ht="32.2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</row>
    <row r="347" ht="32.2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</row>
    <row r="348" ht="32.2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</row>
    <row r="349" ht="32.2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</row>
    <row r="350" ht="32.2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</row>
    <row r="351" ht="32.2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</row>
    <row r="352" ht="32.2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</row>
    <row r="353" ht="32.2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</row>
    <row r="354" ht="32.2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</row>
    <row r="355" ht="32.2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</row>
    <row r="356" ht="32.2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</row>
    <row r="357" ht="32.2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</row>
    <row r="358" ht="32.2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</row>
    <row r="359" ht="32.2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</row>
    <row r="360" ht="32.2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</row>
    <row r="361" ht="32.2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</row>
    <row r="362" ht="32.2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</row>
    <row r="363" ht="32.2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</row>
    <row r="364" ht="32.2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</row>
    <row r="365" ht="32.2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</row>
    <row r="366" ht="32.2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</row>
    <row r="367" ht="32.2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</row>
    <row r="368" ht="32.2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</row>
    <row r="369" ht="32.2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</row>
    <row r="370" ht="32.2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</row>
    <row r="371" ht="32.2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</row>
    <row r="372" ht="32.2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</row>
    <row r="373" ht="32.2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</row>
    <row r="374" ht="32.2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</row>
    <row r="375" ht="32.2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</row>
    <row r="376" ht="32.2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</row>
    <row r="377" ht="32.2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</row>
    <row r="378" ht="32.2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</row>
    <row r="379" ht="32.2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</row>
    <row r="380" ht="32.2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</row>
    <row r="381" ht="32.2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</row>
    <row r="382" ht="32.2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</row>
    <row r="383" ht="32.2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</row>
    <row r="384" ht="32.2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</row>
    <row r="385" ht="32.2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</row>
    <row r="386" ht="32.2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</row>
    <row r="387" ht="32.2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</row>
    <row r="388" ht="32.2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</row>
    <row r="389" ht="32.2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</row>
    <row r="390" ht="32.2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</row>
    <row r="391" ht="32.2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</row>
    <row r="392" ht="32.2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</row>
    <row r="393" ht="32.2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</row>
    <row r="394" ht="32.2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</row>
    <row r="395" ht="32.2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</row>
    <row r="396" ht="32.2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</row>
    <row r="397" ht="32.2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</row>
    <row r="398" ht="32.2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</row>
    <row r="399" ht="32.2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</row>
    <row r="400" ht="32.2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</row>
    <row r="401" ht="32.2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</row>
    <row r="402" ht="32.2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</row>
    <row r="403" ht="32.2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</row>
    <row r="404" ht="32.2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</row>
    <row r="405" ht="32.2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</row>
    <row r="406" ht="32.2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</row>
    <row r="407" ht="32.2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</row>
    <row r="408" ht="32.2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</row>
    <row r="409" ht="32.2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</row>
    <row r="410" ht="32.2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</row>
    <row r="411" ht="32.2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</row>
    <row r="412" ht="32.2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</row>
    <row r="413" ht="32.2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</row>
    <row r="414" ht="32.2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</row>
    <row r="415" ht="32.2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</row>
    <row r="416" ht="32.2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</row>
    <row r="417" ht="32.2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</row>
    <row r="418" ht="32.2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</row>
    <row r="419" ht="32.2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</row>
    <row r="420" ht="32.2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</row>
    <row r="421" ht="32.2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</row>
    <row r="422" ht="32.2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</row>
    <row r="423" ht="32.2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</row>
    <row r="424" ht="32.2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</row>
    <row r="425" ht="32.2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</row>
    <row r="426" ht="32.2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</row>
    <row r="427" ht="32.2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</row>
    <row r="428" ht="32.2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</row>
    <row r="429" ht="32.2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</row>
    <row r="430" ht="32.2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</row>
    <row r="431" ht="32.2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</row>
    <row r="432" ht="32.2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</row>
    <row r="433" ht="32.2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</row>
    <row r="434" ht="32.2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</row>
    <row r="435" ht="32.2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</row>
    <row r="436" ht="32.2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</row>
    <row r="437" ht="32.2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</row>
    <row r="438" ht="32.2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</row>
    <row r="439" ht="32.2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</row>
    <row r="440" ht="32.2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</row>
    <row r="441" ht="32.2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</row>
    <row r="442" ht="32.2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</row>
    <row r="443" ht="32.2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</row>
    <row r="444" ht="32.2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</row>
    <row r="445" ht="32.2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</row>
    <row r="446" ht="32.2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</row>
    <row r="447" ht="32.2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</row>
    <row r="448" ht="32.2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</row>
    <row r="449" ht="32.2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</row>
    <row r="450" ht="32.2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</row>
    <row r="451" ht="32.2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</row>
    <row r="452" ht="32.2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</row>
    <row r="453" ht="32.2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</row>
    <row r="454" ht="32.2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</row>
    <row r="455" ht="32.2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</row>
    <row r="456" ht="32.2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</row>
    <row r="457" ht="32.2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</row>
    <row r="458" ht="32.2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</row>
    <row r="459" ht="32.2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</row>
    <row r="460" ht="32.2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</row>
    <row r="461" ht="32.2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</row>
    <row r="462" ht="32.2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</row>
    <row r="463" ht="32.2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</row>
    <row r="464" ht="32.2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</row>
    <row r="465" ht="32.2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</row>
    <row r="466" ht="32.2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</row>
    <row r="467" ht="32.2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</row>
    <row r="468" ht="32.2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</row>
    <row r="469" ht="32.2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</row>
    <row r="470" ht="32.2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</row>
    <row r="471" ht="32.2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</row>
    <row r="472" ht="32.2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</row>
    <row r="473" ht="32.2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</row>
    <row r="474" ht="32.2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</row>
    <row r="475" ht="32.2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</row>
    <row r="476" ht="32.2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</row>
    <row r="477" ht="32.2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</row>
    <row r="478" ht="32.2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</row>
    <row r="479" ht="32.2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</row>
    <row r="480" ht="32.2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</row>
    <row r="481" ht="32.2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</row>
    <row r="482" ht="32.2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</row>
    <row r="483" ht="32.2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</row>
    <row r="484" ht="32.2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</row>
    <row r="485" ht="32.2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</row>
    <row r="486" ht="32.2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</row>
    <row r="487" ht="32.2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</row>
    <row r="488" ht="32.2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</row>
    <row r="489" ht="32.2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</row>
    <row r="490" ht="32.2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</row>
    <row r="491" ht="32.2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</row>
    <row r="492" ht="32.2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</row>
    <row r="493" ht="32.2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</row>
    <row r="494" ht="32.2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</row>
    <row r="495" ht="32.2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</row>
    <row r="496" ht="32.2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</row>
    <row r="497" ht="32.2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</row>
    <row r="498" ht="32.2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</row>
    <row r="499" ht="32.2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</row>
    <row r="500" ht="32.2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</row>
    <row r="501" ht="32.2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</row>
    <row r="502" ht="32.2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</row>
    <row r="503" ht="32.2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</row>
    <row r="504" ht="32.2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</row>
    <row r="505" ht="32.2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</row>
    <row r="506" ht="32.2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</row>
    <row r="507" ht="32.2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</row>
    <row r="508" ht="32.2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</row>
    <row r="509" ht="32.2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</row>
    <row r="510" ht="32.2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</row>
    <row r="511" ht="32.2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</row>
    <row r="512" ht="32.2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</row>
    <row r="513" ht="32.2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</row>
    <row r="514" ht="32.2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</row>
    <row r="515" ht="32.2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</row>
    <row r="516" ht="32.2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</row>
    <row r="517" ht="32.2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</row>
    <row r="518" ht="32.2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</row>
    <row r="519" ht="32.2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</row>
    <row r="520" ht="32.2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</row>
    <row r="521" ht="32.2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</row>
    <row r="522" ht="32.2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</row>
    <row r="523" ht="32.2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</row>
    <row r="524" ht="32.2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</row>
    <row r="525" ht="32.2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</row>
    <row r="526" ht="32.2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</row>
    <row r="527" ht="32.2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</row>
    <row r="528" ht="32.2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</row>
    <row r="529" ht="32.2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</row>
    <row r="530" ht="32.2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</row>
    <row r="531" ht="32.2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</row>
    <row r="532" ht="32.2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</row>
    <row r="533" ht="32.2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</row>
    <row r="534" ht="32.2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</row>
    <row r="535" ht="32.2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</row>
    <row r="536" ht="32.2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</row>
    <row r="537" ht="32.2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</row>
    <row r="538" ht="32.2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</row>
    <row r="539" ht="32.2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</row>
    <row r="540" ht="32.2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</row>
    <row r="541" ht="32.2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</row>
    <row r="542" ht="32.2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</row>
    <row r="543" ht="32.2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</row>
    <row r="544" ht="32.2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</row>
    <row r="545" ht="32.2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</row>
    <row r="546" ht="32.2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</row>
    <row r="547" ht="32.2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</row>
    <row r="548" ht="32.2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</row>
    <row r="549" ht="32.2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</row>
    <row r="550" ht="32.2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</row>
    <row r="551" ht="32.2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</row>
    <row r="552" ht="32.2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</row>
    <row r="553" ht="32.2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</row>
    <row r="554" ht="32.2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</row>
    <row r="555" ht="32.2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</row>
    <row r="556" ht="32.2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</row>
    <row r="557" ht="32.2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</row>
    <row r="558" ht="32.2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</row>
    <row r="559" ht="32.2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</row>
    <row r="560" ht="32.2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</row>
    <row r="561" ht="32.2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</row>
    <row r="562" ht="32.2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</row>
    <row r="563" ht="32.2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</row>
    <row r="564" ht="32.2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</row>
    <row r="565" ht="32.2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</row>
    <row r="566" ht="32.2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</row>
    <row r="567" ht="32.2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</row>
    <row r="568" ht="32.2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</row>
    <row r="569" ht="32.2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</row>
    <row r="570" ht="32.2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</row>
    <row r="571" ht="32.2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</row>
    <row r="572" ht="32.2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</row>
    <row r="573" ht="32.2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</row>
    <row r="574" ht="32.2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</row>
    <row r="575" ht="32.2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</row>
    <row r="576" ht="32.2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</row>
    <row r="577" ht="32.2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</row>
    <row r="578" ht="32.2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</row>
    <row r="579" ht="32.2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</row>
    <row r="580" ht="32.2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</row>
    <row r="581" ht="32.2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</row>
    <row r="582" ht="32.2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</row>
    <row r="583" ht="32.2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</row>
    <row r="584" ht="32.2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</row>
    <row r="585" ht="32.2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</row>
    <row r="586" ht="32.2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</row>
    <row r="587" ht="32.2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</row>
    <row r="588" ht="32.2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</row>
    <row r="589" ht="32.2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</row>
    <row r="590" ht="32.2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</row>
    <row r="591" ht="32.2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</row>
    <row r="592" ht="32.2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</row>
    <row r="593" ht="32.2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</row>
    <row r="594" ht="32.2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</row>
    <row r="595" ht="32.2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</row>
    <row r="596" ht="32.2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</row>
    <row r="597" ht="32.2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</row>
    <row r="598" ht="32.2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</row>
    <row r="599" ht="32.2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</row>
    <row r="600" ht="32.2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</row>
    <row r="601" ht="32.2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</row>
    <row r="602" ht="32.2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</row>
    <row r="603" ht="32.2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</row>
    <row r="604" ht="32.2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</row>
    <row r="605" ht="32.2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</row>
    <row r="606" ht="32.2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</row>
    <row r="607" ht="32.2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</row>
    <row r="608" ht="32.2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</row>
    <row r="609" ht="32.2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</row>
    <row r="610" ht="32.2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</row>
    <row r="611" ht="32.2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</row>
    <row r="612" ht="32.2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</row>
    <row r="613" ht="32.2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</row>
    <row r="614" ht="32.2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</row>
    <row r="615" ht="32.2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</row>
    <row r="616" ht="32.2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</row>
    <row r="617" ht="32.2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</row>
    <row r="618" ht="32.2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</row>
    <row r="619" ht="32.2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</row>
    <row r="620" ht="32.2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</row>
    <row r="621" ht="32.2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</row>
    <row r="622" ht="32.2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</row>
    <row r="623" ht="32.2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</row>
    <row r="624" ht="32.2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</row>
    <row r="625" ht="32.2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</row>
    <row r="626" ht="32.2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</row>
    <row r="627" ht="32.2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</row>
    <row r="628" ht="32.2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</row>
    <row r="629" ht="32.2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</row>
    <row r="630" ht="32.2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</row>
    <row r="631" ht="32.2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</row>
    <row r="632" ht="32.2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</row>
    <row r="633" ht="32.2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</row>
    <row r="634" ht="32.2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</row>
    <row r="635" ht="32.2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</row>
    <row r="636" ht="32.2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</row>
    <row r="637" ht="32.2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</row>
    <row r="638" ht="32.2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</row>
    <row r="639" ht="32.2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</row>
    <row r="640" ht="32.2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</row>
    <row r="641" ht="32.2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</row>
    <row r="642" ht="32.2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</row>
    <row r="643" ht="32.2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</row>
    <row r="644" ht="32.2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</row>
    <row r="645" ht="32.2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</row>
    <row r="646" ht="32.2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</row>
    <row r="647" ht="32.2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</row>
    <row r="648" ht="32.2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</row>
    <row r="649" ht="32.2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</row>
    <row r="650" ht="32.2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</row>
    <row r="651" ht="32.2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</row>
    <row r="652" ht="32.2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</row>
    <row r="653" ht="32.2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</row>
    <row r="654" ht="32.2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</row>
    <row r="655" ht="32.2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</row>
    <row r="656" ht="32.2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</row>
    <row r="657" ht="32.2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</row>
    <row r="658" ht="32.2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</row>
    <row r="659" ht="32.2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</row>
    <row r="660" ht="32.2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</row>
    <row r="661" ht="32.2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</row>
    <row r="662" ht="32.2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</row>
    <row r="663" ht="32.2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</row>
    <row r="664" ht="32.2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</row>
    <row r="665" ht="32.2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</row>
    <row r="666" ht="32.2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</row>
    <row r="667" ht="32.2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</row>
    <row r="668" ht="32.2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</row>
    <row r="669" ht="32.2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</row>
    <row r="670" ht="32.2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</row>
    <row r="671" ht="32.2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</row>
    <row r="672" ht="32.2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</row>
    <row r="673" ht="32.2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</row>
    <row r="674" ht="32.2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</row>
    <row r="675" ht="32.2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</row>
    <row r="676" ht="32.2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</row>
    <row r="677" ht="32.2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</row>
    <row r="678" ht="32.2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</row>
    <row r="679" ht="32.2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</row>
    <row r="680" ht="32.2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</row>
    <row r="681" ht="32.2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</row>
    <row r="682" ht="32.2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</row>
    <row r="683" ht="32.2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</row>
    <row r="684" ht="32.2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</row>
    <row r="685" ht="32.2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</row>
    <row r="686" ht="32.2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</row>
    <row r="687" ht="32.2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</row>
    <row r="688" ht="32.2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</row>
    <row r="689" ht="32.2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</row>
    <row r="690" ht="32.2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</row>
    <row r="691" ht="32.2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</row>
    <row r="692" ht="32.2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</row>
    <row r="693" ht="32.2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</row>
    <row r="694" ht="32.2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</row>
    <row r="695" ht="32.2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</row>
    <row r="696" ht="32.2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</row>
    <row r="697" ht="32.2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</row>
    <row r="698" ht="32.2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</row>
    <row r="699" ht="32.2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</row>
    <row r="700" ht="32.2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</row>
    <row r="701" ht="32.2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</row>
    <row r="702" ht="32.2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</row>
    <row r="703" ht="32.2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</row>
    <row r="704" ht="32.2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</row>
    <row r="705" ht="32.2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</row>
    <row r="706" ht="32.2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</row>
    <row r="707" ht="32.2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</row>
    <row r="708" ht="32.2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</row>
    <row r="709" ht="32.2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</row>
    <row r="710" ht="32.2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</row>
    <row r="711" ht="32.2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</row>
    <row r="712" ht="32.2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</row>
    <row r="713" ht="32.2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</row>
    <row r="714" ht="32.2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</row>
    <row r="715" ht="32.2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</row>
    <row r="716" ht="32.2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</row>
    <row r="717" ht="32.2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</row>
    <row r="718" ht="32.2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</row>
    <row r="719" ht="32.2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</row>
    <row r="720" ht="32.2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</row>
    <row r="721" ht="32.2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</row>
    <row r="722" ht="32.2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</row>
    <row r="723" ht="32.2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</row>
    <row r="724" ht="32.2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</row>
    <row r="725" ht="32.2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</row>
    <row r="726" ht="32.2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</row>
    <row r="727" ht="32.2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</row>
    <row r="728" ht="32.2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</row>
    <row r="729" ht="32.2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</row>
    <row r="730" ht="32.2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</row>
    <row r="731" ht="32.2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</row>
    <row r="732" ht="32.2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</row>
    <row r="733" ht="32.2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</row>
    <row r="734" ht="32.2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</row>
    <row r="735" ht="32.2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</row>
    <row r="736" ht="32.2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</row>
    <row r="737" ht="32.2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</row>
    <row r="738" ht="32.2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</row>
    <row r="739" ht="32.2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</row>
    <row r="740" ht="32.2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</row>
    <row r="741" ht="32.2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</row>
    <row r="742" ht="32.2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</row>
    <row r="743" ht="32.2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</row>
    <row r="744" ht="32.2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</row>
    <row r="745" ht="32.2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</row>
    <row r="746" ht="32.2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</row>
    <row r="747" ht="32.2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</row>
    <row r="748" ht="32.2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</row>
    <row r="749" ht="32.2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</row>
    <row r="750" ht="32.2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</row>
    <row r="751" ht="32.2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</row>
    <row r="752" ht="32.2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</row>
    <row r="753" ht="32.2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</row>
    <row r="754" ht="32.2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</row>
    <row r="755" ht="32.2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</row>
    <row r="756" ht="32.2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</row>
    <row r="757" ht="32.2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</row>
    <row r="758" ht="32.2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</row>
    <row r="759" ht="32.2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</row>
    <row r="760" ht="32.2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</row>
    <row r="761" ht="32.2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</row>
    <row r="762" ht="32.2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</row>
    <row r="763" ht="32.2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</row>
    <row r="764" ht="32.2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</row>
    <row r="765" ht="32.2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</row>
    <row r="766" ht="32.2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</row>
    <row r="767" ht="32.2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</row>
    <row r="768" ht="32.2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</row>
    <row r="769" ht="32.2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</row>
    <row r="770" ht="32.2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</row>
    <row r="771" ht="32.2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</row>
    <row r="772" ht="32.2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</row>
    <row r="773" ht="32.2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</row>
    <row r="774" ht="32.2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</row>
    <row r="775" ht="32.2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</row>
    <row r="776" ht="32.2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</row>
    <row r="777" ht="32.2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</row>
    <row r="778" ht="32.2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</row>
    <row r="779" ht="32.2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</row>
    <row r="780" ht="32.2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</row>
    <row r="781" ht="32.2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</row>
    <row r="782" ht="32.2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</row>
    <row r="783" ht="32.2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</row>
    <row r="784" ht="32.2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</row>
    <row r="785" ht="32.2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</row>
    <row r="786" ht="32.2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</row>
    <row r="787" ht="32.2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</row>
    <row r="788" ht="32.2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</row>
    <row r="789" ht="32.2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</row>
    <row r="790" ht="32.2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</row>
    <row r="791" ht="32.2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</row>
    <row r="792" ht="32.2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</row>
    <row r="793" ht="32.2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</row>
    <row r="794" ht="32.2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</row>
    <row r="795" ht="32.2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</row>
    <row r="796" ht="32.2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</row>
    <row r="797" ht="32.2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</row>
    <row r="798" ht="32.2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</row>
    <row r="799" ht="32.2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</row>
    <row r="800" ht="32.2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</row>
    <row r="801" ht="32.2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</row>
    <row r="802" ht="32.2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</row>
    <row r="803" ht="32.2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</row>
    <row r="804" ht="32.2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</row>
    <row r="805" ht="32.2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</row>
    <row r="806" ht="32.2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</row>
    <row r="807" ht="32.2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</row>
    <row r="808" ht="32.2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</row>
    <row r="809" ht="32.2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</row>
    <row r="810" ht="32.2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</row>
    <row r="811" ht="32.2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</row>
    <row r="812" ht="32.2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</row>
    <row r="813" ht="32.2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</row>
    <row r="814" ht="32.2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</row>
    <row r="815" ht="32.2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</row>
    <row r="816" ht="32.2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</row>
    <row r="817" ht="32.2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</row>
    <row r="818" ht="32.2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</row>
    <row r="819" ht="32.2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</row>
    <row r="820" ht="32.2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</row>
    <row r="821" ht="32.2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</row>
    <row r="822" ht="32.2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</row>
    <row r="823" ht="32.2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</row>
    <row r="824" ht="32.2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</row>
    <row r="825" ht="32.2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</row>
    <row r="826" ht="32.2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</row>
    <row r="827" ht="32.2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</row>
    <row r="828" ht="32.2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</row>
    <row r="829" ht="32.2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</row>
    <row r="830" ht="32.2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</row>
    <row r="831" ht="32.2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</row>
    <row r="832" ht="32.2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</row>
    <row r="833" ht="32.2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</row>
    <row r="834" ht="32.2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</row>
    <row r="835" ht="32.2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</row>
    <row r="836" ht="32.2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</row>
    <row r="837" ht="32.2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</row>
    <row r="838" ht="32.2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</row>
    <row r="839" ht="32.2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</row>
    <row r="840" ht="32.2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</row>
    <row r="841" ht="32.2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</row>
    <row r="842" ht="32.2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</row>
    <row r="843" ht="32.2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</row>
    <row r="844" ht="32.2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</row>
    <row r="845" ht="32.2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</row>
    <row r="846" ht="32.2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</row>
    <row r="847" ht="32.2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</row>
    <row r="848" ht="32.2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</row>
    <row r="849" ht="32.2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</row>
    <row r="850" ht="32.2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</row>
    <row r="851" ht="32.2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</row>
    <row r="852" ht="32.2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</row>
    <row r="853" ht="32.2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</row>
    <row r="854" ht="32.2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</row>
    <row r="855" ht="32.2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</row>
    <row r="856" ht="32.2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</row>
    <row r="857" ht="32.2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</row>
    <row r="858" ht="32.2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</row>
    <row r="859" ht="32.2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</row>
    <row r="860" ht="32.2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</row>
    <row r="861" ht="32.2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</row>
    <row r="862" ht="32.2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</row>
    <row r="863" ht="32.2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</row>
    <row r="864" ht="32.2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</row>
    <row r="865" ht="32.2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</row>
    <row r="866" ht="32.2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</row>
    <row r="867" ht="32.2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</row>
    <row r="868" ht="32.2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</row>
    <row r="869" ht="32.2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</row>
    <row r="870" ht="32.2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</row>
    <row r="871" ht="32.2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</row>
    <row r="872" ht="32.2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</row>
    <row r="873" ht="32.2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</row>
    <row r="874" ht="32.2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</row>
    <row r="875" ht="32.2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</row>
    <row r="876" ht="32.2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</row>
    <row r="877" ht="32.2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</row>
    <row r="878" ht="32.2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</row>
    <row r="879" ht="32.2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</row>
    <row r="880" ht="32.2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</row>
    <row r="881" ht="32.2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</row>
    <row r="882" ht="32.2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</row>
    <row r="883" ht="32.2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</row>
    <row r="884" ht="32.2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</row>
    <row r="885" ht="32.2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</row>
    <row r="886" ht="32.2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</row>
    <row r="887" ht="32.2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</row>
    <row r="888" ht="32.2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</row>
    <row r="889" ht="32.2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</row>
    <row r="890" ht="32.2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</row>
    <row r="891" ht="32.2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</row>
    <row r="892" ht="32.2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</row>
    <row r="893" ht="32.2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</row>
    <row r="894" ht="32.2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</row>
    <row r="895" ht="32.2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</row>
    <row r="896" ht="32.2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</row>
    <row r="897" ht="32.2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</row>
    <row r="898" ht="32.2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</row>
    <row r="899" ht="32.2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</row>
    <row r="900" ht="32.2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</row>
    <row r="901" ht="32.2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</row>
    <row r="902" ht="32.2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</row>
    <row r="903" ht="32.2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</row>
    <row r="904" ht="32.2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</row>
    <row r="905" ht="32.2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</row>
    <row r="906" ht="32.2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</row>
    <row r="907" ht="32.2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</row>
    <row r="908" ht="32.2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</row>
    <row r="909" ht="32.2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</row>
    <row r="910" ht="32.2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</row>
    <row r="911" ht="32.2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</row>
    <row r="912" ht="32.2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</row>
    <row r="913" ht="32.2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</row>
    <row r="914" ht="32.2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</row>
    <row r="915" ht="32.2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</row>
    <row r="916" ht="32.2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</row>
    <row r="917" ht="32.2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</row>
    <row r="918" ht="32.2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</row>
    <row r="919" ht="32.2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</row>
    <row r="920" ht="32.2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</row>
    <row r="921" ht="32.2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</row>
    <row r="922" ht="32.2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</row>
    <row r="923" ht="32.2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</row>
    <row r="924" ht="32.2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</row>
    <row r="925" ht="32.2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</row>
    <row r="926" ht="32.2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</row>
    <row r="927" ht="32.2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</row>
    <row r="928" ht="32.2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</row>
    <row r="929" ht="32.2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</row>
    <row r="930" ht="32.2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</row>
    <row r="931" ht="32.2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</row>
    <row r="932" ht="32.2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</row>
    <row r="933" ht="32.2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</row>
    <row r="934" ht="32.2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</row>
    <row r="935" ht="32.2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</row>
    <row r="936" ht="32.2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</row>
    <row r="937" ht="32.2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</row>
    <row r="938" ht="32.2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</row>
    <row r="939" ht="32.2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</row>
    <row r="940" ht="32.2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</row>
    <row r="941" ht="32.2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</row>
    <row r="942" ht="32.2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</row>
    <row r="943" ht="32.2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</row>
    <row r="944" ht="32.2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</row>
    <row r="945" ht="32.2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</row>
    <row r="946" ht="32.2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</row>
    <row r="947" ht="32.2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</row>
    <row r="948" ht="32.2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</row>
    <row r="949" ht="32.2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</row>
    <row r="950" ht="32.2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</row>
    <row r="951" ht="32.2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</row>
    <row r="952" ht="32.2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</row>
    <row r="953" ht="32.2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</row>
    <row r="954" ht="32.2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</row>
    <row r="955" ht="32.2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</row>
    <row r="956" ht="32.2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</row>
    <row r="957" ht="32.2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</row>
    <row r="958" ht="32.2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</row>
    <row r="959" ht="32.2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</row>
    <row r="960" ht="32.2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</row>
    <row r="961" ht="32.2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</row>
    <row r="962" ht="32.2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</row>
    <row r="963" ht="32.2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</row>
    <row r="964" ht="32.2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</row>
    <row r="965" ht="32.2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</row>
    <row r="966" ht="32.2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</row>
    <row r="967" ht="32.2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</row>
    <row r="968" ht="32.2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</row>
    <row r="969" ht="32.2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</row>
    <row r="970" ht="32.2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</row>
    <row r="971" ht="32.2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</row>
    <row r="972" ht="32.2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</row>
    <row r="973" ht="32.2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</row>
    <row r="974" ht="32.2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</row>
    <row r="975" ht="32.2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</row>
    <row r="976" ht="32.2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</row>
    <row r="977" ht="32.2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</row>
    <row r="978" ht="32.2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</row>
    <row r="979" ht="32.2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</row>
    <row r="980" ht="32.2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</row>
    <row r="981" ht="32.2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</row>
    <row r="982" ht="32.2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</row>
    <row r="983" ht="32.2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</row>
    <row r="984" ht="32.2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</row>
    <row r="985" ht="32.2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</row>
    <row r="986" ht="32.2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</row>
    <row r="987" ht="32.2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</row>
    <row r="988" ht="32.2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</row>
    <row r="989" ht="32.2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</row>
    <row r="990" ht="32.2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</row>
    <row r="991" ht="32.2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</row>
    <row r="992" ht="32.2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</row>
    <row r="993" ht="32.2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</row>
    <row r="994" ht="32.2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</row>
    <row r="995" ht="32.2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</row>
    <row r="996" ht="32.2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</row>
    <row r="997" ht="32.2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</row>
    <row r="998" ht="32.2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</row>
    <row r="999" ht="32.2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</row>
  </sheetData>
  <mergeCells count="16">
    <mergeCell ref="F2:I2"/>
    <mergeCell ref="P2:S2"/>
    <mergeCell ref="F25:I25"/>
    <mergeCell ref="P25:S25"/>
    <mergeCell ref="E32:G32"/>
    <mergeCell ref="H32:J32"/>
    <mergeCell ref="H33:J33"/>
    <mergeCell ref="E37:G37"/>
    <mergeCell ref="H37:J37"/>
    <mergeCell ref="E33:G33"/>
    <mergeCell ref="E34:G34"/>
    <mergeCell ref="H34:J34"/>
    <mergeCell ref="E35:G35"/>
    <mergeCell ref="H35:J35"/>
    <mergeCell ref="E36:G36"/>
    <mergeCell ref="H36:J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1.86"/>
    <col customWidth="1" min="7" max="7" width="21.43"/>
    <col customWidth="1" min="9" max="9" width="20.0"/>
  </cols>
  <sheetData>
    <row r="14">
      <c r="C14" s="680" t="s">
        <v>552</v>
      </c>
      <c r="D14" s="421"/>
      <c r="E14" s="421"/>
      <c r="F14" s="421"/>
      <c r="G14" s="421"/>
      <c r="H14" s="680" t="s">
        <v>553</v>
      </c>
      <c r="I14" s="421"/>
      <c r="J14" s="421"/>
      <c r="K14" s="421"/>
      <c r="L14" s="421"/>
    </row>
    <row r="15">
      <c r="C15" s="681" t="s">
        <v>554</v>
      </c>
      <c r="D15" s="421"/>
      <c r="E15" s="421"/>
      <c r="F15" s="681" t="s">
        <v>555</v>
      </c>
      <c r="G15" s="421"/>
      <c r="H15" s="680" t="s">
        <v>556</v>
      </c>
      <c r="I15" s="421"/>
      <c r="J15" s="680" t="s">
        <v>557</v>
      </c>
      <c r="K15" s="421"/>
      <c r="L15" s="682" t="s">
        <v>558</v>
      </c>
    </row>
    <row r="16">
      <c r="C16" s="683" t="s">
        <v>559</v>
      </c>
      <c r="D16" s="421"/>
      <c r="E16" s="421"/>
      <c r="F16" s="683" t="s">
        <v>560</v>
      </c>
      <c r="G16" s="421"/>
      <c r="H16" s="683" t="s">
        <v>561</v>
      </c>
      <c r="I16" s="421"/>
      <c r="J16" s="683" t="s">
        <v>562</v>
      </c>
      <c r="K16" s="421"/>
      <c r="L16" s="684" t="s">
        <v>563</v>
      </c>
    </row>
    <row r="17">
      <c r="C17" s="681" t="s">
        <v>564</v>
      </c>
      <c r="D17" s="421"/>
      <c r="E17" s="3"/>
      <c r="F17" s="683" t="s">
        <v>565</v>
      </c>
      <c r="G17" s="3"/>
      <c r="H17" s="685" t="s">
        <v>566</v>
      </c>
      <c r="I17" s="11"/>
      <c r="J17" s="686" t="s">
        <v>567</v>
      </c>
      <c r="K17" s="11"/>
      <c r="L17" s="684" t="s">
        <v>568</v>
      </c>
    </row>
    <row r="18">
      <c r="C18" s="687"/>
      <c r="E18" s="194"/>
      <c r="F18" s="687"/>
      <c r="G18" s="194"/>
      <c r="H18" s="685" t="s">
        <v>569</v>
      </c>
      <c r="I18" s="11"/>
      <c r="J18" s="685" t="s">
        <v>519</v>
      </c>
      <c r="K18" s="11"/>
      <c r="L18" s="684" t="s">
        <v>570</v>
      </c>
    </row>
    <row r="19">
      <c r="C19" s="687"/>
      <c r="E19" s="194"/>
      <c r="F19" s="687"/>
      <c r="G19" s="194"/>
      <c r="H19" s="685" t="s">
        <v>571</v>
      </c>
      <c r="I19" s="11"/>
      <c r="J19" s="686" t="s">
        <v>516</v>
      </c>
      <c r="K19" s="11"/>
      <c r="L19" s="684" t="s">
        <v>572</v>
      </c>
    </row>
    <row r="20">
      <c r="C20" s="14"/>
      <c r="D20" s="200"/>
      <c r="E20" s="15"/>
      <c r="F20" s="14"/>
      <c r="G20" s="15"/>
      <c r="H20" s="685" t="s">
        <v>573</v>
      </c>
      <c r="I20" s="11"/>
      <c r="J20" s="685" t="s">
        <v>513</v>
      </c>
      <c r="K20" s="11"/>
      <c r="L20" s="684" t="s">
        <v>574</v>
      </c>
    </row>
    <row r="21">
      <c r="C21" s="688" t="s">
        <v>575</v>
      </c>
      <c r="D21" s="421"/>
      <c r="E21" s="421"/>
      <c r="F21" s="421"/>
      <c r="G21" s="421"/>
      <c r="H21" s="421"/>
      <c r="I21" s="421"/>
      <c r="J21" s="421"/>
      <c r="K21" s="421"/>
      <c r="L21" s="421"/>
    </row>
    <row r="22">
      <c r="C22" s="689" t="s">
        <v>576</v>
      </c>
      <c r="D22" s="421"/>
      <c r="E22" s="689" t="s">
        <v>577</v>
      </c>
      <c r="F22" s="421"/>
      <c r="G22" s="421"/>
      <c r="H22" s="421"/>
      <c r="I22" s="421"/>
      <c r="J22" s="421"/>
      <c r="K22" s="690" t="s">
        <v>578</v>
      </c>
      <c r="L22" s="690" t="s">
        <v>2</v>
      </c>
    </row>
    <row r="23">
      <c r="C23" s="691" t="s">
        <v>579</v>
      </c>
      <c r="D23" s="11"/>
      <c r="E23" s="691" t="s">
        <v>580</v>
      </c>
      <c r="F23" s="5"/>
      <c r="G23" s="5"/>
      <c r="H23" s="5"/>
      <c r="I23" s="5"/>
      <c r="J23" s="11"/>
      <c r="K23" s="692"/>
      <c r="L23" s="693">
        <v>46259.0</v>
      </c>
    </row>
    <row r="24">
      <c r="C24" s="691" t="s">
        <v>581</v>
      </c>
      <c r="D24" s="11"/>
      <c r="E24" s="691" t="s">
        <v>582</v>
      </c>
      <c r="F24" s="5"/>
      <c r="G24" s="5"/>
      <c r="H24" s="5"/>
      <c r="I24" s="5"/>
      <c r="J24" s="11"/>
      <c r="K24" s="692"/>
      <c r="L24" s="693">
        <v>46259.0</v>
      </c>
    </row>
  </sheetData>
  <mergeCells count="27">
    <mergeCell ref="J16:K16"/>
    <mergeCell ref="J17:K17"/>
    <mergeCell ref="J18:K18"/>
    <mergeCell ref="J19:K19"/>
    <mergeCell ref="J20:K20"/>
    <mergeCell ref="C14:G14"/>
    <mergeCell ref="H14:L14"/>
    <mergeCell ref="C15:E15"/>
    <mergeCell ref="F15:G15"/>
    <mergeCell ref="H15:I15"/>
    <mergeCell ref="J15:K15"/>
    <mergeCell ref="C16:E16"/>
    <mergeCell ref="H20:I20"/>
    <mergeCell ref="C21:L21"/>
    <mergeCell ref="C22:D22"/>
    <mergeCell ref="E22:J22"/>
    <mergeCell ref="C23:D23"/>
    <mergeCell ref="E23:J23"/>
    <mergeCell ref="C24:D24"/>
    <mergeCell ref="E24:J24"/>
    <mergeCell ref="F16:G16"/>
    <mergeCell ref="H16:I16"/>
    <mergeCell ref="C17:E20"/>
    <mergeCell ref="F17:G20"/>
    <mergeCell ref="H17:I17"/>
    <mergeCell ref="H18:I18"/>
    <mergeCell ref="H19:I1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1.0"/>
    <col customWidth="1" min="3" max="4" width="8.57"/>
    <col customWidth="1" min="5" max="5" width="9.86"/>
    <col customWidth="1" min="6" max="6" width="8.71"/>
  </cols>
  <sheetData>
    <row r="1">
      <c r="A1" s="694" t="s">
        <v>0</v>
      </c>
      <c r="B1" s="694" t="s">
        <v>1</v>
      </c>
      <c r="C1" s="695" t="s">
        <v>2</v>
      </c>
      <c r="D1" s="3"/>
      <c r="E1" s="694" t="s">
        <v>7</v>
      </c>
      <c r="F1" s="7" t="s">
        <v>583</v>
      </c>
    </row>
    <row r="2">
      <c r="A2" s="13"/>
      <c r="B2" s="13"/>
      <c r="C2" s="14"/>
      <c r="D2" s="15"/>
      <c r="E2" s="13"/>
      <c r="F2" s="13"/>
    </row>
    <row r="3">
      <c r="A3" s="24"/>
      <c r="B3" s="24"/>
      <c r="C3" s="696" t="s">
        <v>21</v>
      </c>
      <c r="D3" s="696" t="s">
        <v>22</v>
      </c>
      <c r="E3" s="24"/>
      <c r="F3" s="24"/>
    </row>
    <row r="4">
      <c r="A4" s="57" t="s">
        <v>134</v>
      </c>
      <c r="B4" s="58" t="s">
        <v>135</v>
      </c>
      <c r="C4" s="59">
        <v>44696.0</v>
      </c>
      <c r="D4" s="59">
        <v>44709.0</v>
      </c>
      <c r="E4" s="62">
        <v>1.0</v>
      </c>
      <c r="F4" s="697" t="s">
        <v>584</v>
      </c>
    </row>
    <row r="5">
      <c r="A5" s="57" t="s">
        <v>136</v>
      </c>
      <c r="B5" s="58" t="s">
        <v>137</v>
      </c>
      <c r="C5" s="59">
        <v>44709.0</v>
      </c>
      <c r="D5" s="59">
        <v>44711.0</v>
      </c>
      <c r="E5" s="62">
        <v>1.0</v>
      </c>
      <c r="F5" s="697" t="s">
        <v>584</v>
      </c>
    </row>
    <row r="6">
      <c r="A6" s="101" t="s">
        <v>150</v>
      </c>
      <c r="B6" s="102" t="s">
        <v>151</v>
      </c>
      <c r="C6" s="103">
        <v>44712.0</v>
      </c>
      <c r="D6" s="103">
        <v>44712.0</v>
      </c>
      <c r="E6" s="124"/>
      <c r="F6" s="698"/>
    </row>
    <row r="7">
      <c r="A7" s="44" t="s">
        <v>152</v>
      </c>
      <c r="B7" s="45" t="s">
        <v>153</v>
      </c>
      <c r="C7" s="46">
        <v>44713.0</v>
      </c>
      <c r="D7" s="46">
        <v>44725.0</v>
      </c>
      <c r="E7" s="699"/>
      <c r="F7" s="699"/>
    </row>
    <row r="8">
      <c r="A8" s="125" t="s">
        <v>154</v>
      </c>
      <c r="B8" s="126" t="s">
        <v>155</v>
      </c>
      <c r="C8" s="127">
        <v>44713.0</v>
      </c>
      <c r="D8" s="127">
        <v>44716.0</v>
      </c>
      <c r="E8" s="62">
        <v>1.0</v>
      </c>
      <c r="F8" s="697" t="s">
        <v>584</v>
      </c>
      <c r="J8" s="700"/>
      <c r="K8" s="701"/>
      <c r="L8" s="702"/>
      <c r="M8" s="702"/>
      <c r="N8" s="366"/>
      <c r="O8" s="335"/>
    </row>
    <row r="9">
      <c r="A9" s="125" t="s">
        <v>156</v>
      </c>
      <c r="B9" s="126" t="s">
        <v>157</v>
      </c>
      <c r="C9" s="127">
        <v>44713.0</v>
      </c>
      <c r="D9" s="127">
        <v>44719.0</v>
      </c>
      <c r="E9" s="62">
        <v>1.0</v>
      </c>
      <c r="F9" s="697" t="s">
        <v>584</v>
      </c>
    </row>
    <row r="10">
      <c r="A10" s="125" t="s">
        <v>158</v>
      </c>
      <c r="B10" s="58" t="s">
        <v>159</v>
      </c>
      <c r="C10" s="127">
        <v>44713.0</v>
      </c>
      <c r="D10" s="127">
        <v>44719.0</v>
      </c>
      <c r="E10" s="62">
        <v>1.0</v>
      </c>
      <c r="F10" s="697" t="s">
        <v>584</v>
      </c>
      <c r="J10" s="703"/>
      <c r="K10" s="704"/>
      <c r="L10" s="705"/>
      <c r="M10" s="705"/>
      <c r="N10" s="366"/>
      <c r="O10" s="335"/>
    </row>
    <row r="11">
      <c r="A11" s="125" t="s">
        <v>160</v>
      </c>
      <c r="B11" s="126" t="s">
        <v>161</v>
      </c>
      <c r="C11" s="127">
        <v>44715.0</v>
      </c>
      <c r="D11" s="127">
        <v>44725.0</v>
      </c>
      <c r="E11" s="62">
        <v>1.0</v>
      </c>
      <c r="F11" s="697" t="s">
        <v>584</v>
      </c>
    </row>
    <row r="12">
      <c r="A12" s="125" t="s">
        <v>162</v>
      </c>
      <c r="B12" s="126" t="s">
        <v>163</v>
      </c>
      <c r="C12" s="127">
        <v>44717.0</v>
      </c>
      <c r="D12" s="127">
        <v>44717.0</v>
      </c>
      <c r="E12" s="62">
        <v>1.0</v>
      </c>
      <c r="F12" s="697" t="s">
        <v>584</v>
      </c>
    </row>
    <row r="13">
      <c r="A13" s="125" t="s">
        <v>164</v>
      </c>
      <c r="B13" s="126" t="s">
        <v>165</v>
      </c>
      <c r="C13" s="127">
        <v>44721.0</v>
      </c>
      <c r="D13" s="127">
        <v>44722.0</v>
      </c>
      <c r="E13" s="62">
        <v>1.0</v>
      </c>
      <c r="F13" s="697" t="s">
        <v>584</v>
      </c>
    </row>
    <row r="14">
      <c r="A14" s="125" t="s">
        <v>166</v>
      </c>
      <c r="B14" s="126" t="s">
        <v>167</v>
      </c>
      <c r="C14" s="127">
        <v>44724.0</v>
      </c>
      <c r="D14" s="127">
        <v>44724.0</v>
      </c>
      <c r="E14" s="62">
        <v>1.0</v>
      </c>
      <c r="F14" s="697" t="s">
        <v>584</v>
      </c>
    </row>
    <row r="15">
      <c r="A15" s="81" t="s">
        <v>168</v>
      </c>
      <c r="B15" s="82" t="s">
        <v>169</v>
      </c>
      <c r="C15" s="83">
        <v>44718.0</v>
      </c>
      <c r="D15" s="83">
        <v>44725.0</v>
      </c>
      <c r="E15" s="87">
        <v>1.0</v>
      </c>
      <c r="F15" s="697" t="s">
        <v>584</v>
      </c>
    </row>
    <row r="16">
      <c r="A16" s="101" t="s">
        <v>170</v>
      </c>
      <c r="B16" s="102" t="s">
        <v>171</v>
      </c>
      <c r="C16" s="103">
        <v>44726.0</v>
      </c>
      <c r="D16" s="103">
        <v>44726.0</v>
      </c>
      <c r="E16" s="706"/>
      <c r="F16" s="707"/>
    </row>
    <row r="17">
      <c r="A17" s="708" t="s">
        <v>174</v>
      </c>
      <c r="B17" s="709" t="s">
        <v>175</v>
      </c>
      <c r="C17" s="710">
        <v>44726.0</v>
      </c>
      <c r="D17" s="710">
        <v>44742.0</v>
      </c>
      <c r="E17" s="62">
        <v>0.8</v>
      </c>
      <c r="F17" s="440" t="s">
        <v>585</v>
      </c>
    </row>
    <row r="18">
      <c r="A18" s="711" t="s">
        <v>176</v>
      </c>
      <c r="B18" s="129" t="s">
        <v>177</v>
      </c>
      <c r="C18" s="710">
        <v>44727.0</v>
      </c>
      <c r="D18" s="710">
        <v>44730.0</v>
      </c>
      <c r="E18" s="62">
        <v>0.5</v>
      </c>
      <c r="F18" s="440" t="s">
        <v>585</v>
      </c>
    </row>
    <row r="19">
      <c r="A19" s="711" t="s">
        <v>178</v>
      </c>
      <c r="B19" s="709" t="s">
        <v>179</v>
      </c>
      <c r="C19" s="710">
        <v>44731.0</v>
      </c>
      <c r="D19" s="710">
        <v>44731.0</v>
      </c>
      <c r="E19" s="62">
        <v>1.0</v>
      </c>
      <c r="F19" s="697" t="s">
        <v>584</v>
      </c>
    </row>
    <row r="20">
      <c r="A20" s="711" t="s">
        <v>180</v>
      </c>
      <c r="B20" s="709" t="s">
        <v>586</v>
      </c>
      <c r="C20" s="710">
        <v>44732.0</v>
      </c>
      <c r="D20" s="710">
        <v>44744.0</v>
      </c>
      <c r="E20" s="62">
        <v>1.0</v>
      </c>
      <c r="F20" s="697" t="s">
        <v>584</v>
      </c>
    </row>
    <row r="21" ht="15.75" customHeight="1">
      <c r="A21" s="711" t="s">
        <v>182</v>
      </c>
      <c r="B21" s="709" t="s">
        <v>183</v>
      </c>
      <c r="C21" s="710">
        <v>44738.0</v>
      </c>
      <c r="D21" s="710">
        <v>44738.0</v>
      </c>
      <c r="E21" s="62">
        <v>1.0</v>
      </c>
      <c r="F21" s="697" t="s">
        <v>584</v>
      </c>
    </row>
    <row r="22" ht="15.75" customHeight="1">
      <c r="A22" s="711" t="s">
        <v>184</v>
      </c>
      <c r="B22" s="709" t="s">
        <v>185</v>
      </c>
      <c r="C22" s="710">
        <v>44739.0</v>
      </c>
      <c r="D22" s="710">
        <v>44744.0</v>
      </c>
      <c r="E22" s="62">
        <v>0.7</v>
      </c>
      <c r="F22" s="440" t="s">
        <v>585</v>
      </c>
    </row>
    <row r="23" ht="15.75" customHeight="1">
      <c r="A23" s="711" t="s">
        <v>186</v>
      </c>
      <c r="B23" s="709" t="s">
        <v>187</v>
      </c>
      <c r="C23" s="710">
        <v>44739.0</v>
      </c>
      <c r="D23" s="130">
        <v>44744.0</v>
      </c>
      <c r="E23" s="62">
        <v>1.0</v>
      </c>
      <c r="F23" s="697" t="s">
        <v>584</v>
      </c>
    </row>
    <row r="24" ht="15.75" customHeight="1">
      <c r="A24" s="81" t="s">
        <v>188</v>
      </c>
      <c r="B24" s="82" t="s">
        <v>189</v>
      </c>
      <c r="C24" s="83">
        <v>44732.0</v>
      </c>
      <c r="D24" s="83">
        <v>44740.0</v>
      </c>
      <c r="E24" s="87">
        <v>1.0</v>
      </c>
      <c r="F24" s="697" t="s">
        <v>584</v>
      </c>
    </row>
    <row r="25" ht="15.75" customHeight="1">
      <c r="A25" s="101" t="s">
        <v>190</v>
      </c>
      <c r="B25" s="102" t="s">
        <v>191</v>
      </c>
      <c r="C25" s="103">
        <v>44740.0</v>
      </c>
      <c r="D25" s="103">
        <v>44740.0</v>
      </c>
      <c r="E25" s="706"/>
      <c r="F25" s="707"/>
    </row>
    <row r="26" ht="15.75" customHeight="1">
      <c r="A26" s="133"/>
      <c r="B26" s="133"/>
      <c r="C26" s="133"/>
      <c r="D26" s="133"/>
      <c r="E26" s="133"/>
      <c r="F26" s="133"/>
    </row>
    <row r="27" ht="15.75" customHeight="1">
      <c r="A27" s="133"/>
      <c r="B27" s="133"/>
      <c r="C27" s="133"/>
      <c r="D27" s="133"/>
      <c r="E27" s="133"/>
      <c r="F27" s="133"/>
    </row>
    <row r="28" ht="15.75" customHeight="1">
      <c r="A28" s="133"/>
      <c r="B28" s="133"/>
      <c r="C28" s="133"/>
      <c r="D28" s="133"/>
      <c r="E28" s="133"/>
      <c r="F28" s="133"/>
    </row>
    <row r="29" ht="15.75" customHeight="1">
      <c r="A29" s="133"/>
      <c r="B29" s="133"/>
      <c r="C29" s="133"/>
      <c r="D29" s="133"/>
      <c r="E29" s="133"/>
      <c r="F29" s="133"/>
    </row>
    <row r="30" ht="15.75" customHeight="1">
      <c r="A30" s="133"/>
      <c r="B30" s="133"/>
      <c r="C30" s="133"/>
      <c r="D30" s="133"/>
      <c r="E30" s="133"/>
      <c r="F30" s="133"/>
    </row>
    <row r="31" ht="15.75" customHeight="1">
      <c r="A31" s="133"/>
      <c r="B31" s="133"/>
      <c r="C31" s="133"/>
      <c r="D31" s="133"/>
      <c r="E31" s="133"/>
      <c r="F31" s="133"/>
    </row>
    <row r="32" ht="15.75" customHeight="1">
      <c r="A32" s="133"/>
      <c r="B32" s="133"/>
      <c r="C32" s="133"/>
      <c r="D32" s="133"/>
      <c r="E32" s="133"/>
      <c r="F32" s="133"/>
    </row>
    <row r="33" ht="15.75" customHeight="1">
      <c r="A33" s="133"/>
      <c r="B33" s="133"/>
      <c r="C33" s="133"/>
      <c r="D33" s="133"/>
      <c r="E33" s="133"/>
      <c r="F33" s="133"/>
    </row>
    <row r="34" ht="15.75" customHeight="1">
      <c r="A34" s="133"/>
      <c r="B34" s="133"/>
      <c r="C34" s="133"/>
      <c r="D34" s="133"/>
      <c r="E34" s="133"/>
      <c r="F34" s="133"/>
    </row>
    <row r="35" ht="15.75" customHeight="1">
      <c r="A35" s="133"/>
      <c r="B35" s="133"/>
      <c r="C35" s="133"/>
      <c r="D35" s="133"/>
      <c r="E35" s="133"/>
      <c r="F35" s="133"/>
    </row>
    <row r="36" ht="15.75" customHeight="1">
      <c r="A36" s="133"/>
      <c r="B36" s="133"/>
      <c r="C36" s="133"/>
      <c r="D36" s="133"/>
      <c r="E36" s="133"/>
      <c r="F36" s="133"/>
    </row>
    <row r="37" ht="15.75" customHeight="1">
      <c r="A37" s="133"/>
      <c r="B37" s="133"/>
      <c r="C37" s="133"/>
      <c r="D37" s="133"/>
      <c r="E37" s="133"/>
      <c r="F37" s="133"/>
    </row>
    <row r="38" ht="15.75" customHeight="1">
      <c r="A38" s="133"/>
      <c r="B38" s="133"/>
      <c r="C38" s="133"/>
      <c r="D38" s="133"/>
      <c r="E38" s="133"/>
      <c r="F38" s="133"/>
    </row>
    <row r="39" ht="15.75" customHeight="1">
      <c r="A39" s="133"/>
      <c r="B39" s="133"/>
      <c r="C39" s="133"/>
      <c r="D39" s="133"/>
      <c r="E39" s="133"/>
      <c r="F39" s="133"/>
    </row>
    <row r="40" ht="15.75" customHeight="1">
      <c r="A40" s="133"/>
      <c r="B40" s="133"/>
      <c r="C40" s="133"/>
      <c r="D40" s="133"/>
      <c r="E40" s="133"/>
      <c r="F40" s="133"/>
    </row>
    <row r="41" ht="15.75" customHeight="1">
      <c r="A41" s="133"/>
      <c r="B41" s="133"/>
      <c r="C41" s="133"/>
      <c r="D41" s="133"/>
      <c r="E41" s="133"/>
      <c r="F41" s="133"/>
    </row>
    <row r="42" ht="15.75" customHeight="1">
      <c r="A42" s="133"/>
      <c r="B42" s="133"/>
      <c r="C42" s="133"/>
      <c r="D42" s="133"/>
      <c r="E42" s="133"/>
      <c r="F42" s="133"/>
    </row>
    <row r="43" ht="15.75" customHeight="1">
      <c r="A43" s="133"/>
      <c r="B43" s="133"/>
      <c r="C43" s="133"/>
      <c r="D43" s="133"/>
      <c r="E43" s="133"/>
      <c r="F43" s="133"/>
    </row>
    <row r="44" ht="15.75" customHeight="1">
      <c r="A44" s="133"/>
      <c r="B44" s="133"/>
      <c r="C44" s="133"/>
      <c r="D44" s="133"/>
      <c r="E44" s="133"/>
      <c r="F44" s="133"/>
    </row>
    <row r="45" ht="15.75" customHeight="1">
      <c r="A45" s="133"/>
      <c r="B45" s="133"/>
      <c r="C45" s="133"/>
      <c r="D45" s="133"/>
      <c r="E45" s="133"/>
      <c r="F45" s="133"/>
    </row>
    <row r="46" ht="15.75" customHeight="1">
      <c r="A46" s="133"/>
      <c r="B46" s="133"/>
      <c r="C46" s="133"/>
      <c r="D46" s="133"/>
      <c r="E46" s="133"/>
      <c r="F46" s="133"/>
    </row>
    <row r="47" ht="15.75" customHeight="1">
      <c r="A47" s="133"/>
      <c r="B47" s="133"/>
      <c r="C47" s="133"/>
      <c r="D47" s="133"/>
      <c r="E47" s="133"/>
      <c r="F47" s="133"/>
    </row>
    <row r="48" ht="15.75" customHeight="1">
      <c r="A48" s="133"/>
      <c r="B48" s="133"/>
      <c r="C48" s="133"/>
      <c r="D48" s="133"/>
      <c r="E48" s="133"/>
      <c r="F48" s="133"/>
    </row>
    <row r="49" ht="15.75" customHeight="1">
      <c r="A49" s="133"/>
      <c r="B49" s="133"/>
      <c r="C49" s="133"/>
      <c r="D49" s="133"/>
      <c r="E49" s="133"/>
      <c r="F49" s="133"/>
    </row>
    <row r="50" ht="15.75" customHeight="1">
      <c r="A50" s="133"/>
      <c r="B50" s="133"/>
      <c r="C50" s="133"/>
      <c r="D50" s="133"/>
      <c r="E50" s="133"/>
      <c r="F50" s="133"/>
    </row>
    <row r="51" ht="15.75" customHeight="1">
      <c r="A51" s="133"/>
      <c r="B51" s="133"/>
      <c r="C51" s="133"/>
      <c r="D51" s="133"/>
      <c r="E51" s="133"/>
      <c r="F51" s="133"/>
    </row>
    <row r="52" ht="15.75" customHeight="1">
      <c r="A52" s="133"/>
      <c r="B52" s="133"/>
      <c r="C52" s="133"/>
      <c r="D52" s="133"/>
      <c r="E52" s="133"/>
      <c r="F52" s="133"/>
    </row>
    <row r="53" ht="15.75" customHeight="1">
      <c r="A53" s="133"/>
      <c r="B53" s="133"/>
      <c r="C53" s="133"/>
      <c r="D53" s="133"/>
      <c r="E53" s="133"/>
      <c r="F53" s="133"/>
    </row>
    <row r="54" ht="15.75" customHeight="1">
      <c r="A54" s="133"/>
      <c r="B54" s="133"/>
      <c r="C54" s="133"/>
      <c r="D54" s="133"/>
      <c r="E54" s="133"/>
      <c r="F54" s="133"/>
    </row>
    <row r="55" ht="15.75" customHeight="1">
      <c r="A55" s="133"/>
      <c r="B55" s="133"/>
      <c r="C55" s="133"/>
      <c r="D55" s="133"/>
      <c r="E55" s="133"/>
      <c r="F55" s="133"/>
    </row>
    <row r="56" ht="15.75" customHeight="1">
      <c r="A56" s="133"/>
      <c r="B56" s="133"/>
      <c r="C56" s="133"/>
      <c r="D56" s="133"/>
      <c r="E56" s="133"/>
      <c r="F56" s="133"/>
    </row>
    <row r="57" ht="15.75" customHeight="1">
      <c r="A57" s="133"/>
      <c r="B57" s="133"/>
      <c r="C57" s="133"/>
      <c r="D57" s="133"/>
      <c r="E57" s="133"/>
      <c r="F57" s="133"/>
    </row>
    <row r="58" ht="15.75" customHeight="1">
      <c r="A58" s="133"/>
      <c r="B58" s="133"/>
      <c r="C58" s="133"/>
      <c r="D58" s="133"/>
      <c r="E58" s="133"/>
      <c r="F58" s="133"/>
    </row>
    <row r="59" ht="15.75" customHeight="1">
      <c r="A59" s="133"/>
      <c r="B59" s="133"/>
      <c r="C59" s="133"/>
      <c r="D59" s="133"/>
      <c r="E59" s="133"/>
      <c r="F59" s="133"/>
    </row>
    <row r="60" ht="15.75" customHeight="1">
      <c r="A60" s="133"/>
      <c r="B60" s="133"/>
      <c r="C60" s="133"/>
      <c r="D60" s="133"/>
      <c r="E60" s="133"/>
      <c r="F60" s="133"/>
    </row>
    <row r="61" ht="15.75" customHeight="1">
      <c r="A61" s="133"/>
      <c r="B61" s="133"/>
      <c r="C61" s="133"/>
      <c r="D61" s="133"/>
      <c r="E61" s="133"/>
      <c r="F61" s="133"/>
    </row>
    <row r="62" ht="15.75" customHeight="1">
      <c r="A62" s="133"/>
      <c r="B62" s="133"/>
      <c r="C62" s="133"/>
      <c r="D62" s="133"/>
      <c r="E62" s="133"/>
      <c r="F62" s="133"/>
    </row>
    <row r="63" ht="15.75" customHeight="1">
      <c r="A63" s="133"/>
      <c r="B63" s="133"/>
      <c r="C63" s="133"/>
      <c r="D63" s="133"/>
      <c r="E63" s="133"/>
      <c r="F63" s="133"/>
    </row>
    <row r="64" ht="15.75" customHeight="1">
      <c r="A64" s="133"/>
      <c r="B64" s="133"/>
      <c r="C64" s="133"/>
      <c r="D64" s="133"/>
      <c r="E64" s="133"/>
      <c r="F64" s="133"/>
    </row>
    <row r="65" ht="15.75" customHeight="1">
      <c r="A65" s="133"/>
      <c r="B65" s="133"/>
      <c r="C65" s="133"/>
      <c r="D65" s="133"/>
      <c r="E65" s="133"/>
      <c r="F65" s="133"/>
    </row>
    <row r="66" ht="15.75" customHeight="1">
      <c r="A66" s="133"/>
      <c r="B66" s="133"/>
      <c r="C66" s="133"/>
      <c r="D66" s="133"/>
      <c r="E66" s="133"/>
      <c r="F66" s="133"/>
    </row>
    <row r="67" ht="15.75" customHeight="1">
      <c r="A67" s="133"/>
      <c r="B67" s="133"/>
      <c r="C67" s="133"/>
      <c r="D67" s="133"/>
      <c r="E67" s="133"/>
      <c r="F67" s="133"/>
    </row>
    <row r="68" ht="15.75" customHeight="1">
      <c r="A68" s="133"/>
      <c r="B68" s="133"/>
      <c r="C68" s="133"/>
      <c r="D68" s="133"/>
      <c r="E68" s="133"/>
      <c r="F68" s="133"/>
    </row>
    <row r="69" ht="15.75" customHeight="1">
      <c r="A69" s="133"/>
      <c r="B69" s="133"/>
      <c r="C69" s="133"/>
      <c r="D69" s="133"/>
      <c r="E69" s="133"/>
      <c r="F69" s="133"/>
    </row>
    <row r="70" ht="15.75" customHeight="1">
      <c r="A70" s="133"/>
      <c r="B70" s="133"/>
      <c r="C70" s="133"/>
      <c r="D70" s="133"/>
      <c r="E70" s="133"/>
      <c r="F70" s="133"/>
    </row>
    <row r="71" ht="15.75" customHeight="1">
      <c r="A71" s="133"/>
      <c r="B71" s="133"/>
      <c r="C71" s="133"/>
      <c r="D71" s="133"/>
      <c r="E71" s="133"/>
      <c r="F71" s="133"/>
    </row>
    <row r="72" ht="15.75" customHeight="1">
      <c r="A72" s="133"/>
      <c r="B72" s="133"/>
      <c r="C72" s="133"/>
      <c r="D72" s="133"/>
      <c r="E72" s="133"/>
      <c r="F72" s="133"/>
    </row>
    <row r="73" ht="15.75" customHeight="1">
      <c r="A73" s="133"/>
      <c r="B73" s="133"/>
      <c r="C73" s="133"/>
      <c r="D73" s="133"/>
      <c r="E73" s="133"/>
      <c r="F73" s="133"/>
    </row>
    <row r="74" ht="15.75" customHeight="1">
      <c r="A74" s="133"/>
      <c r="B74" s="133"/>
      <c r="C74" s="133"/>
      <c r="D74" s="133"/>
      <c r="E74" s="133"/>
      <c r="F74" s="133"/>
    </row>
    <row r="75" ht="15.75" customHeight="1">
      <c r="A75" s="133"/>
      <c r="B75" s="133"/>
      <c r="C75" s="133"/>
      <c r="D75" s="133"/>
      <c r="E75" s="133"/>
      <c r="F75" s="133"/>
    </row>
    <row r="76" ht="15.75" customHeight="1">
      <c r="A76" s="133"/>
      <c r="B76" s="133"/>
      <c r="C76" s="133"/>
      <c r="D76" s="133"/>
      <c r="E76" s="133"/>
      <c r="F76" s="133"/>
    </row>
    <row r="77" ht="15.75" customHeight="1">
      <c r="A77" s="133"/>
      <c r="B77" s="133"/>
      <c r="C77" s="133"/>
      <c r="D77" s="133"/>
      <c r="E77" s="133"/>
      <c r="F77" s="133"/>
    </row>
    <row r="78" ht="15.75" customHeight="1">
      <c r="A78" s="133"/>
      <c r="B78" s="133"/>
      <c r="C78" s="133"/>
      <c r="D78" s="133"/>
      <c r="E78" s="133"/>
      <c r="F78" s="133"/>
    </row>
    <row r="79" ht="15.75" customHeight="1">
      <c r="A79" s="133"/>
      <c r="B79" s="133"/>
      <c r="C79" s="133"/>
      <c r="D79" s="133"/>
      <c r="E79" s="133"/>
      <c r="F79" s="133"/>
    </row>
    <row r="80" ht="15.75" customHeight="1">
      <c r="A80" s="133"/>
      <c r="B80" s="133"/>
      <c r="C80" s="133"/>
      <c r="D80" s="133"/>
      <c r="E80" s="133"/>
      <c r="F80" s="133"/>
    </row>
    <row r="81" ht="15.75" customHeight="1">
      <c r="A81" s="133"/>
      <c r="B81" s="133"/>
      <c r="C81" s="133"/>
      <c r="D81" s="133"/>
      <c r="E81" s="133"/>
      <c r="F81" s="133"/>
    </row>
    <row r="82" ht="15.75" customHeight="1">
      <c r="A82" s="133"/>
      <c r="B82" s="133"/>
      <c r="C82" s="133"/>
      <c r="D82" s="133"/>
      <c r="E82" s="133"/>
      <c r="F82" s="133"/>
    </row>
    <row r="83" ht="15.75" customHeight="1">
      <c r="A83" s="133"/>
      <c r="B83" s="133"/>
      <c r="C83" s="133"/>
      <c r="D83" s="133"/>
      <c r="E83" s="133"/>
      <c r="F83" s="133"/>
    </row>
    <row r="84" ht="15.75" customHeight="1">
      <c r="A84" s="133"/>
      <c r="B84" s="133"/>
      <c r="C84" s="133"/>
      <c r="D84" s="133"/>
      <c r="E84" s="133"/>
      <c r="F84" s="133"/>
    </row>
    <row r="85" ht="15.75" customHeight="1">
      <c r="A85" s="133"/>
      <c r="B85" s="133"/>
      <c r="C85" s="133"/>
      <c r="D85" s="133"/>
      <c r="E85" s="133"/>
      <c r="F85" s="133"/>
    </row>
    <row r="86" ht="15.75" customHeight="1">
      <c r="A86" s="133"/>
      <c r="B86" s="133"/>
      <c r="C86" s="133"/>
      <c r="D86" s="133"/>
      <c r="E86" s="133"/>
      <c r="F86" s="133"/>
    </row>
    <row r="87" ht="15.75" customHeight="1">
      <c r="A87" s="133"/>
      <c r="B87" s="133"/>
      <c r="C87" s="133"/>
      <c r="D87" s="133"/>
      <c r="E87" s="133"/>
      <c r="F87" s="133"/>
    </row>
    <row r="88" ht="15.75" customHeight="1">
      <c r="A88" s="133"/>
      <c r="B88" s="133"/>
      <c r="C88" s="133"/>
      <c r="D88" s="133"/>
      <c r="E88" s="133"/>
      <c r="F88" s="133"/>
    </row>
    <row r="89" ht="15.75" customHeight="1">
      <c r="A89" s="133"/>
      <c r="B89" s="133"/>
      <c r="C89" s="133"/>
      <c r="D89" s="133"/>
      <c r="E89" s="133"/>
      <c r="F89" s="133"/>
    </row>
    <row r="90" ht="15.75" customHeight="1">
      <c r="A90" s="133"/>
      <c r="B90" s="133"/>
      <c r="C90" s="133"/>
      <c r="D90" s="133"/>
      <c r="E90" s="133"/>
      <c r="F90" s="133"/>
    </row>
    <row r="91" ht="15.75" customHeight="1">
      <c r="A91" s="133"/>
      <c r="B91" s="133"/>
      <c r="C91" s="133"/>
      <c r="D91" s="133"/>
      <c r="E91" s="133"/>
      <c r="F91" s="133"/>
    </row>
    <row r="92" ht="15.75" customHeight="1">
      <c r="A92" s="133"/>
      <c r="B92" s="133"/>
      <c r="C92" s="133"/>
      <c r="D92" s="133"/>
      <c r="E92" s="133"/>
      <c r="F92" s="133"/>
    </row>
    <row r="93" ht="15.75" customHeight="1">
      <c r="A93" s="133"/>
      <c r="B93" s="133"/>
      <c r="C93" s="133"/>
      <c r="D93" s="133"/>
      <c r="E93" s="133"/>
      <c r="F93" s="133"/>
    </row>
    <row r="94" ht="15.75" customHeight="1">
      <c r="A94" s="133"/>
      <c r="B94" s="133"/>
      <c r="C94" s="133"/>
      <c r="D94" s="133"/>
      <c r="E94" s="133"/>
      <c r="F94" s="133"/>
    </row>
    <row r="95" ht="15.75" customHeight="1">
      <c r="A95" s="133"/>
      <c r="B95" s="133"/>
      <c r="C95" s="133"/>
      <c r="D95" s="133"/>
      <c r="E95" s="133"/>
      <c r="F95" s="133"/>
    </row>
    <row r="96" ht="15.75" customHeight="1">
      <c r="A96" s="133"/>
      <c r="B96" s="133"/>
      <c r="C96" s="133"/>
      <c r="D96" s="133"/>
      <c r="E96" s="133"/>
      <c r="F96" s="133"/>
    </row>
    <row r="97" ht="15.75" customHeight="1">
      <c r="A97" s="133"/>
      <c r="B97" s="133"/>
      <c r="C97" s="133"/>
      <c r="D97" s="133"/>
      <c r="E97" s="133"/>
      <c r="F97" s="133"/>
    </row>
    <row r="98" ht="15.75" customHeight="1">
      <c r="A98" s="133"/>
      <c r="B98" s="133"/>
      <c r="C98" s="133"/>
      <c r="D98" s="133"/>
      <c r="E98" s="133"/>
      <c r="F98" s="133"/>
    </row>
    <row r="99" ht="15.75" customHeight="1">
      <c r="A99" s="133"/>
      <c r="B99" s="133"/>
      <c r="C99" s="133"/>
      <c r="D99" s="133"/>
      <c r="E99" s="133"/>
      <c r="F99" s="133"/>
    </row>
    <row r="100" ht="15.75" customHeight="1">
      <c r="A100" s="133"/>
      <c r="B100" s="133"/>
      <c r="C100" s="133"/>
      <c r="D100" s="133"/>
      <c r="E100" s="133"/>
      <c r="F100" s="133"/>
    </row>
    <row r="101" ht="15.75" customHeight="1">
      <c r="A101" s="133"/>
      <c r="B101" s="133"/>
      <c r="C101" s="133"/>
      <c r="D101" s="133"/>
      <c r="E101" s="133"/>
      <c r="F101" s="133"/>
    </row>
    <row r="102" ht="15.75" customHeight="1">
      <c r="A102" s="133"/>
      <c r="B102" s="133"/>
      <c r="C102" s="133"/>
      <c r="D102" s="133"/>
      <c r="E102" s="133"/>
      <c r="F102" s="133"/>
    </row>
    <row r="103" ht="15.75" customHeight="1">
      <c r="A103" s="133"/>
      <c r="B103" s="133"/>
      <c r="C103" s="133"/>
      <c r="D103" s="133"/>
      <c r="E103" s="133"/>
      <c r="F103" s="133"/>
    </row>
    <row r="104" ht="15.75" customHeight="1">
      <c r="A104" s="133"/>
      <c r="B104" s="133"/>
      <c r="C104" s="133"/>
      <c r="D104" s="133"/>
      <c r="E104" s="133"/>
      <c r="F104" s="133"/>
    </row>
    <row r="105" ht="15.75" customHeight="1">
      <c r="A105" s="133"/>
      <c r="B105" s="133"/>
      <c r="C105" s="133"/>
      <c r="D105" s="133"/>
      <c r="E105" s="133"/>
      <c r="F105" s="133"/>
    </row>
    <row r="106" ht="15.75" customHeight="1">
      <c r="A106" s="133"/>
      <c r="B106" s="133"/>
      <c r="C106" s="133"/>
      <c r="D106" s="133"/>
      <c r="E106" s="133"/>
      <c r="F106" s="133"/>
    </row>
    <row r="107" ht="15.75" customHeight="1">
      <c r="A107" s="133"/>
      <c r="B107" s="133"/>
      <c r="C107" s="133"/>
      <c r="D107" s="133"/>
      <c r="E107" s="133"/>
      <c r="F107" s="133"/>
    </row>
    <row r="108" ht="15.75" customHeight="1">
      <c r="A108" s="133"/>
      <c r="B108" s="133"/>
      <c r="C108" s="133"/>
      <c r="D108" s="133"/>
      <c r="E108" s="133"/>
      <c r="F108" s="133"/>
    </row>
    <row r="109" ht="15.75" customHeight="1">
      <c r="A109" s="133"/>
      <c r="B109" s="133"/>
      <c r="C109" s="133"/>
      <c r="D109" s="133"/>
      <c r="E109" s="133"/>
      <c r="F109" s="133"/>
    </row>
    <row r="110" ht="15.75" customHeight="1">
      <c r="A110" s="133"/>
      <c r="B110" s="133"/>
      <c r="C110" s="133"/>
      <c r="D110" s="133"/>
      <c r="E110" s="133"/>
      <c r="F110" s="133"/>
    </row>
    <row r="111" ht="15.75" customHeight="1">
      <c r="A111" s="133"/>
      <c r="B111" s="133"/>
      <c r="C111" s="133"/>
      <c r="D111" s="133"/>
      <c r="E111" s="133"/>
      <c r="F111" s="133"/>
    </row>
    <row r="112" ht="15.75" customHeight="1">
      <c r="A112" s="133"/>
      <c r="B112" s="133"/>
      <c r="C112" s="133"/>
      <c r="D112" s="133"/>
      <c r="E112" s="133"/>
      <c r="F112" s="133"/>
    </row>
    <row r="113" ht="15.75" customHeight="1">
      <c r="A113" s="133"/>
      <c r="B113" s="133"/>
      <c r="C113" s="133"/>
      <c r="D113" s="133"/>
      <c r="E113" s="133"/>
      <c r="F113" s="133"/>
    </row>
    <row r="114" ht="15.75" customHeight="1">
      <c r="A114" s="133"/>
      <c r="B114" s="133"/>
      <c r="C114" s="133"/>
      <c r="D114" s="133"/>
      <c r="E114" s="133"/>
      <c r="F114" s="133"/>
    </row>
    <row r="115" ht="15.75" customHeight="1">
      <c r="A115" s="133"/>
      <c r="B115" s="133"/>
      <c r="C115" s="133"/>
      <c r="D115" s="133"/>
      <c r="E115" s="133"/>
      <c r="F115" s="133"/>
    </row>
    <row r="116" ht="15.75" customHeight="1">
      <c r="A116" s="133"/>
      <c r="B116" s="133"/>
      <c r="C116" s="133"/>
      <c r="D116" s="133"/>
      <c r="E116" s="133"/>
      <c r="F116" s="133"/>
    </row>
    <row r="117" ht="15.75" customHeight="1">
      <c r="A117" s="133"/>
      <c r="B117" s="133"/>
      <c r="C117" s="133"/>
      <c r="D117" s="133"/>
      <c r="E117" s="133"/>
      <c r="F117" s="133"/>
    </row>
    <row r="118" ht="15.75" customHeight="1">
      <c r="A118" s="133"/>
      <c r="B118" s="133"/>
      <c r="C118" s="133"/>
      <c r="D118" s="133"/>
      <c r="E118" s="133"/>
      <c r="F118" s="133"/>
    </row>
    <row r="119" ht="15.75" customHeight="1">
      <c r="A119" s="133"/>
      <c r="B119" s="133"/>
      <c r="C119" s="133"/>
      <c r="D119" s="133"/>
      <c r="E119" s="133"/>
      <c r="F119" s="133"/>
    </row>
    <row r="120" ht="15.75" customHeight="1">
      <c r="A120" s="133"/>
      <c r="B120" s="133"/>
      <c r="C120" s="133"/>
      <c r="D120" s="133"/>
      <c r="E120" s="133"/>
      <c r="F120" s="133"/>
    </row>
    <row r="121" ht="15.75" customHeight="1">
      <c r="A121" s="133"/>
      <c r="B121" s="133"/>
      <c r="C121" s="133"/>
      <c r="D121" s="133"/>
      <c r="E121" s="133"/>
      <c r="F121" s="133"/>
    </row>
    <row r="122" ht="15.75" customHeight="1">
      <c r="A122" s="133"/>
      <c r="B122" s="133"/>
      <c r="C122" s="133"/>
      <c r="D122" s="133"/>
      <c r="E122" s="133"/>
      <c r="F122" s="133"/>
    </row>
    <row r="123" ht="15.75" customHeight="1">
      <c r="A123" s="133"/>
      <c r="B123" s="133"/>
      <c r="C123" s="133"/>
      <c r="D123" s="133"/>
      <c r="E123" s="133"/>
      <c r="F123" s="133"/>
    </row>
    <row r="124" ht="15.75" customHeight="1">
      <c r="A124" s="133"/>
      <c r="B124" s="133"/>
      <c r="C124" s="133"/>
      <c r="D124" s="133"/>
      <c r="E124" s="133"/>
      <c r="F124" s="133"/>
    </row>
    <row r="125" ht="15.75" customHeight="1">
      <c r="A125" s="133"/>
      <c r="B125" s="133"/>
      <c r="C125" s="133"/>
      <c r="D125" s="133"/>
      <c r="E125" s="133"/>
      <c r="F125" s="133"/>
    </row>
    <row r="126" ht="15.75" customHeight="1">
      <c r="A126" s="133"/>
      <c r="B126" s="133"/>
      <c r="C126" s="133"/>
      <c r="D126" s="133"/>
      <c r="E126" s="133"/>
      <c r="F126" s="133"/>
    </row>
    <row r="127" ht="15.75" customHeight="1">
      <c r="A127" s="133"/>
      <c r="B127" s="133"/>
      <c r="C127" s="133"/>
      <c r="D127" s="133"/>
      <c r="E127" s="133"/>
      <c r="F127" s="133"/>
    </row>
    <row r="128" ht="15.75" customHeight="1">
      <c r="A128" s="133"/>
      <c r="B128" s="133"/>
      <c r="C128" s="133"/>
      <c r="D128" s="133"/>
      <c r="E128" s="133"/>
      <c r="F128" s="133"/>
    </row>
    <row r="129" ht="15.75" customHeight="1">
      <c r="A129" s="133"/>
      <c r="B129" s="133"/>
      <c r="C129" s="133"/>
      <c r="D129" s="133"/>
      <c r="E129" s="133"/>
      <c r="F129" s="133"/>
    </row>
    <row r="130" ht="15.75" customHeight="1">
      <c r="A130" s="133"/>
      <c r="B130" s="133"/>
      <c r="C130" s="133"/>
      <c r="D130" s="133"/>
      <c r="E130" s="133"/>
      <c r="F130" s="133"/>
    </row>
    <row r="131" ht="15.75" customHeight="1">
      <c r="A131" s="133"/>
      <c r="B131" s="133"/>
      <c r="C131" s="133"/>
      <c r="D131" s="133"/>
      <c r="E131" s="133"/>
      <c r="F131" s="133"/>
    </row>
    <row r="132" ht="15.75" customHeight="1">
      <c r="A132" s="133"/>
      <c r="B132" s="133"/>
      <c r="C132" s="133"/>
      <c r="D132" s="133"/>
      <c r="E132" s="133"/>
      <c r="F132" s="133"/>
    </row>
    <row r="133" ht="15.75" customHeight="1">
      <c r="A133" s="133"/>
      <c r="B133" s="133"/>
      <c r="C133" s="133"/>
      <c r="D133" s="133"/>
      <c r="E133" s="133"/>
      <c r="F133" s="133"/>
    </row>
    <row r="134" ht="15.75" customHeight="1">
      <c r="A134" s="133"/>
      <c r="B134" s="133"/>
      <c r="C134" s="133"/>
      <c r="D134" s="133"/>
      <c r="E134" s="133"/>
      <c r="F134" s="133"/>
    </row>
    <row r="135" ht="15.75" customHeight="1">
      <c r="A135" s="133"/>
      <c r="B135" s="133"/>
      <c r="C135" s="133"/>
      <c r="D135" s="133"/>
      <c r="E135" s="133"/>
      <c r="F135" s="133"/>
    </row>
    <row r="136" ht="15.75" customHeight="1">
      <c r="A136" s="133"/>
      <c r="B136" s="133"/>
      <c r="C136" s="133"/>
      <c r="D136" s="133"/>
      <c r="E136" s="133"/>
      <c r="F136" s="133"/>
    </row>
    <row r="137" ht="15.75" customHeight="1">
      <c r="A137" s="133"/>
      <c r="B137" s="133"/>
      <c r="C137" s="133"/>
      <c r="D137" s="133"/>
      <c r="E137" s="133"/>
      <c r="F137" s="133"/>
    </row>
    <row r="138" ht="15.75" customHeight="1">
      <c r="A138" s="133"/>
      <c r="B138" s="133"/>
      <c r="C138" s="133"/>
      <c r="D138" s="133"/>
      <c r="E138" s="133"/>
      <c r="F138" s="133"/>
    </row>
    <row r="139" ht="15.75" customHeight="1">
      <c r="A139" s="133"/>
      <c r="B139" s="133"/>
      <c r="C139" s="133"/>
      <c r="D139" s="133"/>
      <c r="E139" s="133"/>
      <c r="F139" s="133"/>
    </row>
    <row r="140" ht="15.75" customHeight="1">
      <c r="A140" s="133"/>
      <c r="B140" s="133"/>
      <c r="C140" s="133"/>
      <c r="D140" s="133"/>
      <c r="E140" s="133"/>
      <c r="F140" s="133"/>
    </row>
    <row r="141" ht="15.75" customHeight="1">
      <c r="A141" s="133"/>
      <c r="B141" s="133"/>
      <c r="C141" s="133"/>
      <c r="D141" s="133"/>
      <c r="E141" s="133"/>
      <c r="F141" s="133"/>
    </row>
    <row r="142" ht="15.75" customHeight="1">
      <c r="A142" s="133"/>
      <c r="B142" s="133"/>
      <c r="C142" s="133"/>
      <c r="D142" s="133"/>
      <c r="E142" s="133"/>
      <c r="F142" s="133"/>
    </row>
    <row r="143" ht="15.75" customHeight="1">
      <c r="A143" s="133"/>
      <c r="B143" s="133"/>
      <c r="C143" s="133"/>
      <c r="D143" s="133"/>
      <c r="E143" s="133"/>
      <c r="F143" s="133"/>
    </row>
    <row r="144" ht="15.75" customHeight="1">
      <c r="A144" s="133"/>
      <c r="B144" s="133"/>
      <c r="C144" s="133"/>
      <c r="D144" s="133"/>
      <c r="E144" s="133"/>
      <c r="F144" s="133"/>
    </row>
    <row r="145" ht="15.75" customHeight="1">
      <c r="A145" s="133"/>
      <c r="B145" s="133"/>
      <c r="C145" s="133"/>
      <c r="D145" s="133"/>
      <c r="E145" s="133"/>
      <c r="F145" s="133"/>
    </row>
    <row r="146" ht="15.75" customHeight="1">
      <c r="A146" s="133"/>
      <c r="B146" s="133"/>
      <c r="C146" s="133"/>
      <c r="D146" s="133"/>
      <c r="E146" s="133"/>
      <c r="F146" s="133"/>
    </row>
    <row r="147" ht="15.75" customHeight="1">
      <c r="A147" s="133"/>
      <c r="B147" s="133"/>
      <c r="C147" s="133"/>
      <c r="D147" s="133"/>
      <c r="E147" s="133"/>
      <c r="F147" s="133"/>
    </row>
    <row r="148" ht="15.75" customHeight="1">
      <c r="A148" s="133"/>
      <c r="B148" s="133"/>
      <c r="C148" s="133"/>
      <c r="D148" s="133"/>
      <c r="E148" s="133"/>
      <c r="F148" s="133"/>
    </row>
    <row r="149" ht="15.75" customHeight="1">
      <c r="A149" s="133"/>
      <c r="B149" s="133"/>
      <c r="C149" s="133"/>
      <c r="D149" s="133"/>
      <c r="E149" s="133"/>
      <c r="F149" s="133"/>
    </row>
    <row r="150" ht="15.75" customHeight="1">
      <c r="A150" s="133"/>
      <c r="B150" s="133"/>
      <c r="C150" s="133"/>
      <c r="D150" s="133"/>
      <c r="E150" s="133"/>
      <c r="F150" s="133"/>
    </row>
    <row r="151" ht="15.75" customHeight="1">
      <c r="A151" s="133"/>
      <c r="B151" s="133"/>
      <c r="C151" s="133"/>
      <c r="D151" s="133"/>
      <c r="E151" s="133"/>
      <c r="F151" s="133"/>
    </row>
    <row r="152" ht="15.75" customHeight="1">
      <c r="A152" s="133"/>
      <c r="B152" s="133"/>
      <c r="C152" s="133"/>
      <c r="D152" s="133"/>
      <c r="E152" s="133"/>
      <c r="F152" s="133"/>
    </row>
    <row r="153" ht="15.75" customHeight="1">
      <c r="A153" s="133"/>
      <c r="B153" s="133"/>
      <c r="C153" s="133"/>
      <c r="D153" s="133"/>
      <c r="E153" s="133"/>
      <c r="F153" s="133"/>
    </row>
    <row r="154" ht="15.75" customHeight="1">
      <c r="A154" s="133"/>
      <c r="B154" s="133"/>
      <c r="C154" s="133"/>
      <c r="D154" s="133"/>
      <c r="E154" s="133"/>
      <c r="F154" s="133"/>
    </row>
    <row r="155" ht="15.75" customHeight="1">
      <c r="A155" s="133"/>
      <c r="B155" s="133"/>
      <c r="C155" s="133"/>
      <c r="D155" s="133"/>
      <c r="E155" s="133"/>
      <c r="F155" s="133"/>
    </row>
    <row r="156" ht="15.75" customHeight="1">
      <c r="A156" s="133"/>
      <c r="B156" s="133"/>
      <c r="C156" s="133"/>
      <c r="D156" s="133"/>
      <c r="E156" s="133"/>
      <c r="F156" s="133"/>
    </row>
    <row r="157" ht="15.75" customHeight="1">
      <c r="A157" s="133"/>
      <c r="B157" s="133"/>
      <c r="C157" s="133"/>
      <c r="D157" s="133"/>
      <c r="E157" s="133"/>
      <c r="F157" s="133"/>
    </row>
    <row r="158" ht="15.75" customHeight="1">
      <c r="A158" s="133"/>
      <c r="B158" s="133"/>
      <c r="C158" s="133"/>
      <c r="D158" s="133"/>
      <c r="E158" s="133"/>
      <c r="F158" s="133"/>
    </row>
    <row r="159" ht="15.75" customHeight="1">
      <c r="A159" s="133"/>
      <c r="B159" s="133"/>
      <c r="C159" s="133"/>
      <c r="D159" s="133"/>
      <c r="E159" s="133"/>
      <c r="F159" s="133"/>
    </row>
    <row r="160" ht="15.75" customHeight="1">
      <c r="A160" s="133"/>
      <c r="B160" s="133"/>
      <c r="C160" s="133"/>
      <c r="D160" s="133"/>
      <c r="E160" s="133"/>
      <c r="F160" s="133"/>
    </row>
    <row r="161" ht="15.75" customHeight="1">
      <c r="A161" s="133"/>
      <c r="B161" s="133"/>
      <c r="C161" s="133"/>
      <c r="D161" s="133"/>
      <c r="E161" s="133"/>
      <c r="F161" s="133"/>
    </row>
    <row r="162" ht="15.75" customHeight="1">
      <c r="A162" s="133"/>
      <c r="B162" s="133"/>
      <c r="C162" s="133"/>
      <c r="D162" s="133"/>
      <c r="E162" s="133"/>
      <c r="F162" s="133"/>
    </row>
    <row r="163" ht="15.75" customHeight="1">
      <c r="A163" s="133"/>
      <c r="B163" s="133"/>
      <c r="C163" s="133"/>
      <c r="D163" s="133"/>
      <c r="E163" s="133"/>
      <c r="F163" s="133"/>
    </row>
    <row r="164" ht="15.75" customHeight="1">
      <c r="A164" s="133"/>
      <c r="B164" s="133"/>
      <c r="C164" s="133"/>
      <c r="D164" s="133"/>
      <c r="E164" s="133"/>
      <c r="F164" s="133"/>
    </row>
    <row r="165" ht="15.75" customHeight="1">
      <c r="A165" s="133"/>
      <c r="B165" s="133"/>
      <c r="C165" s="133"/>
      <c r="D165" s="133"/>
      <c r="E165" s="133"/>
      <c r="F165" s="133"/>
    </row>
    <row r="166" ht="15.75" customHeight="1">
      <c r="A166" s="133"/>
      <c r="B166" s="133"/>
      <c r="C166" s="133"/>
      <c r="D166" s="133"/>
      <c r="E166" s="133"/>
      <c r="F166" s="133"/>
    </row>
    <row r="167" ht="15.75" customHeight="1">
      <c r="A167" s="133"/>
      <c r="B167" s="133"/>
      <c r="C167" s="133"/>
      <c r="D167" s="133"/>
      <c r="E167" s="133"/>
      <c r="F167" s="133"/>
    </row>
    <row r="168" ht="15.75" customHeight="1">
      <c r="A168" s="133"/>
      <c r="B168" s="133"/>
      <c r="C168" s="133"/>
      <c r="D168" s="133"/>
      <c r="E168" s="133"/>
      <c r="F168" s="133"/>
    </row>
    <row r="169" ht="15.75" customHeight="1">
      <c r="A169" s="133"/>
      <c r="B169" s="133"/>
      <c r="C169" s="133"/>
      <c r="D169" s="133"/>
      <c r="E169" s="133"/>
      <c r="F169" s="133"/>
    </row>
    <row r="170" ht="15.75" customHeight="1">
      <c r="A170" s="133"/>
      <c r="B170" s="133"/>
      <c r="C170" s="133"/>
      <c r="D170" s="133"/>
      <c r="E170" s="133"/>
      <c r="F170" s="133"/>
    </row>
    <row r="171" ht="15.75" customHeight="1">
      <c r="A171" s="133"/>
      <c r="B171" s="133"/>
      <c r="C171" s="133"/>
      <c r="D171" s="133"/>
      <c r="E171" s="133"/>
      <c r="F171" s="133"/>
    </row>
    <row r="172" ht="15.75" customHeight="1">
      <c r="A172" s="133"/>
      <c r="B172" s="133"/>
      <c r="C172" s="133"/>
      <c r="D172" s="133"/>
      <c r="E172" s="133"/>
      <c r="F172" s="133"/>
    </row>
    <row r="173" ht="15.75" customHeight="1">
      <c r="A173" s="133"/>
      <c r="B173" s="133"/>
      <c r="C173" s="133"/>
      <c r="D173" s="133"/>
      <c r="E173" s="133"/>
      <c r="F173" s="133"/>
    </row>
    <row r="174" ht="15.75" customHeight="1">
      <c r="A174" s="133"/>
      <c r="B174" s="133"/>
      <c r="C174" s="133"/>
      <c r="D174" s="133"/>
      <c r="E174" s="133"/>
      <c r="F174" s="133"/>
    </row>
    <row r="175" ht="15.75" customHeight="1">
      <c r="A175" s="133"/>
      <c r="B175" s="133"/>
      <c r="C175" s="133"/>
      <c r="D175" s="133"/>
      <c r="E175" s="133"/>
      <c r="F175" s="133"/>
    </row>
    <row r="176" ht="15.75" customHeight="1">
      <c r="A176" s="133"/>
      <c r="B176" s="133"/>
      <c r="C176" s="133"/>
      <c r="D176" s="133"/>
      <c r="E176" s="133"/>
      <c r="F176" s="133"/>
    </row>
    <row r="177" ht="15.75" customHeight="1">
      <c r="A177" s="133"/>
      <c r="B177" s="133"/>
      <c r="C177" s="133"/>
      <c r="D177" s="133"/>
      <c r="E177" s="133"/>
      <c r="F177" s="133"/>
    </row>
    <row r="178" ht="15.75" customHeight="1">
      <c r="A178" s="133"/>
      <c r="B178" s="133"/>
      <c r="C178" s="133"/>
      <c r="D178" s="133"/>
      <c r="E178" s="133"/>
      <c r="F178" s="133"/>
    </row>
    <row r="179" ht="15.75" customHeight="1">
      <c r="A179" s="133"/>
      <c r="B179" s="133"/>
      <c r="C179" s="133"/>
      <c r="D179" s="133"/>
      <c r="E179" s="133"/>
      <c r="F179" s="133"/>
    </row>
    <row r="180" ht="15.75" customHeight="1">
      <c r="A180" s="133"/>
      <c r="B180" s="133"/>
      <c r="C180" s="133"/>
      <c r="D180" s="133"/>
      <c r="E180" s="133"/>
      <c r="F180" s="133"/>
    </row>
    <row r="181" ht="15.75" customHeight="1">
      <c r="A181" s="133"/>
      <c r="B181" s="133"/>
      <c r="C181" s="133"/>
      <c r="D181" s="133"/>
      <c r="E181" s="133"/>
      <c r="F181" s="133"/>
    </row>
    <row r="182" ht="15.75" customHeight="1">
      <c r="A182" s="133"/>
      <c r="B182" s="133"/>
      <c r="C182" s="133"/>
      <c r="D182" s="133"/>
      <c r="E182" s="133"/>
      <c r="F182" s="133"/>
    </row>
    <row r="183" ht="15.75" customHeight="1">
      <c r="A183" s="133"/>
      <c r="B183" s="133"/>
      <c r="C183" s="133"/>
      <c r="D183" s="133"/>
      <c r="E183" s="133"/>
      <c r="F183" s="133"/>
    </row>
    <row r="184" ht="15.75" customHeight="1">
      <c r="A184" s="133"/>
      <c r="B184" s="133"/>
      <c r="C184" s="133"/>
      <c r="D184" s="133"/>
      <c r="E184" s="133"/>
      <c r="F184" s="133"/>
    </row>
    <row r="185" ht="15.75" customHeight="1">
      <c r="A185" s="133"/>
      <c r="B185" s="133"/>
      <c r="C185" s="133"/>
      <c r="D185" s="133"/>
      <c r="E185" s="133"/>
      <c r="F185" s="133"/>
    </row>
    <row r="186" ht="15.75" customHeight="1">
      <c r="A186" s="133"/>
      <c r="B186" s="133"/>
      <c r="C186" s="133"/>
      <c r="D186" s="133"/>
      <c r="E186" s="133"/>
      <c r="F186" s="133"/>
    </row>
    <row r="187" ht="15.75" customHeight="1">
      <c r="A187" s="133"/>
      <c r="B187" s="133"/>
      <c r="C187" s="133"/>
      <c r="D187" s="133"/>
      <c r="E187" s="133"/>
      <c r="F187" s="133"/>
    </row>
    <row r="188" ht="15.75" customHeight="1">
      <c r="A188" s="133"/>
      <c r="B188" s="133"/>
      <c r="C188" s="133"/>
      <c r="D188" s="133"/>
      <c r="E188" s="133"/>
      <c r="F188" s="133"/>
    </row>
    <row r="189" ht="15.75" customHeight="1">
      <c r="A189" s="133"/>
      <c r="B189" s="133"/>
      <c r="C189" s="133"/>
      <c r="D189" s="133"/>
      <c r="E189" s="133"/>
      <c r="F189" s="133"/>
    </row>
    <row r="190" ht="15.75" customHeight="1">
      <c r="A190" s="133"/>
      <c r="B190" s="133"/>
      <c r="C190" s="133"/>
      <c r="D190" s="133"/>
      <c r="E190" s="133"/>
      <c r="F190" s="133"/>
    </row>
    <row r="191" ht="15.75" customHeight="1">
      <c r="A191" s="133"/>
      <c r="B191" s="133"/>
      <c r="C191" s="133"/>
      <c r="D191" s="133"/>
      <c r="E191" s="133"/>
      <c r="F191" s="133"/>
    </row>
    <row r="192" ht="15.75" customHeight="1">
      <c r="A192" s="133"/>
      <c r="B192" s="133"/>
      <c r="C192" s="133"/>
      <c r="D192" s="133"/>
      <c r="E192" s="133"/>
      <c r="F192" s="133"/>
    </row>
    <row r="193" ht="15.75" customHeight="1">
      <c r="A193" s="133"/>
      <c r="B193" s="133"/>
      <c r="C193" s="133"/>
      <c r="D193" s="133"/>
      <c r="E193" s="133"/>
      <c r="F193" s="133"/>
    </row>
    <row r="194" ht="15.75" customHeight="1">
      <c r="A194" s="133"/>
      <c r="B194" s="133"/>
      <c r="C194" s="133"/>
      <c r="D194" s="133"/>
      <c r="E194" s="133"/>
      <c r="F194" s="133"/>
    </row>
    <row r="195" ht="15.75" customHeight="1">
      <c r="A195" s="133"/>
      <c r="B195" s="133"/>
      <c r="C195" s="133"/>
      <c r="D195" s="133"/>
      <c r="E195" s="133"/>
      <c r="F195" s="133"/>
    </row>
    <row r="196" ht="15.75" customHeight="1">
      <c r="A196" s="133"/>
      <c r="B196" s="133"/>
      <c r="C196" s="133"/>
      <c r="D196" s="133"/>
      <c r="E196" s="133"/>
      <c r="F196" s="133"/>
    </row>
    <row r="197" ht="15.75" customHeight="1">
      <c r="A197" s="133"/>
      <c r="B197" s="133"/>
      <c r="C197" s="133"/>
      <c r="D197" s="133"/>
      <c r="E197" s="133"/>
      <c r="F197" s="133"/>
    </row>
    <row r="198" ht="15.75" customHeight="1">
      <c r="A198" s="133"/>
      <c r="B198" s="133"/>
      <c r="C198" s="133"/>
      <c r="D198" s="133"/>
      <c r="E198" s="133"/>
      <c r="F198" s="133"/>
    </row>
    <row r="199" ht="15.75" customHeight="1">
      <c r="A199" s="133"/>
      <c r="B199" s="133"/>
      <c r="C199" s="133"/>
      <c r="D199" s="133"/>
      <c r="E199" s="133"/>
      <c r="F199" s="133"/>
    </row>
    <row r="200" ht="15.75" customHeight="1">
      <c r="A200" s="133"/>
      <c r="B200" s="133"/>
      <c r="C200" s="133"/>
      <c r="D200" s="133"/>
      <c r="E200" s="133"/>
      <c r="F200" s="133"/>
    </row>
    <row r="201" ht="15.75" customHeight="1">
      <c r="A201" s="133"/>
      <c r="B201" s="133"/>
      <c r="C201" s="133"/>
      <c r="D201" s="133"/>
      <c r="E201" s="133"/>
      <c r="F201" s="133"/>
    </row>
    <row r="202" ht="15.75" customHeight="1">
      <c r="A202" s="133"/>
      <c r="B202" s="133"/>
      <c r="C202" s="133"/>
      <c r="D202" s="133"/>
      <c r="E202" s="133"/>
      <c r="F202" s="133"/>
    </row>
    <row r="203" ht="15.75" customHeight="1">
      <c r="A203" s="133"/>
      <c r="B203" s="133"/>
      <c r="C203" s="133"/>
      <c r="D203" s="133"/>
      <c r="E203" s="133"/>
      <c r="F203" s="133"/>
    </row>
    <row r="204" ht="15.75" customHeight="1">
      <c r="A204" s="133"/>
      <c r="B204" s="133"/>
      <c r="C204" s="133"/>
      <c r="D204" s="133"/>
      <c r="E204" s="133"/>
      <c r="F204" s="133"/>
    </row>
    <row r="205" ht="15.75" customHeight="1">
      <c r="A205" s="133"/>
      <c r="B205" s="133"/>
      <c r="C205" s="133"/>
      <c r="D205" s="133"/>
      <c r="E205" s="133"/>
      <c r="F205" s="133"/>
    </row>
    <row r="206" ht="15.75" customHeight="1">
      <c r="A206" s="133"/>
      <c r="B206" s="133"/>
      <c r="C206" s="133"/>
      <c r="D206" s="133"/>
      <c r="E206" s="133"/>
      <c r="F206" s="133"/>
    </row>
    <row r="207" ht="15.75" customHeight="1">
      <c r="A207" s="133"/>
      <c r="B207" s="133"/>
      <c r="C207" s="133"/>
      <c r="D207" s="133"/>
      <c r="E207" s="133"/>
      <c r="F207" s="133"/>
    </row>
    <row r="208" ht="15.75" customHeight="1">
      <c r="A208" s="133"/>
      <c r="B208" s="133"/>
      <c r="C208" s="133"/>
      <c r="D208" s="133"/>
      <c r="E208" s="133"/>
      <c r="F208" s="133"/>
    </row>
    <row r="209" ht="15.75" customHeight="1">
      <c r="A209" s="133"/>
      <c r="B209" s="133"/>
      <c r="C209" s="133"/>
      <c r="D209" s="133"/>
      <c r="E209" s="133"/>
      <c r="F209" s="133"/>
    </row>
    <row r="210" ht="15.75" customHeight="1">
      <c r="A210" s="133"/>
      <c r="B210" s="133"/>
      <c r="C210" s="133"/>
      <c r="D210" s="133"/>
      <c r="E210" s="133"/>
      <c r="F210" s="133"/>
    </row>
    <row r="211" ht="15.75" customHeight="1">
      <c r="A211" s="133"/>
      <c r="B211" s="133"/>
      <c r="C211" s="133"/>
      <c r="D211" s="133"/>
      <c r="E211" s="133"/>
      <c r="F211" s="133"/>
    </row>
    <row r="212" ht="15.75" customHeight="1">
      <c r="A212" s="133"/>
      <c r="B212" s="133"/>
      <c r="C212" s="133"/>
      <c r="D212" s="133"/>
      <c r="E212" s="133"/>
      <c r="F212" s="133"/>
    </row>
    <row r="213" ht="15.75" customHeight="1">
      <c r="A213" s="133"/>
      <c r="B213" s="133"/>
      <c r="C213" s="133"/>
      <c r="D213" s="133"/>
      <c r="E213" s="133"/>
      <c r="F213" s="133"/>
    </row>
    <row r="214" ht="15.75" customHeight="1">
      <c r="A214" s="133"/>
      <c r="B214" s="133"/>
      <c r="C214" s="133"/>
      <c r="D214" s="133"/>
      <c r="E214" s="133"/>
      <c r="F214" s="133"/>
    </row>
    <row r="215" ht="15.75" customHeight="1">
      <c r="A215" s="133"/>
      <c r="B215" s="133"/>
      <c r="C215" s="133"/>
      <c r="D215" s="133"/>
      <c r="E215" s="133"/>
      <c r="F215" s="133"/>
    </row>
    <row r="216" ht="15.75" customHeight="1">
      <c r="A216" s="133"/>
      <c r="B216" s="133"/>
      <c r="C216" s="133"/>
      <c r="D216" s="133"/>
      <c r="E216" s="133"/>
      <c r="F216" s="133"/>
    </row>
    <row r="217" ht="15.75" customHeight="1">
      <c r="A217" s="133"/>
      <c r="B217" s="133"/>
      <c r="C217" s="133"/>
      <c r="D217" s="133"/>
      <c r="E217" s="133"/>
      <c r="F217" s="133"/>
    </row>
    <row r="218" ht="15.75" customHeight="1">
      <c r="A218" s="133"/>
      <c r="B218" s="133"/>
      <c r="C218" s="133"/>
      <c r="D218" s="133"/>
      <c r="E218" s="133"/>
      <c r="F218" s="133"/>
    </row>
    <row r="219" ht="15.75" customHeight="1">
      <c r="A219" s="133"/>
      <c r="B219" s="133"/>
      <c r="C219" s="133"/>
      <c r="D219" s="133"/>
      <c r="E219" s="133"/>
      <c r="F219" s="133"/>
    </row>
    <row r="220" ht="15.75" customHeight="1">
      <c r="A220" s="133"/>
      <c r="B220" s="133"/>
      <c r="C220" s="133"/>
      <c r="D220" s="133"/>
      <c r="E220" s="133"/>
      <c r="F220" s="133"/>
    </row>
    <row r="221" ht="15.75" customHeight="1">
      <c r="A221" s="133"/>
      <c r="B221" s="133"/>
      <c r="C221" s="133"/>
      <c r="D221" s="133"/>
      <c r="E221" s="133"/>
      <c r="F221" s="133"/>
    </row>
    <row r="222" ht="15.75" customHeight="1">
      <c r="A222" s="133"/>
      <c r="B222" s="133"/>
      <c r="C222" s="133"/>
      <c r="D222" s="133"/>
      <c r="E222" s="133"/>
      <c r="F222" s="133"/>
    </row>
    <row r="223" ht="15.75" customHeight="1">
      <c r="A223" s="133"/>
      <c r="B223" s="133"/>
      <c r="C223" s="133"/>
      <c r="D223" s="133"/>
      <c r="E223" s="133"/>
      <c r="F223" s="133"/>
    </row>
    <row r="224" ht="15.75" customHeight="1">
      <c r="A224" s="133"/>
      <c r="B224" s="133"/>
      <c r="C224" s="133"/>
      <c r="D224" s="133"/>
      <c r="E224" s="133"/>
      <c r="F224" s="133"/>
    </row>
    <row r="225" ht="15.75" customHeight="1">
      <c r="A225" s="133"/>
      <c r="B225" s="133"/>
      <c r="C225" s="133"/>
      <c r="D225" s="133"/>
      <c r="E225" s="133"/>
      <c r="F225" s="133"/>
    </row>
    <row r="226" ht="15.75" customHeight="1">
      <c r="A226" s="133"/>
      <c r="B226" s="133"/>
      <c r="C226" s="133"/>
      <c r="D226" s="133"/>
      <c r="E226" s="133"/>
      <c r="F226" s="133"/>
    </row>
    <row r="227" ht="15.75" customHeight="1">
      <c r="A227" s="133"/>
      <c r="B227" s="133"/>
      <c r="C227" s="133"/>
      <c r="D227" s="133"/>
      <c r="E227" s="133"/>
      <c r="F227" s="133"/>
    </row>
    <row r="228" ht="15.75" customHeight="1">
      <c r="A228" s="133"/>
      <c r="B228" s="133"/>
      <c r="C228" s="133"/>
      <c r="D228" s="133"/>
      <c r="E228" s="133"/>
      <c r="F228" s="133"/>
    </row>
    <row r="229" ht="15.75" customHeight="1">
      <c r="A229" s="133"/>
      <c r="B229" s="133"/>
      <c r="C229" s="133"/>
      <c r="D229" s="133"/>
      <c r="E229" s="133"/>
      <c r="F229" s="133"/>
    </row>
    <row r="230" ht="15.75" customHeight="1">
      <c r="A230" s="133"/>
      <c r="B230" s="133"/>
      <c r="C230" s="133"/>
      <c r="D230" s="133"/>
      <c r="E230" s="133"/>
      <c r="F230" s="133"/>
    </row>
    <row r="231" ht="15.75" customHeight="1">
      <c r="A231" s="133"/>
      <c r="B231" s="133"/>
      <c r="C231" s="133"/>
      <c r="D231" s="133"/>
      <c r="E231" s="133"/>
      <c r="F231" s="133"/>
    </row>
    <row r="232" ht="15.75" customHeight="1">
      <c r="A232" s="133"/>
      <c r="B232" s="133"/>
      <c r="C232" s="133"/>
      <c r="D232" s="133"/>
      <c r="E232" s="133"/>
      <c r="F232" s="133"/>
    </row>
    <row r="233" ht="15.75" customHeight="1">
      <c r="A233" s="133"/>
      <c r="B233" s="133"/>
      <c r="C233" s="133"/>
      <c r="D233" s="133"/>
      <c r="E233" s="133"/>
      <c r="F233" s="133"/>
    </row>
    <row r="234" ht="15.75" customHeight="1">
      <c r="A234" s="133"/>
      <c r="B234" s="133"/>
      <c r="C234" s="133"/>
      <c r="D234" s="133"/>
      <c r="E234" s="133"/>
      <c r="F234" s="133"/>
    </row>
    <row r="235" ht="15.75" customHeight="1">
      <c r="A235" s="133"/>
      <c r="B235" s="133"/>
      <c r="C235" s="133"/>
      <c r="D235" s="133"/>
      <c r="E235" s="133"/>
      <c r="F235" s="133"/>
    </row>
    <row r="236" ht="15.75" customHeight="1">
      <c r="A236" s="133"/>
      <c r="B236" s="133"/>
      <c r="C236" s="133"/>
      <c r="D236" s="133"/>
      <c r="E236" s="133"/>
      <c r="F236" s="133"/>
    </row>
    <row r="237" ht="15.75" customHeight="1">
      <c r="A237" s="133"/>
      <c r="B237" s="133"/>
      <c r="C237" s="133"/>
      <c r="D237" s="133"/>
      <c r="E237" s="133"/>
      <c r="F237" s="133"/>
    </row>
    <row r="238" ht="15.75" customHeight="1">
      <c r="A238" s="133"/>
      <c r="B238" s="133"/>
      <c r="C238" s="133"/>
      <c r="D238" s="133"/>
      <c r="E238" s="133"/>
      <c r="F238" s="133"/>
    </row>
    <row r="239" ht="15.75" customHeight="1">
      <c r="A239" s="133"/>
      <c r="B239" s="133"/>
      <c r="C239" s="133"/>
      <c r="D239" s="133"/>
      <c r="E239" s="133"/>
      <c r="F239" s="133"/>
    </row>
    <row r="240" ht="15.75" customHeight="1">
      <c r="A240" s="133"/>
      <c r="B240" s="133"/>
      <c r="C240" s="133"/>
      <c r="D240" s="133"/>
      <c r="E240" s="133"/>
      <c r="F240" s="133"/>
    </row>
    <row r="241" ht="15.75" customHeight="1">
      <c r="A241" s="133"/>
      <c r="B241" s="133"/>
      <c r="C241" s="133"/>
      <c r="D241" s="133"/>
      <c r="E241" s="133"/>
      <c r="F241" s="133"/>
    </row>
    <row r="242" ht="15.75" customHeight="1">
      <c r="A242" s="133"/>
      <c r="B242" s="133"/>
      <c r="C242" s="133"/>
      <c r="D242" s="133"/>
      <c r="E242" s="133"/>
      <c r="F242" s="133"/>
    </row>
    <row r="243" ht="15.75" customHeight="1">
      <c r="A243" s="133"/>
      <c r="B243" s="133"/>
      <c r="C243" s="133"/>
      <c r="D243" s="133"/>
      <c r="E243" s="133"/>
      <c r="F243" s="133"/>
    </row>
    <row r="244" ht="15.75" customHeight="1">
      <c r="A244" s="133"/>
      <c r="B244" s="133"/>
      <c r="C244" s="133"/>
      <c r="D244" s="133"/>
      <c r="E244" s="133"/>
      <c r="F244" s="133"/>
    </row>
    <row r="245" ht="15.75" customHeight="1">
      <c r="A245" s="133"/>
      <c r="B245" s="133"/>
      <c r="C245" s="133"/>
      <c r="D245" s="133"/>
      <c r="E245" s="133"/>
      <c r="F245" s="133"/>
    </row>
    <row r="246" ht="15.75" customHeight="1">
      <c r="A246" s="133"/>
      <c r="B246" s="133"/>
      <c r="C246" s="133"/>
      <c r="D246" s="133"/>
      <c r="E246" s="133"/>
      <c r="F246" s="133"/>
    </row>
    <row r="247" ht="15.75" customHeight="1">
      <c r="A247" s="133"/>
      <c r="B247" s="133"/>
      <c r="C247" s="133"/>
      <c r="D247" s="133"/>
      <c r="E247" s="133"/>
      <c r="F247" s="133"/>
    </row>
    <row r="248" ht="15.75" customHeight="1">
      <c r="A248" s="133"/>
      <c r="B248" s="133"/>
      <c r="C248" s="133"/>
      <c r="D248" s="133"/>
      <c r="E248" s="133"/>
      <c r="F248" s="133"/>
    </row>
    <row r="249" ht="15.75" customHeight="1">
      <c r="A249" s="133"/>
      <c r="B249" s="133"/>
      <c r="C249" s="133"/>
      <c r="D249" s="133"/>
      <c r="E249" s="133"/>
      <c r="F249" s="133"/>
    </row>
    <row r="250" ht="15.75" customHeight="1">
      <c r="A250" s="133"/>
      <c r="B250" s="133"/>
      <c r="C250" s="133"/>
      <c r="D250" s="133"/>
      <c r="E250" s="133"/>
      <c r="F250" s="133"/>
    </row>
    <row r="251" ht="15.75" customHeight="1">
      <c r="A251" s="133"/>
      <c r="B251" s="133"/>
      <c r="C251" s="133"/>
      <c r="D251" s="133"/>
      <c r="E251" s="133"/>
      <c r="F251" s="133"/>
    </row>
    <row r="252" ht="15.75" customHeight="1">
      <c r="A252" s="133"/>
      <c r="B252" s="133"/>
      <c r="C252" s="133"/>
      <c r="D252" s="133"/>
      <c r="E252" s="133"/>
      <c r="F252" s="133"/>
    </row>
    <row r="253" ht="15.75" customHeight="1">
      <c r="A253" s="133"/>
      <c r="B253" s="133"/>
      <c r="C253" s="133"/>
      <c r="D253" s="133"/>
      <c r="E253" s="133"/>
      <c r="F253" s="133"/>
    </row>
    <row r="254" ht="15.75" customHeight="1">
      <c r="A254" s="133"/>
      <c r="B254" s="133"/>
      <c r="C254" s="133"/>
      <c r="D254" s="133"/>
      <c r="E254" s="133"/>
      <c r="F254" s="133"/>
    </row>
    <row r="255" ht="15.75" customHeight="1">
      <c r="A255" s="133"/>
      <c r="B255" s="133"/>
      <c r="C255" s="133"/>
      <c r="D255" s="133"/>
      <c r="E255" s="133"/>
      <c r="F255" s="133"/>
    </row>
    <row r="256" ht="15.75" customHeight="1">
      <c r="A256" s="133"/>
      <c r="B256" s="133"/>
      <c r="C256" s="133"/>
      <c r="D256" s="133"/>
      <c r="E256" s="133"/>
      <c r="F256" s="133"/>
    </row>
    <row r="257" ht="15.75" customHeight="1">
      <c r="A257" s="133"/>
      <c r="B257" s="133"/>
      <c r="C257" s="133"/>
      <c r="D257" s="133"/>
      <c r="E257" s="133"/>
      <c r="F257" s="133"/>
    </row>
    <row r="258" ht="15.75" customHeight="1">
      <c r="A258" s="133"/>
      <c r="B258" s="133"/>
      <c r="C258" s="133"/>
      <c r="D258" s="133"/>
      <c r="E258" s="133"/>
      <c r="F258" s="133"/>
    </row>
    <row r="259" ht="15.75" customHeight="1">
      <c r="A259" s="133"/>
      <c r="B259" s="133"/>
      <c r="C259" s="133"/>
      <c r="D259" s="133"/>
      <c r="E259" s="133"/>
      <c r="F259" s="133"/>
    </row>
    <row r="260" ht="15.75" customHeight="1">
      <c r="A260" s="133"/>
      <c r="B260" s="133"/>
      <c r="C260" s="133"/>
      <c r="D260" s="133"/>
      <c r="E260" s="133"/>
      <c r="F260" s="133"/>
    </row>
    <row r="261" ht="15.75" customHeight="1">
      <c r="A261" s="133"/>
      <c r="B261" s="133"/>
      <c r="C261" s="133"/>
      <c r="D261" s="133"/>
      <c r="E261" s="133"/>
      <c r="F261" s="133"/>
    </row>
    <row r="262" ht="15.75" customHeight="1">
      <c r="A262" s="133"/>
      <c r="B262" s="133"/>
      <c r="C262" s="133"/>
      <c r="D262" s="133"/>
      <c r="E262" s="133"/>
      <c r="F262" s="133"/>
    </row>
    <row r="263" ht="15.75" customHeight="1">
      <c r="A263" s="133"/>
      <c r="B263" s="133"/>
      <c r="C263" s="133"/>
      <c r="D263" s="133"/>
      <c r="E263" s="133"/>
      <c r="F263" s="133"/>
    </row>
    <row r="264" ht="15.75" customHeight="1">
      <c r="A264" s="133"/>
      <c r="B264" s="133"/>
      <c r="C264" s="133"/>
      <c r="D264" s="133"/>
      <c r="E264" s="133"/>
      <c r="F264" s="133"/>
    </row>
    <row r="265" ht="15.75" customHeight="1">
      <c r="A265" s="133"/>
      <c r="B265" s="133"/>
      <c r="C265" s="133"/>
      <c r="D265" s="133"/>
      <c r="E265" s="133"/>
      <c r="F265" s="133"/>
    </row>
    <row r="266" ht="15.75" customHeight="1">
      <c r="A266" s="133"/>
      <c r="B266" s="133"/>
      <c r="C266" s="133"/>
      <c r="D266" s="133"/>
      <c r="E266" s="133"/>
      <c r="F266" s="133"/>
    </row>
    <row r="267" ht="15.75" customHeight="1">
      <c r="A267" s="133"/>
      <c r="B267" s="133"/>
      <c r="C267" s="133"/>
      <c r="D267" s="133"/>
      <c r="E267" s="133"/>
      <c r="F267" s="133"/>
    </row>
    <row r="268" ht="15.75" customHeight="1">
      <c r="A268" s="133"/>
      <c r="B268" s="133"/>
      <c r="C268" s="133"/>
      <c r="D268" s="133"/>
      <c r="E268" s="133"/>
      <c r="F268" s="133"/>
    </row>
    <row r="269" ht="15.75" customHeight="1">
      <c r="A269" s="133"/>
      <c r="B269" s="133"/>
      <c r="C269" s="133"/>
      <c r="D269" s="133"/>
      <c r="E269" s="133"/>
      <c r="F269" s="133"/>
    </row>
    <row r="270" ht="15.75" customHeight="1">
      <c r="A270" s="133"/>
      <c r="B270" s="133"/>
      <c r="C270" s="133"/>
      <c r="D270" s="133"/>
      <c r="E270" s="133"/>
      <c r="F270" s="133"/>
    </row>
    <row r="271" ht="15.75" customHeight="1">
      <c r="A271" s="133"/>
      <c r="B271" s="133"/>
      <c r="C271" s="133"/>
      <c r="D271" s="133"/>
      <c r="E271" s="133"/>
      <c r="F271" s="133"/>
    </row>
    <row r="272" ht="15.75" customHeight="1">
      <c r="A272" s="133"/>
      <c r="B272" s="133"/>
      <c r="C272" s="133"/>
      <c r="D272" s="133"/>
      <c r="E272" s="133"/>
      <c r="F272" s="133"/>
    </row>
    <row r="273" ht="15.75" customHeight="1">
      <c r="A273" s="133"/>
      <c r="B273" s="133"/>
      <c r="C273" s="133"/>
      <c r="D273" s="133"/>
      <c r="E273" s="133"/>
      <c r="F273" s="133"/>
    </row>
    <row r="274" ht="15.75" customHeight="1">
      <c r="A274" s="133"/>
      <c r="B274" s="133"/>
      <c r="C274" s="133"/>
      <c r="D274" s="133"/>
      <c r="E274" s="133"/>
      <c r="F274" s="133"/>
    </row>
    <row r="275" ht="15.75" customHeight="1">
      <c r="A275" s="133"/>
      <c r="B275" s="133"/>
      <c r="C275" s="133"/>
      <c r="D275" s="133"/>
      <c r="E275" s="133"/>
      <c r="F275" s="133"/>
    </row>
    <row r="276" ht="15.75" customHeight="1">
      <c r="A276" s="133"/>
      <c r="B276" s="133"/>
      <c r="C276" s="133"/>
      <c r="D276" s="133"/>
      <c r="E276" s="133"/>
      <c r="F276" s="133"/>
    </row>
    <row r="277" ht="15.75" customHeight="1">
      <c r="A277" s="133"/>
      <c r="B277" s="133"/>
      <c r="C277" s="133"/>
      <c r="D277" s="133"/>
      <c r="E277" s="133"/>
      <c r="F277" s="133"/>
    </row>
    <row r="278" ht="15.75" customHeight="1">
      <c r="A278" s="133"/>
      <c r="B278" s="133"/>
      <c r="C278" s="133"/>
      <c r="D278" s="133"/>
      <c r="E278" s="133"/>
      <c r="F278" s="133"/>
    </row>
    <row r="279" ht="15.75" customHeight="1">
      <c r="A279" s="133"/>
      <c r="B279" s="133"/>
      <c r="C279" s="133"/>
      <c r="D279" s="133"/>
      <c r="E279" s="133"/>
      <c r="F279" s="133"/>
    </row>
    <row r="280" ht="15.75" customHeight="1">
      <c r="A280" s="133"/>
      <c r="B280" s="133"/>
      <c r="C280" s="133"/>
      <c r="D280" s="133"/>
      <c r="E280" s="133"/>
      <c r="F280" s="133"/>
    </row>
    <row r="281" ht="15.75" customHeight="1">
      <c r="A281" s="133"/>
      <c r="B281" s="133"/>
      <c r="C281" s="133"/>
      <c r="D281" s="133"/>
      <c r="E281" s="133"/>
      <c r="F281" s="133"/>
    </row>
    <row r="282" ht="15.75" customHeight="1">
      <c r="A282" s="133"/>
      <c r="B282" s="133"/>
      <c r="C282" s="133"/>
      <c r="D282" s="133"/>
      <c r="E282" s="133"/>
      <c r="F282" s="133"/>
    </row>
    <row r="283" ht="15.75" customHeight="1">
      <c r="A283" s="133"/>
      <c r="B283" s="133"/>
      <c r="C283" s="133"/>
      <c r="D283" s="133"/>
      <c r="E283" s="133"/>
      <c r="F283" s="133"/>
    </row>
    <row r="284" ht="15.75" customHeight="1">
      <c r="A284" s="133"/>
      <c r="B284" s="133"/>
      <c r="C284" s="133"/>
      <c r="D284" s="133"/>
      <c r="E284" s="133"/>
      <c r="F284" s="133"/>
    </row>
    <row r="285" ht="15.75" customHeight="1">
      <c r="A285" s="133"/>
      <c r="B285" s="133"/>
      <c r="C285" s="133"/>
      <c r="D285" s="133"/>
      <c r="E285" s="133"/>
      <c r="F285" s="133"/>
    </row>
    <row r="286" ht="15.75" customHeight="1">
      <c r="A286" s="133"/>
      <c r="B286" s="133"/>
      <c r="C286" s="133"/>
      <c r="D286" s="133"/>
      <c r="E286" s="133"/>
      <c r="F286" s="133"/>
    </row>
    <row r="287" ht="15.75" customHeight="1">
      <c r="A287" s="133"/>
      <c r="B287" s="133"/>
      <c r="C287" s="133"/>
      <c r="D287" s="133"/>
      <c r="E287" s="133"/>
      <c r="F287" s="133"/>
    </row>
    <row r="288" ht="15.75" customHeight="1">
      <c r="A288" s="133"/>
      <c r="B288" s="133"/>
      <c r="C288" s="133"/>
      <c r="D288" s="133"/>
      <c r="E288" s="133"/>
      <c r="F288" s="133"/>
    </row>
    <row r="289" ht="15.75" customHeight="1">
      <c r="A289" s="133"/>
      <c r="B289" s="133"/>
      <c r="C289" s="133"/>
      <c r="D289" s="133"/>
      <c r="E289" s="133"/>
      <c r="F289" s="133"/>
    </row>
    <row r="290" ht="15.75" customHeight="1">
      <c r="A290" s="133"/>
      <c r="B290" s="133"/>
      <c r="C290" s="133"/>
      <c r="D290" s="133"/>
      <c r="E290" s="133"/>
      <c r="F290" s="133"/>
    </row>
    <row r="291" ht="15.75" customHeight="1">
      <c r="A291" s="133"/>
      <c r="B291" s="133"/>
      <c r="C291" s="133"/>
      <c r="D291" s="133"/>
      <c r="E291" s="133"/>
      <c r="F291" s="133"/>
    </row>
    <row r="292" ht="15.75" customHeight="1">
      <c r="A292" s="133"/>
      <c r="B292" s="133"/>
      <c r="C292" s="133"/>
      <c r="D292" s="133"/>
      <c r="E292" s="133"/>
      <c r="F292" s="133"/>
    </row>
    <row r="293" ht="15.75" customHeight="1">
      <c r="A293" s="133"/>
      <c r="B293" s="133"/>
      <c r="C293" s="133"/>
      <c r="D293" s="133"/>
      <c r="E293" s="133"/>
      <c r="F293" s="133"/>
    </row>
    <row r="294" ht="15.75" customHeight="1">
      <c r="A294" s="133"/>
      <c r="B294" s="133"/>
      <c r="C294" s="133"/>
      <c r="D294" s="133"/>
      <c r="E294" s="133"/>
      <c r="F294" s="133"/>
    </row>
    <row r="295" ht="15.75" customHeight="1">
      <c r="A295" s="133"/>
      <c r="B295" s="133"/>
      <c r="C295" s="133"/>
      <c r="D295" s="133"/>
      <c r="E295" s="133"/>
      <c r="F295" s="133"/>
    </row>
    <row r="296" ht="15.75" customHeight="1">
      <c r="A296" s="133"/>
      <c r="B296" s="133"/>
      <c r="C296" s="133"/>
      <c r="D296" s="133"/>
      <c r="E296" s="133"/>
      <c r="F296" s="133"/>
    </row>
    <row r="297" ht="15.75" customHeight="1">
      <c r="A297" s="133"/>
      <c r="B297" s="133"/>
      <c r="C297" s="133"/>
      <c r="D297" s="133"/>
      <c r="E297" s="133"/>
      <c r="F297" s="133"/>
    </row>
    <row r="298" ht="15.75" customHeight="1">
      <c r="A298" s="133"/>
      <c r="B298" s="133"/>
      <c r="C298" s="133"/>
      <c r="D298" s="133"/>
      <c r="E298" s="133"/>
      <c r="F298" s="133"/>
    </row>
    <row r="299" ht="15.75" customHeight="1">
      <c r="A299" s="133"/>
      <c r="B299" s="133"/>
      <c r="C299" s="133"/>
      <c r="D299" s="133"/>
      <c r="E299" s="133"/>
      <c r="F299" s="133"/>
    </row>
    <row r="300" ht="15.75" customHeight="1">
      <c r="A300" s="133"/>
      <c r="B300" s="133"/>
      <c r="C300" s="133"/>
      <c r="D300" s="133"/>
      <c r="E300" s="133"/>
      <c r="F300" s="133"/>
    </row>
    <row r="301" ht="15.75" customHeight="1">
      <c r="A301" s="133"/>
      <c r="B301" s="133"/>
      <c r="C301" s="133"/>
      <c r="D301" s="133"/>
      <c r="E301" s="133"/>
      <c r="F301" s="133"/>
    </row>
    <row r="302" ht="15.75" customHeight="1">
      <c r="A302" s="133"/>
      <c r="B302" s="133"/>
      <c r="C302" s="133"/>
      <c r="D302" s="133"/>
      <c r="E302" s="133"/>
      <c r="F302" s="133"/>
    </row>
    <row r="303" ht="15.75" customHeight="1">
      <c r="A303" s="133"/>
      <c r="B303" s="133"/>
      <c r="C303" s="133"/>
      <c r="D303" s="133"/>
      <c r="E303" s="133"/>
      <c r="F303" s="133"/>
    </row>
    <row r="304" ht="15.75" customHeight="1">
      <c r="A304" s="133"/>
      <c r="B304" s="133"/>
      <c r="C304" s="133"/>
      <c r="D304" s="133"/>
      <c r="E304" s="133"/>
      <c r="F304" s="133"/>
    </row>
    <row r="305" ht="15.75" customHeight="1">
      <c r="A305" s="133"/>
      <c r="B305" s="133"/>
      <c r="C305" s="133"/>
      <c r="D305" s="133"/>
      <c r="E305" s="133"/>
      <c r="F305" s="133"/>
    </row>
    <row r="306" ht="15.75" customHeight="1">
      <c r="A306" s="133"/>
      <c r="B306" s="133"/>
      <c r="C306" s="133"/>
      <c r="D306" s="133"/>
      <c r="E306" s="133"/>
      <c r="F306" s="133"/>
    </row>
    <row r="307" ht="15.75" customHeight="1">
      <c r="A307" s="133"/>
      <c r="B307" s="133"/>
      <c r="C307" s="133"/>
      <c r="D307" s="133"/>
      <c r="E307" s="133"/>
      <c r="F307" s="133"/>
    </row>
    <row r="308" ht="15.75" customHeight="1">
      <c r="A308" s="133"/>
      <c r="B308" s="133"/>
      <c r="C308" s="133"/>
      <c r="D308" s="133"/>
      <c r="E308" s="133"/>
      <c r="F308" s="133"/>
    </row>
    <row r="309" ht="15.75" customHeight="1">
      <c r="A309" s="133"/>
      <c r="B309" s="133"/>
      <c r="C309" s="133"/>
      <c r="D309" s="133"/>
      <c r="E309" s="133"/>
      <c r="F309" s="133"/>
    </row>
    <row r="310" ht="15.75" customHeight="1">
      <c r="A310" s="133"/>
      <c r="B310" s="133"/>
      <c r="C310" s="133"/>
      <c r="D310" s="133"/>
      <c r="E310" s="133"/>
      <c r="F310" s="133"/>
    </row>
    <row r="311" ht="15.75" customHeight="1">
      <c r="A311" s="133"/>
      <c r="B311" s="133"/>
      <c r="C311" s="133"/>
      <c r="D311" s="133"/>
      <c r="E311" s="133"/>
      <c r="F311" s="133"/>
    </row>
    <row r="312" ht="15.75" customHeight="1">
      <c r="A312" s="133"/>
      <c r="B312" s="133"/>
      <c r="C312" s="133"/>
      <c r="D312" s="133"/>
      <c r="E312" s="133"/>
      <c r="F312" s="133"/>
    </row>
    <row r="313" ht="15.75" customHeight="1">
      <c r="A313" s="133"/>
      <c r="B313" s="133"/>
      <c r="C313" s="133"/>
      <c r="D313" s="133"/>
      <c r="E313" s="133"/>
      <c r="F313" s="133"/>
    </row>
    <row r="314" ht="15.75" customHeight="1">
      <c r="A314" s="133"/>
      <c r="B314" s="133"/>
      <c r="C314" s="133"/>
      <c r="D314" s="133"/>
      <c r="E314" s="133"/>
      <c r="F314" s="133"/>
    </row>
    <row r="315" ht="15.75" customHeight="1">
      <c r="A315" s="133"/>
      <c r="B315" s="133"/>
      <c r="C315" s="133"/>
      <c r="D315" s="133"/>
      <c r="E315" s="133"/>
      <c r="F315" s="133"/>
    </row>
    <row r="316" ht="15.75" customHeight="1">
      <c r="A316" s="133"/>
      <c r="B316" s="133"/>
      <c r="C316" s="133"/>
      <c r="D316" s="133"/>
      <c r="E316" s="133"/>
      <c r="F316" s="133"/>
    </row>
    <row r="317" ht="15.75" customHeight="1">
      <c r="A317" s="133"/>
      <c r="B317" s="133"/>
      <c r="C317" s="133"/>
      <c r="D317" s="133"/>
      <c r="E317" s="133"/>
      <c r="F317" s="133"/>
    </row>
    <row r="318" ht="15.75" customHeight="1">
      <c r="A318" s="133"/>
      <c r="B318" s="133"/>
      <c r="C318" s="133"/>
      <c r="D318" s="133"/>
      <c r="E318" s="133"/>
      <c r="F318" s="133"/>
    </row>
    <row r="319" ht="15.75" customHeight="1">
      <c r="A319" s="133"/>
      <c r="B319" s="133"/>
      <c r="C319" s="133"/>
      <c r="D319" s="133"/>
      <c r="E319" s="133"/>
      <c r="F319" s="133"/>
    </row>
    <row r="320" ht="15.75" customHeight="1">
      <c r="A320" s="133"/>
      <c r="B320" s="133"/>
      <c r="C320" s="133"/>
      <c r="D320" s="133"/>
      <c r="E320" s="133"/>
      <c r="F320" s="133"/>
    </row>
    <row r="321" ht="15.75" customHeight="1">
      <c r="A321" s="133"/>
      <c r="B321" s="133"/>
      <c r="C321" s="133"/>
      <c r="D321" s="133"/>
      <c r="E321" s="133"/>
      <c r="F321" s="133"/>
    </row>
    <row r="322" ht="15.75" customHeight="1">
      <c r="A322" s="133"/>
      <c r="B322" s="133"/>
      <c r="C322" s="133"/>
      <c r="D322" s="133"/>
      <c r="E322" s="133"/>
      <c r="F322" s="133"/>
    </row>
    <row r="323" ht="15.75" customHeight="1">
      <c r="A323" s="133"/>
      <c r="B323" s="133"/>
      <c r="C323" s="133"/>
      <c r="D323" s="133"/>
      <c r="E323" s="133"/>
      <c r="F323" s="133"/>
    </row>
    <row r="324" ht="15.75" customHeight="1">
      <c r="A324" s="133"/>
      <c r="B324" s="133"/>
      <c r="C324" s="133"/>
      <c r="D324" s="133"/>
      <c r="E324" s="133"/>
      <c r="F324" s="133"/>
    </row>
    <row r="325" ht="15.75" customHeight="1">
      <c r="A325" s="133"/>
      <c r="B325" s="133"/>
      <c r="C325" s="133"/>
      <c r="D325" s="133"/>
      <c r="E325" s="133"/>
      <c r="F325" s="133"/>
    </row>
    <row r="326" ht="15.75" customHeight="1">
      <c r="A326" s="133"/>
      <c r="B326" s="133"/>
      <c r="C326" s="133"/>
      <c r="D326" s="133"/>
      <c r="E326" s="133"/>
      <c r="F326" s="133"/>
    </row>
    <row r="327" ht="15.75" customHeight="1">
      <c r="A327" s="133"/>
      <c r="B327" s="133"/>
      <c r="C327" s="133"/>
      <c r="D327" s="133"/>
      <c r="E327" s="133"/>
      <c r="F327" s="133"/>
    </row>
    <row r="328" ht="15.75" customHeight="1">
      <c r="A328" s="133"/>
      <c r="B328" s="133"/>
      <c r="C328" s="133"/>
      <c r="D328" s="133"/>
      <c r="E328" s="133"/>
      <c r="F328" s="133"/>
    </row>
    <row r="329" ht="15.75" customHeight="1">
      <c r="A329" s="133"/>
      <c r="B329" s="133"/>
      <c r="C329" s="133"/>
      <c r="D329" s="133"/>
      <c r="E329" s="133"/>
      <c r="F329" s="133"/>
    </row>
    <row r="330" ht="15.75" customHeight="1">
      <c r="A330" s="133"/>
      <c r="B330" s="133"/>
      <c r="C330" s="133"/>
      <c r="D330" s="133"/>
      <c r="E330" s="133"/>
      <c r="F330" s="133"/>
    </row>
    <row r="331" ht="15.75" customHeight="1">
      <c r="A331" s="133"/>
      <c r="B331" s="133"/>
      <c r="C331" s="133"/>
      <c r="D331" s="133"/>
      <c r="E331" s="133"/>
      <c r="F331" s="133"/>
    </row>
    <row r="332" ht="15.75" customHeight="1">
      <c r="A332" s="133"/>
      <c r="B332" s="133"/>
      <c r="C332" s="133"/>
      <c r="D332" s="133"/>
      <c r="E332" s="133"/>
      <c r="F332" s="133"/>
    </row>
    <row r="333" ht="15.75" customHeight="1">
      <c r="A333" s="133"/>
      <c r="B333" s="133"/>
      <c r="C333" s="133"/>
      <c r="D333" s="133"/>
      <c r="E333" s="133"/>
      <c r="F333" s="133"/>
    </row>
    <row r="334" ht="15.75" customHeight="1">
      <c r="A334" s="133"/>
      <c r="B334" s="133"/>
      <c r="C334" s="133"/>
      <c r="D334" s="133"/>
      <c r="E334" s="133"/>
      <c r="F334" s="133"/>
    </row>
    <row r="335" ht="15.75" customHeight="1">
      <c r="A335" s="133"/>
      <c r="B335" s="133"/>
      <c r="C335" s="133"/>
      <c r="D335" s="133"/>
      <c r="E335" s="133"/>
      <c r="F335" s="133"/>
    </row>
    <row r="336" ht="15.75" customHeight="1">
      <c r="A336" s="133"/>
      <c r="B336" s="133"/>
      <c r="C336" s="133"/>
      <c r="D336" s="133"/>
      <c r="E336" s="133"/>
      <c r="F336" s="133"/>
    </row>
    <row r="337" ht="15.75" customHeight="1">
      <c r="A337" s="133"/>
      <c r="B337" s="133"/>
      <c r="C337" s="133"/>
      <c r="D337" s="133"/>
      <c r="E337" s="133"/>
      <c r="F337" s="133"/>
    </row>
    <row r="338" ht="15.75" customHeight="1">
      <c r="A338" s="133"/>
      <c r="B338" s="133"/>
      <c r="C338" s="133"/>
      <c r="D338" s="133"/>
      <c r="E338" s="133"/>
      <c r="F338" s="133"/>
    </row>
    <row r="339" ht="15.75" customHeight="1">
      <c r="A339" s="133"/>
      <c r="B339" s="133"/>
      <c r="C339" s="133"/>
      <c r="D339" s="133"/>
      <c r="E339" s="133"/>
      <c r="F339" s="133"/>
    </row>
    <row r="340" ht="15.75" customHeight="1">
      <c r="A340" s="133"/>
      <c r="B340" s="133"/>
      <c r="C340" s="133"/>
      <c r="D340" s="133"/>
      <c r="E340" s="133"/>
      <c r="F340" s="133"/>
    </row>
    <row r="341" ht="15.75" customHeight="1">
      <c r="A341" s="133"/>
      <c r="B341" s="133"/>
      <c r="C341" s="133"/>
      <c r="D341" s="133"/>
      <c r="E341" s="133"/>
      <c r="F341" s="133"/>
    </row>
    <row r="342" ht="15.75" customHeight="1">
      <c r="A342" s="133"/>
      <c r="B342" s="133"/>
      <c r="C342" s="133"/>
      <c r="D342" s="133"/>
      <c r="E342" s="133"/>
      <c r="F342" s="133"/>
    </row>
    <row r="343" ht="15.75" customHeight="1">
      <c r="A343" s="133"/>
      <c r="B343" s="133"/>
      <c r="C343" s="133"/>
      <c r="D343" s="133"/>
      <c r="E343" s="133"/>
      <c r="F343" s="133"/>
    </row>
    <row r="344" ht="15.75" customHeight="1">
      <c r="A344" s="133"/>
      <c r="B344" s="133"/>
      <c r="C344" s="133"/>
      <c r="D344" s="133"/>
      <c r="E344" s="133"/>
      <c r="F344" s="133"/>
    </row>
    <row r="345" ht="15.75" customHeight="1">
      <c r="A345" s="133"/>
      <c r="B345" s="133"/>
      <c r="C345" s="133"/>
      <c r="D345" s="133"/>
      <c r="E345" s="133"/>
      <c r="F345" s="133"/>
    </row>
    <row r="346" ht="15.75" customHeight="1">
      <c r="A346" s="133"/>
      <c r="B346" s="133"/>
      <c r="C346" s="133"/>
      <c r="D346" s="133"/>
      <c r="E346" s="133"/>
      <c r="F346" s="133"/>
    </row>
    <row r="347" ht="15.75" customHeight="1">
      <c r="A347" s="133"/>
      <c r="B347" s="133"/>
      <c r="C347" s="133"/>
      <c r="D347" s="133"/>
      <c r="E347" s="133"/>
      <c r="F347" s="133"/>
    </row>
    <row r="348" ht="15.75" customHeight="1">
      <c r="A348" s="133"/>
      <c r="B348" s="133"/>
      <c r="C348" s="133"/>
      <c r="D348" s="133"/>
      <c r="E348" s="133"/>
      <c r="F348" s="133"/>
    </row>
    <row r="349" ht="15.75" customHeight="1">
      <c r="A349" s="133"/>
      <c r="B349" s="133"/>
      <c r="C349" s="133"/>
      <c r="D349" s="133"/>
      <c r="E349" s="133"/>
      <c r="F349" s="133"/>
    </row>
    <row r="350" ht="15.75" customHeight="1">
      <c r="A350" s="133"/>
      <c r="B350" s="133"/>
      <c r="C350" s="133"/>
      <c r="D350" s="133"/>
      <c r="E350" s="133"/>
      <c r="F350" s="133"/>
    </row>
    <row r="351" ht="15.75" customHeight="1">
      <c r="A351" s="133"/>
      <c r="B351" s="133"/>
      <c r="C351" s="133"/>
      <c r="D351" s="133"/>
      <c r="E351" s="133"/>
      <c r="F351" s="133"/>
    </row>
    <row r="352" ht="15.75" customHeight="1">
      <c r="A352" s="133"/>
      <c r="B352" s="133"/>
      <c r="C352" s="133"/>
      <c r="D352" s="133"/>
      <c r="E352" s="133"/>
      <c r="F352" s="133"/>
    </row>
    <row r="353" ht="15.75" customHeight="1">
      <c r="A353" s="133"/>
      <c r="B353" s="133"/>
      <c r="C353" s="133"/>
      <c r="D353" s="133"/>
      <c r="E353" s="133"/>
      <c r="F353" s="133"/>
    </row>
    <row r="354" ht="15.75" customHeight="1">
      <c r="A354" s="133"/>
      <c r="B354" s="133"/>
      <c r="C354" s="133"/>
      <c r="D354" s="133"/>
      <c r="E354" s="133"/>
      <c r="F354" s="133"/>
    </row>
    <row r="355" ht="15.75" customHeight="1">
      <c r="A355" s="133"/>
      <c r="B355" s="133"/>
      <c r="C355" s="133"/>
      <c r="D355" s="133"/>
      <c r="E355" s="133"/>
      <c r="F355" s="133"/>
    </row>
    <row r="356" ht="15.75" customHeight="1">
      <c r="A356" s="133"/>
      <c r="B356" s="133"/>
      <c r="C356" s="133"/>
      <c r="D356" s="133"/>
      <c r="E356" s="133"/>
      <c r="F356" s="133"/>
    </row>
    <row r="357" ht="15.75" customHeight="1">
      <c r="A357" s="133"/>
      <c r="B357" s="133"/>
      <c r="C357" s="133"/>
      <c r="D357" s="133"/>
      <c r="E357" s="133"/>
      <c r="F357" s="133"/>
    </row>
    <row r="358" ht="15.75" customHeight="1">
      <c r="A358" s="133"/>
      <c r="B358" s="133"/>
      <c r="C358" s="133"/>
      <c r="D358" s="133"/>
      <c r="E358" s="133"/>
      <c r="F358" s="133"/>
    </row>
    <row r="359" ht="15.75" customHeight="1">
      <c r="A359" s="133"/>
      <c r="B359" s="133"/>
      <c r="C359" s="133"/>
      <c r="D359" s="133"/>
      <c r="E359" s="133"/>
      <c r="F359" s="133"/>
    </row>
    <row r="360" ht="15.75" customHeight="1">
      <c r="A360" s="133"/>
      <c r="B360" s="133"/>
      <c r="C360" s="133"/>
      <c r="D360" s="133"/>
      <c r="E360" s="133"/>
      <c r="F360" s="133"/>
    </row>
    <row r="361" ht="15.75" customHeight="1">
      <c r="A361" s="133"/>
      <c r="B361" s="133"/>
      <c r="C361" s="133"/>
      <c r="D361" s="133"/>
      <c r="E361" s="133"/>
      <c r="F361" s="133"/>
    </row>
    <row r="362" ht="15.75" customHeight="1">
      <c r="A362" s="133"/>
      <c r="B362" s="133"/>
      <c r="C362" s="133"/>
      <c r="D362" s="133"/>
      <c r="E362" s="133"/>
      <c r="F362" s="133"/>
    </row>
    <row r="363" ht="15.75" customHeight="1">
      <c r="A363" s="133"/>
      <c r="B363" s="133"/>
      <c r="C363" s="133"/>
      <c r="D363" s="133"/>
      <c r="E363" s="133"/>
      <c r="F363" s="133"/>
    </row>
    <row r="364" ht="15.75" customHeight="1">
      <c r="A364" s="133"/>
      <c r="B364" s="133"/>
      <c r="C364" s="133"/>
      <c r="D364" s="133"/>
      <c r="E364" s="133"/>
      <c r="F364" s="133"/>
    </row>
    <row r="365" ht="15.75" customHeight="1">
      <c r="A365" s="133"/>
      <c r="B365" s="133"/>
      <c r="C365" s="133"/>
      <c r="D365" s="133"/>
      <c r="E365" s="133"/>
      <c r="F365" s="133"/>
    </row>
    <row r="366" ht="15.75" customHeight="1">
      <c r="A366" s="133"/>
      <c r="B366" s="133"/>
      <c r="C366" s="133"/>
      <c r="D366" s="133"/>
      <c r="E366" s="133"/>
      <c r="F366" s="133"/>
    </row>
    <row r="367" ht="15.75" customHeight="1">
      <c r="A367" s="133"/>
      <c r="B367" s="133"/>
      <c r="C367" s="133"/>
      <c r="D367" s="133"/>
      <c r="E367" s="133"/>
      <c r="F367" s="133"/>
    </row>
    <row r="368" ht="15.75" customHeight="1">
      <c r="A368" s="133"/>
      <c r="B368" s="133"/>
      <c r="C368" s="133"/>
      <c r="D368" s="133"/>
      <c r="E368" s="133"/>
      <c r="F368" s="133"/>
    </row>
    <row r="369" ht="15.75" customHeight="1">
      <c r="A369" s="133"/>
      <c r="B369" s="133"/>
      <c r="C369" s="133"/>
      <c r="D369" s="133"/>
      <c r="E369" s="133"/>
      <c r="F369" s="133"/>
    </row>
    <row r="370" ht="15.75" customHeight="1">
      <c r="A370" s="133"/>
      <c r="B370" s="133"/>
      <c r="C370" s="133"/>
      <c r="D370" s="133"/>
      <c r="E370" s="133"/>
      <c r="F370" s="133"/>
    </row>
    <row r="371" ht="15.75" customHeight="1">
      <c r="A371" s="133"/>
      <c r="B371" s="133"/>
      <c r="C371" s="133"/>
      <c r="D371" s="133"/>
      <c r="E371" s="133"/>
      <c r="F371" s="133"/>
    </row>
    <row r="372" ht="15.75" customHeight="1">
      <c r="A372" s="133"/>
      <c r="B372" s="133"/>
      <c r="C372" s="133"/>
      <c r="D372" s="133"/>
      <c r="E372" s="133"/>
      <c r="F372" s="133"/>
    </row>
    <row r="373" ht="15.75" customHeight="1">
      <c r="A373" s="133"/>
      <c r="B373" s="133"/>
      <c r="C373" s="133"/>
      <c r="D373" s="133"/>
      <c r="E373" s="133"/>
      <c r="F373" s="133"/>
    </row>
    <row r="374" ht="15.75" customHeight="1">
      <c r="A374" s="133"/>
      <c r="B374" s="133"/>
      <c r="C374" s="133"/>
      <c r="D374" s="133"/>
      <c r="E374" s="133"/>
      <c r="F374" s="133"/>
    </row>
    <row r="375" ht="15.75" customHeight="1">
      <c r="A375" s="133"/>
      <c r="B375" s="133"/>
      <c r="C375" s="133"/>
      <c r="D375" s="133"/>
      <c r="E375" s="133"/>
      <c r="F375" s="133"/>
    </row>
    <row r="376" ht="15.75" customHeight="1">
      <c r="A376" s="133"/>
      <c r="B376" s="133"/>
      <c r="C376" s="133"/>
      <c r="D376" s="133"/>
      <c r="E376" s="133"/>
      <c r="F376" s="133"/>
    </row>
    <row r="377" ht="15.75" customHeight="1">
      <c r="A377" s="133"/>
      <c r="B377" s="133"/>
      <c r="C377" s="133"/>
      <c r="D377" s="133"/>
      <c r="E377" s="133"/>
      <c r="F377" s="133"/>
    </row>
    <row r="378" ht="15.75" customHeight="1">
      <c r="A378" s="133"/>
      <c r="B378" s="133"/>
      <c r="C378" s="133"/>
      <c r="D378" s="133"/>
      <c r="E378" s="133"/>
      <c r="F378" s="133"/>
    </row>
    <row r="379" ht="15.75" customHeight="1">
      <c r="A379" s="133"/>
      <c r="B379" s="133"/>
      <c r="C379" s="133"/>
      <c r="D379" s="133"/>
      <c r="E379" s="133"/>
      <c r="F379" s="133"/>
    </row>
    <row r="380" ht="15.75" customHeight="1">
      <c r="A380" s="133"/>
      <c r="B380" s="133"/>
      <c r="C380" s="133"/>
      <c r="D380" s="133"/>
      <c r="E380" s="133"/>
      <c r="F380" s="133"/>
    </row>
    <row r="381" ht="15.75" customHeight="1">
      <c r="A381" s="133"/>
      <c r="B381" s="133"/>
      <c r="C381" s="133"/>
      <c r="D381" s="133"/>
      <c r="E381" s="133"/>
      <c r="F381" s="133"/>
    </row>
    <row r="382" ht="15.75" customHeight="1">
      <c r="A382" s="133"/>
      <c r="B382" s="133"/>
      <c r="C382" s="133"/>
      <c r="D382" s="133"/>
      <c r="E382" s="133"/>
      <c r="F382" s="133"/>
    </row>
    <row r="383" ht="15.75" customHeight="1">
      <c r="A383" s="133"/>
      <c r="B383" s="133"/>
      <c r="C383" s="133"/>
      <c r="D383" s="133"/>
      <c r="E383" s="133"/>
      <c r="F383" s="133"/>
    </row>
    <row r="384" ht="15.75" customHeight="1">
      <c r="A384" s="133"/>
      <c r="B384" s="133"/>
      <c r="C384" s="133"/>
      <c r="D384" s="133"/>
      <c r="E384" s="133"/>
      <c r="F384" s="133"/>
    </row>
    <row r="385" ht="15.75" customHeight="1">
      <c r="A385" s="133"/>
      <c r="B385" s="133"/>
      <c r="C385" s="133"/>
      <c r="D385" s="133"/>
      <c r="E385" s="133"/>
      <c r="F385" s="133"/>
    </row>
    <row r="386" ht="15.75" customHeight="1">
      <c r="A386" s="133"/>
      <c r="B386" s="133"/>
      <c r="C386" s="133"/>
      <c r="D386" s="133"/>
      <c r="E386" s="133"/>
      <c r="F386" s="133"/>
    </row>
    <row r="387" ht="15.75" customHeight="1">
      <c r="A387" s="133"/>
      <c r="B387" s="133"/>
      <c r="C387" s="133"/>
      <c r="D387" s="133"/>
      <c r="E387" s="133"/>
      <c r="F387" s="133"/>
    </row>
    <row r="388" ht="15.75" customHeight="1">
      <c r="A388" s="133"/>
      <c r="B388" s="133"/>
      <c r="C388" s="133"/>
      <c r="D388" s="133"/>
      <c r="E388" s="133"/>
      <c r="F388" s="133"/>
    </row>
    <row r="389" ht="15.75" customHeight="1">
      <c r="A389" s="133"/>
      <c r="B389" s="133"/>
      <c r="C389" s="133"/>
      <c r="D389" s="133"/>
      <c r="E389" s="133"/>
      <c r="F389" s="133"/>
    </row>
    <row r="390" ht="15.75" customHeight="1">
      <c r="A390" s="133"/>
      <c r="B390" s="133"/>
      <c r="C390" s="133"/>
      <c r="D390" s="133"/>
      <c r="E390" s="133"/>
      <c r="F390" s="133"/>
    </row>
    <row r="391" ht="15.75" customHeight="1">
      <c r="A391" s="133"/>
      <c r="B391" s="133"/>
      <c r="C391" s="133"/>
      <c r="D391" s="133"/>
      <c r="E391" s="133"/>
      <c r="F391" s="133"/>
    </row>
    <row r="392" ht="15.75" customHeight="1">
      <c r="A392" s="133"/>
      <c r="B392" s="133"/>
      <c r="C392" s="133"/>
      <c r="D392" s="133"/>
      <c r="E392" s="133"/>
      <c r="F392" s="133"/>
    </row>
    <row r="393" ht="15.75" customHeight="1">
      <c r="A393" s="133"/>
      <c r="B393" s="133"/>
      <c r="C393" s="133"/>
      <c r="D393" s="133"/>
      <c r="E393" s="133"/>
      <c r="F393" s="133"/>
    </row>
    <row r="394" ht="15.75" customHeight="1">
      <c r="A394" s="133"/>
      <c r="B394" s="133"/>
      <c r="C394" s="133"/>
      <c r="D394" s="133"/>
      <c r="E394" s="133"/>
      <c r="F394" s="133"/>
    </row>
    <row r="395" ht="15.75" customHeight="1">
      <c r="A395" s="133"/>
      <c r="B395" s="133"/>
      <c r="C395" s="133"/>
      <c r="D395" s="133"/>
      <c r="E395" s="133"/>
      <c r="F395" s="133"/>
    </row>
    <row r="396" ht="15.75" customHeight="1">
      <c r="A396" s="133"/>
      <c r="B396" s="133"/>
      <c r="C396" s="133"/>
      <c r="D396" s="133"/>
      <c r="E396" s="133"/>
      <c r="F396" s="133"/>
    </row>
    <row r="397" ht="15.75" customHeight="1">
      <c r="A397" s="133"/>
      <c r="B397" s="133"/>
      <c r="C397" s="133"/>
      <c r="D397" s="133"/>
      <c r="E397" s="133"/>
      <c r="F397" s="133"/>
    </row>
    <row r="398" ht="15.75" customHeight="1">
      <c r="A398" s="133"/>
      <c r="B398" s="133"/>
      <c r="C398" s="133"/>
      <c r="D398" s="133"/>
      <c r="E398" s="133"/>
      <c r="F398" s="133"/>
    </row>
    <row r="399" ht="15.75" customHeight="1">
      <c r="A399" s="133"/>
      <c r="B399" s="133"/>
      <c r="C399" s="133"/>
      <c r="D399" s="133"/>
      <c r="E399" s="133"/>
      <c r="F399" s="133"/>
    </row>
    <row r="400" ht="15.75" customHeight="1">
      <c r="A400" s="133"/>
      <c r="B400" s="133"/>
      <c r="C400" s="133"/>
      <c r="D400" s="133"/>
      <c r="E400" s="133"/>
      <c r="F400" s="133"/>
    </row>
    <row r="401" ht="15.75" customHeight="1">
      <c r="A401" s="133"/>
      <c r="B401" s="133"/>
      <c r="C401" s="133"/>
      <c r="D401" s="133"/>
      <c r="E401" s="133"/>
      <c r="F401" s="133"/>
    </row>
    <row r="402" ht="15.75" customHeight="1">
      <c r="A402" s="133"/>
      <c r="B402" s="133"/>
      <c r="C402" s="133"/>
      <c r="D402" s="133"/>
      <c r="E402" s="133"/>
      <c r="F402" s="133"/>
    </row>
    <row r="403" ht="15.75" customHeight="1">
      <c r="A403" s="133"/>
      <c r="B403" s="133"/>
      <c r="C403" s="133"/>
      <c r="D403" s="133"/>
      <c r="E403" s="133"/>
      <c r="F403" s="133"/>
    </row>
    <row r="404" ht="15.75" customHeight="1">
      <c r="A404" s="133"/>
      <c r="B404" s="133"/>
      <c r="C404" s="133"/>
      <c r="D404" s="133"/>
      <c r="E404" s="133"/>
      <c r="F404" s="133"/>
    </row>
    <row r="405" ht="15.75" customHeight="1">
      <c r="A405" s="133"/>
      <c r="B405" s="133"/>
      <c r="C405" s="133"/>
      <c r="D405" s="133"/>
      <c r="E405" s="133"/>
      <c r="F405" s="133"/>
    </row>
    <row r="406" ht="15.75" customHeight="1">
      <c r="A406" s="133"/>
      <c r="B406" s="133"/>
      <c r="C406" s="133"/>
      <c r="D406" s="133"/>
      <c r="E406" s="133"/>
      <c r="F406" s="133"/>
    </row>
    <row r="407" ht="15.75" customHeight="1">
      <c r="A407" s="133"/>
      <c r="B407" s="133"/>
      <c r="C407" s="133"/>
      <c r="D407" s="133"/>
      <c r="E407" s="133"/>
      <c r="F407" s="133"/>
    </row>
    <row r="408" ht="15.75" customHeight="1">
      <c r="A408" s="133"/>
      <c r="B408" s="133"/>
      <c r="C408" s="133"/>
      <c r="D408" s="133"/>
      <c r="E408" s="133"/>
      <c r="F408" s="133"/>
    </row>
    <row r="409" ht="15.75" customHeight="1">
      <c r="A409" s="133"/>
      <c r="B409" s="133"/>
      <c r="C409" s="133"/>
      <c r="D409" s="133"/>
      <c r="E409" s="133"/>
      <c r="F409" s="133"/>
    </row>
    <row r="410" ht="15.75" customHeight="1">
      <c r="A410" s="133"/>
      <c r="B410" s="133"/>
      <c r="C410" s="133"/>
      <c r="D410" s="133"/>
      <c r="E410" s="133"/>
      <c r="F410" s="133"/>
    </row>
    <row r="411" ht="15.75" customHeight="1">
      <c r="A411" s="133"/>
      <c r="B411" s="133"/>
      <c r="C411" s="133"/>
      <c r="D411" s="133"/>
      <c r="E411" s="133"/>
      <c r="F411" s="133"/>
    </row>
    <row r="412" ht="15.75" customHeight="1">
      <c r="A412" s="133"/>
      <c r="B412" s="133"/>
      <c r="C412" s="133"/>
      <c r="D412" s="133"/>
      <c r="E412" s="133"/>
      <c r="F412" s="133"/>
    </row>
    <row r="413" ht="15.75" customHeight="1">
      <c r="A413" s="133"/>
      <c r="B413" s="133"/>
      <c r="C413" s="133"/>
      <c r="D413" s="133"/>
      <c r="E413" s="133"/>
      <c r="F413" s="133"/>
    </row>
    <row r="414" ht="15.75" customHeight="1">
      <c r="A414" s="133"/>
      <c r="B414" s="133"/>
      <c r="C414" s="133"/>
      <c r="D414" s="133"/>
      <c r="E414" s="133"/>
      <c r="F414" s="133"/>
    </row>
    <row r="415" ht="15.75" customHeight="1">
      <c r="A415" s="133"/>
      <c r="B415" s="133"/>
      <c r="C415" s="133"/>
      <c r="D415" s="133"/>
      <c r="E415" s="133"/>
      <c r="F415" s="133"/>
    </row>
    <row r="416" ht="15.75" customHeight="1">
      <c r="A416" s="133"/>
      <c r="B416" s="133"/>
      <c r="C416" s="133"/>
      <c r="D416" s="133"/>
      <c r="E416" s="133"/>
      <c r="F416" s="133"/>
    </row>
    <row r="417" ht="15.75" customHeight="1">
      <c r="A417" s="133"/>
      <c r="B417" s="133"/>
      <c r="C417" s="133"/>
      <c r="D417" s="133"/>
      <c r="E417" s="133"/>
      <c r="F417" s="133"/>
    </row>
    <row r="418" ht="15.75" customHeight="1">
      <c r="A418" s="133"/>
      <c r="B418" s="133"/>
      <c r="C418" s="133"/>
      <c r="D418" s="133"/>
      <c r="E418" s="133"/>
      <c r="F418" s="133"/>
    </row>
    <row r="419" ht="15.75" customHeight="1">
      <c r="A419" s="133"/>
      <c r="B419" s="133"/>
      <c r="C419" s="133"/>
      <c r="D419" s="133"/>
      <c r="E419" s="133"/>
      <c r="F419" s="133"/>
    </row>
    <row r="420" ht="15.75" customHeight="1">
      <c r="A420" s="133"/>
      <c r="B420" s="133"/>
      <c r="C420" s="133"/>
      <c r="D420" s="133"/>
      <c r="E420" s="133"/>
      <c r="F420" s="133"/>
    </row>
    <row r="421" ht="15.75" customHeight="1">
      <c r="A421" s="133"/>
      <c r="B421" s="133"/>
      <c r="C421" s="133"/>
      <c r="D421" s="133"/>
      <c r="E421" s="133"/>
      <c r="F421" s="133"/>
    </row>
    <row r="422" ht="15.75" customHeight="1">
      <c r="A422" s="133"/>
      <c r="B422" s="133"/>
      <c r="C422" s="133"/>
      <c r="D422" s="133"/>
      <c r="E422" s="133"/>
      <c r="F422" s="133"/>
    </row>
    <row r="423" ht="15.75" customHeight="1">
      <c r="A423" s="133"/>
      <c r="B423" s="133"/>
      <c r="C423" s="133"/>
      <c r="D423" s="133"/>
      <c r="E423" s="133"/>
      <c r="F423" s="133"/>
    </row>
    <row r="424" ht="15.75" customHeight="1">
      <c r="A424" s="133"/>
      <c r="B424" s="133"/>
      <c r="C424" s="133"/>
      <c r="D424" s="133"/>
      <c r="E424" s="133"/>
      <c r="F424" s="133"/>
    </row>
    <row r="425" ht="15.75" customHeight="1">
      <c r="A425" s="133"/>
      <c r="B425" s="133"/>
      <c r="C425" s="133"/>
      <c r="D425" s="133"/>
      <c r="E425" s="133"/>
      <c r="F425" s="133"/>
    </row>
    <row r="426" ht="15.75" customHeight="1">
      <c r="A426" s="133"/>
      <c r="B426" s="133"/>
      <c r="C426" s="133"/>
      <c r="D426" s="133"/>
      <c r="E426" s="133"/>
      <c r="F426" s="133"/>
    </row>
    <row r="427" ht="15.75" customHeight="1">
      <c r="A427" s="133"/>
      <c r="B427" s="133"/>
      <c r="C427" s="133"/>
      <c r="D427" s="133"/>
      <c r="E427" s="133"/>
      <c r="F427" s="133"/>
    </row>
    <row r="428" ht="15.75" customHeight="1">
      <c r="A428" s="133"/>
      <c r="B428" s="133"/>
      <c r="C428" s="133"/>
      <c r="D428" s="133"/>
      <c r="E428" s="133"/>
      <c r="F428" s="133"/>
    </row>
    <row r="429" ht="15.75" customHeight="1">
      <c r="A429" s="133"/>
      <c r="B429" s="133"/>
      <c r="C429" s="133"/>
      <c r="D429" s="133"/>
      <c r="E429" s="133"/>
      <c r="F429" s="133"/>
    </row>
    <row r="430" ht="15.75" customHeight="1">
      <c r="A430" s="133"/>
      <c r="B430" s="133"/>
      <c r="C430" s="133"/>
      <c r="D430" s="133"/>
      <c r="E430" s="133"/>
      <c r="F430" s="133"/>
    </row>
    <row r="431" ht="15.75" customHeight="1">
      <c r="A431" s="133"/>
      <c r="B431" s="133"/>
      <c r="C431" s="133"/>
      <c r="D431" s="133"/>
      <c r="E431" s="133"/>
      <c r="F431" s="133"/>
    </row>
    <row r="432" ht="15.75" customHeight="1">
      <c r="A432" s="133"/>
      <c r="B432" s="133"/>
      <c r="C432" s="133"/>
      <c r="D432" s="133"/>
      <c r="E432" s="133"/>
      <c r="F432" s="133"/>
    </row>
    <row r="433" ht="15.75" customHeight="1">
      <c r="A433" s="133"/>
      <c r="B433" s="133"/>
      <c r="C433" s="133"/>
      <c r="D433" s="133"/>
      <c r="E433" s="133"/>
      <c r="F433" s="133"/>
    </row>
    <row r="434" ht="15.75" customHeight="1">
      <c r="A434" s="133"/>
      <c r="B434" s="133"/>
      <c r="C434" s="133"/>
      <c r="D434" s="133"/>
      <c r="E434" s="133"/>
      <c r="F434" s="133"/>
    </row>
    <row r="435" ht="15.75" customHeight="1">
      <c r="A435" s="133"/>
      <c r="B435" s="133"/>
      <c r="C435" s="133"/>
      <c r="D435" s="133"/>
      <c r="E435" s="133"/>
      <c r="F435" s="133"/>
    </row>
    <row r="436" ht="15.75" customHeight="1">
      <c r="A436" s="133"/>
      <c r="B436" s="133"/>
      <c r="C436" s="133"/>
      <c r="D436" s="133"/>
      <c r="E436" s="133"/>
      <c r="F436" s="133"/>
    </row>
    <row r="437" ht="15.75" customHeight="1">
      <c r="A437" s="133"/>
      <c r="B437" s="133"/>
      <c r="C437" s="133"/>
      <c r="D437" s="133"/>
      <c r="E437" s="133"/>
      <c r="F437" s="133"/>
    </row>
    <row r="438" ht="15.75" customHeight="1">
      <c r="A438" s="133"/>
      <c r="B438" s="133"/>
      <c r="C438" s="133"/>
      <c r="D438" s="133"/>
      <c r="E438" s="133"/>
      <c r="F438" s="133"/>
    </row>
    <row r="439" ht="15.75" customHeight="1">
      <c r="A439" s="133"/>
      <c r="B439" s="133"/>
      <c r="C439" s="133"/>
      <c r="D439" s="133"/>
      <c r="E439" s="133"/>
      <c r="F439" s="133"/>
    </row>
    <row r="440" ht="15.75" customHeight="1">
      <c r="A440" s="133"/>
      <c r="B440" s="133"/>
      <c r="C440" s="133"/>
      <c r="D440" s="133"/>
      <c r="E440" s="133"/>
      <c r="F440" s="133"/>
    </row>
    <row r="441" ht="15.75" customHeight="1">
      <c r="A441" s="133"/>
      <c r="B441" s="133"/>
      <c r="C441" s="133"/>
      <c r="D441" s="133"/>
      <c r="E441" s="133"/>
      <c r="F441" s="133"/>
    </row>
    <row r="442" ht="15.75" customHeight="1">
      <c r="A442" s="133"/>
      <c r="B442" s="133"/>
      <c r="C442" s="133"/>
      <c r="D442" s="133"/>
      <c r="E442" s="133"/>
      <c r="F442" s="133"/>
    </row>
    <row r="443" ht="15.75" customHeight="1">
      <c r="A443" s="133"/>
      <c r="B443" s="133"/>
      <c r="C443" s="133"/>
      <c r="D443" s="133"/>
      <c r="E443" s="133"/>
      <c r="F443" s="133"/>
    </row>
    <row r="444" ht="15.75" customHeight="1">
      <c r="A444" s="133"/>
      <c r="B444" s="133"/>
      <c r="C444" s="133"/>
      <c r="D444" s="133"/>
      <c r="E444" s="133"/>
      <c r="F444" s="133"/>
    </row>
    <row r="445" ht="15.75" customHeight="1">
      <c r="A445" s="133"/>
      <c r="B445" s="133"/>
      <c r="C445" s="133"/>
      <c r="D445" s="133"/>
      <c r="E445" s="133"/>
      <c r="F445" s="133"/>
    </row>
    <row r="446" ht="15.75" customHeight="1">
      <c r="A446" s="133"/>
      <c r="B446" s="133"/>
      <c r="C446" s="133"/>
      <c r="D446" s="133"/>
      <c r="E446" s="133"/>
      <c r="F446" s="133"/>
    </row>
    <row r="447" ht="15.75" customHeight="1">
      <c r="A447" s="133"/>
      <c r="B447" s="133"/>
      <c r="C447" s="133"/>
      <c r="D447" s="133"/>
      <c r="E447" s="133"/>
      <c r="F447" s="133"/>
    </row>
    <row r="448" ht="15.75" customHeight="1">
      <c r="A448" s="133"/>
      <c r="B448" s="133"/>
      <c r="C448" s="133"/>
      <c r="D448" s="133"/>
      <c r="E448" s="133"/>
      <c r="F448" s="133"/>
    </row>
    <row r="449" ht="15.75" customHeight="1">
      <c r="A449" s="133"/>
      <c r="B449" s="133"/>
      <c r="C449" s="133"/>
      <c r="D449" s="133"/>
      <c r="E449" s="133"/>
      <c r="F449" s="133"/>
    </row>
    <row r="450" ht="15.75" customHeight="1">
      <c r="A450" s="133"/>
      <c r="B450" s="133"/>
      <c r="C450" s="133"/>
      <c r="D450" s="133"/>
      <c r="E450" s="133"/>
      <c r="F450" s="133"/>
    </row>
    <row r="451" ht="15.75" customHeight="1">
      <c r="A451" s="133"/>
      <c r="B451" s="133"/>
      <c r="C451" s="133"/>
      <c r="D451" s="133"/>
      <c r="E451" s="133"/>
      <c r="F451" s="133"/>
    </row>
    <row r="452" ht="15.75" customHeight="1">
      <c r="A452" s="133"/>
      <c r="B452" s="133"/>
      <c r="C452" s="133"/>
      <c r="D452" s="133"/>
      <c r="E452" s="133"/>
      <c r="F452" s="133"/>
    </row>
    <row r="453" ht="15.75" customHeight="1">
      <c r="A453" s="133"/>
      <c r="B453" s="133"/>
      <c r="C453" s="133"/>
      <c r="D453" s="133"/>
      <c r="E453" s="133"/>
      <c r="F453" s="133"/>
    </row>
    <row r="454" ht="15.75" customHeight="1">
      <c r="A454" s="133"/>
      <c r="B454" s="133"/>
      <c r="C454" s="133"/>
      <c r="D454" s="133"/>
      <c r="E454" s="133"/>
      <c r="F454" s="133"/>
    </row>
    <row r="455" ht="15.75" customHeight="1">
      <c r="A455" s="133"/>
      <c r="B455" s="133"/>
      <c r="C455" s="133"/>
      <c r="D455" s="133"/>
      <c r="E455" s="133"/>
      <c r="F455" s="133"/>
    </row>
    <row r="456" ht="15.75" customHeight="1">
      <c r="A456" s="133"/>
      <c r="B456" s="133"/>
      <c r="C456" s="133"/>
      <c r="D456" s="133"/>
      <c r="E456" s="133"/>
      <c r="F456" s="133"/>
    </row>
    <row r="457" ht="15.75" customHeight="1">
      <c r="A457" s="133"/>
      <c r="B457" s="133"/>
      <c r="C457" s="133"/>
      <c r="D457" s="133"/>
      <c r="E457" s="133"/>
      <c r="F457" s="133"/>
    </row>
    <row r="458" ht="15.75" customHeight="1">
      <c r="A458" s="133"/>
      <c r="B458" s="133"/>
      <c r="C458" s="133"/>
      <c r="D458" s="133"/>
      <c r="E458" s="133"/>
      <c r="F458" s="133"/>
    </row>
    <row r="459" ht="15.75" customHeight="1">
      <c r="A459" s="133"/>
      <c r="B459" s="133"/>
      <c r="C459" s="133"/>
      <c r="D459" s="133"/>
      <c r="E459" s="133"/>
      <c r="F459" s="133"/>
    </row>
    <row r="460" ht="15.75" customHeight="1">
      <c r="A460" s="133"/>
      <c r="B460" s="133"/>
      <c r="C460" s="133"/>
      <c r="D460" s="133"/>
      <c r="E460" s="133"/>
      <c r="F460" s="133"/>
    </row>
    <row r="461" ht="15.75" customHeight="1">
      <c r="A461" s="133"/>
      <c r="B461" s="133"/>
      <c r="C461" s="133"/>
      <c r="D461" s="133"/>
      <c r="E461" s="133"/>
      <c r="F461" s="133"/>
    </row>
    <row r="462" ht="15.75" customHeight="1">
      <c r="A462" s="133"/>
      <c r="B462" s="133"/>
      <c r="C462" s="133"/>
      <c r="D462" s="133"/>
      <c r="E462" s="133"/>
      <c r="F462" s="133"/>
    </row>
    <row r="463" ht="15.75" customHeight="1">
      <c r="A463" s="133"/>
      <c r="B463" s="133"/>
      <c r="C463" s="133"/>
      <c r="D463" s="133"/>
      <c r="E463" s="133"/>
      <c r="F463" s="133"/>
    </row>
    <row r="464" ht="15.75" customHeight="1">
      <c r="A464" s="133"/>
      <c r="B464" s="133"/>
      <c r="C464" s="133"/>
      <c r="D464" s="133"/>
      <c r="E464" s="133"/>
      <c r="F464" s="133"/>
    </row>
    <row r="465" ht="15.75" customHeight="1">
      <c r="A465" s="133"/>
      <c r="B465" s="133"/>
      <c r="C465" s="133"/>
      <c r="D465" s="133"/>
      <c r="E465" s="133"/>
      <c r="F465" s="133"/>
    </row>
    <row r="466" ht="15.75" customHeight="1">
      <c r="A466" s="133"/>
      <c r="B466" s="133"/>
      <c r="C466" s="133"/>
      <c r="D466" s="133"/>
      <c r="E466" s="133"/>
      <c r="F466" s="133"/>
    </row>
    <row r="467" ht="15.75" customHeight="1">
      <c r="A467" s="133"/>
      <c r="B467" s="133"/>
      <c r="C467" s="133"/>
      <c r="D467" s="133"/>
      <c r="E467" s="133"/>
      <c r="F467" s="133"/>
    </row>
    <row r="468" ht="15.75" customHeight="1">
      <c r="A468" s="133"/>
      <c r="B468" s="133"/>
      <c r="C468" s="133"/>
      <c r="D468" s="133"/>
      <c r="E468" s="133"/>
      <c r="F468" s="133"/>
    </row>
    <row r="469" ht="15.75" customHeight="1">
      <c r="A469" s="133"/>
      <c r="B469" s="133"/>
      <c r="C469" s="133"/>
      <c r="D469" s="133"/>
      <c r="E469" s="133"/>
      <c r="F469" s="133"/>
    </row>
    <row r="470" ht="15.75" customHeight="1">
      <c r="A470" s="133"/>
      <c r="B470" s="133"/>
      <c r="C470" s="133"/>
      <c r="D470" s="133"/>
      <c r="E470" s="133"/>
      <c r="F470" s="133"/>
    </row>
    <row r="471" ht="15.75" customHeight="1">
      <c r="A471" s="133"/>
      <c r="B471" s="133"/>
      <c r="C471" s="133"/>
      <c r="D471" s="133"/>
      <c r="E471" s="133"/>
      <c r="F471" s="133"/>
    </row>
    <row r="472" ht="15.75" customHeight="1">
      <c r="A472" s="133"/>
      <c r="B472" s="133"/>
      <c r="C472" s="133"/>
      <c r="D472" s="133"/>
      <c r="E472" s="133"/>
      <c r="F472" s="133"/>
    </row>
    <row r="473" ht="15.75" customHeight="1">
      <c r="A473" s="133"/>
      <c r="B473" s="133"/>
      <c r="C473" s="133"/>
      <c r="D473" s="133"/>
      <c r="E473" s="133"/>
      <c r="F473" s="133"/>
    </row>
    <row r="474" ht="15.75" customHeight="1">
      <c r="A474" s="133"/>
      <c r="B474" s="133"/>
      <c r="C474" s="133"/>
      <c r="D474" s="133"/>
      <c r="E474" s="133"/>
      <c r="F474" s="133"/>
    </row>
    <row r="475" ht="15.75" customHeight="1">
      <c r="A475" s="133"/>
      <c r="B475" s="133"/>
      <c r="C475" s="133"/>
      <c r="D475" s="133"/>
      <c r="E475" s="133"/>
      <c r="F475" s="133"/>
    </row>
    <row r="476" ht="15.75" customHeight="1">
      <c r="A476" s="133"/>
      <c r="B476" s="133"/>
      <c r="C476" s="133"/>
      <c r="D476" s="133"/>
      <c r="E476" s="133"/>
      <c r="F476" s="133"/>
    </row>
    <row r="477" ht="15.75" customHeight="1">
      <c r="A477" s="133"/>
      <c r="B477" s="133"/>
      <c r="C477" s="133"/>
      <c r="D477" s="133"/>
      <c r="E477" s="133"/>
      <c r="F477" s="133"/>
    </row>
    <row r="478" ht="15.75" customHeight="1">
      <c r="A478" s="133"/>
      <c r="B478" s="133"/>
      <c r="C478" s="133"/>
      <c r="D478" s="133"/>
      <c r="E478" s="133"/>
      <c r="F478" s="133"/>
    </row>
    <row r="479" ht="15.75" customHeight="1">
      <c r="A479" s="133"/>
      <c r="B479" s="133"/>
      <c r="C479" s="133"/>
      <c r="D479" s="133"/>
      <c r="E479" s="133"/>
      <c r="F479" s="133"/>
    </row>
    <row r="480" ht="15.75" customHeight="1">
      <c r="A480" s="133"/>
      <c r="B480" s="133"/>
      <c r="C480" s="133"/>
      <c r="D480" s="133"/>
      <c r="E480" s="133"/>
      <c r="F480" s="133"/>
    </row>
    <row r="481" ht="15.75" customHeight="1">
      <c r="A481" s="133"/>
      <c r="B481" s="133"/>
      <c r="C481" s="133"/>
      <c r="D481" s="133"/>
      <c r="E481" s="133"/>
      <c r="F481" s="133"/>
    </row>
    <row r="482" ht="15.75" customHeight="1">
      <c r="A482" s="133"/>
      <c r="B482" s="133"/>
      <c r="C482" s="133"/>
      <c r="D482" s="133"/>
      <c r="E482" s="133"/>
      <c r="F482" s="133"/>
    </row>
    <row r="483" ht="15.75" customHeight="1">
      <c r="A483" s="133"/>
      <c r="B483" s="133"/>
      <c r="C483" s="133"/>
      <c r="D483" s="133"/>
      <c r="E483" s="133"/>
      <c r="F483" s="133"/>
    </row>
    <row r="484" ht="15.75" customHeight="1">
      <c r="A484" s="133"/>
      <c r="B484" s="133"/>
      <c r="C484" s="133"/>
      <c r="D484" s="133"/>
      <c r="E484" s="133"/>
      <c r="F484" s="133"/>
    </row>
    <row r="485" ht="15.75" customHeight="1">
      <c r="A485" s="133"/>
      <c r="B485" s="133"/>
      <c r="C485" s="133"/>
      <c r="D485" s="133"/>
      <c r="E485" s="133"/>
      <c r="F485" s="133"/>
    </row>
    <row r="486" ht="15.75" customHeight="1">
      <c r="A486" s="133"/>
      <c r="B486" s="133"/>
      <c r="C486" s="133"/>
      <c r="D486" s="133"/>
      <c r="E486" s="133"/>
      <c r="F486" s="133"/>
    </row>
    <row r="487" ht="15.75" customHeight="1">
      <c r="A487" s="133"/>
      <c r="B487" s="133"/>
      <c r="C487" s="133"/>
      <c r="D487" s="133"/>
      <c r="E487" s="133"/>
      <c r="F487" s="133"/>
    </row>
    <row r="488" ht="15.75" customHeight="1">
      <c r="A488" s="133"/>
      <c r="B488" s="133"/>
      <c r="C488" s="133"/>
      <c r="D488" s="133"/>
      <c r="E488" s="133"/>
      <c r="F488" s="133"/>
    </row>
    <row r="489" ht="15.75" customHeight="1">
      <c r="A489" s="133"/>
      <c r="B489" s="133"/>
      <c r="C489" s="133"/>
      <c r="D489" s="133"/>
      <c r="E489" s="133"/>
      <c r="F489" s="133"/>
    </row>
    <row r="490" ht="15.75" customHeight="1">
      <c r="A490" s="133"/>
      <c r="B490" s="133"/>
      <c r="C490" s="133"/>
      <c r="D490" s="133"/>
      <c r="E490" s="133"/>
      <c r="F490" s="133"/>
    </row>
    <row r="491" ht="15.75" customHeight="1">
      <c r="A491" s="133"/>
      <c r="B491" s="133"/>
      <c r="C491" s="133"/>
      <c r="D491" s="133"/>
      <c r="E491" s="133"/>
      <c r="F491" s="133"/>
    </row>
    <row r="492" ht="15.75" customHeight="1">
      <c r="A492" s="133"/>
      <c r="B492" s="133"/>
      <c r="C492" s="133"/>
      <c r="D492" s="133"/>
      <c r="E492" s="133"/>
      <c r="F492" s="133"/>
    </row>
    <row r="493" ht="15.75" customHeight="1">
      <c r="A493" s="133"/>
      <c r="B493" s="133"/>
      <c r="C493" s="133"/>
      <c r="D493" s="133"/>
      <c r="E493" s="133"/>
      <c r="F493" s="133"/>
    </row>
    <row r="494" ht="15.75" customHeight="1">
      <c r="A494" s="133"/>
      <c r="B494" s="133"/>
      <c r="C494" s="133"/>
      <c r="D494" s="133"/>
      <c r="E494" s="133"/>
      <c r="F494" s="133"/>
    </row>
    <row r="495" ht="15.75" customHeight="1">
      <c r="A495" s="133"/>
      <c r="B495" s="133"/>
      <c r="C495" s="133"/>
      <c r="D495" s="133"/>
      <c r="E495" s="133"/>
      <c r="F495" s="133"/>
    </row>
    <row r="496" ht="15.75" customHeight="1">
      <c r="A496" s="133"/>
      <c r="B496" s="133"/>
      <c r="C496" s="133"/>
      <c r="D496" s="133"/>
      <c r="E496" s="133"/>
      <c r="F496" s="133"/>
    </row>
    <row r="497" ht="15.75" customHeight="1">
      <c r="A497" s="133"/>
      <c r="B497" s="133"/>
      <c r="C497" s="133"/>
      <c r="D497" s="133"/>
      <c r="E497" s="133"/>
      <c r="F497" s="133"/>
    </row>
    <row r="498" ht="15.75" customHeight="1">
      <c r="A498" s="133"/>
      <c r="B498" s="133"/>
      <c r="C498" s="133"/>
      <c r="D498" s="133"/>
      <c r="E498" s="133"/>
      <c r="F498" s="133"/>
    </row>
    <row r="499" ht="15.75" customHeight="1">
      <c r="A499" s="133"/>
      <c r="B499" s="133"/>
      <c r="C499" s="133"/>
      <c r="D499" s="133"/>
      <c r="E499" s="133"/>
      <c r="F499" s="133"/>
    </row>
    <row r="500" ht="15.75" customHeight="1">
      <c r="A500" s="133"/>
      <c r="B500" s="133"/>
      <c r="C500" s="133"/>
      <c r="D500" s="133"/>
      <c r="E500" s="133"/>
      <c r="F500" s="133"/>
    </row>
    <row r="501" ht="15.75" customHeight="1">
      <c r="A501" s="133"/>
      <c r="B501" s="133"/>
      <c r="C501" s="133"/>
      <c r="D501" s="133"/>
      <c r="E501" s="133"/>
      <c r="F501" s="133"/>
    </row>
    <row r="502" ht="15.75" customHeight="1">
      <c r="A502" s="133"/>
      <c r="B502" s="133"/>
      <c r="C502" s="133"/>
      <c r="D502" s="133"/>
      <c r="E502" s="133"/>
      <c r="F502" s="133"/>
    </row>
    <row r="503" ht="15.75" customHeight="1">
      <c r="A503" s="133"/>
      <c r="B503" s="133"/>
      <c r="C503" s="133"/>
      <c r="D503" s="133"/>
      <c r="E503" s="133"/>
      <c r="F503" s="133"/>
    </row>
    <row r="504" ht="15.75" customHeight="1">
      <c r="A504" s="133"/>
      <c r="B504" s="133"/>
      <c r="C504" s="133"/>
      <c r="D504" s="133"/>
      <c r="E504" s="133"/>
      <c r="F504" s="133"/>
    </row>
    <row r="505" ht="15.75" customHeight="1">
      <c r="A505" s="133"/>
      <c r="B505" s="133"/>
      <c r="C505" s="133"/>
      <c r="D505" s="133"/>
      <c r="E505" s="133"/>
      <c r="F505" s="133"/>
    </row>
    <row r="506" ht="15.75" customHeight="1">
      <c r="A506" s="133"/>
      <c r="B506" s="133"/>
      <c r="C506" s="133"/>
      <c r="D506" s="133"/>
      <c r="E506" s="133"/>
      <c r="F506" s="133"/>
    </row>
    <row r="507" ht="15.75" customHeight="1">
      <c r="A507" s="133"/>
      <c r="B507" s="133"/>
      <c r="C507" s="133"/>
      <c r="D507" s="133"/>
      <c r="E507" s="133"/>
      <c r="F507" s="133"/>
    </row>
    <row r="508" ht="15.75" customHeight="1">
      <c r="A508" s="133"/>
      <c r="B508" s="133"/>
      <c r="C508" s="133"/>
      <c r="D508" s="133"/>
      <c r="E508" s="133"/>
      <c r="F508" s="133"/>
    </row>
    <row r="509" ht="15.75" customHeight="1">
      <c r="A509" s="133"/>
      <c r="B509" s="133"/>
      <c r="C509" s="133"/>
      <c r="D509" s="133"/>
      <c r="E509" s="133"/>
      <c r="F509" s="133"/>
    </row>
    <row r="510" ht="15.75" customHeight="1">
      <c r="A510" s="133"/>
      <c r="B510" s="133"/>
      <c r="C510" s="133"/>
      <c r="D510" s="133"/>
      <c r="E510" s="133"/>
      <c r="F510" s="133"/>
    </row>
    <row r="511" ht="15.75" customHeight="1">
      <c r="A511" s="133"/>
      <c r="B511" s="133"/>
      <c r="C511" s="133"/>
      <c r="D511" s="133"/>
      <c r="E511" s="133"/>
      <c r="F511" s="133"/>
    </row>
    <row r="512" ht="15.75" customHeight="1">
      <c r="A512" s="133"/>
      <c r="B512" s="133"/>
      <c r="C512" s="133"/>
      <c r="D512" s="133"/>
      <c r="E512" s="133"/>
      <c r="F512" s="133"/>
    </row>
    <row r="513" ht="15.75" customHeight="1">
      <c r="A513" s="133"/>
      <c r="B513" s="133"/>
      <c r="C513" s="133"/>
      <c r="D513" s="133"/>
      <c r="E513" s="133"/>
      <c r="F513" s="133"/>
    </row>
    <row r="514" ht="15.75" customHeight="1">
      <c r="A514" s="133"/>
      <c r="B514" s="133"/>
      <c r="C514" s="133"/>
      <c r="D514" s="133"/>
      <c r="E514" s="133"/>
      <c r="F514" s="133"/>
    </row>
    <row r="515" ht="15.75" customHeight="1">
      <c r="A515" s="133"/>
      <c r="B515" s="133"/>
      <c r="C515" s="133"/>
      <c r="D515" s="133"/>
      <c r="E515" s="133"/>
      <c r="F515" s="133"/>
    </row>
    <row r="516" ht="15.75" customHeight="1">
      <c r="A516" s="133"/>
      <c r="B516" s="133"/>
      <c r="C516" s="133"/>
      <c r="D516" s="133"/>
      <c r="E516" s="133"/>
      <c r="F516" s="133"/>
    </row>
    <row r="517" ht="15.75" customHeight="1">
      <c r="A517" s="133"/>
      <c r="B517" s="133"/>
      <c r="C517" s="133"/>
      <c r="D517" s="133"/>
      <c r="E517" s="133"/>
      <c r="F517" s="133"/>
    </row>
    <row r="518" ht="15.75" customHeight="1">
      <c r="A518" s="133"/>
      <c r="B518" s="133"/>
      <c r="C518" s="133"/>
      <c r="D518" s="133"/>
      <c r="E518" s="133"/>
      <c r="F518" s="133"/>
    </row>
    <row r="519" ht="15.75" customHeight="1">
      <c r="A519" s="133"/>
      <c r="B519" s="133"/>
      <c r="C519" s="133"/>
      <c r="D519" s="133"/>
      <c r="E519" s="133"/>
      <c r="F519" s="133"/>
    </row>
    <row r="520" ht="15.75" customHeight="1">
      <c r="A520" s="133"/>
      <c r="B520" s="133"/>
      <c r="C520" s="133"/>
      <c r="D520" s="133"/>
      <c r="E520" s="133"/>
      <c r="F520" s="133"/>
    </row>
    <row r="521" ht="15.75" customHeight="1">
      <c r="A521" s="133"/>
      <c r="B521" s="133"/>
      <c r="C521" s="133"/>
      <c r="D521" s="133"/>
      <c r="E521" s="133"/>
      <c r="F521" s="133"/>
    </row>
    <row r="522" ht="15.75" customHeight="1">
      <c r="A522" s="133"/>
      <c r="B522" s="133"/>
      <c r="C522" s="133"/>
      <c r="D522" s="133"/>
      <c r="E522" s="133"/>
      <c r="F522" s="133"/>
    </row>
    <row r="523" ht="15.75" customHeight="1">
      <c r="A523" s="133"/>
      <c r="B523" s="133"/>
      <c r="C523" s="133"/>
      <c r="D523" s="133"/>
      <c r="E523" s="133"/>
      <c r="F523" s="133"/>
    </row>
    <row r="524" ht="15.75" customHeight="1">
      <c r="A524" s="133"/>
      <c r="B524" s="133"/>
      <c r="C524" s="133"/>
      <c r="D524" s="133"/>
      <c r="E524" s="133"/>
      <c r="F524" s="133"/>
    </row>
    <row r="525" ht="15.75" customHeight="1">
      <c r="A525" s="133"/>
      <c r="B525" s="133"/>
      <c r="C525" s="133"/>
      <c r="D525" s="133"/>
      <c r="E525" s="133"/>
      <c r="F525" s="133"/>
    </row>
    <row r="526" ht="15.75" customHeight="1">
      <c r="A526" s="133"/>
      <c r="B526" s="133"/>
      <c r="C526" s="133"/>
      <c r="D526" s="133"/>
      <c r="E526" s="133"/>
      <c r="F526" s="133"/>
    </row>
    <row r="527" ht="15.75" customHeight="1">
      <c r="A527" s="133"/>
      <c r="B527" s="133"/>
      <c r="C527" s="133"/>
      <c r="D527" s="133"/>
      <c r="E527" s="133"/>
      <c r="F527" s="133"/>
    </row>
    <row r="528" ht="15.75" customHeight="1">
      <c r="A528" s="133"/>
      <c r="B528" s="133"/>
      <c r="C528" s="133"/>
      <c r="D528" s="133"/>
      <c r="E528" s="133"/>
      <c r="F528" s="133"/>
    </row>
    <row r="529" ht="15.75" customHeight="1">
      <c r="A529" s="133"/>
      <c r="B529" s="133"/>
      <c r="C529" s="133"/>
      <c r="D529" s="133"/>
      <c r="E529" s="133"/>
      <c r="F529" s="133"/>
    </row>
    <row r="530" ht="15.75" customHeight="1">
      <c r="A530" s="133"/>
      <c r="B530" s="133"/>
      <c r="C530" s="133"/>
      <c r="D530" s="133"/>
      <c r="E530" s="133"/>
      <c r="F530" s="133"/>
    </row>
    <row r="531" ht="15.75" customHeight="1">
      <c r="A531" s="133"/>
      <c r="B531" s="133"/>
      <c r="C531" s="133"/>
      <c r="D531" s="133"/>
      <c r="E531" s="133"/>
      <c r="F531" s="133"/>
    </row>
    <row r="532" ht="15.75" customHeight="1">
      <c r="A532" s="133"/>
      <c r="B532" s="133"/>
      <c r="C532" s="133"/>
      <c r="D532" s="133"/>
      <c r="E532" s="133"/>
      <c r="F532" s="133"/>
    </row>
    <row r="533" ht="15.75" customHeight="1">
      <c r="A533" s="133"/>
      <c r="B533" s="133"/>
      <c r="C533" s="133"/>
      <c r="D533" s="133"/>
      <c r="E533" s="133"/>
      <c r="F533" s="133"/>
    </row>
    <row r="534" ht="15.75" customHeight="1">
      <c r="A534" s="133"/>
      <c r="B534" s="133"/>
      <c r="C534" s="133"/>
      <c r="D534" s="133"/>
      <c r="E534" s="133"/>
      <c r="F534" s="133"/>
    </row>
    <row r="535" ht="15.75" customHeight="1">
      <c r="A535" s="133"/>
      <c r="B535" s="133"/>
      <c r="C535" s="133"/>
      <c r="D535" s="133"/>
      <c r="E535" s="133"/>
      <c r="F535" s="133"/>
    </row>
    <row r="536" ht="15.75" customHeight="1">
      <c r="A536" s="133"/>
      <c r="B536" s="133"/>
      <c r="C536" s="133"/>
      <c r="D536" s="133"/>
      <c r="E536" s="133"/>
      <c r="F536" s="133"/>
    </row>
    <row r="537" ht="15.75" customHeight="1">
      <c r="A537" s="133"/>
      <c r="B537" s="133"/>
      <c r="C537" s="133"/>
      <c r="D537" s="133"/>
      <c r="E537" s="133"/>
      <c r="F537" s="133"/>
    </row>
    <row r="538" ht="15.75" customHeight="1">
      <c r="A538" s="133"/>
      <c r="B538" s="133"/>
      <c r="C538" s="133"/>
      <c r="D538" s="133"/>
      <c r="E538" s="133"/>
      <c r="F538" s="133"/>
    </row>
    <row r="539" ht="15.75" customHeight="1">
      <c r="A539" s="133"/>
      <c r="B539" s="133"/>
      <c r="C539" s="133"/>
      <c r="D539" s="133"/>
      <c r="E539" s="133"/>
      <c r="F539" s="133"/>
    </row>
    <row r="540" ht="15.75" customHeight="1">
      <c r="A540" s="133"/>
      <c r="B540" s="133"/>
      <c r="C540" s="133"/>
      <c r="D540" s="133"/>
      <c r="E540" s="133"/>
      <c r="F540" s="133"/>
    </row>
    <row r="541" ht="15.75" customHeight="1">
      <c r="A541" s="133"/>
      <c r="B541" s="133"/>
      <c r="C541" s="133"/>
      <c r="D541" s="133"/>
      <c r="E541" s="133"/>
      <c r="F541" s="133"/>
    </row>
    <row r="542" ht="15.75" customHeight="1">
      <c r="A542" s="133"/>
      <c r="B542" s="133"/>
      <c r="C542" s="133"/>
      <c r="D542" s="133"/>
      <c r="E542" s="133"/>
      <c r="F542" s="133"/>
    </row>
    <row r="543" ht="15.75" customHeight="1">
      <c r="A543" s="133"/>
      <c r="B543" s="133"/>
      <c r="C543" s="133"/>
      <c r="D543" s="133"/>
      <c r="E543" s="133"/>
      <c r="F543" s="133"/>
    </row>
    <row r="544" ht="15.75" customHeight="1">
      <c r="A544" s="133"/>
      <c r="B544" s="133"/>
      <c r="C544" s="133"/>
      <c r="D544" s="133"/>
      <c r="E544" s="133"/>
      <c r="F544" s="133"/>
    </row>
    <row r="545" ht="15.75" customHeight="1">
      <c r="A545" s="133"/>
      <c r="B545" s="133"/>
      <c r="C545" s="133"/>
      <c r="D545" s="133"/>
      <c r="E545" s="133"/>
      <c r="F545" s="133"/>
    </row>
    <row r="546" ht="15.75" customHeight="1">
      <c r="A546" s="133"/>
      <c r="B546" s="133"/>
      <c r="C546" s="133"/>
      <c r="D546" s="133"/>
      <c r="E546" s="133"/>
      <c r="F546" s="133"/>
    </row>
    <row r="547" ht="15.75" customHeight="1">
      <c r="A547" s="133"/>
      <c r="B547" s="133"/>
      <c r="C547" s="133"/>
      <c r="D547" s="133"/>
      <c r="E547" s="133"/>
      <c r="F547" s="133"/>
    </row>
    <row r="548" ht="15.75" customHeight="1">
      <c r="A548" s="133"/>
      <c r="B548" s="133"/>
      <c r="C548" s="133"/>
      <c r="D548" s="133"/>
      <c r="E548" s="133"/>
      <c r="F548" s="133"/>
    </row>
    <row r="549" ht="15.75" customHeight="1">
      <c r="A549" s="133"/>
      <c r="B549" s="133"/>
      <c r="C549" s="133"/>
      <c r="D549" s="133"/>
      <c r="E549" s="133"/>
      <c r="F549" s="133"/>
    </row>
    <row r="550" ht="15.75" customHeight="1">
      <c r="A550" s="133"/>
      <c r="B550" s="133"/>
      <c r="C550" s="133"/>
      <c r="D550" s="133"/>
      <c r="E550" s="133"/>
      <c r="F550" s="133"/>
    </row>
    <row r="551" ht="15.75" customHeight="1">
      <c r="A551" s="133"/>
      <c r="B551" s="133"/>
      <c r="C551" s="133"/>
      <c r="D551" s="133"/>
      <c r="E551" s="133"/>
      <c r="F551" s="133"/>
    </row>
    <row r="552" ht="15.75" customHeight="1">
      <c r="A552" s="133"/>
      <c r="B552" s="133"/>
      <c r="C552" s="133"/>
      <c r="D552" s="133"/>
      <c r="E552" s="133"/>
      <c r="F552" s="133"/>
    </row>
    <row r="553" ht="15.75" customHeight="1">
      <c r="A553" s="133"/>
      <c r="B553" s="133"/>
      <c r="C553" s="133"/>
      <c r="D553" s="133"/>
      <c r="E553" s="133"/>
      <c r="F553" s="133"/>
    </row>
    <row r="554" ht="15.75" customHeight="1">
      <c r="A554" s="133"/>
      <c r="B554" s="133"/>
      <c r="C554" s="133"/>
      <c r="D554" s="133"/>
      <c r="E554" s="133"/>
      <c r="F554" s="133"/>
    </row>
    <row r="555" ht="15.75" customHeight="1">
      <c r="A555" s="133"/>
      <c r="B555" s="133"/>
      <c r="C555" s="133"/>
      <c r="D555" s="133"/>
      <c r="E555" s="133"/>
      <c r="F555" s="133"/>
    </row>
    <row r="556" ht="15.75" customHeight="1">
      <c r="A556" s="133"/>
      <c r="B556" s="133"/>
      <c r="C556" s="133"/>
      <c r="D556" s="133"/>
      <c r="E556" s="133"/>
      <c r="F556" s="133"/>
    </row>
    <row r="557" ht="15.75" customHeight="1">
      <c r="A557" s="133"/>
      <c r="B557" s="133"/>
      <c r="C557" s="133"/>
      <c r="D557" s="133"/>
      <c r="E557" s="133"/>
      <c r="F557" s="133"/>
    </row>
    <row r="558" ht="15.75" customHeight="1">
      <c r="A558" s="133"/>
      <c r="B558" s="133"/>
      <c r="C558" s="133"/>
      <c r="D558" s="133"/>
      <c r="E558" s="133"/>
      <c r="F558" s="133"/>
    </row>
    <row r="559" ht="15.75" customHeight="1">
      <c r="A559" s="133"/>
      <c r="B559" s="133"/>
      <c r="C559" s="133"/>
      <c r="D559" s="133"/>
      <c r="E559" s="133"/>
      <c r="F559" s="133"/>
    </row>
    <row r="560" ht="15.75" customHeight="1">
      <c r="A560" s="133"/>
      <c r="B560" s="133"/>
      <c r="C560" s="133"/>
      <c r="D560" s="133"/>
      <c r="E560" s="133"/>
      <c r="F560" s="133"/>
    </row>
    <row r="561" ht="15.75" customHeight="1">
      <c r="A561" s="133"/>
      <c r="B561" s="133"/>
      <c r="C561" s="133"/>
      <c r="D561" s="133"/>
      <c r="E561" s="133"/>
      <c r="F561" s="133"/>
    </row>
    <row r="562" ht="15.75" customHeight="1">
      <c r="A562" s="133"/>
      <c r="B562" s="133"/>
      <c r="C562" s="133"/>
      <c r="D562" s="133"/>
      <c r="E562" s="133"/>
      <c r="F562" s="133"/>
    </row>
    <row r="563" ht="15.75" customHeight="1">
      <c r="A563" s="133"/>
      <c r="B563" s="133"/>
      <c r="C563" s="133"/>
      <c r="D563" s="133"/>
      <c r="E563" s="133"/>
      <c r="F563" s="133"/>
    </row>
    <row r="564" ht="15.75" customHeight="1">
      <c r="A564" s="133"/>
      <c r="B564" s="133"/>
      <c r="C564" s="133"/>
      <c r="D564" s="133"/>
      <c r="E564" s="133"/>
      <c r="F564" s="133"/>
    </row>
    <row r="565" ht="15.75" customHeight="1">
      <c r="A565" s="133"/>
      <c r="B565" s="133"/>
      <c r="C565" s="133"/>
      <c r="D565" s="133"/>
      <c r="E565" s="133"/>
      <c r="F565" s="133"/>
    </row>
    <row r="566" ht="15.75" customHeight="1">
      <c r="A566" s="133"/>
      <c r="B566" s="133"/>
      <c r="C566" s="133"/>
      <c r="D566" s="133"/>
      <c r="E566" s="133"/>
      <c r="F566" s="133"/>
    </row>
    <row r="567" ht="15.75" customHeight="1">
      <c r="A567" s="133"/>
      <c r="B567" s="133"/>
      <c r="C567" s="133"/>
      <c r="D567" s="133"/>
      <c r="E567" s="133"/>
      <c r="F567" s="133"/>
    </row>
    <row r="568" ht="15.75" customHeight="1">
      <c r="A568" s="133"/>
      <c r="B568" s="133"/>
      <c r="C568" s="133"/>
      <c r="D568" s="133"/>
      <c r="E568" s="133"/>
      <c r="F568" s="133"/>
    </row>
    <row r="569" ht="15.75" customHeight="1">
      <c r="A569" s="133"/>
      <c r="B569" s="133"/>
      <c r="C569" s="133"/>
      <c r="D569" s="133"/>
      <c r="E569" s="133"/>
      <c r="F569" s="133"/>
    </row>
    <row r="570" ht="15.75" customHeight="1">
      <c r="A570" s="133"/>
      <c r="B570" s="133"/>
      <c r="C570" s="133"/>
      <c r="D570" s="133"/>
      <c r="E570" s="133"/>
      <c r="F570" s="133"/>
    </row>
    <row r="571" ht="15.75" customHeight="1">
      <c r="A571" s="133"/>
      <c r="B571" s="133"/>
      <c r="C571" s="133"/>
      <c r="D571" s="133"/>
      <c r="E571" s="133"/>
      <c r="F571" s="133"/>
    </row>
    <row r="572" ht="15.75" customHeight="1">
      <c r="A572" s="133"/>
      <c r="B572" s="133"/>
      <c r="C572" s="133"/>
      <c r="D572" s="133"/>
      <c r="E572" s="133"/>
      <c r="F572" s="133"/>
    </row>
    <row r="573" ht="15.75" customHeight="1">
      <c r="A573" s="133"/>
      <c r="B573" s="133"/>
      <c r="C573" s="133"/>
      <c r="D573" s="133"/>
      <c r="E573" s="133"/>
      <c r="F573" s="133"/>
    </row>
    <row r="574" ht="15.75" customHeight="1">
      <c r="A574" s="133"/>
      <c r="B574" s="133"/>
      <c r="C574" s="133"/>
      <c r="D574" s="133"/>
      <c r="E574" s="133"/>
      <c r="F574" s="133"/>
    </row>
    <row r="575" ht="15.75" customHeight="1">
      <c r="A575" s="133"/>
      <c r="B575" s="133"/>
      <c r="C575" s="133"/>
      <c r="D575" s="133"/>
      <c r="E575" s="133"/>
      <c r="F575" s="133"/>
    </row>
    <row r="576" ht="15.75" customHeight="1">
      <c r="A576" s="133"/>
      <c r="B576" s="133"/>
      <c r="C576" s="133"/>
      <c r="D576" s="133"/>
      <c r="E576" s="133"/>
      <c r="F576" s="133"/>
    </row>
    <row r="577" ht="15.75" customHeight="1">
      <c r="A577" s="133"/>
      <c r="B577" s="133"/>
      <c r="C577" s="133"/>
      <c r="D577" s="133"/>
      <c r="E577" s="133"/>
      <c r="F577" s="133"/>
    </row>
    <row r="578" ht="15.75" customHeight="1">
      <c r="A578" s="133"/>
      <c r="B578" s="133"/>
      <c r="C578" s="133"/>
      <c r="D578" s="133"/>
      <c r="E578" s="133"/>
      <c r="F578" s="133"/>
    </row>
    <row r="579" ht="15.75" customHeight="1">
      <c r="A579" s="133"/>
      <c r="B579" s="133"/>
      <c r="C579" s="133"/>
      <c r="D579" s="133"/>
      <c r="E579" s="133"/>
      <c r="F579" s="133"/>
    </row>
    <row r="580" ht="15.75" customHeight="1">
      <c r="A580" s="133"/>
      <c r="B580" s="133"/>
      <c r="C580" s="133"/>
      <c r="D580" s="133"/>
      <c r="E580" s="133"/>
      <c r="F580" s="133"/>
    </row>
    <row r="581" ht="15.75" customHeight="1">
      <c r="A581" s="133"/>
      <c r="B581" s="133"/>
      <c r="C581" s="133"/>
      <c r="D581" s="133"/>
      <c r="E581" s="133"/>
      <c r="F581" s="133"/>
    </row>
    <row r="582" ht="15.75" customHeight="1">
      <c r="A582" s="133"/>
      <c r="B582" s="133"/>
      <c r="C582" s="133"/>
      <c r="D582" s="133"/>
      <c r="E582" s="133"/>
      <c r="F582" s="133"/>
    </row>
    <row r="583" ht="15.75" customHeight="1">
      <c r="A583" s="133"/>
      <c r="B583" s="133"/>
      <c r="C583" s="133"/>
      <c r="D583" s="133"/>
      <c r="E583" s="133"/>
      <c r="F583" s="133"/>
    </row>
    <row r="584" ht="15.75" customHeight="1">
      <c r="A584" s="133"/>
      <c r="B584" s="133"/>
      <c r="C584" s="133"/>
      <c r="D584" s="133"/>
      <c r="E584" s="133"/>
      <c r="F584" s="133"/>
    </row>
    <row r="585" ht="15.75" customHeight="1">
      <c r="A585" s="133"/>
      <c r="B585" s="133"/>
      <c r="C585" s="133"/>
      <c r="D585" s="133"/>
      <c r="E585" s="133"/>
      <c r="F585" s="133"/>
    </row>
    <row r="586" ht="15.75" customHeight="1">
      <c r="A586" s="133"/>
      <c r="B586" s="133"/>
      <c r="C586" s="133"/>
      <c r="D586" s="133"/>
      <c r="E586" s="133"/>
      <c r="F586" s="133"/>
    </row>
    <row r="587" ht="15.75" customHeight="1">
      <c r="A587" s="133"/>
      <c r="B587" s="133"/>
      <c r="C587" s="133"/>
      <c r="D587" s="133"/>
      <c r="E587" s="133"/>
      <c r="F587" s="133"/>
    </row>
    <row r="588" ht="15.75" customHeight="1">
      <c r="A588" s="133"/>
      <c r="B588" s="133"/>
      <c r="C588" s="133"/>
      <c r="D588" s="133"/>
      <c r="E588" s="133"/>
      <c r="F588" s="133"/>
    </row>
    <row r="589" ht="15.75" customHeight="1">
      <c r="A589" s="133"/>
      <c r="B589" s="133"/>
      <c r="C589" s="133"/>
      <c r="D589" s="133"/>
      <c r="E589" s="133"/>
      <c r="F589" s="133"/>
    </row>
    <row r="590" ht="15.75" customHeight="1">
      <c r="A590" s="133"/>
      <c r="B590" s="133"/>
      <c r="C590" s="133"/>
      <c r="D590" s="133"/>
      <c r="E590" s="133"/>
      <c r="F590" s="133"/>
    </row>
    <row r="591" ht="15.75" customHeight="1">
      <c r="A591" s="133"/>
      <c r="B591" s="133"/>
      <c r="C591" s="133"/>
      <c r="D591" s="133"/>
      <c r="E591" s="133"/>
      <c r="F591" s="133"/>
    </row>
    <row r="592" ht="15.75" customHeight="1">
      <c r="A592" s="133"/>
      <c r="B592" s="133"/>
      <c r="C592" s="133"/>
      <c r="D592" s="133"/>
      <c r="E592" s="133"/>
      <c r="F592" s="133"/>
    </row>
    <row r="593" ht="15.75" customHeight="1">
      <c r="A593" s="133"/>
      <c r="B593" s="133"/>
      <c r="C593" s="133"/>
      <c r="D593" s="133"/>
      <c r="E593" s="133"/>
      <c r="F593" s="133"/>
    </row>
    <row r="594" ht="15.75" customHeight="1">
      <c r="A594" s="133"/>
      <c r="B594" s="133"/>
      <c r="C594" s="133"/>
      <c r="D594" s="133"/>
      <c r="E594" s="133"/>
      <c r="F594" s="133"/>
    </row>
    <row r="595" ht="15.75" customHeight="1">
      <c r="A595" s="133"/>
      <c r="B595" s="133"/>
      <c r="C595" s="133"/>
      <c r="D595" s="133"/>
      <c r="E595" s="133"/>
      <c r="F595" s="133"/>
    </row>
    <row r="596" ht="15.75" customHeight="1">
      <c r="A596" s="133"/>
      <c r="B596" s="133"/>
      <c r="C596" s="133"/>
      <c r="D596" s="133"/>
      <c r="E596" s="133"/>
      <c r="F596" s="133"/>
    </row>
    <row r="597" ht="15.75" customHeight="1">
      <c r="A597" s="133"/>
      <c r="B597" s="133"/>
      <c r="C597" s="133"/>
      <c r="D597" s="133"/>
      <c r="E597" s="133"/>
      <c r="F597" s="133"/>
    </row>
    <row r="598" ht="15.75" customHeight="1">
      <c r="A598" s="133"/>
      <c r="B598" s="133"/>
      <c r="C598" s="133"/>
      <c r="D598" s="133"/>
      <c r="E598" s="133"/>
      <c r="F598" s="133"/>
    </row>
    <row r="599" ht="15.75" customHeight="1">
      <c r="A599" s="133"/>
      <c r="B599" s="133"/>
      <c r="C599" s="133"/>
      <c r="D599" s="133"/>
      <c r="E599" s="133"/>
      <c r="F599" s="133"/>
    </row>
    <row r="600" ht="15.75" customHeight="1">
      <c r="A600" s="133"/>
      <c r="B600" s="133"/>
      <c r="C600" s="133"/>
      <c r="D600" s="133"/>
      <c r="E600" s="133"/>
      <c r="F600" s="133"/>
    </row>
    <row r="601" ht="15.75" customHeight="1">
      <c r="A601" s="133"/>
      <c r="B601" s="133"/>
      <c r="C601" s="133"/>
      <c r="D601" s="133"/>
      <c r="E601" s="133"/>
      <c r="F601" s="133"/>
    </row>
    <row r="602" ht="15.75" customHeight="1">
      <c r="A602" s="133"/>
      <c r="B602" s="133"/>
      <c r="C602" s="133"/>
      <c r="D602" s="133"/>
      <c r="E602" s="133"/>
      <c r="F602" s="133"/>
    </row>
    <row r="603" ht="15.75" customHeight="1">
      <c r="A603" s="133"/>
      <c r="B603" s="133"/>
      <c r="C603" s="133"/>
      <c r="D603" s="133"/>
      <c r="E603" s="133"/>
      <c r="F603" s="133"/>
    </row>
    <row r="604" ht="15.75" customHeight="1">
      <c r="A604" s="133"/>
      <c r="B604" s="133"/>
      <c r="C604" s="133"/>
      <c r="D604" s="133"/>
      <c r="E604" s="133"/>
      <c r="F604" s="133"/>
    </row>
    <row r="605" ht="15.75" customHeight="1">
      <c r="A605" s="133"/>
      <c r="B605" s="133"/>
      <c r="C605" s="133"/>
      <c r="D605" s="133"/>
      <c r="E605" s="133"/>
      <c r="F605" s="133"/>
    </row>
    <row r="606" ht="15.75" customHeight="1">
      <c r="A606" s="133"/>
      <c r="B606" s="133"/>
      <c r="C606" s="133"/>
      <c r="D606" s="133"/>
      <c r="E606" s="133"/>
      <c r="F606" s="133"/>
    </row>
    <row r="607" ht="15.75" customHeight="1">
      <c r="A607" s="133"/>
      <c r="B607" s="133"/>
      <c r="C607" s="133"/>
      <c r="D607" s="133"/>
      <c r="E607" s="133"/>
      <c r="F607" s="133"/>
    </row>
    <row r="608" ht="15.75" customHeight="1">
      <c r="A608" s="133"/>
      <c r="B608" s="133"/>
      <c r="C608" s="133"/>
      <c r="D608" s="133"/>
      <c r="E608" s="133"/>
      <c r="F608" s="133"/>
    </row>
    <row r="609" ht="15.75" customHeight="1">
      <c r="A609" s="133"/>
      <c r="B609" s="133"/>
      <c r="C609" s="133"/>
      <c r="D609" s="133"/>
      <c r="E609" s="133"/>
      <c r="F609" s="133"/>
    </row>
    <row r="610" ht="15.75" customHeight="1">
      <c r="A610" s="133"/>
      <c r="B610" s="133"/>
      <c r="C610" s="133"/>
      <c r="D610" s="133"/>
      <c r="E610" s="133"/>
      <c r="F610" s="133"/>
    </row>
    <row r="611" ht="15.75" customHeight="1">
      <c r="A611" s="133"/>
      <c r="B611" s="133"/>
      <c r="C611" s="133"/>
      <c r="D611" s="133"/>
      <c r="E611" s="133"/>
      <c r="F611" s="133"/>
    </row>
    <row r="612" ht="15.75" customHeight="1">
      <c r="A612" s="133"/>
      <c r="B612" s="133"/>
      <c r="C612" s="133"/>
      <c r="D612" s="133"/>
      <c r="E612" s="133"/>
      <c r="F612" s="133"/>
    </row>
    <row r="613" ht="15.75" customHeight="1">
      <c r="A613" s="133"/>
      <c r="B613" s="133"/>
      <c r="C613" s="133"/>
      <c r="D613" s="133"/>
      <c r="E613" s="133"/>
      <c r="F613" s="133"/>
    </row>
    <row r="614" ht="15.75" customHeight="1">
      <c r="A614" s="133"/>
      <c r="B614" s="133"/>
      <c r="C614" s="133"/>
      <c r="D614" s="133"/>
      <c r="E614" s="133"/>
      <c r="F614" s="133"/>
    </row>
    <row r="615" ht="15.75" customHeight="1">
      <c r="A615" s="133"/>
      <c r="B615" s="133"/>
      <c r="C615" s="133"/>
      <c r="D615" s="133"/>
      <c r="E615" s="133"/>
      <c r="F615" s="133"/>
    </row>
    <row r="616" ht="15.75" customHeight="1">
      <c r="A616" s="133"/>
      <c r="B616" s="133"/>
      <c r="C616" s="133"/>
      <c r="D616" s="133"/>
      <c r="E616" s="133"/>
      <c r="F616" s="133"/>
    </row>
    <row r="617" ht="15.75" customHeight="1">
      <c r="A617" s="133"/>
      <c r="B617" s="133"/>
      <c r="C617" s="133"/>
      <c r="D617" s="133"/>
      <c r="E617" s="133"/>
      <c r="F617" s="133"/>
    </row>
    <row r="618" ht="15.75" customHeight="1">
      <c r="A618" s="133"/>
      <c r="B618" s="133"/>
      <c r="C618" s="133"/>
      <c r="D618" s="133"/>
      <c r="E618" s="133"/>
      <c r="F618" s="133"/>
    </row>
    <row r="619" ht="15.75" customHeight="1">
      <c r="A619" s="133"/>
      <c r="B619" s="133"/>
      <c r="C619" s="133"/>
      <c r="D619" s="133"/>
      <c r="E619" s="133"/>
      <c r="F619" s="133"/>
    </row>
    <row r="620" ht="15.75" customHeight="1">
      <c r="A620" s="133"/>
      <c r="B620" s="133"/>
      <c r="C620" s="133"/>
      <c r="D620" s="133"/>
      <c r="E620" s="133"/>
      <c r="F620" s="133"/>
    </row>
    <row r="621" ht="15.75" customHeight="1">
      <c r="A621" s="133"/>
      <c r="B621" s="133"/>
      <c r="C621" s="133"/>
      <c r="D621" s="133"/>
      <c r="E621" s="133"/>
      <c r="F621" s="133"/>
    </row>
    <row r="622" ht="15.75" customHeight="1">
      <c r="A622" s="133"/>
      <c r="B622" s="133"/>
      <c r="C622" s="133"/>
      <c r="D622" s="133"/>
      <c r="E622" s="133"/>
      <c r="F622" s="133"/>
    </row>
    <row r="623" ht="15.75" customHeight="1">
      <c r="A623" s="133"/>
      <c r="B623" s="133"/>
      <c r="C623" s="133"/>
      <c r="D623" s="133"/>
      <c r="E623" s="133"/>
      <c r="F623" s="133"/>
    </row>
    <row r="624" ht="15.75" customHeight="1">
      <c r="A624" s="133"/>
      <c r="B624" s="133"/>
      <c r="C624" s="133"/>
      <c r="D624" s="133"/>
      <c r="E624" s="133"/>
      <c r="F624" s="133"/>
    </row>
    <row r="625" ht="15.75" customHeight="1">
      <c r="A625" s="133"/>
      <c r="B625" s="133"/>
      <c r="C625" s="133"/>
      <c r="D625" s="133"/>
      <c r="E625" s="133"/>
      <c r="F625" s="133"/>
    </row>
    <row r="626" ht="15.75" customHeight="1">
      <c r="A626" s="133"/>
      <c r="B626" s="133"/>
      <c r="C626" s="133"/>
      <c r="D626" s="133"/>
      <c r="E626" s="133"/>
      <c r="F626" s="133"/>
    </row>
    <row r="627" ht="15.75" customHeight="1">
      <c r="A627" s="133"/>
      <c r="B627" s="133"/>
      <c r="C627" s="133"/>
      <c r="D627" s="133"/>
      <c r="E627" s="133"/>
      <c r="F627" s="133"/>
    </row>
    <row r="628" ht="15.75" customHeight="1">
      <c r="A628" s="133"/>
      <c r="B628" s="133"/>
      <c r="C628" s="133"/>
      <c r="D628" s="133"/>
      <c r="E628" s="133"/>
      <c r="F628" s="133"/>
    </row>
    <row r="629" ht="15.75" customHeight="1">
      <c r="A629" s="133"/>
      <c r="B629" s="133"/>
      <c r="C629" s="133"/>
      <c r="D629" s="133"/>
      <c r="E629" s="133"/>
      <c r="F629" s="133"/>
    </row>
    <row r="630" ht="15.75" customHeight="1">
      <c r="A630" s="133"/>
      <c r="B630" s="133"/>
      <c r="C630" s="133"/>
      <c r="D630" s="133"/>
      <c r="E630" s="133"/>
      <c r="F630" s="133"/>
    </row>
    <row r="631" ht="15.75" customHeight="1">
      <c r="A631" s="133"/>
      <c r="B631" s="133"/>
      <c r="C631" s="133"/>
      <c r="D631" s="133"/>
      <c r="E631" s="133"/>
      <c r="F631" s="133"/>
    </row>
    <row r="632" ht="15.75" customHeight="1">
      <c r="A632" s="133"/>
      <c r="B632" s="133"/>
      <c r="C632" s="133"/>
      <c r="D632" s="133"/>
      <c r="E632" s="133"/>
      <c r="F632" s="133"/>
    </row>
    <row r="633" ht="15.75" customHeight="1">
      <c r="A633" s="133"/>
      <c r="B633" s="133"/>
      <c r="C633" s="133"/>
      <c r="D633" s="133"/>
      <c r="E633" s="133"/>
      <c r="F633" s="133"/>
    </row>
    <row r="634" ht="15.75" customHeight="1">
      <c r="A634" s="133"/>
      <c r="B634" s="133"/>
      <c r="C634" s="133"/>
      <c r="D634" s="133"/>
      <c r="E634" s="133"/>
      <c r="F634" s="133"/>
    </row>
    <row r="635" ht="15.75" customHeight="1">
      <c r="A635" s="133"/>
      <c r="B635" s="133"/>
      <c r="C635" s="133"/>
      <c r="D635" s="133"/>
      <c r="E635" s="133"/>
      <c r="F635" s="133"/>
    </row>
    <row r="636" ht="15.75" customHeight="1">
      <c r="A636" s="133"/>
      <c r="B636" s="133"/>
      <c r="C636" s="133"/>
      <c r="D636" s="133"/>
      <c r="E636" s="133"/>
      <c r="F636" s="133"/>
    </row>
    <row r="637" ht="15.75" customHeight="1">
      <c r="A637" s="133"/>
      <c r="B637" s="133"/>
      <c r="C637" s="133"/>
      <c r="D637" s="133"/>
      <c r="E637" s="133"/>
      <c r="F637" s="133"/>
    </row>
    <row r="638" ht="15.75" customHeight="1">
      <c r="A638" s="133"/>
      <c r="B638" s="133"/>
      <c r="C638" s="133"/>
      <c r="D638" s="133"/>
      <c r="E638" s="133"/>
      <c r="F638" s="133"/>
    </row>
    <row r="639" ht="15.75" customHeight="1">
      <c r="A639" s="133"/>
      <c r="B639" s="133"/>
      <c r="C639" s="133"/>
      <c r="D639" s="133"/>
      <c r="E639" s="133"/>
      <c r="F639" s="133"/>
    </row>
    <row r="640" ht="15.75" customHeight="1">
      <c r="A640" s="133"/>
      <c r="B640" s="133"/>
      <c r="C640" s="133"/>
      <c r="D640" s="133"/>
      <c r="E640" s="133"/>
      <c r="F640" s="133"/>
    </row>
    <row r="641" ht="15.75" customHeight="1">
      <c r="A641" s="133"/>
      <c r="B641" s="133"/>
      <c r="C641" s="133"/>
      <c r="D641" s="133"/>
      <c r="E641" s="133"/>
      <c r="F641" s="133"/>
    </row>
    <row r="642" ht="15.75" customHeight="1">
      <c r="A642" s="133"/>
      <c r="B642" s="133"/>
      <c r="C642" s="133"/>
      <c r="D642" s="133"/>
      <c r="E642" s="133"/>
      <c r="F642" s="133"/>
    </row>
    <row r="643" ht="15.75" customHeight="1">
      <c r="A643" s="133"/>
      <c r="B643" s="133"/>
      <c r="C643" s="133"/>
      <c r="D643" s="133"/>
      <c r="E643" s="133"/>
      <c r="F643" s="133"/>
    </row>
    <row r="644" ht="15.75" customHeight="1">
      <c r="A644" s="133"/>
      <c r="B644" s="133"/>
      <c r="C644" s="133"/>
      <c r="D644" s="133"/>
      <c r="E644" s="133"/>
      <c r="F644" s="133"/>
    </row>
    <row r="645" ht="15.75" customHeight="1">
      <c r="A645" s="133"/>
      <c r="B645" s="133"/>
      <c r="C645" s="133"/>
      <c r="D645" s="133"/>
      <c r="E645" s="133"/>
      <c r="F645" s="133"/>
    </row>
    <row r="646" ht="15.75" customHeight="1">
      <c r="A646" s="133"/>
      <c r="B646" s="133"/>
      <c r="C646" s="133"/>
      <c r="D646" s="133"/>
      <c r="E646" s="133"/>
      <c r="F646" s="133"/>
    </row>
    <row r="647" ht="15.75" customHeight="1">
      <c r="A647" s="133"/>
      <c r="B647" s="133"/>
      <c r="C647" s="133"/>
      <c r="D647" s="133"/>
      <c r="E647" s="133"/>
      <c r="F647" s="133"/>
    </row>
    <row r="648" ht="15.75" customHeight="1">
      <c r="A648" s="133"/>
      <c r="B648" s="133"/>
      <c r="C648" s="133"/>
      <c r="D648" s="133"/>
      <c r="E648" s="133"/>
      <c r="F648" s="133"/>
    </row>
    <row r="649" ht="15.75" customHeight="1">
      <c r="A649" s="133"/>
      <c r="B649" s="133"/>
      <c r="C649" s="133"/>
      <c r="D649" s="133"/>
      <c r="E649" s="133"/>
      <c r="F649" s="133"/>
    </row>
    <row r="650" ht="15.75" customHeight="1">
      <c r="A650" s="133"/>
      <c r="B650" s="133"/>
      <c r="C650" s="133"/>
      <c r="D650" s="133"/>
      <c r="E650" s="133"/>
      <c r="F650" s="133"/>
    </row>
    <row r="651" ht="15.75" customHeight="1">
      <c r="A651" s="133"/>
      <c r="B651" s="133"/>
      <c r="C651" s="133"/>
      <c r="D651" s="133"/>
      <c r="E651" s="133"/>
      <c r="F651" s="133"/>
    </row>
    <row r="652" ht="15.75" customHeight="1">
      <c r="A652" s="133"/>
      <c r="B652" s="133"/>
      <c r="C652" s="133"/>
      <c r="D652" s="133"/>
      <c r="E652" s="133"/>
      <c r="F652" s="133"/>
    </row>
    <row r="653" ht="15.75" customHeight="1">
      <c r="A653" s="133"/>
      <c r="B653" s="133"/>
      <c r="C653" s="133"/>
      <c r="D653" s="133"/>
      <c r="E653" s="133"/>
      <c r="F653" s="133"/>
    </row>
    <row r="654" ht="15.75" customHeight="1">
      <c r="A654" s="133"/>
      <c r="B654" s="133"/>
      <c r="C654" s="133"/>
      <c r="D654" s="133"/>
      <c r="E654" s="133"/>
      <c r="F654" s="133"/>
    </row>
    <row r="655" ht="15.75" customHeight="1">
      <c r="A655" s="133"/>
      <c r="B655" s="133"/>
      <c r="C655" s="133"/>
      <c r="D655" s="133"/>
      <c r="E655" s="133"/>
      <c r="F655" s="133"/>
    </row>
    <row r="656" ht="15.75" customHeight="1">
      <c r="A656" s="133"/>
      <c r="B656" s="133"/>
      <c r="C656" s="133"/>
      <c r="D656" s="133"/>
      <c r="E656" s="133"/>
      <c r="F656" s="133"/>
    </row>
    <row r="657" ht="15.75" customHeight="1">
      <c r="A657" s="133"/>
      <c r="B657" s="133"/>
      <c r="C657" s="133"/>
      <c r="D657" s="133"/>
      <c r="E657" s="133"/>
      <c r="F657" s="133"/>
    </row>
    <row r="658" ht="15.75" customHeight="1">
      <c r="A658" s="133"/>
      <c r="B658" s="133"/>
      <c r="C658" s="133"/>
      <c r="D658" s="133"/>
      <c r="E658" s="133"/>
      <c r="F658" s="133"/>
    </row>
    <row r="659" ht="15.75" customHeight="1">
      <c r="A659" s="133"/>
      <c r="B659" s="133"/>
      <c r="C659" s="133"/>
      <c r="D659" s="133"/>
      <c r="E659" s="133"/>
      <c r="F659" s="133"/>
    </row>
    <row r="660" ht="15.75" customHeight="1">
      <c r="A660" s="133"/>
      <c r="B660" s="133"/>
      <c r="C660" s="133"/>
      <c r="D660" s="133"/>
      <c r="E660" s="133"/>
      <c r="F660" s="133"/>
    </row>
    <row r="661" ht="15.75" customHeight="1">
      <c r="A661" s="133"/>
      <c r="B661" s="133"/>
      <c r="C661" s="133"/>
      <c r="D661" s="133"/>
      <c r="E661" s="133"/>
      <c r="F661" s="133"/>
    </row>
    <row r="662" ht="15.75" customHeight="1">
      <c r="A662" s="133"/>
      <c r="B662" s="133"/>
      <c r="C662" s="133"/>
      <c r="D662" s="133"/>
      <c r="E662" s="133"/>
      <c r="F662" s="133"/>
    </row>
    <row r="663" ht="15.75" customHeight="1">
      <c r="A663" s="133"/>
      <c r="B663" s="133"/>
      <c r="C663" s="133"/>
      <c r="D663" s="133"/>
      <c r="E663" s="133"/>
      <c r="F663" s="133"/>
    </row>
    <row r="664" ht="15.75" customHeight="1">
      <c r="A664" s="133"/>
      <c r="B664" s="133"/>
      <c r="C664" s="133"/>
      <c r="D664" s="133"/>
      <c r="E664" s="133"/>
      <c r="F664" s="133"/>
    </row>
    <row r="665" ht="15.75" customHeight="1">
      <c r="A665" s="133"/>
      <c r="B665" s="133"/>
      <c r="C665" s="133"/>
      <c r="D665" s="133"/>
      <c r="E665" s="133"/>
      <c r="F665" s="133"/>
    </row>
    <row r="666" ht="15.75" customHeight="1">
      <c r="A666" s="133"/>
      <c r="B666" s="133"/>
      <c r="C666" s="133"/>
      <c r="D666" s="133"/>
      <c r="E666" s="133"/>
      <c r="F666" s="133"/>
    </row>
    <row r="667" ht="15.75" customHeight="1">
      <c r="A667" s="133"/>
      <c r="B667" s="133"/>
      <c r="C667" s="133"/>
      <c r="D667" s="133"/>
      <c r="E667" s="133"/>
      <c r="F667" s="133"/>
    </row>
    <row r="668" ht="15.75" customHeight="1">
      <c r="A668" s="133"/>
      <c r="B668" s="133"/>
      <c r="C668" s="133"/>
      <c r="D668" s="133"/>
      <c r="E668" s="133"/>
      <c r="F668" s="133"/>
    </row>
    <row r="669" ht="15.75" customHeight="1">
      <c r="A669" s="133"/>
      <c r="B669" s="133"/>
      <c r="C669" s="133"/>
      <c r="D669" s="133"/>
      <c r="E669" s="133"/>
      <c r="F669" s="133"/>
    </row>
    <row r="670" ht="15.75" customHeight="1">
      <c r="A670" s="133"/>
      <c r="B670" s="133"/>
      <c r="C670" s="133"/>
      <c r="D670" s="133"/>
      <c r="E670" s="133"/>
      <c r="F670" s="133"/>
    </row>
    <row r="671" ht="15.75" customHeight="1">
      <c r="A671" s="133"/>
      <c r="B671" s="133"/>
      <c r="C671" s="133"/>
      <c r="D671" s="133"/>
      <c r="E671" s="133"/>
      <c r="F671" s="133"/>
    </row>
    <row r="672" ht="15.75" customHeight="1">
      <c r="A672" s="133"/>
      <c r="B672" s="133"/>
      <c r="C672" s="133"/>
      <c r="D672" s="133"/>
      <c r="E672" s="133"/>
      <c r="F672" s="133"/>
    </row>
    <row r="673" ht="15.75" customHeight="1">
      <c r="A673" s="133"/>
      <c r="B673" s="133"/>
      <c r="C673" s="133"/>
      <c r="D673" s="133"/>
      <c r="E673" s="133"/>
      <c r="F673" s="133"/>
    </row>
    <row r="674" ht="15.75" customHeight="1">
      <c r="A674" s="133"/>
      <c r="B674" s="133"/>
      <c r="C674" s="133"/>
      <c r="D674" s="133"/>
      <c r="E674" s="133"/>
      <c r="F674" s="133"/>
    </row>
    <row r="675" ht="15.75" customHeight="1">
      <c r="A675" s="133"/>
      <c r="B675" s="133"/>
      <c r="C675" s="133"/>
      <c r="D675" s="133"/>
      <c r="E675" s="133"/>
      <c r="F675" s="133"/>
    </row>
    <row r="676" ht="15.75" customHeight="1">
      <c r="A676" s="133"/>
      <c r="B676" s="133"/>
      <c r="C676" s="133"/>
      <c r="D676" s="133"/>
      <c r="E676" s="133"/>
      <c r="F676" s="133"/>
    </row>
    <row r="677" ht="15.75" customHeight="1">
      <c r="A677" s="133"/>
      <c r="B677" s="133"/>
      <c r="C677" s="133"/>
      <c r="D677" s="133"/>
      <c r="E677" s="133"/>
      <c r="F677" s="133"/>
    </row>
    <row r="678" ht="15.75" customHeight="1">
      <c r="A678" s="133"/>
      <c r="B678" s="133"/>
      <c r="C678" s="133"/>
      <c r="D678" s="133"/>
      <c r="E678" s="133"/>
      <c r="F678" s="133"/>
    </row>
    <row r="679" ht="15.75" customHeight="1">
      <c r="A679" s="133"/>
      <c r="B679" s="133"/>
      <c r="C679" s="133"/>
      <c r="D679" s="133"/>
      <c r="E679" s="133"/>
      <c r="F679" s="133"/>
    </row>
    <row r="680" ht="15.75" customHeight="1">
      <c r="A680" s="133"/>
      <c r="B680" s="133"/>
      <c r="C680" s="133"/>
      <c r="D680" s="133"/>
      <c r="E680" s="133"/>
      <c r="F680" s="133"/>
    </row>
    <row r="681" ht="15.75" customHeight="1">
      <c r="A681" s="133"/>
      <c r="B681" s="133"/>
      <c r="C681" s="133"/>
      <c r="D681" s="133"/>
      <c r="E681" s="133"/>
      <c r="F681" s="133"/>
    </row>
    <row r="682" ht="15.75" customHeight="1">
      <c r="A682" s="133"/>
      <c r="B682" s="133"/>
      <c r="C682" s="133"/>
      <c r="D682" s="133"/>
      <c r="E682" s="133"/>
      <c r="F682" s="133"/>
    </row>
    <row r="683" ht="15.75" customHeight="1">
      <c r="A683" s="133"/>
      <c r="B683" s="133"/>
      <c r="C683" s="133"/>
      <c r="D683" s="133"/>
      <c r="E683" s="133"/>
      <c r="F683" s="133"/>
    </row>
    <row r="684" ht="15.75" customHeight="1">
      <c r="A684" s="133"/>
      <c r="B684" s="133"/>
      <c r="C684" s="133"/>
      <c r="D684" s="133"/>
      <c r="E684" s="133"/>
      <c r="F684" s="133"/>
    </row>
    <row r="685" ht="15.75" customHeight="1">
      <c r="A685" s="133"/>
      <c r="B685" s="133"/>
      <c r="C685" s="133"/>
      <c r="D685" s="133"/>
      <c r="E685" s="133"/>
      <c r="F685" s="133"/>
    </row>
    <row r="686" ht="15.75" customHeight="1">
      <c r="A686" s="133"/>
      <c r="B686" s="133"/>
      <c r="C686" s="133"/>
      <c r="D686" s="133"/>
      <c r="E686" s="133"/>
      <c r="F686" s="133"/>
    </row>
    <row r="687" ht="15.75" customHeight="1">
      <c r="A687" s="133"/>
      <c r="B687" s="133"/>
      <c r="C687" s="133"/>
      <c r="D687" s="133"/>
      <c r="E687" s="133"/>
      <c r="F687" s="133"/>
    </row>
    <row r="688" ht="15.75" customHeight="1">
      <c r="A688" s="133"/>
      <c r="B688" s="133"/>
      <c r="C688" s="133"/>
      <c r="D688" s="133"/>
      <c r="E688" s="133"/>
      <c r="F688" s="133"/>
    </row>
    <row r="689" ht="15.75" customHeight="1">
      <c r="A689" s="133"/>
      <c r="B689" s="133"/>
      <c r="C689" s="133"/>
      <c r="D689" s="133"/>
      <c r="E689" s="133"/>
      <c r="F689" s="133"/>
    </row>
    <row r="690" ht="15.75" customHeight="1">
      <c r="A690" s="133"/>
      <c r="B690" s="133"/>
      <c r="C690" s="133"/>
      <c r="D690" s="133"/>
      <c r="E690" s="133"/>
      <c r="F690" s="133"/>
    </row>
    <row r="691" ht="15.75" customHeight="1">
      <c r="A691" s="133"/>
      <c r="B691" s="133"/>
      <c r="C691" s="133"/>
      <c r="D691" s="133"/>
      <c r="E691" s="133"/>
      <c r="F691" s="133"/>
    </row>
    <row r="692" ht="15.75" customHeight="1">
      <c r="A692" s="133"/>
      <c r="B692" s="133"/>
      <c r="C692" s="133"/>
      <c r="D692" s="133"/>
      <c r="E692" s="133"/>
      <c r="F692" s="133"/>
    </row>
    <row r="693" ht="15.75" customHeight="1">
      <c r="A693" s="133"/>
      <c r="B693" s="133"/>
      <c r="C693" s="133"/>
      <c r="D693" s="133"/>
      <c r="E693" s="133"/>
      <c r="F693" s="133"/>
    </row>
    <row r="694" ht="15.75" customHeight="1">
      <c r="A694" s="133"/>
      <c r="B694" s="133"/>
      <c r="C694" s="133"/>
      <c r="D694" s="133"/>
      <c r="E694" s="133"/>
      <c r="F694" s="133"/>
    </row>
    <row r="695" ht="15.75" customHeight="1">
      <c r="A695" s="133"/>
      <c r="B695" s="133"/>
      <c r="C695" s="133"/>
      <c r="D695" s="133"/>
      <c r="E695" s="133"/>
      <c r="F695" s="133"/>
    </row>
    <row r="696" ht="15.75" customHeight="1">
      <c r="A696" s="133"/>
      <c r="B696" s="133"/>
      <c r="C696" s="133"/>
      <c r="D696" s="133"/>
      <c r="E696" s="133"/>
      <c r="F696" s="133"/>
    </row>
    <row r="697" ht="15.75" customHeight="1">
      <c r="A697" s="133"/>
      <c r="B697" s="133"/>
      <c r="C697" s="133"/>
      <c r="D697" s="133"/>
      <c r="E697" s="133"/>
      <c r="F697" s="133"/>
    </row>
    <row r="698" ht="15.75" customHeight="1">
      <c r="A698" s="133"/>
      <c r="B698" s="133"/>
      <c r="C698" s="133"/>
      <c r="D698" s="133"/>
      <c r="E698" s="133"/>
      <c r="F698" s="133"/>
    </row>
    <row r="699" ht="15.75" customHeight="1">
      <c r="A699" s="133"/>
      <c r="B699" s="133"/>
      <c r="C699" s="133"/>
      <c r="D699" s="133"/>
      <c r="E699" s="133"/>
      <c r="F699" s="133"/>
    </row>
    <row r="700" ht="15.75" customHeight="1">
      <c r="A700" s="133"/>
      <c r="B700" s="133"/>
      <c r="C700" s="133"/>
      <c r="D700" s="133"/>
      <c r="E700" s="133"/>
      <c r="F700" s="133"/>
    </row>
    <row r="701" ht="15.75" customHeight="1">
      <c r="A701" s="133"/>
      <c r="B701" s="133"/>
      <c r="C701" s="133"/>
      <c r="D701" s="133"/>
      <c r="E701" s="133"/>
      <c r="F701" s="133"/>
    </row>
    <row r="702" ht="15.75" customHeight="1">
      <c r="A702" s="133"/>
      <c r="B702" s="133"/>
      <c r="C702" s="133"/>
      <c r="D702" s="133"/>
      <c r="E702" s="133"/>
      <c r="F702" s="133"/>
    </row>
    <row r="703" ht="15.75" customHeight="1">
      <c r="A703" s="133"/>
      <c r="B703" s="133"/>
      <c r="C703" s="133"/>
      <c r="D703" s="133"/>
      <c r="E703" s="133"/>
      <c r="F703" s="133"/>
    </row>
    <row r="704" ht="15.75" customHeight="1">
      <c r="A704" s="133"/>
      <c r="B704" s="133"/>
      <c r="C704" s="133"/>
      <c r="D704" s="133"/>
      <c r="E704" s="133"/>
      <c r="F704" s="133"/>
    </row>
    <row r="705" ht="15.75" customHeight="1">
      <c r="A705" s="133"/>
      <c r="B705" s="133"/>
      <c r="C705" s="133"/>
      <c r="D705" s="133"/>
      <c r="E705" s="133"/>
      <c r="F705" s="133"/>
    </row>
    <row r="706" ht="15.75" customHeight="1">
      <c r="A706" s="133"/>
      <c r="B706" s="133"/>
      <c r="C706" s="133"/>
      <c r="D706" s="133"/>
      <c r="E706" s="133"/>
      <c r="F706" s="133"/>
    </row>
    <row r="707" ht="15.75" customHeight="1">
      <c r="A707" s="133"/>
      <c r="B707" s="133"/>
      <c r="C707" s="133"/>
      <c r="D707" s="133"/>
      <c r="E707" s="133"/>
      <c r="F707" s="133"/>
    </row>
    <row r="708" ht="15.75" customHeight="1">
      <c r="A708" s="133"/>
      <c r="B708" s="133"/>
      <c r="C708" s="133"/>
      <c r="D708" s="133"/>
      <c r="E708" s="133"/>
      <c r="F708" s="133"/>
    </row>
    <row r="709" ht="15.75" customHeight="1">
      <c r="A709" s="133"/>
      <c r="B709" s="133"/>
      <c r="C709" s="133"/>
      <c r="D709" s="133"/>
      <c r="E709" s="133"/>
      <c r="F709" s="133"/>
    </row>
    <row r="710" ht="15.75" customHeight="1">
      <c r="A710" s="133"/>
      <c r="B710" s="133"/>
      <c r="C710" s="133"/>
      <c r="D710" s="133"/>
      <c r="E710" s="133"/>
      <c r="F710" s="133"/>
    </row>
    <row r="711" ht="15.75" customHeight="1">
      <c r="A711" s="133"/>
      <c r="B711" s="133"/>
      <c r="C711" s="133"/>
      <c r="D711" s="133"/>
      <c r="E711" s="133"/>
      <c r="F711" s="133"/>
    </row>
    <row r="712" ht="15.75" customHeight="1">
      <c r="A712" s="133"/>
      <c r="B712" s="133"/>
      <c r="C712" s="133"/>
      <c r="D712" s="133"/>
      <c r="E712" s="133"/>
      <c r="F712" s="133"/>
    </row>
    <row r="713" ht="15.75" customHeight="1">
      <c r="A713" s="133"/>
      <c r="B713" s="133"/>
      <c r="C713" s="133"/>
      <c r="D713" s="133"/>
      <c r="E713" s="133"/>
      <c r="F713" s="133"/>
    </row>
    <row r="714" ht="15.75" customHeight="1">
      <c r="A714" s="133"/>
      <c r="B714" s="133"/>
      <c r="C714" s="133"/>
      <c r="D714" s="133"/>
      <c r="E714" s="133"/>
      <c r="F714" s="133"/>
    </row>
    <row r="715" ht="15.75" customHeight="1">
      <c r="A715" s="133"/>
      <c r="B715" s="133"/>
      <c r="C715" s="133"/>
      <c r="D715" s="133"/>
      <c r="E715" s="133"/>
      <c r="F715" s="133"/>
    </row>
    <row r="716" ht="15.75" customHeight="1">
      <c r="A716" s="133"/>
      <c r="B716" s="133"/>
      <c r="C716" s="133"/>
      <c r="D716" s="133"/>
      <c r="E716" s="133"/>
      <c r="F716" s="133"/>
    </row>
    <row r="717" ht="15.75" customHeight="1">
      <c r="A717" s="133"/>
      <c r="B717" s="133"/>
      <c r="C717" s="133"/>
      <c r="D717" s="133"/>
      <c r="E717" s="133"/>
      <c r="F717" s="133"/>
    </row>
    <row r="718" ht="15.75" customHeight="1">
      <c r="A718" s="133"/>
      <c r="B718" s="133"/>
      <c r="C718" s="133"/>
      <c r="D718" s="133"/>
      <c r="E718" s="133"/>
      <c r="F718" s="133"/>
    </row>
    <row r="719" ht="15.75" customHeight="1">
      <c r="A719" s="133"/>
      <c r="B719" s="133"/>
      <c r="C719" s="133"/>
      <c r="D719" s="133"/>
      <c r="E719" s="133"/>
      <c r="F719" s="133"/>
    </row>
    <row r="720" ht="15.75" customHeight="1">
      <c r="A720" s="133"/>
      <c r="B720" s="133"/>
      <c r="C720" s="133"/>
      <c r="D720" s="133"/>
      <c r="E720" s="133"/>
      <c r="F720" s="133"/>
    </row>
    <row r="721" ht="15.75" customHeight="1">
      <c r="A721" s="133"/>
      <c r="B721" s="133"/>
      <c r="C721" s="133"/>
      <c r="D721" s="133"/>
      <c r="E721" s="133"/>
      <c r="F721" s="133"/>
    </row>
    <row r="722" ht="15.75" customHeight="1">
      <c r="A722" s="133"/>
      <c r="B722" s="133"/>
      <c r="C722" s="133"/>
      <c r="D722" s="133"/>
      <c r="E722" s="133"/>
      <c r="F722" s="133"/>
    </row>
    <row r="723" ht="15.75" customHeight="1">
      <c r="A723" s="133"/>
      <c r="B723" s="133"/>
      <c r="C723" s="133"/>
      <c r="D723" s="133"/>
      <c r="E723" s="133"/>
      <c r="F723" s="133"/>
    </row>
    <row r="724" ht="15.75" customHeight="1">
      <c r="A724" s="133"/>
      <c r="B724" s="133"/>
      <c r="C724" s="133"/>
      <c r="D724" s="133"/>
      <c r="E724" s="133"/>
      <c r="F724" s="133"/>
    </row>
    <row r="725" ht="15.75" customHeight="1">
      <c r="A725" s="133"/>
      <c r="B725" s="133"/>
      <c r="C725" s="133"/>
      <c r="D725" s="133"/>
      <c r="E725" s="133"/>
      <c r="F725" s="133"/>
    </row>
    <row r="726" ht="15.75" customHeight="1">
      <c r="A726" s="133"/>
      <c r="B726" s="133"/>
      <c r="C726" s="133"/>
      <c r="D726" s="133"/>
      <c r="E726" s="133"/>
      <c r="F726" s="133"/>
    </row>
    <row r="727" ht="15.75" customHeight="1">
      <c r="A727" s="133"/>
      <c r="B727" s="133"/>
      <c r="C727" s="133"/>
      <c r="D727" s="133"/>
      <c r="E727" s="133"/>
      <c r="F727" s="133"/>
    </row>
    <row r="728" ht="15.75" customHeight="1">
      <c r="A728" s="133"/>
      <c r="B728" s="133"/>
      <c r="C728" s="133"/>
      <c r="D728" s="133"/>
      <c r="E728" s="133"/>
      <c r="F728" s="133"/>
    </row>
    <row r="729" ht="15.75" customHeight="1">
      <c r="A729" s="133"/>
      <c r="B729" s="133"/>
      <c r="C729" s="133"/>
      <c r="D729" s="133"/>
      <c r="E729" s="133"/>
      <c r="F729" s="133"/>
    </row>
    <row r="730" ht="15.75" customHeight="1">
      <c r="A730" s="133"/>
      <c r="B730" s="133"/>
      <c r="C730" s="133"/>
      <c r="D730" s="133"/>
      <c r="E730" s="133"/>
      <c r="F730" s="133"/>
    </row>
    <row r="731" ht="15.75" customHeight="1">
      <c r="A731" s="133"/>
      <c r="B731" s="133"/>
      <c r="C731" s="133"/>
      <c r="D731" s="133"/>
      <c r="E731" s="133"/>
      <c r="F731" s="133"/>
    </row>
    <row r="732" ht="15.75" customHeight="1">
      <c r="A732" s="133"/>
      <c r="B732" s="133"/>
      <c r="C732" s="133"/>
      <c r="D732" s="133"/>
      <c r="E732" s="133"/>
      <c r="F732" s="133"/>
    </row>
    <row r="733" ht="15.75" customHeight="1">
      <c r="A733" s="133"/>
      <c r="B733" s="133"/>
      <c r="C733" s="133"/>
      <c r="D733" s="133"/>
      <c r="E733" s="133"/>
      <c r="F733" s="133"/>
    </row>
    <row r="734" ht="15.75" customHeight="1">
      <c r="A734" s="133"/>
      <c r="B734" s="133"/>
      <c r="C734" s="133"/>
      <c r="D734" s="133"/>
      <c r="E734" s="133"/>
      <c r="F734" s="133"/>
    </row>
    <row r="735" ht="15.75" customHeight="1">
      <c r="A735" s="133"/>
      <c r="B735" s="133"/>
      <c r="C735" s="133"/>
      <c r="D735" s="133"/>
      <c r="E735" s="133"/>
      <c r="F735" s="133"/>
    </row>
    <row r="736" ht="15.75" customHeight="1">
      <c r="A736" s="133"/>
      <c r="B736" s="133"/>
      <c r="C736" s="133"/>
      <c r="D736" s="133"/>
      <c r="E736" s="133"/>
      <c r="F736" s="133"/>
    </row>
    <row r="737" ht="15.75" customHeight="1">
      <c r="A737" s="133"/>
      <c r="B737" s="133"/>
      <c r="C737" s="133"/>
      <c r="D737" s="133"/>
      <c r="E737" s="133"/>
      <c r="F737" s="133"/>
    </row>
    <row r="738" ht="15.75" customHeight="1">
      <c r="A738" s="133"/>
      <c r="B738" s="133"/>
      <c r="C738" s="133"/>
      <c r="D738" s="133"/>
      <c r="E738" s="133"/>
      <c r="F738" s="133"/>
    </row>
    <row r="739" ht="15.75" customHeight="1">
      <c r="A739" s="133"/>
      <c r="B739" s="133"/>
      <c r="C739" s="133"/>
      <c r="D739" s="133"/>
      <c r="E739" s="133"/>
      <c r="F739" s="133"/>
    </row>
    <row r="740" ht="15.75" customHeight="1">
      <c r="A740" s="133"/>
      <c r="B740" s="133"/>
      <c r="C740" s="133"/>
      <c r="D740" s="133"/>
      <c r="E740" s="133"/>
      <c r="F740" s="133"/>
    </row>
    <row r="741" ht="15.75" customHeight="1">
      <c r="A741" s="133"/>
      <c r="B741" s="133"/>
      <c r="C741" s="133"/>
      <c r="D741" s="133"/>
      <c r="E741" s="133"/>
      <c r="F741" s="133"/>
    </row>
    <row r="742" ht="15.75" customHeight="1">
      <c r="A742" s="133"/>
      <c r="B742" s="133"/>
      <c r="C742" s="133"/>
      <c r="D742" s="133"/>
      <c r="E742" s="133"/>
      <c r="F742" s="133"/>
    </row>
    <row r="743" ht="15.75" customHeight="1">
      <c r="A743" s="133"/>
      <c r="B743" s="133"/>
      <c r="C743" s="133"/>
      <c r="D743" s="133"/>
      <c r="E743" s="133"/>
      <c r="F743" s="133"/>
    </row>
    <row r="744" ht="15.75" customHeight="1">
      <c r="A744" s="133"/>
      <c r="B744" s="133"/>
      <c r="C744" s="133"/>
      <c r="D744" s="133"/>
      <c r="E744" s="133"/>
      <c r="F744" s="133"/>
    </row>
    <row r="745" ht="15.75" customHeight="1">
      <c r="A745" s="133"/>
      <c r="B745" s="133"/>
      <c r="C745" s="133"/>
      <c r="D745" s="133"/>
      <c r="E745" s="133"/>
      <c r="F745" s="133"/>
    </row>
    <row r="746" ht="15.75" customHeight="1">
      <c r="A746" s="133"/>
      <c r="B746" s="133"/>
      <c r="C746" s="133"/>
      <c r="D746" s="133"/>
      <c r="E746" s="133"/>
      <c r="F746" s="133"/>
    </row>
    <row r="747" ht="15.75" customHeight="1">
      <c r="A747" s="133"/>
      <c r="B747" s="133"/>
      <c r="C747" s="133"/>
      <c r="D747" s="133"/>
      <c r="E747" s="133"/>
      <c r="F747" s="133"/>
    </row>
    <row r="748" ht="15.75" customHeight="1">
      <c r="A748" s="133"/>
      <c r="B748" s="133"/>
      <c r="C748" s="133"/>
      <c r="D748" s="133"/>
      <c r="E748" s="133"/>
      <c r="F748" s="133"/>
    </row>
    <row r="749" ht="15.75" customHeight="1">
      <c r="A749" s="133"/>
      <c r="B749" s="133"/>
      <c r="C749" s="133"/>
      <c r="D749" s="133"/>
      <c r="E749" s="133"/>
      <c r="F749" s="133"/>
    </row>
    <row r="750" ht="15.75" customHeight="1">
      <c r="A750" s="133"/>
      <c r="B750" s="133"/>
      <c r="C750" s="133"/>
      <c r="D750" s="133"/>
      <c r="E750" s="133"/>
      <c r="F750" s="133"/>
    </row>
    <row r="751" ht="15.75" customHeight="1">
      <c r="A751" s="133"/>
      <c r="B751" s="133"/>
      <c r="C751" s="133"/>
      <c r="D751" s="133"/>
      <c r="E751" s="133"/>
      <c r="F751" s="133"/>
    </row>
    <row r="752" ht="15.75" customHeight="1">
      <c r="A752" s="133"/>
      <c r="B752" s="133"/>
      <c r="C752" s="133"/>
      <c r="D752" s="133"/>
      <c r="E752" s="133"/>
      <c r="F752" s="133"/>
    </row>
    <row r="753" ht="15.75" customHeight="1">
      <c r="A753" s="133"/>
      <c r="B753" s="133"/>
      <c r="C753" s="133"/>
      <c r="D753" s="133"/>
      <c r="E753" s="133"/>
      <c r="F753" s="133"/>
    </row>
    <row r="754" ht="15.75" customHeight="1">
      <c r="A754" s="133"/>
      <c r="B754" s="133"/>
      <c r="C754" s="133"/>
      <c r="D754" s="133"/>
      <c r="E754" s="133"/>
      <c r="F754" s="133"/>
    </row>
    <row r="755" ht="15.75" customHeight="1">
      <c r="A755" s="133"/>
      <c r="B755" s="133"/>
      <c r="C755" s="133"/>
      <c r="D755" s="133"/>
      <c r="E755" s="133"/>
      <c r="F755" s="133"/>
    </row>
    <row r="756" ht="15.75" customHeight="1">
      <c r="A756" s="133"/>
      <c r="B756" s="133"/>
      <c r="C756" s="133"/>
      <c r="D756" s="133"/>
      <c r="E756" s="133"/>
      <c r="F756" s="133"/>
    </row>
    <row r="757" ht="15.75" customHeight="1">
      <c r="A757" s="133"/>
      <c r="B757" s="133"/>
      <c r="C757" s="133"/>
      <c r="D757" s="133"/>
      <c r="E757" s="133"/>
      <c r="F757" s="133"/>
    </row>
    <row r="758" ht="15.75" customHeight="1">
      <c r="A758" s="133"/>
      <c r="B758" s="133"/>
      <c r="C758" s="133"/>
      <c r="D758" s="133"/>
      <c r="E758" s="133"/>
      <c r="F758" s="133"/>
    </row>
    <row r="759" ht="15.75" customHeight="1">
      <c r="A759" s="133"/>
      <c r="B759" s="133"/>
      <c r="C759" s="133"/>
      <c r="D759" s="133"/>
      <c r="E759" s="133"/>
      <c r="F759" s="133"/>
    </row>
    <row r="760" ht="15.75" customHeight="1">
      <c r="A760" s="133"/>
      <c r="B760" s="133"/>
      <c r="C760" s="133"/>
      <c r="D760" s="133"/>
      <c r="E760" s="133"/>
      <c r="F760" s="133"/>
    </row>
    <row r="761" ht="15.75" customHeight="1">
      <c r="A761" s="133"/>
      <c r="B761" s="133"/>
      <c r="C761" s="133"/>
      <c r="D761" s="133"/>
      <c r="E761" s="133"/>
      <c r="F761" s="133"/>
    </row>
    <row r="762" ht="15.75" customHeight="1">
      <c r="A762" s="133"/>
      <c r="B762" s="133"/>
      <c r="C762" s="133"/>
      <c r="D762" s="133"/>
      <c r="E762" s="133"/>
      <c r="F762" s="133"/>
    </row>
    <row r="763" ht="15.75" customHeight="1">
      <c r="A763" s="133"/>
      <c r="B763" s="133"/>
      <c r="C763" s="133"/>
      <c r="D763" s="133"/>
      <c r="E763" s="133"/>
      <c r="F763" s="133"/>
    </row>
    <row r="764" ht="15.75" customHeight="1">
      <c r="A764" s="133"/>
      <c r="B764" s="133"/>
      <c r="C764" s="133"/>
      <c r="D764" s="133"/>
      <c r="E764" s="133"/>
      <c r="F764" s="133"/>
    </row>
    <row r="765" ht="15.75" customHeight="1">
      <c r="A765" s="133"/>
      <c r="B765" s="133"/>
      <c r="C765" s="133"/>
      <c r="D765" s="133"/>
      <c r="E765" s="133"/>
      <c r="F765" s="133"/>
    </row>
    <row r="766" ht="15.75" customHeight="1">
      <c r="A766" s="133"/>
      <c r="B766" s="133"/>
      <c r="C766" s="133"/>
      <c r="D766" s="133"/>
      <c r="E766" s="133"/>
      <c r="F766" s="133"/>
    </row>
    <row r="767" ht="15.75" customHeight="1">
      <c r="A767" s="133"/>
      <c r="B767" s="133"/>
      <c r="C767" s="133"/>
      <c r="D767" s="133"/>
      <c r="E767" s="133"/>
      <c r="F767" s="133"/>
    </row>
    <row r="768" ht="15.75" customHeight="1">
      <c r="A768" s="133"/>
      <c r="B768" s="133"/>
      <c r="C768" s="133"/>
      <c r="D768" s="133"/>
      <c r="E768" s="133"/>
      <c r="F768" s="133"/>
    </row>
    <row r="769" ht="15.75" customHeight="1">
      <c r="A769" s="133"/>
      <c r="B769" s="133"/>
      <c r="C769" s="133"/>
      <c r="D769" s="133"/>
      <c r="E769" s="133"/>
      <c r="F769" s="133"/>
    </row>
    <row r="770" ht="15.75" customHeight="1">
      <c r="A770" s="133"/>
      <c r="B770" s="133"/>
      <c r="C770" s="133"/>
      <c r="D770" s="133"/>
      <c r="E770" s="133"/>
      <c r="F770" s="133"/>
    </row>
    <row r="771" ht="15.75" customHeight="1">
      <c r="A771" s="133"/>
      <c r="B771" s="133"/>
      <c r="C771" s="133"/>
      <c r="D771" s="133"/>
      <c r="E771" s="133"/>
      <c r="F771" s="133"/>
    </row>
    <row r="772" ht="15.75" customHeight="1">
      <c r="A772" s="133"/>
      <c r="B772" s="133"/>
      <c r="C772" s="133"/>
      <c r="D772" s="133"/>
      <c r="E772" s="133"/>
      <c r="F772" s="133"/>
    </row>
    <row r="773" ht="15.75" customHeight="1">
      <c r="A773" s="133"/>
      <c r="B773" s="133"/>
      <c r="C773" s="133"/>
      <c r="D773" s="133"/>
      <c r="E773" s="133"/>
      <c r="F773" s="133"/>
    </row>
    <row r="774" ht="15.75" customHeight="1">
      <c r="A774" s="133"/>
      <c r="B774" s="133"/>
      <c r="C774" s="133"/>
      <c r="D774" s="133"/>
      <c r="E774" s="133"/>
      <c r="F774" s="133"/>
    </row>
    <row r="775" ht="15.75" customHeight="1">
      <c r="A775" s="133"/>
      <c r="B775" s="133"/>
      <c r="C775" s="133"/>
      <c r="D775" s="133"/>
      <c r="E775" s="133"/>
      <c r="F775" s="133"/>
    </row>
    <row r="776" ht="15.75" customHeight="1">
      <c r="A776" s="133"/>
      <c r="B776" s="133"/>
      <c r="C776" s="133"/>
      <c r="D776" s="133"/>
      <c r="E776" s="133"/>
      <c r="F776" s="133"/>
    </row>
    <row r="777" ht="15.75" customHeight="1">
      <c r="A777" s="133"/>
      <c r="B777" s="133"/>
      <c r="C777" s="133"/>
      <c r="D777" s="133"/>
      <c r="E777" s="133"/>
      <c r="F777" s="133"/>
    </row>
    <row r="778" ht="15.75" customHeight="1">
      <c r="A778" s="133"/>
      <c r="B778" s="133"/>
      <c r="C778" s="133"/>
      <c r="D778" s="133"/>
      <c r="E778" s="133"/>
      <c r="F778" s="133"/>
    </row>
    <row r="779" ht="15.75" customHeight="1">
      <c r="A779" s="133"/>
      <c r="B779" s="133"/>
      <c r="C779" s="133"/>
      <c r="D779" s="133"/>
      <c r="E779" s="133"/>
      <c r="F779" s="133"/>
    </row>
    <row r="780" ht="15.75" customHeight="1">
      <c r="A780" s="133"/>
      <c r="B780" s="133"/>
      <c r="C780" s="133"/>
      <c r="D780" s="133"/>
      <c r="E780" s="133"/>
      <c r="F780" s="133"/>
    </row>
    <row r="781" ht="15.75" customHeight="1">
      <c r="A781" s="133"/>
      <c r="B781" s="133"/>
      <c r="C781" s="133"/>
      <c r="D781" s="133"/>
      <c r="E781" s="133"/>
      <c r="F781" s="133"/>
    </row>
    <row r="782" ht="15.75" customHeight="1">
      <c r="A782" s="133"/>
      <c r="B782" s="133"/>
      <c r="C782" s="133"/>
      <c r="D782" s="133"/>
      <c r="E782" s="133"/>
      <c r="F782" s="133"/>
    </row>
    <row r="783" ht="15.75" customHeight="1">
      <c r="A783" s="133"/>
      <c r="B783" s="133"/>
      <c r="C783" s="133"/>
      <c r="D783" s="133"/>
      <c r="E783" s="133"/>
      <c r="F783" s="133"/>
    </row>
    <row r="784" ht="15.75" customHeight="1">
      <c r="A784" s="133"/>
      <c r="B784" s="133"/>
      <c r="C784" s="133"/>
      <c r="D784" s="133"/>
      <c r="E784" s="133"/>
      <c r="F784" s="133"/>
    </row>
    <row r="785" ht="15.75" customHeight="1">
      <c r="A785" s="133"/>
      <c r="B785" s="133"/>
      <c r="C785" s="133"/>
      <c r="D785" s="133"/>
      <c r="E785" s="133"/>
      <c r="F785" s="133"/>
    </row>
    <row r="786" ht="15.75" customHeight="1">
      <c r="A786" s="133"/>
      <c r="B786" s="133"/>
      <c r="C786" s="133"/>
      <c r="D786" s="133"/>
      <c r="E786" s="133"/>
      <c r="F786" s="133"/>
    </row>
    <row r="787" ht="15.75" customHeight="1">
      <c r="A787" s="133"/>
      <c r="B787" s="133"/>
      <c r="C787" s="133"/>
      <c r="D787" s="133"/>
      <c r="E787" s="133"/>
      <c r="F787" s="133"/>
    </row>
    <row r="788" ht="15.75" customHeight="1">
      <c r="A788" s="133"/>
      <c r="B788" s="133"/>
      <c r="C788" s="133"/>
      <c r="D788" s="133"/>
      <c r="E788" s="133"/>
      <c r="F788" s="133"/>
    </row>
    <row r="789" ht="15.75" customHeight="1">
      <c r="A789" s="133"/>
      <c r="B789" s="133"/>
      <c r="C789" s="133"/>
      <c r="D789" s="133"/>
      <c r="E789" s="133"/>
      <c r="F789" s="133"/>
    </row>
    <row r="790" ht="15.75" customHeight="1">
      <c r="A790" s="133"/>
      <c r="B790" s="133"/>
      <c r="C790" s="133"/>
      <c r="D790" s="133"/>
      <c r="E790" s="133"/>
      <c r="F790" s="133"/>
    </row>
    <row r="791" ht="15.75" customHeight="1">
      <c r="A791" s="133"/>
      <c r="B791" s="133"/>
      <c r="C791" s="133"/>
      <c r="D791" s="133"/>
      <c r="E791" s="133"/>
      <c r="F791" s="133"/>
    </row>
    <row r="792" ht="15.75" customHeight="1">
      <c r="A792" s="133"/>
      <c r="B792" s="133"/>
      <c r="C792" s="133"/>
      <c r="D792" s="133"/>
      <c r="E792" s="133"/>
      <c r="F792" s="133"/>
    </row>
    <row r="793" ht="15.75" customHeight="1">
      <c r="A793" s="133"/>
      <c r="B793" s="133"/>
      <c r="C793" s="133"/>
      <c r="D793" s="133"/>
      <c r="E793" s="133"/>
      <c r="F793" s="133"/>
    </row>
    <row r="794" ht="15.75" customHeight="1">
      <c r="A794" s="133"/>
      <c r="B794" s="133"/>
      <c r="C794" s="133"/>
      <c r="D794" s="133"/>
      <c r="E794" s="133"/>
      <c r="F794" s="133"/>
    </row>
    <row r="795" ht="15.75" customHeight="1">
      <c r="A795" s="133"/>
      <c r="B795" s="133"/>
      <c r="C795" s="133"/>
      <c r="D795" s="133"/>
      <c r="E795" s="133"/>
      <c r="F795" s="133"/>
    </row>
    <row r="796" ht="15.75" customHeight="1">
      <c r="A796" s="133"/>
      <c r="B796" s="133"/>
      <c r="C796" s="133"/>
      <c r="D796" s="133"/>
      <c r="E796" s="133"/>
      <c r="F796" s="133"/>
    </row>
    <row r="797" ht="15.75" customHeight="1">
      <c r="A797" s="133"/>
      <c r="B797" s="133"/>
      <c r="C797" s="133"/>
      <c r="D797" s="133"/>
      <c r="E797" s="133"/>
      <c r="F797" s="133"/>
    </row>
    <row r="798" ht="15.75" customHeight="1">
      <c r="A798" s="133"/>
      <c r="B798" s="133"/>
      <c r="C798" s="133"/>
      <c r="D798" s="133"/>
      <c r="E798" s="133"/>
      <c r="F798" s="133"/>
    </row>
    <row r="799" ht="15.75" customHeight="1">
      <c r="A799" s="133"/>
      <c r="B799" s="133"/>
      <c r="C799" s="133"/>
      <c r="D799" s="133"/>
      <c r="E799" s="133"/>
      <c r="F799" s="133"/>
    </row>
    <row r="800" ht="15.75" customHeight="1">
      <c r="A800" s="133"/>
      <c r="B800" s="133"/>
      <c r="C800" s="133"/>
      <c r="D800" s="133"/>
      <c r="E800" s="133"/>
      <c r="F800" s="133"/>
    </row>
    <row r="801" ht="15.75" customHeight="1">
      <c r="A801" s="133"/>
      <c r="B801" s="133"/>
      <c r="C801" s="133"/>
      <c r="D801" s="133"/>
      <c r="E801" s="133"/>
      <c r="F801" s="133"/>
    </row>
    <row r="802" ht="15.75" customHeight="1">
      <c r="A802" s="133"/>
      <c r="B802" s="133"/>
      <c r="C802" s="133"/>
      <c r="D802" s="133"/>
      <c r="E802" s="133"/>
      <c r="F802" s="133"/>
    </row>
    <row r="803" ht="15.75" customHeight="1">
      <c r="A803" s="133"/>
      <c r="B803" s="133"/>
      <c r="C803" s="133"/>
      <c r="D803" s="133"/>
      <c r="E803" s="133"/>
      <c r="F803" s="133"/>
    </row>
    <row r="804" ht="15.75" customHeight="1">
      <c r="A804" s="133"/>
      <c r="B804" s="133"/>
      <c r="C804" s="133"/>
      <c r="D804" s="133"/>
      <c r="E804" s="133"/>
      <c r="F804" s="133"/>
    </row>
    <row r="805" ht="15.75" customHeight="1">
      <c r="A805" s="133"/>
      <c r="B805" s="133"/>
      <c r="C805" s="133"/>
      <c r="D805" s="133"/>
      <c r="E805" s="133"/>
      <c r="F805" s="133"/>
    </row>
    <row r="806" ht="15.75" customHeight="1">
      <c r="A806" s="133"/>
      <c r="B806" s="133"/>
      <c r="C806" s="133"/>
      <c r="D806" s="133"/>
      <c r="E806" s="133"/>
      <c r="F806" s="133"/>
    </row>
    <row r="807" ht="15.75" customHeight="1">
      <c r="A807" s="133"/>
      <c r="B807" s="133"/>
      <c r="C807" s="133"/>
      <c r="D807" s="133"/>
      <c r="E807" s="133"/>
      <c r="F807" s="133"/>
    </row>
    <row r="808" ht="15.75" customHeight="1">
      <c r="A808" s="133"/>
      <c r="B808" s="133"/>
      <c r="C808" s="133"/>
      <c r="D808" s="133"/>
      <c r="E808" s="133"/>
      <c r="F808" s="133"/>
    </row>
    <row r="809" ht="15.75" customHeight="1">
      <c r="A809" s="133"/>
      <c r="B809" s="133"/>
      <c r="C809" s="133"/>
      <c r="D809" s="133"/>
      <c r="E809" s="133"/>
      <c r="F809" s="133"/>
    </row>
    <row r="810" ht="15.75" customHeight="1">
      <c r="A810" s="133"/>
      <c r="B810" s="133"/>
      <c r="C810" s="133"/>
      <c r="D810" s="133"/>
      <c r="E810" s="133"/>
      <c r="F810" s="133"/>
    </row>
    <row r="811" ht="15.75" customHeight="1">
      <c r="A811" s="133"/>
      <c r="B811" s="133"/>
      <c r="C811" s="133"/>
      <c r="D811" s="133"/>
      <c r="E811" s="133"/>
      <c r="F811" s="133"/>
    </row>
    <row r="812" ht="15.75" customHeight="1">
      <c r="A812" s="133"/>
      <c r="B812" s="133"/>
      <c r="C812" s="133"/>
      <c r="D812" s="133"/>
      <c r="E812" s="133"/>
      <c r="F812" s="133"/>
    </row>
    <row r="813" ht="15.75" customHeight="1">
      <c r="A813" s="133"/>
      <c r="B813" s="133"/>
      <c r="C813" s="133"/>
      <c r="D813" s="133"/>
      <c r="E813" s="133"/>
      <c r="F813" s="133"/>
    </row>
    <row r="814" ht="15.75" customHeight="1">
      <c r="A814" s="133"/>
      <c r="B814" s="133"/>
      <c r="C814" s="133"/>
      <c r="D814" s="133"/>
      <c r="E814" s="133"/>
      <c r="F814" s="133"/>
    </row>
    <row r="815" ht="15.75" customHeight="1">
      <c r="A815" s="133"/>
      <c r="B815" s="133"/>
      <c r="C815" s="133"/>
      <c r="D815" s="133"/>
      <c r="E815" s="133"/>
      <c r="F815" s="133"/>
    </row>
    <row r="816" ht="15.75" customHeight="1">
      <c r="A816" s="133"/>
      <c r="B816" s="133"/>
      <c r="C816" s="133"/>
      <c r="D816" s="133"/>
      <c r="E816" s="133"/>
      <c r="F816" s="133"/>
    </row>
    <row r="817" ht="15.75" customHeight="1">
      <c r="A817" s="133"/>
      <c r="B817" s="133"/>
      <c r="C817" s="133"/>
      <c r="D817" s="133"/>
      <c r="E817" s="133"/>
      <c r="F817" s="133"/>
    </row>
    <row r="818" ht="15.75" customHeight="1">
      <c r="A818" s="133"/>
      <c r="B818" s="133"/>
      <c r="C818" s="133"/>
      <c r="D818" s="133"/>
      <c r="E818" s="133"/>
      <c r="F818" s="133"/>
    </row>
    <row r="819" ht="15.75" customHeight="1">
      <c r="A819" s="133"/>
      <c r="B819" s="133"/>
      <c r="C819" s="133"/>
      <c r="D819" s="133"/>
      <c r="E819" s="133"/>
      <c r="F819" s="133"/>
    </row>
    <row r="820" ht="15.75" customHeight="1">
      <c r="A820" s="133"/>
      <c r="B820" s="133"/>
      <c r="C820" s="133"/>
      <c r="D820" s="133"/>
      <c r="E820" s="133"/>
      <c r="F820" s="133"/>
    </row>
    <row r="821" ht="15.75" customHeight="1">
      <c r="A821" s="133"/>
      <c r="B821" s="133"/>
      <c r="C821" s="133"/>
      <c r="D821" s="133"/>
      <c r="E821" s="133"/>
      <c r="F821" s="133"/>
    </row>
    <row r="822" ht="15.75" customHeight="1">
      <c r="A822" s="133"/>
      <c r="B822" s="133"/>
      <c r="C822" s="133"/>
      <c r="D822" s="133"/>
      <c r="E822" s="133"/>
      <c r="F822" s="133"/>
    </row>
    <row r="823" ht="15.75" customHeight="1">
      <c r="A823" s="133"/>
      <c r="B823" s="133"/>
      <c r="C823" s="133"/>
      <c r="D823" s="133"/>
      <c r="E823" s="133"/>
      <c r="F823" s="133"/>
    </row>
    <row r="824" ht="15.75" customHeight="1">
      <c r="A824" s="133"/>
      <c r="B824" s="133"/>
      <c r="C824" s="133"/>
      <c r="D824" s="133"/>
      <c r="E824" s="133"/>
      <c r="F824" s="133"/>
    </row>
    <row r="825" ht="15.75" customHeight="1">
      <c r="A825" s="133"/>
      <c r="B825" s="133"/>
      <c r="C825" s="133"/>
      <c r="D825" s="133"/>
      <c r="E825" s="133"/>
      <c r="F825" s="133"/>
    </row>
    <row r="826" ht="15.75" customHeight="1">
      <c r="A826" s="133"/>
      <c r="B826" s="133"/>
      <c r="C826" s="133"/>
      <c r="D826" s="133"/>
      <c r="E826" s="133"/>
      <c r="F826" s="133"/>
    </row>
    <row r="827" ht="15.75" customHeight="1">
      <c r="A827" s="133"/>
      <c r="B827" s="133"/>
      <c r="C827" s="133"/>
      <c r="D827" s="133"/>
      <c r="E827" s="133"/>
      <c r="F827" s="133"/>
    </row>
    <row r="828" ht="15.75" customHeight="1">
      <c r="A828" s="133"/>
      <c r="B828" s="133"/>
      <c r="C828" s="133"/>
      <c r="D828" s="133"/>
      <c r="E828" s="133"/>
      <c r="F828" s="133"/>
    </row>
    <row r="829" ht="15.75" customHeight="1">
      <c r="A829" s="133"/>
      <c r="B829" s="133"/>
      <c r="C829" s="133"/>
      <c r="D829" s="133"/>
      <c r="E829" s="133"/>
      <c r="F829" s="133"/>
    </row>
    <row r="830" ht="15.75" customHeight="1">
      <c r="A830" s="133"/>
      <c r="B830" s="133"/>
      <c r="C830" s="133"/>
      <c r="D830" s="133"/>
      <c r="E830" s="133"/>
      <c r="F830" s="133"/>
    </row>
    <row r="831" ht="15.75" customHeight="1">
      <c r="A831" s="133"/>
      <c r="B831" s="133"/>
      <c r="C831" s="133"/>
      <c r="D831" s="133"/>
      <c r="E831" s="133"/>
      <c r="F831" s="133"/>
    </row>
    <row r="832" ht="15.75" customHeight="1">
      <c r="A832" s="133"/>
      <c r="B832" s="133"/>
      <c r="C832" s="133"/>
      <c r="D832" s="133"/>
      <c r="E832" s="133"/>
      <c r="F832" s="133"/>
    </row>
    <row r="833" ht="15.75" customHeight="1">
      <c r="A833" s="133"/>
      <c r="B833" s="133"/>
      <c r="C833" s="133"/>
      <c r="D833" s="133"/>
      <c r="E833" s="133"/>
      <c r="F833" s="133"/>
    </row>
    <row r="834" ht="15.75" customHeight="1">
      <c r="A834" s="133"/>
      <c r="B834" s="133"/>
      <c r="C834" s="133"/>
      <c r="D834" s="133"/>
      <c r="E834" s="133"/>
      <c r="F834" s="133"/>
    </row>
    <row r="835" ht="15.75" customHeight="1">
      <c r="A835" s="133"/>
      <c r="B835" s="133"/>
      <c r="C835" s="133"/>
      <c r="D835" s="133"/>
      <c r="E835" s="133"/>
      <c r="F835" s="133"/>
    </row>
    <row r="836" ht="15.75" customHeight="1">
      <c r="A836" s="133"/>
      <c r="B836" s="133"/>
      <c r="C836" s="133"/>
      <c r="D836" s="133"/>
      <c r="E836" s="133"/>
      <c r="F836" s="133"/>
    </row>
    <row r="837" ht="15.75" customHeight="1">
      <c r="A837" s="133"/>
      <c r="B837" s="133"/>
      <c r="C837" s="133"/>
      <c r="D837" s="133"/>
      <c r="E837" s="133"/>
      <c r="F837" s="133"/>
    </row>
    <row r="838" ht="15.75" customHeight="1">
      <c r="A838" s="133"/>
      <c r="B838" s="133"/>
      <c r="C838" s="133"/>
      <c r="D838" s="133"/>
      <c r="E838" s="133"/>
      <c r="F838" s="133"/>
    </row>
    <row r="839" ht="15.75" customHeight="1">
      <c r="A839" s="133"/>
      <c r="B839" s="133"/>
      <c r="C839" s="133"/>
      <c r="D839" s="133"/>
      <c r="E839" s="133"/>
      <c r="F839" s="133"/>
    </row>
    <row r="840" ht="15.75" customHeight="1">
      <c r="A840" s="133"/>
      <c r="B840" s="133"/>
      <c r="C840" s="133"/>
      <c r="D840" s="133"/>
      <c r="E840" s="133"/>
      <c r="F840" s="133"/>
    </row>
    <row r="841" ht="15.75" customHeight="1">
      <c r="A841" s="133"/>
      <c r="B841" s="133"/>
      <c r="C841" s="133"/>
      <c r="D841" s="133"/>
      <c r="E841" s="133"/>
      <c r="F841" s="133"/>
    </row>
    <row r="842" ht="15.75" customHeight="1">
      <c r="A842" s="133"/>
      <c r="B842" s="133"/>
      <c r="C842" s="133"/>
      <c r="D842" s="133"/>
      <c r="E842" s="133"/>
      <c r="F842" s="133"/>
    </row>
    <row r="843" ht="15.75" customHeight="1">
      <c r="A843" s="133"/>
      <c r="B843" s="133"/>
      <c r="C843" s="133"/>
      <c r="D843" s="133"/>
      <c r="E843" s="133"/>
      <c r="F843" s="133"/>
    </row>
    <row r="844" ht="15.75" customHeight="1">
      <c r="A844" s="133"/>
      <c r="B844" s="133"/>
      <c r="C844" s="133"/>
      <c r="D844" s="133"/>
      <c r="E844" s="133"/>
      <c r="F844" s="133"/>
    </row>
    <row r="845" ht="15.75" customHeight="1">
      <c r="A845" s="133"/>
      <c r="B845" s="133"/>
      <c r="C845" s="133"/>
      <c r="D845" s="133"/>
      <c r="E845" s="133"/>
      <c r="F845" s="133"/>
    </row>
    <row r="846" ht="15.75" customHeight="1">
      <c r="A846" s="133"/>
      <c r="B846" s="133"/>
      <c r="C846" s="133"/>
      <c r="D846" s="133"/>
      <c r="E846" s="133"/>
      <c r="F846" s="133"/>
    </row>
    <row r="847" ht="15.75" customHeight="1">
      <c r="A847" s="133"/>
      <c r="B847" s="133"/>
      <c r="C847" s="133"/>
      <c r="D847" s="133"/>
      <c r="E847" s="133"/>
      <c r="F847" s="133"/>
    </row>
    <row r="848" ht="15.75" customHeight="1">
      <c r="A848" s="133"/>
      <c r="B848" s="133"/>
      <c r="C848" s="133"/>
      <c r="D848" s="133"/>
      <c r="E848" s="133"/>
      <c r="F848" s="133"/>
    </row>
    <row r="849" ht="15.75" customHeight="1">
      <c r="A849" s="133"/>
      <c r="B849" s="133"/>
      <c r="C849" s="133"/>
      <c r="D849" s="133"/>
      <c r="E849" s="133"/>
      <c r="F849" s="133"/>
    </row>
    <row r="850" ht="15.75" customHeight="1">
      <c r="A850" s="133"/>
      <c r="B850" s="133"/>
      <c r="C850" s="133"/>
      <c r="D850" s="133"/>
      <c r="E850" s="133"/>
      <c r="F850" s="133"/>
    </row>
    <row r="851" ht="15.75" customHeight="1">
      <c r="A851" s="133"/>
      <c r="B851" s="133"/>
      <c r="C851" s="133"/>
      <c r="D851" s="133"/>
      <c r="E851" s="133"/>
      <c r="F851" s="133"/>
    </row>
    <row r="852" ht="15.75" customHeight="1">
      <c r="A852" s="133"/>
      <c r="B852" s="133"/>
      <c r="C852" s="133"/>
      <c r="D852" s="133"/>
      <c r="E852" s="133"/>
      <c r="F852" s="133"/>
    </row>
    <row r="853" ht="15.75" customHeight="1">
      <c r="A853" s="133"/>
      <c r="B853" s="133"/>
      <c r="C853" s="133"/>
      <c r="D853" s="133"/>
      <c r="E853" s="133"/>
      <c r="F853" s="133"/>
    </row>
    <row r="854" ht="15.75" customHeight="1">
      <c r="A854" s="133"/>
      <c r="B854" s="133"/>
      <c r="C854" s="133"/>
      <c r="D854" s="133"/>
      <c r="E854" s="133"/>
      <c r="F854" s="133"/>
    </row>
    <row r="855" ht="15.75" customHeight="1">
      <c r="A855" s="133"/>
      <c r="B855" s="133"/>
      <c r="C855" s="133"/>
      <c r="D855" s="133"/>
      <c r="E855" s="133"/>
      <c r="F855" s="133"/>
    </row>
    <row r="856" ht="15.75" customHeight="1">
      <c r="A856" s="133"/>
      <c r="B856" s="133"/>
      <c r="C856" s="133"/>
      <c r="D856" s="133"/>
      <c r="E856" s="133"/>
      <c r="F856" s="133"/>
    </row>
    <row r="857" ht="15.75" customHeight="1">
      <c r="A857" s="133"/>
      <c r="B857" s="133"/>
      <c r="C857" s="133"/>
      <c r="D857" s="133"/>
      <c r="E857" s="133"/>
      <c r="F857" s="133"/>
    </row>
    <row r="858" ht="15.75" customHeight="1">
      <c r="A858" s="133"/>
      <c r="B858" s="133"/>
      <c r="C858" s="133"/>
      <c r="D858" s="133"/>
      <c r="E858" s="133"/>
      <c r="F858" s="133"/>
    </row>
    <row r="859" ht="15.75" customHeight="1">
      <c r="A859" s="133"/>
      <c r="B859" s="133"/>
      <c r="C859" s="133"/>
      <c r="D859" s="133"/>
      <c r="E859" s="133"/>
      <c r="F859" s="133"/>
    </row>
    <row r="860" ht="15.75" customHeight="1">
      <c r="A860" s="133"/>
      <c r="B860" s="133"/>
      <c r="C860" s="133"/>
      <c r="D860" s="133"/>
      <c r="E860" s="133"/>
      <c r="F860" s="133"/>
    </row>
    <row r="861" ht="15.75" customHeight="1">
      <c r="A861" s="133"/>
      <c r="B861" s="133"/>
      <c r="C861" s="133"/>
      <c r="D861" s="133"/>
      <c r="E861" s="133"/>
      <c r="F861" s="133"/>
    </row>
    <row r="862" ht="15.75" customHeight="1">
      <c r="A862" s="133"/>
      <c r="B862" s="133"/>
      <c r="C862" s="133"/>
      <c r="D862" s="133"/>
      <c r="E862" s="133"/>
      <c r="F862" s="133"/>
    </row>
    <row r="863" ht="15.75" customHeight="1">
      <c r="A863" s="133"/>
      <c r="B863" s="133"/>
      <c r="C863" s="133"/>
      <c r="D863" s="133"/>
      <c r="E863" s="133"/>
      <c r="F863" s="133"/>
    </row>
    <row r="864" ht="15.75" customHeight="1">
      <c r="A864" s="133"/>
      <c r="B864" s="133"/>
      <c r="C864" s="133"/>
      <c r="D864" s="133"/>
      <c r="E864" s="133"/>
      <c r="F864" s="133"/>
    </row>
    <row r="865" ht="15.75" customHeight="1">
      <c r="A865" s="133"/>
      <c r="B865" s="133"/>
      <c r="C865" s="133"/>
      <c r="D865" s="133"/>
      <c r="E865" s="133"/>
      <c r="F865" s="133"/>
    </row>
    <row r="866" ht="15.75" customHeight="1">
      <c r="A866" s="133"/>
      <c r="B866" s="133"/>
      <c r="C866" s="133"/>
      <c r="D866" s="133"/>
      <c r="E866" s="133"/>
      <c r="F866" s="133"/>
    </row>
    <row r="867" ht="15.75" customHeight="1">
      <c r="A867" s="133"/>
      <c r="B867" s="133"/>
      <c r="C867" s="133"/>
      <c r="D867" s="133"/>
      <c r="E867" s="133"/>
      <c r="F867" s="133"/>
    </row>
    <row r="868" ht="15.75" customHeight="1">
      <c r="A868" s="133"/>
      <c r="B868" s="133"/>
      <c r="C868" s="133"/>
      <c r="D868" s="133"/>
      <c r="E868" s="133"/>
      <c r="F868" s="133"/>
    </row>
    <row r="869" ht="15.75" customHeight="1">
      <c r="A869" s="133"/>
      <c r="B869" s="133"/>
      <c r="C869" s="133"/>
      <c r="D869" s="133"/>
      <c r="E869" s="133"/>
      <c r="F869" s="133"/>
    </row>
    <row r="870" ht="15.75" customHeight="1">
      <c r="A870" s="133"/>
      <c r="B870" s="133"/>
      <c r="C870" s="133"/>
      <c r="D870" s="133"/>
      <c r="E870" s="133"/>
      <c r="F870" s="133"/>
    </row>
    <row r="871" ht="15.75" customHeight="1">
      <c r="A871" s="133"/>
      <c r="B871" s="133"/>
      <c r="C871" s="133"/>
      <c r="D871" s="133"/>
      <c r="E871" s="133"/>
      <c r="F871" s="133"/>
    </row>
    <row r="872" ht="15.75" customHeight="1">
      <c r="A872" s="133"/>
      <c r="B872" s="133"/>
      <c r="C872" s="133"/>
      <c r="D872" s="133"/>
      <c r="E872" s="133"/>
      <c r="F872" s="133"/>
    </row>
    <row r="873" ht="15.75" customHeight="1">
      <c r="A873" s="133"/>
      <c r="B873" s="133"/>
      <c r="C873" s="133"/>
      <c r="D873" s="133"/>
      <c r="E873" s="133"/>
      <c r="F873" s="133"/>
    </row>
    <row r="874" ht="15.75" customHeight="1">
      <c r="A874" s="133"/>
      <c r="B874" s="133"/>
      <c r="C874" s="133"/>
      <c r="D874" s="133"/>
      <c r="E874" s="133"/>
      <c r="F874" s="133"/>
    </row>
    <row r="875" ht="15.75" customHeight="1">
      <c r="A875" s="133"/>
      <c r="B875" s="133"/>
      <c r="C875" s="133"/>
      <c r="D875" s="133"/>
      <c r="E875" s="133"/>
      <c r="F875" s="133"/>
    </row>
    <row r="876" ht="15.75" customHeight="1">
      <c r="A876" s="133"/>
      <c r="B876" s="133"/>
      <c r="C876" s="133"/>
      <c r="D876" s="133"/>
      <c r="E876" s="133"/>
      <c r="F876" s="133"/>
    </row>
    <row r="877" ht="15.75" customHeight="1">
      <c r="A877" s="133"/>
      <c r="B877" s="133"/>
      <c r="C877" s="133"/>
      <c r="D877" s="133"/>
      <c r="E877" s="133"/>
      <c r="F877" s="133"/>
    </row>
    <row r="878" ht="15.75" customHeight="1">
      <c r="A878" s="133"/>
      <c r="B878" s="133"/>
      <c r="C878" s="133"/>
      <c r="D878" s="133"/>
      <c r="E878" s="133"/>
      <c r="F878" s="133"/>
    </row>
    <row r="879" ht="15.75" customHeight="1">
      <c r="A879" s="133"/>
      <c r="B879" s="133"/>
      <c r="C879" s="133"/>
      <c r="D879" s="133"/>
      <c r="E879" s="133"/>
      <c r="F879" s="133"/>
    </row>
    <row r="880" ht="15.75" customHeight="1">
      <c r="A880" s="133"/>
      <c r="B880" s="133"/>
      <c r="C880" s="133"/>
      <c r="D880" s="133"/>
      <c r="E880" s="133"/>
      <c r="F880" s="133"/>
    </row>
    <row r="881" ht="15.75" customHeight="1">
      <c r="A881" s="133"/>
      <c r="B881" s="133"/>
      <c r="C881" s="133"/>
      <c r="D881" s="133"/>
      <c r="E881" s="133"/>
      <c r="F881" s="133"/>
    </row>
    <row r="882" ht="15.75" customHeight="1">
      <c r="A882" s="133"/>
      <c r="B882" s="133"/>
      <c r="C882" s="133"/>
      <c r="D882" s="133"/>
      <c r="E882" s="133"/>
      <c r="F882" s="133"/>
    </row>
    <row r="883" ht="15.75" customHeight="1">
      <c r="A883" s="133"/>
      <c r="B883" s="133"/>
      <c r="C883" s="133"/>
      <c r="D883" s="133"/>
      <c r="E883" s="133"/>
      <c r="F883" s="133"/>
    </row>
    <row r="884" ht="15.75" customHeight="1">
      <c r="A884" s="133"/>
      <c r="B884" s="133"/>
      <c r="C884" s="133"/>
      <c r="D884" s="133"/>
      <c r="E884" s="133"/>
      <c r="F884" s="133"/>
    </row>
    <row r="885" ht="15.75" customHeight="1">
      <c r="A885" s="133"/>
      <c r="B885" s="133"/>
      <c r="C885" s="133"/>
      <c r="D885" s="133"/>
      <c r="E885" s="133"/>
      <c r="F885" s="133"/>
    </row>
    <row r="886" ht="15.75" customHeight="1">
      <c r="A886" s="133"/>
      <c r="B886" s="133"/>
      <c r="C886" s="133"/>
      <c r="D886" s="133"/>
      <c r="E886" s="133"/>
      <c r="F886" s="133"/>
    </row>
    <row r="887" ht="15.75" customHeight="1">
      <c r="A887" s="133"/>
      <c r="B887" s="133"/>
      <c r="C887" s="133"/>
      <c r="D887" s="133"/>
      <c r="E887" s="133"/>
      <c r="F887" s="133"/>
    </row>
    <row r="888" ht="15.75" customHeight="1">
      <c r="A888" s="133"/>
      <c r="B888" s="133"/>
      <c r="C888" s="133"/>
      <c r="D888" s="133"/>
      <c r="E888" s="133"/>
      <c r="F888" s="133"/>
    </row>
    <row r="889" ht="15.75" customHeight="1">
      <c r="A889" s="133"/>
      <c r="B889" s="133"/>
      <c r="C889" s="133"/>
      <c r="D889" s="133"/>
      <c r="E889" s="133"/>
      <c r="F889" s="133"/>
    </row>
    <row r="890" ht="15.75" customHeight="1">
      <c r="A890" s="133"/>
      <c r="B890" s="133"/>
      <c r="C890" s="133"/>
      <c r="D890" s="133"/>
      <c r="E890" s="133"/>
      <c r="F890" s="133"/>
    </row>
    <row r="891" ht="15.75" customHeight="1">
      <c r="A891" s="133"/>
      <c r="B891" s="133"/>
      <c r="C891" s="133"/>
      <c r="D891" s="133"/>
      <c r="E891" s="133"/>
      <c r="F891" s="133"/>
    </row>
    <row r="892" ht="15.75" customHeight="1">
      <c r="A892" s="133"/>
      <c r="B892" s="133"/>
      <c r="C892" s="133"/>
      <c r="D892" s="133"/>
      <c r="E892" s="133"/>
      <c r="F892" s="133"/>
    </row>
    <row r="893" ht="15.75" customHeight="1">
      <c r="A893" s="133"/>
      <c r="B893" s="133"/>
      <c r="C893" s="133"/>
      <c r="D893" s="133"/>
      <c r="E893" s="133"/>
      <c r="F893" s="133"/>
    </row>
    <row r="894" ht="15.75" customHeight="1">
      <c r="A894" s="133"/>
      <c r="B894" s="133"/>
      <c r="C894" s="133"/>
      <c r="D894" s="133"/>
      <c r="E894" s="133"/>
      <c r="F894" s="133"/>
    </row>
    <row r="895" ht="15.75" customHeight="1">
      <c r="A895" s="133"/>
      <c r="B895" s="133"/>
      <c r="C895" s="133"/>
      <c r="D895" s="133"/>
      <c r="E895" s="133"/>
      <c r="F895" s="133"/>
    </row>
    <row r="896" ht="15.75" customHeight="1">
      <c r="A896" s="133"/>
      <c r="B896" s="133"/>
      <c r="C896" s="133"/>
      <c r="D896" s="133"/>
      <c r="E896" s="133"/>
      <c r="F896" s="133"/>
    </row>
    <row r="897" ht="15.75" customHeight="1">
      <c r="A897" s="133"/>
      <c r="B897" s="133"/>
      <c r="C897" s="133"/>
      <c r="D897" s="133"/>
      <c r="E897" s="133"/>
      <c r="F897" s="133"/>
    </row>
    <row r="898" ht="15.75" customHeight="1">
      <c r="A898" s="133"/>
      <c r="B898" s="133"/>
      <c r="C898" s="133"/>
      <c r="D898" s="133"/>
      <c r="E898" s="133"/>
      <c r="F898" s="133"/>
    </row>
    <row r="899" ht="15.75" customHeight="1">
      <c r="A899" s="133"/>
      <c r="B899" s="133"/>
      <c r="C899" s="133"/>
      <c r="D899" s="133"/>
      <c r="E899" s="133"/>
      <c r="F899" s="133"/>
    </row>
    <row r="900" ht="15.75" customHeight="1">
      <c r="A900" s="133"/>
      <c r="B900" s="133"/>
      <c r="C900" s="133"/>
      <c r="D900" s="133"/>
      <c r="E900" s="133"/>
      <c r="F900" s="133"/>
    </row>
    <row r="901" ht="15.75" customHeight="1">
      <c r="A901" s="133"/>
      <c r="B901" s="133"/>
      <c r="C901" s="133"/>
      <c r="D901" s="133"/>
      <c r="E901" s="133"/>
      <c r="F901" s="133"/>
    </row>
    <row r="902" ht="15.75" customHeight="1">
      <c r="A902" s="133"/>
      <c r="B902" s="133"/>
      <c r="C902" s="133"/>
      <c r="D902" s="133"/>
      <c r="E902" s="133"/>
      <c r="F902" s="133"/>
    </row>
    <row r="903" ht="15.75" customHeight="1">
      <c r="A903" s="133"/>
      <c r="B903" s="133"/>
      <c r="C903" s="133"/>
      <c r="D903" s="133"/>
      <c r="E903" s="133"/>
      <c r="F903" s="133"/>
    </row>
    <row r="904" ht="15.75" customHeight="1">
      <c r="A904" s="133"/>
      <c r="B904" s="133"/>
      <c r="C904" s="133"/>
      <c r="D904" s="133"/>
      <c r="E904" s="133"/>
      <c r="F904" s="133"/>
    </row>
    <row r="905" ht="15.75" customHeight="1">
      <c r="A905" s="133"/>
      <c r="B905" s="133"/>
      <c r="C905" s="133"/>
      <c r="D905" s="133"/>
      <c r="E905" s="133"/>
      <c r="F905" s="133"/>
    </row>
    <row r="906" ht="15.75" customHeight="1">
      <c r="A906" s="133"/>
      <c r="B906" s="133"/>
      <c r="C906" s="133"/>
      <c r="D906" s="133"/>
      <c r="E906" s="133"/>
      <c r="F906" s="133"/>
    </row>
    <row r="907" ht="15.75" customHeight="1">
      <c r="A907" s="133"/>
      <c r="B907" s="133"/>
      <c r="C907" s="133"/>
      <c r="D907" s="133"/>
      <c r="E907" s="133"/>
      <c r="F907" s="133"/>
    </row>
    <row r="908" ht="15.75" customHeight="1">
      <c r="A908" s="133"/>
      <c r="B908" s="133"/>
      <c r="C908" s="133"/>
      <c r="D908" s="133"/>
      <c r="E908" s="133"/>
      <c r="F908" s="133"/>
    </row>
    <row r="909" ht="15.75" customHeight="1">
      <c r="A909" s="133"/>
      <c r="B909" s="133"/>
      <c r="C909" s="133"/>
      <c r="D909" s="133"/>
      <c r="E909" s="133"/>
      <c r="F909" s="133"/>
    </row>
    <row r="910" ht="15.75" customHeight="1">
      <c r="A910" s="133"/>
      <c r="B910" s="133"/>
      <c r="C910" s="133"/>
      <c r="D910" s="133"/>
      <c r="E910" s="133"/>
      <c r="F910" s="133"/>
    </row>
    <row r="911" ht="15.75" customHeight="1">
      <c r="A911" s="133"/>
      <c r="B911" s="133"/>
      <c r="C911" s="133"/>
      <c r="D911" s="133"/>
      <c r="E911" s="133"/>
      <c r="F911" s="133"/>
    </row>
    <row r="912" ht="15.75" customHeight="1">
      <c r="A912" s="133"/>
      <c r="B912" s="133"/>
      <c r="C912" s="133"/>
      <c r="D912" s="133"/>
      <c r="E912" s="133"/>
      <c r="F912" s="133"/>
    </row>
    <row r="913" ht="15.75" customHeight="1">
      <c r="A913" s="133"/>
      <c r="B913" s="133"/>
      <c r="C913" s="133"/>
      <c r="D913" s="133"/>
      <c r="E913" s="133"/>
      <c r="F913" s="133"/>
    </row>
    <row r="914" ht="15.75" customHeight="1">
      <c r="A914" s="133"/>
      <c r="B914" s="133"/>
      <c r="C914" s="133"/>
      <c r="D914" s="133"/>
      <c r="E914" s="133"/>
      <c r="F914" s="133"/>
    </row>
    <row r="915" ht="15.75" customHeight="1">
      <c r="A915" s="133"/>
      <c r="B915" s="133"/>
      <c r="C915" s="133"/>
      <c r="D915" s="133"/>
      <c r="E915" s="133"/>
      <c r="F915" s="133"/>
    </row>
    <row r="916" ht="15.75" customHeight="1">
      <c r="A916" s="133"/>
      <c r="B916" s="133"/>
      <c r="C916" s="133"/>
      <c r="D916" s="133"/>
      <c r="E916" s="133"/>
      <c r="F916" s="133"/>
    </row>
    <row r="917" ht="15.75" customHeight="1">
      <c r="A917" s="133"/>
      <c r="B917" s="133"/>
      <c r="C917" s="133"/>
      <c r="D917" s="133"/>
      <c r="E917" s="133"/>
      <c r="F917" s="133"/>
    </row>
    <row r="918" ht="15.75" customHeight="1">
      <c r="A918" s="133"/>
      <c r="B918" s="133"/>
      <c r="C918" s="133"/>
      <c r="D918" s="133"/>
      <c r="E918" s="133"/>
      <c r="F918" s="133"/>
    </row>
    <row r="919" ht="15.75" customHeight="1">
      <c r="A919" s="133"/>
      <c r="B919" s="133"/>
      <c r="C919" s="133"/>
      <c r="D919" s="133"/>
      <c r="E919" s="133"/>
      <c r="F919" s="133"/>
    </row>
    <row r="920" ht="15.75" customHeight="1">
      <c r="A920" s="133"/>
      <c r="B920" s="133"/>
      <c r="C920" s="133"/>
      <c r="D920" s="133"/>
      <c r="E920" s="133"/>
      <c r="F920" s="133"/>
    </row>
    <row r="921" ht="15.75" customHeight="1">
      <c r="A921" s="133"/>
      <c r="B921" s="133"/>
      <c r="C921" s="133"/>
      <c r="D921" s="133"/>
      <c r="E921" s="133"/>
      <c r="F921" s="133"/>
    </row>
    <row r="922" ht="15.75" customHeight="1">
      <c r="A922" s="133"/>
      <c r="B922" s="133"/>
      <c r="C922" s="133"/>
      <c r="D922" s="133"/>
      <c r="E922" s="133"/>
      <c r="F922" s="133"/>
    </row>
    <row r="923" ht="15.75" customHeight="1">
      <c r="A923" s="133"/>
      <c r="B923" s="133"/>
      <c r="C923" s="133"/>
      <c r="D923" s="133"/>
      <c r="E923" s="133"/>
      <c r="F923" s="133"/>
    </row>
    <row r="924" ht="15.75" customHeight="1">
      <c r="A924" s="133"/>
      <c r="B924" s="133"/>
      <c r="C924" s="133"/>
      <c r="D924" s="133"/>
      <c r="E924" s="133"/>
      <c r="F924" s="133"/>
    </row>
    <row r="925" ht="15.75" customHeight="1">
      <c r="A925" s="133"/>
      <c r="B925" s="133"/>
      <c r="C925" s="133"/>
      <c r="D925" s="133"/>
      <c r="E925" s="133"/>
      <c r="F925" s="133"/>
    </row>
    <row r="926" ht="15.75" customHeight="1">
      <c r="A926" s="133"/>
      <c r="B926" s="133"/>
      <c r="C926" s="133"/>
      <c r="D926" s="133"/>
      <c r="E926" s="133"/>
      <c r="F926" s="133"/>
    </row>
    <row r="927" ht="15.75" customHeight="1">
      <c r="A927" s="133"/>
      <c r="B927" s="133"/>
      <c r="C927" s="133"/>
      <c r="D927" s="133"/>
      <c r="E927" s="133"/>
      <c r="F927" s="133"/>
    </row>
    <row r="928" ht="15.75" customHeight="1">
      <c r="A928" s="133"/>
      <c r="B928" s="133"/>
      <c r="C928" s="133"/>
      <c r="D928" s="133"/>
      <c r="E928" s="133"/>
      <c r="F928" s="133"/>
    </row>
    <row r="929" ht="15.75" customHeight="1">
      <c r="A929" s="133"/>
      <c r="B929" s="133"/>
      <c r="C929" s="133"/>
      <c r="D929" s="133"/>
      <c r="E929" s="133"/>
      <c r="F929" s="133"/>
    </row>
    <row r="930" ht="15.75" customHeight="1">
      <c r="A930" s="133"/>
      <c r="B930" s="133"/>
      <c r="C930" s="133"/>
      <c r="D930" s="133"/>
      <c r="E930" s="133"/>
      <c r="F930" s="133"/>
    </row>
    <row r="931" ht="15.75" customHeight="1">
      <c r="A931" s="133"/>
      <c r="B931" s="133"/>
      <c r="C931" s="133"/>
      <c r="D931" s="133"/>
      <c r="E931" s="133"/>
      <c r="F931" s="133"/>
    </row>
    <row r="932" ht="15.75" customHeight="1">
      <c r="A932" s="133"/>
      <c r="B932" s="133"/>
      <c r="C932" s="133"/>
      <c r="D932" s="133"/>
      <c r="E932" s="133"/>
      <c r="F932" s="133"/>
    </row>
    <row r="933" ht="15.75" customHeight="1">
      <c r="A933" s="133"/>
      <c r="B933" s="133"/>
      <c r="C933" s="133"/>
      <c r="D933" s="133"/>
      <c r="E933" s="133"/>
      <c r="F933" s="133"/>
    </row>
    <row r="934" ht="15.75" customHeight="1">
      <c r="A934" s="133"/>
      <c r="B934" s="133"/>
      <c r="C934" s="133"/>
      <c r="D934" s="133"/>
      <c r="E934" s="133"/>
      <c r="F934" s="133"/>
    </row>
    <row r="935" ht="15.75" customHeight="1">
      <c r="A935" s="133"/>
      <c r="B935" s="133"/>
      <c r="C935" s="133"/>
      <c r="D935" s="133"/>
      <c r="E935" s="133"/>
      <c r="F935" s="133"/>
    </row>
    <row r="936" ht="15.75" customHeight="1">
      <c r="A936" s="133"/>
      <c r="B936" s="133"/>
      <c r="C936" s="133"/>
      <c r="D936" s="133"/>
      <c r="E936" s="133"/>
      <c r="F936" s="133"/>
    </row>
    <row r="937" ht="15.75" customHeight="1">
      <c r="A937" s="133"/>
      <c r="B937" s="133"/>
      <c r="C937" s="133"/>
      <c r="D937" s="133"/>
      <c r="E937" s="133"/>
      <c r="F937" s="133"/>
    </row>
    <row r="938" ht="15.75" customHeight="1">
      <c r="A938" s="133"/>
      <c r="B938" s="133"/>
      <c r="C938" s="133"/>
      <c r="D938" s="133"/>
      <c r="E938" s="133"/>
      <c r="F938" s="133"/>
    </row>
    <row r="939" ht="15.75" customHeight="1">
      <c r="A939" s="133"/>
      <c r="B939" s="133"/>
      <c r="C939" s="133"/>
      <c r="D939" s="133"/>
      <c r="E939" s="133"/>
      <c r="F939" s="133"/>
    </row>
    <row r="940" ht="15.75" customHeight="1">
      <c r="A940" s="133"/>
      <c r="B940" s="133"/>
      <c r="C940" s="133"/>
      <c r="D940" s="133"/>
      <c r="E940" s="133"/>
      <c r="F940" s="133"/>
    </row>
    <row r="941" ht="15.75" customHeight="1">
      <c r="A941" s="133"/>
      <c r="B941" s="133"/>
      <c r="C941" s="133"/>
      <c r="D941" s="133"/>
      <c r="E941" s="133"/>
      <c r="F941" s="133"/>
    </row>
    <row r="942" ht="15.75" customHeight="1">
      <c r="A942" s="133"/>
      <c r="B942" s="133"/>
      <c r="C942" s="133"/>
      <c r="D942" s="133"/>
      <c r="E942" s="133"/>
      <c r="F942" s="133"/>
    </row>
    <row r="943" ht="15.75" customHeight="1">
      <c r="A943" s="133"/>
      <c r="B943" s="133"/>
      <c r="C943" s="133"/>
      <c r="D943" s="133"/>
      <c r="E943" s="133"/>
      <c r="F943" s="133"/>
    </row>
    <row r="944" ht="15.75" customHeight="1">
      <c r="A944" s="133"/>
      <c r="B944" s="133"/>
      <c r="C944" s="133"/>
      <c r="D944" s="133"/>
      <c r="E944" s="133"/>
      <c r="F944" s="133"/>
    </row>
    <row r="945" ht="15.75" customHeight="1">
      <c r="A945" s="133"/>
      <c r="B945" s="133"/>
      <c r="C945" s="133"/>
      <c r="D945" s="133"/>
      <c r="E945" s="133"/>
      <c r="F945" s="133"/>
    </row>
    <row r="946" ht="15.75" customHeight="1">
      <c r="A946" s="133"/>
      <c r="B946" s="133"/>
      <c r="C946" s="133"/>
      <c r="D946" s="133"/>
      <c r="E946" s="133"/>
      <c r="F946" s="133"/>
    </row>
    <row r="947" ht="15.75" customHeight="1">
      <c r="A947" s="133"/>
      <c r="B947" s="133"/>
      <c r="C947" s="133"/>
      <c r="D947" s="133"/>
      <c r="E947" s="133"/>
      <c r="F947" s="133"/>
    </row>
    <row r="948" ht="15.75" customHeight="1">
      <c r="A948" s="133"/>
      <c r="B948" s="133"/>
      <c r="C948" s="133"/>
      <c r="D948" s="133"/>
      <c r="E948" s="133"/>
      <c r="F948" s="133"/>
    </row>
    <row r="949" ht="15.75" customHeight="1">
      <c r="A949" s="133"/>
      <c r="B949" s="133"/>
      <c r="C949" s="133"/>
      <c r="D949" s="133"/>
      <c r="E949" s="133"/>
      <c r="F949" s="133"/>
    </row>
    <row r="950" ht="15.75" customHeight="1">
      <c r="A950" s="133"/>
      <c r="B950" s="133"/>
      <c r="C950" s="133"/>
      <c r="D950" s="133"/>
      <c r="E950" s="133"/>
      <c r="F950" s="133"/>
    </row>
    <row r="951" ht="15.75" customHeight="1">
      <c r="A951" s="133"/>
      <c r="B951" s="133"/>
      <c r="C951" s="133"/>
      <c r="D951" s="133"/>
      <c r="E951" s="133"/>
      <c r="F951" s="133"/>
    </row>
    <row r="952" ht="15.75" customHeight="1">
      <c r="A952" s="133"/>
      <c r="B952" s="133"/>
      <c r="C952" s="133"/>
      <c r="D952" s="133"/>
      <c r="E952" s="133"/>
      <c r="F952" s="133"/>
    </row>
    <row r="953" ht="15.75" customHeight="1">
      <c r="A953" s="133"/>
      <c r="B953" s="133"/>
      <c r="C953" s="133"/>
      <c r="D953" s="133"/>
      <c r="E953" s="133"/>
      <c r="F953" s="133"/>
    </row>
    <row r="954" ht="15.75" customHeight="1">
      <c r="A954" s="133"/>
      <c r="B954" s="133"/>
      <c r="C954" s="133"/>
      <c r="D954" s="133"/>
      <c r="E954" s="133"/>
      <c r="F954" s="133"/>
    </row>
    <row r="955" ht="15.75" customHeight="1">
      <c r="A955" s="133"/>
      <c r="B955" s="133"/>
      <c r="C955" s="133"/>
      <c r="D955" s="133"/>
      <c r="E955" s="133"/>
      <c r="F955" s="133"/>
    </row>
    <row r="956" ht="15.75" customHeight="1">
      <c r="A956" s="133"/>
      <c r="B956" s="133"/>
      <c r="C956" s="133"/>
      <c r="D956" s="133"/>
      <c r="E956" s="133"/>
      <c r="F956" s="133"/>
    </row>
    <row r="957" ht="15.75" customHeight="1">
      <c r="A957" s="133"/>
      <c r="B957" s="133"/>
      <c r="C957" s="133"/>
      <c r="D957" s="133"/>
      <c r="E957" s="133"/>
      <c r="F957" s="133"/>
    </row>
    <row r="958" ht="15.75" customHeight="1">
      <c r="A958" s="133"/>
      <c r="B958" s="133"/>
      <c r="C958" s="133"/>
      <c r="D958" s="133"/>
      <c r="E958" s="133"/>
      <c r="F958" s="133"/>
    </row>
    <row r="959" ht="15.75" customHeight="1">
      <c r="A959" s="133"/>
      <c r="B959" s="133"/>
      <c r="C959" s="133"/>
      <c r="D959" s="133"/>
      <c r="E959" s="133"/>
      <c r="F959" s="133"/>
    </row>
    <row r="960" ht="15.75" customHeight="1">
      <c r="A960" s="133"/>
      <c r="B960" s="133"/>
      <c r="C960" s="133"/>
      <c r="D960" s="133"/>
      <c r="E960" s="133"/>
      <c r="F960" s="133"/>
    </row>
    <row r="961" ht="15.75" customHeight="1">
      <c r="A961" s="133"/>
      <c r="B961" s="133"/>
      <c r="C961" s="133"/>
      <c r="D961" s="133"/>
      <c r="E961" s="133"/>
      <c r="F961" s="133"/>
    </row>
    <row r="962" ht="15.75" customHeight="1">
      <c r="A962" s="133"/>
      <c r="B962" s="133"/>
      <c r="C962" s="133"/>
      <c r="D962" s="133"/>
      <c r="E962" s="133"/>
      <c r="F962" s="133"/>
    </row>
    <row r="963" ht="15.75" customHeight="1">
      <c r="A963" s="133"/>
      <c r="B963" s="133"/>
      <c r="C963" s="133"/>
      <c r="D963" s="133"/>
      <c r="E963" s="133"/>
      <c r="F963" s="133"/>
    </row>
    <row r="964" ht="15.75" customHeight="1">
      <c r="A964" s="133"/>
      <c r="B964" s="133"/>
      <c r="C964" s="133"/>
      <c r="D964" s="133"/>
      <c r="E964" s="133"/>
      <c r="F964" s="133"/>
    </row>
    <row r="965" ht="15.75" customHeight="1">
      <c r="A965" s="133"/>
      <c r="B965" s="133"/>
      <c r="C965" s="133"/>
      <c r="D965" s="133"/>
      <c r="E965" s="133"/>
      <c r="F965" s="133"/>
    </row>
    <row r="966" ht="15.75" customHeight="1">
      <c r="A966" s="133"/>
      <c r="B966" s="133"/>
      <c r="C966" s="133"/>
      <c r="D966" s="133"/>
      <c r="E966" s="133"/>
      <c r="F966" s="133"/>
    </row>
    <row r="967" ht="15.75" customHeight="1">
      <c r="A967" s="133"/>
      <c r="B967" s="133"/>
      <c r="C967" s="133"/>
      <c r="D967" s="133"/>
      <c r="E967" s="133"/>
      <c r="F967" s="133"/>
    </row>
    <row r="968" ht="15.75" customHeight="1">
      <c r="A968" s="133"/>
      <c r="B968" s="133"/>
      <c r="C968" s="133"/>
      <c r="D968" s="133"/>
      <c r="E968" s="133"/>
      <c r="F968" s="133"/>
    </row>
    <row r="969" ht="15.75" customHeight="1">
      <c r="A969" s="133"/>
      <c r="B969" s="133"/>
      <c r="C969" s="133"/>
      <c r="D969" s="133"/>
      <c r="E969" s="133"/>
      <c r="F969" s="133"/>
    </row>
    <row r="970" ht="15.75" customHeight="1">
      <c r="A970" s="133"/>
      <c r="B970" s="133"/>
      <c r="C970" s="133"/>
      <c r="D970" s="133"/>
      <c r="E970" s="133"/>
      <c r="F970" s="133"/>
    </row>
    <row r="971" ht="15.75" customHeight="1">
      <c r="A971" s="133"/>
      <c r="B971" s="133"/>
      <c r="C971" s="133"/>
      <c r="D971" s="133"/>
      <c r="E971" s="133"/>
      <c r="F971" s="133"/>
    </row>
    <row r="972" ht="15.75" customHeight="1">
      <c r="A972" s="133"/>
      <c r="B972" s="133"/>
      <c r="C972" s="133"/>
      <c r="D972" s="133"/>
      <c r="E972" s="133"/>
      <c r="F972" s="133"/>
    </row>
    <row r="973" ht="15.75" customHeight="1">
      <c r="A973" s="133"/>
      <c r="B973" s="133"/>
      <c r="C973" s="133"/>
      <c r="D973" s="133"/>
      <c r="E973" s="133"/>
      <c r="F973" s="133"/>
    </row>
    <row r="974" ht="15.75" customHeight="1">
      <c r="A974" s="133"/>
      <c r="B974" s="133"/>
      <c r="C974" s="133"/>
      <c r="D974" s="133"/>
      <c r="E974" s="133"/>
      <c r="F974" s="133"/>
    </row>
    <row r="975" ht="15.75" customHeight="1">
      <c r="A975" s="133"/>
      <c r="B975" s="133"/>
      <c r="C975" s="133"/>
      <c r="D975" s="133"/>
      <c r="E975" s="133"/>
      <c r="F975" s="133"/>
    </row>
    <row r="976" ht="15.75" customHeight="1">
      <c r="A976" s="133"/>
      <c r="B976" s="133"/>
      <c r="C976" s="133"/>
      <c r="D976" s="133"/>
      <c r="E976" s="133"/>
      <c r="F976" s="133"/>
    </row>
    <row r="977" ht="15.75" customHeight="1">
      <c r="A977" s="133"/>
      <c r="B977" s="133"/>
      <c r="C977" s="133"/>
      <c r="D977" s="133"/>
      <c r="E977" s="133"/>
      <c r="F977" s="133"/>
    </row>
    <row r="978" ht="15.75" customHeight="1">
      <c r="A978" s="133"/>
      <c r="B978" s="133"/>
      <c r="C978" s="133"/>
      <c r="D978" s="133"/>
      <c r="E978" s="133"/>
      <c r="F978" s="133"/>
    </row>
    <row r="979" ht="15.75" customHeight="1">
      <c r="A979" s="133"/>
      <c r="B979" s="133"/>
      <c r="C979" s="133"/>
      <c r="D979" s="133"/>
      <c r="E979" s="133"/>
      <c r="F979" s="133"/>
    </row>
    <row r="980" ht="15.75" customHeight="1">
      <c r="A980" s="133"/>
      <c r="B980" s="133"/>
      <c r="C980" s="133"/>
      <c r="D980" s="133"/>
      <c r="E980" s="133"/>
      <c r="F980" s="133"/>
    </row>
    <row r="981" ht="15.75" customHeight="1">
      <c r="A981" s="133"/>
      <c r="B981" s="133"/>
      <c r="C981" s="133"/>
      <c r="D981" s="133"/>
      <c r="E981" s="133"/>
      <c r="F981" s="133"/>
    </row>
    <row r="982" ht="15.75" customHeight="1">
      <c r="A982" s="133"/>
      <c r="B982" s="133"/>
      <c r="C982" s="133"/>
      <c r="D982" s="133"/>
      <c r="E982" s="133"/>
      <c r="F982" s="133"/>
    </row>
    <row r="983" ht="15.75" customHeight="1">
      <c r="A983" s="133"/>
      <c r="B983" s="133"/>
      <c r="C983" s="133"/>
      <c r="D983" s="133"/>
      <c r="E983" s="133"/>
      <c r="F983" s="133"/>
    </row>
    <row r="984" ht="15.75" customHeight="1">
      <c r="A984" s="133"/>
      <c r="B984" s="133"/>
      <c r="C984" s="133"/>
      <c r="D984" s="133"/>
      <c r="E984" s="133"/>
      <c r="F984" s="133"/>
    </row>
    <row r="985" ht="15.75" customHeight="1">
      <c r="A985" s="133"/>
      <c r="B985" s="133"/>
      <c r="C985" s="133"/>
      <c r="D985" s="133"/>
      <c r="E985" s="133"/>
      <c r="F985" s="133"/>
    </row>
    <row r="986" ht="15.75" customHeight="1">
      <c r="A986" s="133"/>
      <c r="B986" s="133"/>
      <c r="C986" s="133"/>
      <c r="D986" s="133"/>
      <c r="E986" s="133"/>
      <c r="F986" s="133"/>
    </row>
    <row r="987" ht="15.75" customHeight="1">
      <c r="A987" s="133"/>
      <c r="B987" s="133"/>
      <c r="C987" s="133"/>
      <c r="D987" s="133"/>
      <c r="E987" s="133"/>
      <c r="F987" s="133"/>
    </row>
    <row r="988" ht="15.75" customHeight="1">
      <c r="A988" s="133"/>
      <c r="B988" s="133"/>
      <c r="C988" s="133"/>
      <c r="D988" s="133"/>
      <c r="E988" s="133"/>
      <c r="F988" s="133"/>
    </row>
    <row r="989" ht="15.75" customHeight="1">
      <c r="A989" s="133"/>
      <c r="B989" s="133"/>
      <c r="C989" s="133"/>
      <c r="D989" s="133"/>
      <c r="E989" s="133"/>
      <c r="F989" s="133"/>
    </row>
    <row r="990" ht="15.75" customHeight="1">
      <c r="A990" s="133"/>
      <c r="B990" s="133"/>
      <c r="C990" s="133"/>
      <c r="D990" s="133"/>
      <c r="E990" s="133"/>
      <c r="F990" s="133"/>
    </row>
    <row r="991" ht="15.75" customHeight="1">
      <c r="A991" s="133"/>
      <c r="B991" s="133"/>
      <c r="C991" s="133"/>
      <c r="D991" s="133"/>
      <c r="E991" s="133"/>
      <c r="F991" s="133"/>
    </row>
    <row r="992" ht="15.75" customHeight="1">
      <c r="A992" s="133"/>
      <c r="B992" s="133"/>
      <c r="C992" s="133"/>
      <c r="D992" s="133"/>
      <c r="E992" s="133"/>
      <c r="F992" s="133"/>
    </row>
    <row r="993" ht="15.75" customHeight="1">
      <c r="A993" s="133"/>
      <c r="B993" s="133"/>
      <c r="C993" s="133"/>
      <c r="D993" s="133"/>
      <c r="E993" s="133"/>
      <c r="F993" s="133"/>
    </row>
    <row r="994" ht="15.75" customHeight="1">
      <c r="A994" s="133"/>
      <c r="B994" s="133"/>
      <c r="C994" s="133"/>
      <c r="D994" s="133"/>
      <c r="E994" s="133"/>
      <c r="F994" s="133"/>
    </row>
    <row r="995" ht="15.75" customHeight="1">
      <c r="A995" s="133"/>
      <c r="B995" s="133"/>
      <c r="C995" s="133"/>
      <c r="D995" s="133"/>
      <c r="E995" s="133"/>
      <c r="F995" s="133"/>
    </row>
    <row r="996" ht="15.75" customHeight="1">
      <c r="A996" s="133"/>
      <c r="B996" s="133"/>
      <c r="C996" s="133"/>
      <c r="D996" s="133"/>
      <c r="E996" s="133"/>
      <c r="F996" s="133"/>
    </row>
    <row r="997" ht="15.75" customHeight="1">
      <c r="A997" s="133"/>
      <c r="B997" s="133"/>
      <c r="C997" s="133"/>
      <c r="D997" s="133"/>
      <c r="E997" s="133"/>
      <c r="F997" s="133"/>
    </row>
    <row r="998" ht="15.75" customHeight="1">
      <c r="A998" s="133"/>
      <c r="B998" s="133"/>
      <c r="C998" s="133"/>
      <c r="D998" s="133"/>
      <c r="E998" s="133"/>
      <c r="F998" s="133"/>
    </row>
    <row r="999" ht="15.75" customHeight="1">
      <c r="A999" s="133"/>
      <c r="B999" s="133"/>
      <c r="C999" s="133"/>
      <c r="D999" s="133"/>
      <c r="E999" s="133"/>
      <c r="F999" s="133"/>
    </row>
    <row r="1000" ht="15.75" customHeight="1">
      <c r="A1000" s="133"/>
      <c r="B1000" s="133"/>
      <c r="C1000" s="133"/>
      <c r="D1000" s="133"/>
      <c r="E1000" s="133"/>
      <c r="F1000" s="133"/>
    </row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43"/>
    <col customWidth="1" min="2" max="2" width="41.0"/>
    <col customWidth="1" min="3" max="4" width="8.57"/>
    <col customWidth="1" min="5" max="5" width="9.29"/>
    <col customWidth="1" min="6" max="6" width="7.57"/>
    <col customWidth="1" min="7" max="7" width="7.71"/>
  </cols>
  <sheetData>
    <row r="1">
      <c r="A1" s="544" t="s">
        <v>0</v>
      </c>
      <c r="B1" s="544" t="s">
        <v>1</v>
      </c>
      <c r="C1" s="712" t="s">
        <v>2</v>
      </c>
      <c r="D1" s="3"/>
      <c r="E1" s="713" t="s">
        <v>587</v>
      </c>
      <c r="F1" s="714" t="s">
        <v>588</v>
      </c>
      <c r="G1" s="715" t="s">
        <v>589</v>
      </c>
    </row>
    <row r="2">
      <c r="A2" s="13"/>
      <c r="B2" s="13"/>
      <c r="C2" s="14"/>
      <c r="D2" s="15"/>
      <c r="E2" s="13"/>
      <c r="F2" s="13"/>
      <c r="G2" s="13"/>
    </row>
    <row r="3">
      <c r="A3" s="24"/>
      <c r="B3" s="24"/>
      <c r="C3" s="716" t="s">
        <v>21</v>
      </c>
      <c r="D3" s="716" t="s">
        <v>22</v>
      </c>
      <c r="E3" s="24"/>
      <c r="F3" s="24"/>
      <c r="G3" s="24"/>
    </row>
    <row r="4">
      <c r="A4" s="101" t="s">
        <v>150</v>
      </c>
      <c r="B4" s="102" t="s">
        <v>151</v>
      </c>
      <c r="C4" s="103">
        <v>44712.0</v>
      </c>
      <c r="D4" s="103">
        <v>44712.0</v>
      </c>
      <c r="E4" s="106">
        <v>0.4449</v>
      </c>
      <c r="F4" s="106">
        <v>0.4449</v>
      </c>
      <c r="G4" s="106">
        <f>F4-E4</f>
        <v>0</v>
      </c>
    </row>
    <row r="5">
      <c r="A5" s="44" t="s">
        <v>152</v>
      </c>
      <c r="B5" s="45" t="s">
        <v>153</v>
      </c>
      <c r="C5" s="46">
        <v>44713.0</v>
      </c>
      <c r="D5" s="46">
        <v>44725.0</v>
      </c>
      <c r="E5" s="121"/>
      <c r="F5" s="121"/>
      <c r="G5" s="121"/>
    </row>
    <row r="6">
      <c r="A6" s="125" t="s">
        <v>154</v>
      </c>
      <c r="B6" s="126" t="s">
        <v>155</v>
      </c>
      <c r="C6" s="127">
        <v>44713.0</v>
      </c>
      <c r="D6" s="127">
        <v>44716.0</v>
      </c>
      <c r="E6" s="63">
        <v>0.4586</v>
      </c>
      <c r="F6" s="63">
        <v>0.4586</v>
      </c>
      <c r="G6" s="63">
        <f t="shared" ref="G6:G23" si="1">F6-E6</f>
        <v>0</v>
      </c>
    </row>
    <row r="7">
      <c r="A7" s="125" t="s">
        <v>156</v>
      </c>
      <c r="B7" s="126" t="s">
        <v>157</v>
      </c>
      <c r="C7" s="127">
        <v>44713.0</v>
      </c>
      <c r="D7" s="127">
        <v>44719.0</v>
      </c>
      <c r="E7" s="63">
        <v>0.4745</v>
      </c>
      <c r="F7" s="63">
        <v>0.4745</v>
      </c>
      <c r="G7" s="63">
        <f t="shared" si="1"/>
        <v>0</v>
      </c>
    </row>
    <row r="8">
      <c r="A8" s="125" t="s">
        <v>158</v>
      </c>
      <c r="B8" s="58" t="s">
        <v>159</v>
      </c>
      <c r="C8" s="127">
        <v>44713.0</v>
      </c>
      <c r="D8" s="127">
        <v>44719.0</v>
      </c>
      <c r="E8" s="63">
        <v>0.4983</v>
      </c>
      <c r="F8" s="63">
        <v>0.4983</v>
      </c>
      <c r="G8" s="63">
        <f t="shared" si="1"/>
        <v>0</v>
      </c>
    </row>
    <row r="9">
      <c r="A9" s="125" t="s">
        <v>160</v>
      </c>
      <c r="B9" s="126" t="s">
        <v>161</v>
      </c>
      <c r="C9" s="127">
        <v>44715.0</v>
      </c>
      <c r="D9" s="127">
        <v>44725.0</v>
      </c>
      <c r="E9" s="63">
        <v>0.5437</v>
      </c>
      <c r="F9" s="63">
        <v>0.5437</v>
      </c>
      <c r="G9" s="63">
        <f t="shared" si="1"/>
        <v>0</v>
      </c>
    </row>
    <row r="10">
      <c r="A10" s="125" t="s">
        <v>162</v>
      </c>
      <c r="B10" s="126" t="s">
        <v>163</v>
      </c>
      <c r="C10" s="127">
        <v>44717.0</v>
      </c>
      <c r="D10" s="127">
        <v>44717.0</v>
      </c>
      <c r="E10" s="63">
        <v>0.5448</v>
      </c>
      <c r="F10" s="63">
        <v>0.5448</v>
      </c>
      <c r="G10" s="63">
        <f t="shared" si="1"/>
        <v>0</v>
      </c>
    </row>
    <row r="11">
      <c r="A11" s="125" t="s">
        <v>164</v>
      </c>
      <c r="B11" s="126" t="s">
        <v>165</v>
      </c>
      <c r="C11" s="127">
        <v>44721.0</v>
      </c>
      <c r="D11" s="127">
        <v>44722.0</v>
      </c>
      <c r="E11" s="63">
        <v>0.5562</v>
      </c>
      <c r="F11" s="63">
        <v>0.5562</v>
      </c>
      <c r="G11" s="63">
        <f t="shared" si="1"/>
        <v>0</v>
      </c>
    </row>
    <row r="12">
      <c r="A12" s="125" t="s">
        <v>166</v>
      </c>
      <c r="B12" s="126" t="s">
        <v>167</v>
      </c>
      <c r="C12" s="127">
        <v>44724.0</v>
      </c>
      <c r="D12" s="127">
        <v>44724.0</v>
      </c>
      <c r="E12" s="63">
        <v>0.5573</v>
      </c>
      <c r="F12" s="63">
        <v>0.5573</v>
      </c>
      <c r="G12" s="63">
        <f t="shared" si="1"/>
        <v>0</v>
      </c>
    </row>
    <row r="13">
      <c r="A13" s="81" t="s">
        <v>168</v>
      </c>
      <c r="B13" s="82" t="s">
        <v>169</v>
      </c>
      <c r="C13" s="83">
        <v>44718.0</v>
      </c>
      <c r="D13" s="83">
        <v>44725.0</v>
      </c>
      <c r="E13" s="87">
        <v>0.5846</v>
      </c>
      <c r="F13" s="87">
        <v>0.5846</v>
      </c>
      <c r="G13" s="87">
        <f t="shared" si="1"/>
        <v>0</v>
      </c>
    </row>
    <row r="14">
      <c r="A14" s="101" t="s">
        <v>170</v>
      </c>
      <c r="B14" s="102" t="s">
        <v>171</v>
      </c>
      <c r="C14" s="103">
        <v>44726.0</v>
      </c>
      <c r="D14" s="103">
        <v>44726.0</v>
      </c>
      <c r="E14" s="106">
        <v>0.5857</v>
      </c>
      <c r="F14" s="106">
        <v>0.5857</v>
      </c>
      <c r="G14" s="106">
        <f t="shared" si="1"/>
        <v>0</v>
      </c>
    </row>
    <row r="15">
      <c r="A15" s="708" t="s">
        <v>174</v>
      </c>
      <c r="B15" s="709" t="s">
        <v>175</v>
      </c>
      <c r="C15" s="710">
        <v>44726.0</v>
      </c>
      <c r="D15" s="710">
        <v>44742.0</v>
      </c>
      <c r="E15" s="62">
        <v>0.6652</v>
      </c>
      <c r="F15" s="62">
        <v>0.6493</v>
      </c>
      <c r="G15" s="63">
        <f t="shared" si="1"/>
        <v>-0.0159</v>
      </c>
    </row>
    <row r="16">
      <c r="A16" s="711" t="s">
        <v>176</v>
      </c>
      <c r="B16" s="129" t="s">
        <v>177</v>
      </c>
      <c r="C16" s="710">
        <v>44727.0</v>
      </c>
      <c r="D16" s="710">
        <v>44730.0</v>
      </c>
      <c r="E16" s="62">
        <v>0.6755</v>
      </c>
      <c r="F16" s="62">
        <v>0.6549</v>
      </c>
      <c r="G16" s="63">
        <f t="shared" si="1"/>
        <v>-0.0206</v>
      </c>
    </row>
    <row r="17">
      <c r="A17" s="711" t="s">
        <v>178</v>
      </c>
      <c r="B17" s="709" t="s">
        <v>179</v>
      </c>
      <c r="C17" s="710">
        <v>44731.0</v>
      </c>
      <c r="D17" s="710">
        <v>44731.0</v>
      </c>
      <c r="E17" s="62">
        <v>0.6776</v>
      </c>
      <c r="F17" s="62">
        <v>0.6561</v>
      </c>
      <c r="G17" s="63">
        <f t="shared" si="1"/>
        <v>-0.0215</v>
      </c>
    </row>
    <row r="18">
      <c r="A18" s="711" t="s">
        <v>180</v>
      </c>
      <c r="B18" s="709" t="s">
        <v>590</v>
      </c>
      <c r="C18" s="710">
        <v>44732.0</v>
      </c>
      <c r="D18" s="710">
        <v>44744.0</v>
      </c>
      <c r="E18" s="62">
        <v>0.706</v>
      </c>
      <c r="F18" s="62">
        <v>0.6844</v>
      </c>
      <c r="G18" s="63">
        <f t="shared" si="1"/>
        <v>-0.0216</v>
      </c>
    </row>
    <row r="19">
      <c r="A19" s="711" t="s">
        <v>182</v>
      </c>
      <c r="B19" s="709" t="s">
        <v>183</v>
      </c>
      <c r="C19" s="710">
        <v>44738.0</v>
      </c>
      <c r="D19" s="710">
        <v>44738.0</v>
      </c>
      <c r="E19" s="62">
        <v>0.7072</v>
      </c>
      <c r="F19" s="62">
        <v>0.6856</v>
      </c>
      <c r="G19" s="63">
        <f t="shared" si="1"/>
        <v>-0.0216</v>
      </c>
    </row>
    <row r="20">
      <c r="A20" s="711" t="s">
        <v>184</v>
      </c>
      <c r="B20" s="709" t="s">
        <v>185</v>
      </c>
      <c r="C20" s="710">
        <v>44739.0</v>
      </c>
      <c r="D20" s="710">
        <v>44744.0</v>
      </c>
      <c r="E20" s="62">
        <v>0.7412</v>
      </c>
      <c r="F20" s="62">
        <v>0.7094</v>
      </c>
      <c r="G20" s="63">
        <f t="shared" si="1"/>
        <v>-0.0318</v>
      </c>
    </row>
    <row r="21" ht="15.75" customHeight="1">
      <c r="A21" s="711" t="s">
        <v>186</v>
      </c>
      <c r="B21" s="709" t="s">
        <v>187</v>
      </c>
      <c r="C21" s="710">
        <v>44739.0</v>
      </c>
      <c r="D21" s="130">
        <v>44744.0</v>
      </c>
      <c r="E21" s="62">
        <v>0.7526</v>
      </c>
      <c r="F21" s="62">
        <v>0.7208</v>
      </c>
      <c r="G21" s="63">
        <f t="shared" si="1"/>
        <v>-0.0318</v>
      </c>
    </row>
    <row r="22" ht="15.75" customHeight="1">
      <c r="A22" s="81" t="s">
        <v>188</v>
      </c>
      <c r="B22" s="82" t="s">
        <v>189</v>
      </c>
      <c r="C22" s="83">
        <v>44732.0</v>
      </c>
      <c r="D22" s="83">
        <v>44740.0</v>
      </c>
      <c r="E22" s="87">
        <v>0.7798</v>
      </c>
      <c r="F22" s="87">
        <v>0.748</v>
      </c>
      <c r="G22" s="87">
        <f t="shared" si="1"/>
        <v>-0.0318</v>
      </c>
    </row>
    <row r="23" ht="15.75" customHeight="1">
      <c r="A23" s="101" t="s">
        <v>190</v>
      </c>
      <c r="B23" s="102" t="s">
        <v>191</v>
      </c>
      <c r="C23" s="103">
        <v>44740.0</v>
      </c>
      <c r="D23" s="103">
        <v>44740.0</v>
      </c>
      <c r="E23" s="106">
        <v>0.7809</v>
      </c>
      <c r="F23" s="106">
        <v>0.7491</v>
      </c>
      <c r="G23" s="106">
        <f t="shared" si="1"/>
        <v>-0.0318</v>
      </c>
    </row>
    <row r="24" ht="15.75" customHeight="1">
      <c r="A24" s="133"/>
      <c r="B24" s="133"/>
      <c r="C24" s="133"/>
      <c r="D24" s="133"/>
      <c r="E24" s="133"/>
      <c r="F24" s="133"/>
      <c r="G24" s="133"/>
    </row>
    <row r="25" ht="15.75" customHeight="1">
      <c r="A25" s="133"/>
      <c r="B25" s="133"/>
      <c r="C25" s="133"/>
      <c r="D25" s="133"/>
      <c r="E25" s="133"/>
      <c r="F25" s="133"/>
      <c r="G25" s="133"/>
    </row>
    <row r="26" ht="15.75" customHeight="1">
      <c r="A26" s="133"/>
      <c r="B26" s="133"/>
      <c r="C26" s="133"/>
      <c r="D26" s="133"/>
      <c r="E26" s="133"/>
      <c r="F26" s="133"/>
      <c r="G26" s="133"/>
    </row>
    <row r="27" ht="15.75" customHeight="1">
      <c r="A27" s="133"/>
      <c r="B27" s="133"/>
      <c r="C27" s="133"/>
      <c r="D27" s="133"/>
      <c r="E27" s="133"/>
      <c r="F27" s="133"/>
      <c r="G27" s="133"/>
    </row>
    <row r="28" ht="15.75" customHeight="1">
      <c r="A28" s="133"/>
      <c r="B28" s="133"/>
      <c r="C28" s="133"/>
      <c r="D28" s="133"/>
      <c r="E28" s="133"/>
      <c r="F28" s="133"/>
      <c r="G28" s="133"/>
    </row>
    <row r="29" ht="15.75" customHeight="1">
      <c r="A29" s="133"/>
      <c r="B29" s="133"/>
      <c r="C29" s="133"/>
      <c r="D29" s="133"/>
      <c r="E29" s="133"/>
      <c r="F29" s="133"/>
      <c r="G29" s="133"/>
    </row>
    <row r="30" ht="15.75" customHeight="1">
      <c r="A30" s="133"/>
      <c r="B30" s="133"/>
      <c r="C30" s="133"/>
      <c r="D30" s="133"/>
      <c r="E30" s="133"/>
      <c r="F30" s="133"/>
      <c r="G30" s="133"/>
    </row>
    <row r="31" ht="15.75" customHeight="1">
      <c r="A31" s="133"/>
      <c r="B31" s="133"/>
      <c r="C31" s="133"/>
      <c r="D31" s="133"/>
      <c r="E31" s="133"/>
      <c r="F31" s="133"/>
      <c r="G31" s="133"/>
    </row>
    <row r="32" ht="15.75" customHeight="1">
      <c r="A32" s="133"/>
      <c r="B32" s="133"/>
      <c r="C32" s="133"/>
      <c r="D32" s="133"/>
      <c r="E32" s="133"/>
      <c r="F32" s="133"/>
      <c r="G32" s="133"/>
    </row>
    <row r="33" ht="15.75" customHeight="1">
      <c r="A33" s="133"/>
      <c r="B33" s="133"/>
      <c r="C33" s="133"/>
      <c r="D33" s="133"/>
      <c r="E33" s="133"/>
      <c r="F33" s="133"/>
      <c r="G33" s="133"/>
    </row>
    <row r="34" ht="15.75" customHeight="1">
      <c r="A34" s="133"/>
      <c r="B34" s="133"/>
      <c r="C34" s="133"/>
      <c r="D34" s="133"/>
      <c r="E34" s="133"/>
      <c r="F34" s="133"/>
      <c r="G34" s="133"/>
    </row>
    <row r="35" ht="15.75" customHeight="1">
      <c r="A35" s="133"/>
      <c r="B35" s="133"/>
      <c r="C35" s="133"/>
      <c r="D35" s="133"/>
      <c r="E35" s="133"/>
      <c r="F35" s="133"/>
      <c r="G35" s="133"/>
    </row>
    <row r="36" ht="15.75" customHeight="1">
      <c r="A36" s="133"/>
      <c r="B36" s="133"/>
      <c r="C36" s="133"/>
      <c r="D36" s="133"/>
      <c r="E36" s="133"/>
      <c r="F36" s="133"/>
      <c r="G36" s="133"/>
    </row>
    <row r="37" ht="15.75" customHeight="1">
      <c r="A37" s="133"/>
      <c r="B37" s="133"/>
      <c r="C37" s="133"/>
      <c r="D37" s="133"/>
      <c r="E37" s="133"/>
      <c r="F37" s="133"/>
      <c r="G37" s="133"/>
    </row>
    <row r="38" ht="15.75" customHeight="1">
      <c r="A38" s="133"/>
      <c r="B38" s="133"/>
      <c r="C38" s="133"/>
      <c r="D38" s="133"/>
      <c r="E38" s="133"/>
      <c r="F38" s="133"/>
      <c r="G38" s="133"/>
    </row>
    <row r="39" ht="15.75" customHeight="1">
      <c r="A39" s="133"/>
      <c r="B39" s="133"/>
      <c r="C39" s="133"/>
      <c r="D39" s="133"/>
      <c r="E39" s="133"/>
      <c r="F39" s="133"/>
      <c r="G39" s="133"/>
    </row>
    <row r="40" ht="15.75" customHeight="1">
      <c r="A40" s="133"/>
      <c r="B40" s="133"/>
      <c r="C40" s="133"/>
      <c r="D40" s="133"/>
      <c r="E40" s="133"/>
      <c r="F40" s="133"/>
      <c r="G40" s="133"/>
    </row>
    <row r="41" ht="15.75" customHeight="1">
      <c r="A41" s="133"/>
      <c r="B41" s="133"/>
      <c r="C41" s="133"/>
      <c r="D41" s="133"/>
      <c r="E41" s="133"/>
      <c r="F41" s="133"/>
      <c r="G41" s="133"/>
    </row>
    <row r="42" ht="15.75" customHeight="1">
      <c r="A42" s="133"/>
      <c r="B42" s="133"/>
      <c r="C42" s="133"/>
      <c r="D42" s="133"/>
      <c r="E42" s="133"/>
      <c r="F42" s="133"/>
      <c r="G42" s="133"/>
    </row>
    <row r="43" ht="15.75" customHeight="1">
      <c r="A43" s="133"/>
      <c r="B43" s="133"/>
      <c r="C43" s="133"/>
      <c r="D43" s="133"/>
      <c r="E43" s="133"/>
      <c r="F43" s="133"/>
      <c r="G43" s="133"/>
    </row>
    <row r="44" ht="15.75" customHeight="1">
      <c r="A44" s="133"/>
      <c r="B44" s="133"/>
      <c r="C44" s="133"/>
      <c r="D44" s="133"/>
      <c r="E44" s="133"/>
      <c r="F44" s="133"/>
      <c r="G44" s="133"/>
    </row>
    <row r="45" ht="15.75" customHeight="1">
      <c r="A45" s="133"/>
      <c r="B45" s="133"/>
      <c r="C45" s="133"/>
      <c r="D45" s="133"/>
      <c r="E45" s="133"/>
      <c r="F45" s="133"/>
      <c r="G45" s="133"/>
    </row>
    <row r="46" ht="15.75" customHeight="1">
      <c r="A46" s="133"/>
      <c r="B46" s="133"/>
      <c r="C46" s="133"/>
      <c r="D46" s="133"/>
      <c r="E46" s="133"/>
      <c r="F46" s="133"/>
      <c r="G46" s="133"/>
    </row>
    <row r="47" ht="15.75" customHeight="1">
      <c r="A47" s="133"/>
      <c r="B47" s="133"/>
      <c r="C47" s="133"/>
      <c r="D47" s="133"/>
      <c r="E47" s="133"/>
      <c r="F47" s="133"/>
      <c r="G47" s="133"/>
    </row>
    <row r="48" ht="15.75" customHeight="1">
      <c r="A48" s="133"/>
      <c r="B48" s="133"/>
      <c r="C48" s="133"/>
      <c r="D48" s="133"/>
      <c r="E48" s="133"/>
      <c r="F48" s="133"/>
      <c r="G48" s="133"/>
    </row>
    <row r="49" ht="15.75" customHeight="1">
      <c r="A49" s="133"/>
      <c r="B49" s="133"/>
      <c r="C49" s="133"/>
      <c r="D49" s="133"/>
      <c r="E49" s="133"/>
      <c r="F49" s="133"/>
      <c r="G49" s="133"/>
    </row>
    <row r="50" ht="15.75" customHeight="1">
      <c r="A50" s="133"/>
      <c r="B50" s="133"/>
      <c r="C50" s="133"/>
      <c r="D50" s="133"/>
      <c r="E50" s="133"/>
      <c r="F50" s="133"/>
      <c r="G50" s="133"/>
    </row>
    <row r="51" ht="15.75" customHeight="1">
      <c r="A51" s="133"/>
      <c r="B51" s="133"/>
      <c r="C51" s="133"/>
      <c r="D51" s="133"/>
      <c r="E51" s="133"/>
      <c r="F51" s="133"/>
      <c r="G51" s="133"/>
    </row>
    <row r="52" ht="15.75" customHeight="1">
      <c r="A52" s="133"/>
      <c r="B52" s="133"/>
      <c r="C52" s="133"/>
      <c r="D52" s="133"/>
      <c r="E52" s="133"/>
      <c r="F52" s="133"/>
      <c r="G52" s="133"/>
    </row>
    <row r="53" ht="15.75" customHeight="1">
      <c r="A53" s="133"/>
      <c r="B53" s="133"/>
      <c r="C53" s="133"/>
      <c r="D53" s="133"/>
      <c r="E53" s="133"/>
      <c r="F53" s="133"/>
      <c r="G53" s="133"/>
    </row>
    <row r="54" ht="15.75" customHeight="1">
      <c r="A54" s="133"/>
      <c r="B54" s="133"/>
      <c r="C54" s="133"/>
      <c r="D54" s="133"/>
      <c r="E54" s="133"/>
      <c r="F54" s="133"/>
      <c r="G54" s="133"/>
    </row>
    <row r="55" ht="15.75" customHeight="1">
      <c r="A55" s="133"/>
      <c r="B55" s="133"/>
      <c r="C55" s="133"/>
      <c r="D55" s="133"/>
      <c r="E55" s="133"/>
      <c r="F55" s="133"/>
      <c r="G55" s="133"/>
    </row>
    <row r="56" ht="15.75" customHeight="1">
      <c r="A56" s="133"/>
      <c r="B56" s="133"/>
      <c r="C56" s="133"/>
      <c r="D56" s="133"/>
      <c r="E56" s="133"/>
      <c r="F56" s="133"/>
      <c r="G56" s="133"/>
    </row>
    <row r="57" ht="15.75" customHeight="1">
      <c r="A57" s="133"/>
      <c r="B57" s="133"/>
      <c r="C57" s="133"/>
      <c r="D57" s="133"/>
      <c r="E57" s="133"/>
      <c r="F57" s="133"/>
      <c r="G57" s="133"/>
    </row>
    <row r="58" ht="15.75" customHeight="1">
      <c r="A58" s="133"/>
      <c r="B58" s="133"/>
      <c r="C58" s="133"/>
      <c r="D58" s="133"/>
      <c r="E58" s="133"/>
      <c r="F58" s="133"/>
      <c r="G58" s="133"/>
    </row>
    <row r="59" ht="15.75" customHeight="1">
      <c r="A59" s="133"/>
      <c r="B59" s="133"/>
      <c r="C59" s="133"/>
      <c r="D59" s="133"/>
      <c r="E59" s="133"/>
      <c r="F59" s="133"/>
      <c r="G59" s="133"/>
    </row>
    <row r="60" ht="15.75" customHeight="1">
      <c r="A60" s="133"/>
      <c r="B60" s="133"/>
      <c r="C60" s="133"/>
      <c r="D60" s="133"/>
      <c r="E60" s="133"/>
      <c r="F60" s="133"/>
      <c r="G60" s="133"/>
    </row>
    <row r="61" ht="15.75" customHeight="1">
      <c r="A61" s="133"/>
      <c r="B61" s="133"/>
      <c r="C61" s="133"/>
      <c r="D61" s="133"/>
      <c r="E61" s="133"/>
      <c r="F61" s="133"/>
      <c r="G61" s="133"/>
    </row>
    <row r="62" ht="15.75" customHeight="1">
      <c r="A62" s="133"/>
      <c r="B62" s="133"/>
      <c r="C62" s="133"/>
      <c r="D62" s="133"/>
      <c r="E62" s="133"/>
      <c r="F62" s="133"/>
      <c r="G62" s="133"/>
    </row>
    <row r="63" ht="15.75" customHeight="1">
      <c r="A63" s="133"/>
      <c r="B63" s="133"/>
      <c r="C63" s="133"/>
      <c r="D63" s="133"/>
      <c r="E63" s="133"/>
      <c r="F63" s="133"/>
      <c r="G63" s="133"/>
    </row>
    <row r="64" ht="15.75" customHeight="1">
      <c r="A64" s="133"/>
      <c r="B64" s="133"/>
      <c r="C64" s="133"/>
      <c r="D64" s="133"/>
      <c r="E64" s="133"/>
      <c r="F64" s="133"/>
      <c r="G64" s="133"/>
    </row>
    <row r="65" ht="15.75" customHeight="1">
      <c r="A65" s="133"/>
      <c r="B65" s="133"/>
      <c r="C65" s="133"/>
      <c r="D65" s="133"/>
      <c r="E65" s="133"/>
      <c r="F65" s="133"/>
      <c r="G65" s="133"/>
    </row>
    <row r="66" ht="15.75" customHeight="1">
      <c r="A66" s="133"/>
      <c r="B66" s="133"/>
      <c r="C66" s="133"/>
      <c r="D66" s="133"/>
      <c r="E66" s="133"/>
      <c r="F66" s="133"/>
      <c r="G66" s="133"/>
    </row>
    <row r="67" ht="15.75" customHeight="1">
      <c r="A67" s="133"/>
      <c r="B67" s="133"/>
      <c r="C67" s="133"/>
      <c r="D67" s="133"/>
      <c r="E67" s="133"/>
      <c r="F67" s="133"/>
      <c r="G67" s="133"/>
    </row>
    <row r="68" ht="15.75" customHeight="1">
      <c r="A68" s="133"/>
      <c r="B68" s="133"/>
      <c r="C68" s="133"/>
      <c r="D68" s="133"/>
      <c r="E68" s="133"/>
      <c r="F68" s="133"/>
      <c r="G68" s="133"/>
    </row>
    <row r="69" ht="15.75" customHeight="1">
      <c r="A69" s="133"/>
      <c r="B69" s="133"/>
      <c r="C69" s="133"/>
      <c r="D69" s="133"/>
      <c r="E69" s="133"/>
      <c r="F69" s="133"/>
      <c r="G69" s="133"/>
    </row>
    <row r="70" ht="15.75" customHeight="1">
      <c r="A70" s="133"/>
      <c r="B70" s="133"/>
      <c r="C70" s="133"/>
      <c r="D70" s="133"/>
      <c r="E70" s="133"/>
      <c r="F70" s="133"/>
      <c r="G70" s="133"/>
    </row>
    <row r="71" ht="15.75" customHeight="1">
      <c r="A71" s="133"/>
      <c r="B71" s="133"/>
      <c r="C71" s="133"/>
      <c r="D71" s="133"/>
      <c r="E71" s="133"/>
      <c r="F71" s="133"/>
      <c r="G71" s="133"/>
    </row>
    <row r="72" ht="15.75" customHeight="1">
      <c r="A72" s="133"/>
      <c r="B72" s="133"/>
      <c r="C72" s="133"/>
      <c r="D72" s="133"/>
      <c r="E72" s="133"/>
      <c r="F72" s="133"/>
      <c r="G72" s="133"/>
    </row>
    <row r="73" ht="15.75" customHeight="1">
      <c r="A73" s="133"/>
      <c r="B73" s="133"/>
      <c r="C73" s="133"/>
      <c r="D73" s="133"/>
      <c r="E73" s="133"/>
      <c r="F73" s="133"/>
      <c r="G73" s="133"/>
    </row>
    <row r="74" ht="15.75" customHeight="1">
      <c r="A74" s="133"/>
      <c r="B74" s="133"/>
      <c r="C74" s="133"/>
      <c r="D74" s="133"/>
      <c r="E74" s="133"/>
      <c r="F74" s="133"/>
      <c r="G74" s="133"/>
    </row>
    <row r="75" ht="15.75" customHeight="1">
      <c r="A75" s="133"/>
      <c r="B75" s="133"/>
      <c r="C75" s="133"/>
      <c r="D75" s="133"/>
      <c r="E75" s="133"/>
      <c r="F75" s="133"/>
      <c r="G75" s="133"/>
    </row>
    <row r="76" ht="15.75" customHeight="1">
      <c r="A76" s="133"/>
      <c r="B76" s="133"/>
      <c r="C76" s="133"/>
      <c r="D76" s="133"/>
      <c r="E76" s="133"/>
      <c r="F76" s="133"/>
      <c r="G76" s="133"/>
    </row>
    <row r="77" ht="15.75" customHeight="1">
      <c r="A77" s="133"/>
      <c r="B77" s="133"/>
      <c r="C77" s="133"/>
      <c r="D77" s="133"/>
      <c r="E77" s="133"/>
      <c r="F77" s="133"/>
      <c r="G77" s="133"/>
    </row>
    <row r="78" ht="15.75" customHeight="1">
      <c r="A78" s="133"/>
      <c r="B78" s="133"/>
      <c r="C78" s="133"/>
      <c r="D78" s="133"/>
      <c r="E78" s="133"/>
      <c r="F78" s="133"/>
      <c r="G78" s="133"/>
    </row>
    <row r="79" ht="15.75" customHeight="1">
      <c r="A79" s="133"/>
      <c r="B79" s="133"/>
      <c r="C79" s="133"/>
      <c r="D79" s="133"/>
      <c r="E79" s="133"/>
      <c r="F79" s="133"/>
      <c r="G79" s="133"/>
    </row>
    <row r="80" ht="15.75" customHeight="1">
      <c r="A80" s="133"/>
      <c r="B80" s="133"/>
      <c r="C80" s="133"/>
      <c r="D80" s="133"/>
      <c r="E80" s="133"/>
      <c r="F80" s="133"/>
      <c r="G80" s="133"/>
    </row>
    <row r="81" ht="15.75" customHeight="1">
      <c r="A81" s="133"/>
      <c r="B81" s="133"/>
      <c r="C81" s="133"/>
      <c r="D81" s="133"/>
      <c r="E81" s="133"/>
      <c r="F81" s="133"/>
      <c r="G81" s="133"/>
    </row>
    <row r="82" ht="15.75" customHeight="1">
      <c r="A82" s="133"/>
      <c r="B82" s="133"/>
      <c r="C82" s="133"/>
      <c r="D82" s="133"/>
      <c r="E82" s="133"/>
      <c r="F82" s="133"/>
      <c r="G82" s="133"/>
    </row>
    <row r="83" ht="15.75" customHeight="1">
      <c r="A83" s="133"/>
      <c r="B83" s="133"/>
      <c r="C83" s="133"/>
      <c r="D83" s="133"/>
      <c r="E83" s="133"/>
      <c r="F83" s="133"/>
      <c r="G83" s="133"/>
    </row>
    <row r="84" ht="15.75" customHeight="1">
      <c r="A84" s="133"/>
      <c r="B84" s="133"/>
      <c r="C84" s="133"/>
      <c r="D84" s="133"/>
      <c r="E84" s="133"/>
      <c r="F84" s="133"/>
      <c r="G84" s="133"/>
    </row>
    <row r="85" ht="15.75" customHeight="1">
      <c r="A85" s="133"/>
      <c r="B85" s="133"/>
      <c r="C85" s="133"/>
      <c r="D85" s="133"/>
      <c r="E85" s="133"/>
      <c r="F85" s="133"/>
      <c r="G85" s="133"/>
    </row>
    <row r="86" ht="15.75" customHeight="1">
      <c r="A86" s="133"/>
      <c r="B86" s="133"/>
      <c r="C86" s="133"/>
      <c r="D86" s="133"/>
      <c r="E86" s="133"/>
      <c r="F86" s="133"/>
      <c r="G86" s="133"/>
    </row>
    <row r="87" ht="15.75" customHeight="1">
      <c r="A87" s="133"/>
      <c r="B87" s="133"/>
      <c r="C87" s="133"/>
      <c r="D87" s="133"/>
      <c r="E87" s="133"/>
      <c r="F87" s="133"/>
      <c r="G87" s="133"/>
    </row>
    <row r="88" ht="15.75" customHeight="1">
      <c r="A88" s="133"/>
      <c r="B88" s="133"/>
      <c r="C88" s="133"/>
      <c r="D88" s="133"/>
      <c r="E88" s="133"/>
      <c r="F88" s="133"/>
      <c r="G88" s="133"/>
    </row>
    <row r="89" ht="15.75" customHeight="1">
      <c r="A89" s="133"/>
      <c r="B89" s="133"/>
      <c r="C89" s="133"/>
      <c r="D89" s="133"/>
      <c r="E89" s="133"/>
      <c r="F89" s="133"/>
      <c r="G89" s="133"/>
    </row>
    <row r="90" ht="15.75" customHeight="1">
      <c r="A90" s="133"/>
      <c r="B90" s="133"/>
      <c r="C90" s="133"/>
      <c r="D90" s="133"/>
      <c r="E90" s="133"/>
      <c r="F90" s="133"/>
      <c r="G90" s="133"/>
    </row>
    <row r="91" ht="15.75" customHeight="1">
      <c r="A91" s="133"/>
      <c r="B91" s="133"/>
      <c r="C91" s="133"/>
      <c r="D91" s="133"/>
      <c r="E91" s="133"/>
      <c r="F91" s="133"/>
      <c r="G91" s="133"/>
    </row>
    <row r="92" ht="15.75" customHeight="1">
      <c r="A92" s="133"/>
      <c r="B92" s="133"/>
      <c r="C92" s="133"/>
      <c r="D92" s="133"/>
      <c r="E92" s="133"/>
      <c r="F92" s="133"/>
      <c r="G92" s="133"/>
    </row>
    <row r="93" ht="15.75" customHeight="1">
      <c r="A93" s="133"/>
      <c r="B93" s="133"/>
      <c r="C93" s="133"/>
      <c r="D93" s="133"/>
      <c r="E93" s="133"/>
      <c r="F93" s="133"/>
      <c r="G93" s="133"/>
    </row>
    <row r="94" ht="15.75" customHeight="1">
      <c r="A94" s="133"/>
      <c r="B94" s="133"/>
      <c r="C94" s="133"/>
      <c r="D94" s="133"/>
      <c r="E94" s="133"/>
      <c r="F94" s="133"/>
      <c r="G94" s="133"/>
    </row>
    <row r="95" ht="15.75" customHeight="1">
      <c r="A95" s="133"/>
      <c r="B95" s="133"/>
      <c r="C95" s="133"/>
      <c r="D95" s="133"/>
      <c r="E95" s="133"/>
      <c r="F95" s="133"/>
      <c r="G95" s="133"/>
    </row>
    <row r="96" ht="15.75" customHeight="1">
      <c r="A96" s="133"/>
      <c r="B96" s="133"/>
      <c r="C96" s="133"/>
      <c r="D96" s="133"/>
      <c r="E96" s="133"/>
      <c r="F96" s="133"/>
      <c r="G96" s="133"/>
    </row>
    <row r="97" ht="15.75" customHeight="1">
      <c r="A97" s="133"/>
      <c r="B97" s="133"/>
      <c r="C97" s="133"/>
      <c r="D97" s="133"/>
      <c r="E97" s="133"/>
      <c r="F97" s="133"/>
      <c r="G97" s="133"/>
    </row>
    <row r="98" ht="15.75" customHeight="1">
      <c r="A98" s="133"/>
      <c r="B98" s="133"/>
      <c r="C98" s="133"/>
      <c r="D98" s="133"/>
      <c r="E98" s="133"/>
      <c r="F98" s="133"/>
      <c r="G98" s="133"/>
    </row>
    <row r="99" ht="15.75" customHeight="1">
      <c r="A99" s="133"/>
      <c r="B99" s="133"/>
      <c r="C99" s="133"/>
      <c r="D99" s="133"/>
      <c r="E99" s="133"/>
      <c r="F99" s="133"/>
      <c r="G99" s="133"/>
    </row>
    <row r="100" ht="15.75" customHeight="1">
      <c r="A100" s="133"/>
      <c r="B100" s="133"/>
      <c r="C100" s="133"/>
      <c r="D100" s="133"/>
      <c r="E100" s="133"/>
      <c r="F100" s="133"/>
      <c r="G100" s="133"/>
    </row>
    <row r="101" ht="15.75" customHeight="1">
      <c r="A101" s="133"/>
      <c r="B101" s="133"/>
      <c r="C101" s="133"/>
      <c r="D101" s="133"/>
      <c r="E101" s="133"/>
      <c r="F101" s="133"/>
      <c r="G101" s="133"/>
    </row>
    <row r="102" ht="15.75" customHeight="1">
      <c r="A102" s="133"/>
      <c r="B102" s="133"/>
      <c r="C102" s="133"/>
      <c r="D102" s="133"/>
      <c r="E102" s="133"/>
      <c r="F102" s="133"/>
      <c r="G102" s="133"/>
    </row>
    <row r="103" ht="15.75" customHeight="1">
      <c r="A103" s="133"/>
      <c r="B103" s="133"/>
      <c r="C103" s="133"/>
      <c r="D103" s="133"/>
      <c r="E103" s="133"/>
      <c r="F103" s="133"/>
      <c r="G103" s="133"/>
    </row>
    <row r="104" ht="15.75" customHeight="1">
      <c r="A104" s="133"/>
      <c r="B104" s="133"/>
      <c r="C104" s="133"/>
      <c r="D104" s="133"/>
      <c r="E104" s="133"/>
      <c r="F104" s="133"/>
      <c r="G104" s="133"/>
    </row>
    <row r="105" ht="15.75" customHeight="1">
      <c r="A105" s="133"/>
      <c r="B105" s="133"/>
      <c r="C105" s="133"/>
      <c r="D105" s="133"/>
      <c r="E105" s="133"/>
      <c r="F105" s="133"/>
      <c r="G105" s="133"/>
    </row>
    <row r="106" ht="15.75" customHeight="1">
      <c r="A106" s="133"/>
      <c r="B106" s="133"/>
      <c r="C106" s="133"/>
      <c r="D106" s="133"/>
      <c r="E106" s="133"/>
      <c r="F106" s="133"/>
      <c r="G106" s="133"/>
    </row>
    <row r="107" ht="15.75" customHeight="1">
      <c r="A107" s="133"/>
      <c r="B107" s="133"/>
      <c r="C107" s="133"/>
      <c r="D107" s="133"/>
      <c r="E107" s="133"/>
      <c r="F107" s="133"/>
      <c r="G107" s="133"/>
    </row>
    <row r="108" ht="15.75" customHeight="1">
      <c r="A108" s="133"/>
      <c r="B108" s="133"/>
      <c r="C108" s="133"/>
      <c r="D108" s="133"/>
      <c r="E108" s="133"/>
      <c r="F108" s="133"/>
      <c r="G108" s="133"/>
    </row>
    <row r="109" ht="15.75" customHeight="1">
      <c r="A109" s="133"/>
      <c r="B109" s="133"/>
      <c r="C109" s="133"/>
      <c r="D109" s="133"/>
      <c r="E109" s="133"/>
      <c r="F109" s="133"/>
      <c r="G109" s="133"/>
    </row>
    <row r="110" ht="15.75" customHeight="1">
      <c r="A110" s="133"/>
      <c r="B110" s="133"/>
      <c r="C110" s="133"/>
      <c r="D110" s="133"/>
      <c r="E110" s="133"/>
      <c r="F110" s="133"/>
      <c r="G110" s="133"/>
    </row>
    <row r="111" ht="15.75" customHeight="1">
      <c r="A111" s="133"/>
      <c r="B111" s="133"/>
      <c r="C111" s="133"/>
      <c r="D111" s="133"/>
      <c r="E111" s="133"/>
      <c r="F111" s="133"/>
      <c r="G111" s="133"/>
    </row>
    <row r="112" ht="15.75" customHeight="1">
      <c r="A112" s="133"/>
      <c r="B112" s="133"/>
      <c r="C112" s="133"/>
      <c r="D112" s="133"/>
      <c r="E112" s="133"/>
      <c r="F112" s="133"/>
      <c r="G112" s="133"/>
    </row>
    <row r="113" ht="15.75" customHeight="1">
      <c r="A113" s="133"/>
      <c r="B113" s="133"/>
      <c r="C113" s="133"/>
      <c r="D113" s="133"/>
      <c r="E113" s="133"/>
      <c r="F113" s="133"/>
      <c r="G113" s="133"/>
    </row>
    <row r="114" ht="15.75" customHeight="1">
      <c r="A114" s="133"/>
      <c r="B114" s="133"/>
      <c r="C114" s="133"/>
      <c r="D114" s="133"/>
      <c r="E114" s="133"/>
      <c r="F114" s="133"/>
      <c r="G114" s="133"/>
    </row>
    <row r="115" ht="15.75" customHeight="1">
      <c r="A115" s="133"/>
      <c r="B115" s="133"/>
      <c r="C115" s="133"/>
      <c r="D115" s="133"/>
      <c r="E115" s="133"/>
      <c r="F115" s="133"/>
      <c r="G115" s="133"/>
    </row>
    <row r="116" ht="15.75" customHeight="1">
      <c r="A116" s="133"/>
      <c r="B116" s="133"/>
      <c r="C116" s="133"/>
      <c r="D116" s="133"/>
      <c r="E116" s="133"/>
      <c r="F116" s="133"/>
      <c r="G116" s="133"/>
    </row>
    <row r="117" ht="15.75" customHeight="1">
      <c r="A117" s="133"/>
      <c r="B117" s="133"/>
      <c r="C117" s="133"/>
      <c r="D117" s="133"/>
      <c r="E117" s="133"/>
      <c r="F117" s="133"/>
      <c r="G117" s="133"/>
    </row>
    <row r="118" ht="15.75" customHeight="1">
      <c r="A118" s="133"/>
      <c r="B118" s="133"/>
      <c r="C118" s="133"/>
      <c r="D118" s="133"/>
      <c r="E118" s="133"/>
      <c r="F118" s="133"/>
      <c r="G118" s="133"/>
    </row>
    <row r="119" ht="15.75" customHeight="1">
      <c r="A119" s="133"/>
      <c r="B119" s="133"/>
      <c r="C119" s="133"/>
      <c r="D119" s="133"/>
      <c r="E119" s="133"/>
      <c r="F119" s="133"/>
      <c r="G119" s="133"/>
    </row>
    <row r="120" ht="15.75" customHeight="1">
      <c r="A120" s="133"/>
      <c r="B120" s="133"/>
      <c r="C120" s="133"/>
      <c r="D120" s="133"/>
      <c r="E120" s="133"/>
      <c r="F120" s="133"/>
      <c r="G120" s="133"/>
    </row>
    <row r="121" ht="15.75" customHeight="1">
      <c r="A121" s="133"/>
      <c r="B121" s="133"/>
      <c r="C121" s="133"/>
      <c r="D121" s="133"/>
      <c r="E121" s="133"/>
      <c r="F121" s="133"/>
      <c r="G121" s="133"/>
    </row>
    <row r="122" ht="15.75" customHeight="1">
      <c r="A122" s="133"/>
      <c r="B122" s="133"/>
      <c r="C122" s="133"/>
      <c r="D122" s="133"/>
      <c r="E122" s="133"/>
      <c r="F122" s="133"/>
      <c r="G122" s="133"/>
    </row>
    <row r="123" ht="15.75" customHeight="1">
      <c r="A123" s="133"/>
      <c r="B123" s="133"/>
      <c r="C123" s="133"/>
      <c r="D123" s="133"/>
      <c r="E123" s="133"/>
      <c r="F123" s="133"/>
      <c r="G123" s="133"/>
    </row>
    <row r="124" ht="15.75" customHeight="1">
      <c r="A124" s="133"/>
      <c r="B124" s="133"/>
      <c r="C124" s="133"/>
      <c r="D124" s="133"/>
      <c r="E124" s="133"/>
      <c r="F124" s="133"/>
      <c r="G124" s="133"/>
    </row>
    <row r="125" ht="15.75" customHeight="1">
      <c r="A125" s="133"/>
      <c r="B125" s="133"/>
      <c r="C125" s="133"/>
      <c r="D125" s="133"/>
      <c r="E125" s="133"/>
      <c r="F125" s="133"/>
      <c r="G125" s="133"/>
    </row>
    <row r="126" ht="15.75" customHeight="1">
      <c r="A126" s="133"/>
      <c r="B126" s="133"/>
      <c r="C126" s="133"/>
      <c r="D126" s="133"/>
      <c r="E126" s="133"/>
      <c r="F126" s="133"/>
      <c r="G126" s="133"/>
    </row>
    <row r="127" ht="15.75" customHeight="1">
      <c r="A127" s="133"/>
      <c r="B127" s="133"/>
      <c r="C127" s="133"/>
      <c r="D127" s="133"/>
      <c r="E127" s="133"/>
      <c r="F127" s="133"/>
      <c r="G127" s="133"/>
    </row>
    <row r="128" ht="15.75" customHeight="1">
      <c r="A128" s="133"/>
      <c r="B128" s="133"/>
      <c r="C128" s="133"/>
      <c r="D128" s="133"/>
      <c r="E128" s="133"/>
      <c r="F128" s="133"/>
      <c r="G128" s="133"/>
    </row>
    <row r="129" ht="15.75" customHeight="1">
      <c r="A129" s="133"/>
      <c r="B129" s="133"/>
      <c r="C129" s="133"/>
      <c r="D129" s="133"/>
      <c r="E129" s="133"/>
      <c r="F129" s="133"/>
      <c r="G129" s="133"/>
    </row>
    <row r="130" ht="15.75" customHeight="1">
      <c r="A130" s="133"/>
      <c r="B130" s="133"/>
      <c r="C130" s="133"/>
      <c r="D130" s="133"/>
      <c r="E130" s="133"/>
      <c r="F130" s="133"/>
      <c r="G130" s="133"/>
    </row>
    <row r="131" ht="15.75" customHeight="1">
      <c r="A131" s="133"/>
      <c r="B131" s="133"/>
      <c r="C131" s="133"/>
      <c r="D131" s="133"/>
      <c r="E131" s="133"/>
      <c r="F131" s="133"/>
      <c r="G131" s="133"/>
    </row>
    <row r="132" ht="15.75" customHeight="1">
      <c r="A132" s="133"/>
      <c r="B132" s="133"/>
      <c r="C132" s="133"/>
      <c r="D132" s="133"/>
      <c r="E132" s="133"/>
      <c r="F132" s="133"/>
      <c r="G132" s="133"/>
    </row>
    <row r="133" ht="15.75" customHeight="1">
      <c r="A133" s="133"/>
      <c r="B133" s="133"/>
      <c r="C133" s="133"/>
      <c r="D133" s="133"/>
      <c r="E133" s="133"/>
      <c r="F133" s="133"/>
      <c r="G133" s="133"/>
    </row>
    <row r="134" ht="15.75" customHeight="1">
      <c r="A134" s="133"/>
      <c r="B134" s="133"/>
      <c r="C134" s="133"/>
      <c r="D134" s="133"/>
      <c r="E134" s="133"/>
      <c r="F134" s="133"/>
      <c r="G134" s="133"/>
    </row>
    <row r="135" ht="15.75" customHeight="1">
      <c r="A135" s="133"/>
      <c r="B135" s="133"/>
      <c r="C135" s="133"/>
      <c r="D135" s="133"/>
      <c r="E135" s="133"/>
      <c r="F135" s="133"/>
      <c r="G135" s="133"/>
    </row>
    <row r="136" ht="15.75" customHeight="1">
      <c r="A136" s="133"/>
      <c r="B136" s="133"/>
      <c r="C136" s="133"/>
      <c r="D136" s="133"/>
      <c r="E136" s="133"/>
      <c r="F136" s="133"/>
      <c r="G136" s="133"/>
    </row>
    <row r="137" ht="15.75" customHeight="1">
      <c r="A137" s="133"/>
      <c r="B137" s="133"/>
      <c r="C137" s="133"/>
      <c r="D137" s="133"/>
      <c r="E137" s="133"/>
      <c r="F137" s="133"/>
      <c r="G137" s="133"/>
    </row>
    <row r="138" ht="15.75" customHeight="1">
      <c r="A138" s="133"/>
      <c r="B138" s="133"/>
      <c r="C138" s="133"/>
      <c r="D138" s="133"/>
      <c r="E138" s="133"/>
      <c r="F138" s="133"/>
      <c r="G138" s="133"/>
    </row>
    <row r="139" ht="15.75" customHeight="1">
      <c r="A139" s="133"/>
      <c r="B139" s="133"/>
      <c r="C139" s="133"/>
      <c r="D139" s="133"/>
      <c r="E139" s="133"/>
      <c r="F139" s="133"/>
      <c r="G139" s="133"/>
    </row>
    <row r="140" ht="15.75" customHeight="1">
      <c r="A140" s="133"/>
      <c r="B140" s="133"/>
      <c r="C140" s="133"/>
      <c r="D140" s="133"/>
      <c r="E140" s="133"/>
      <c r="F140" s="133"/>
      <c r="G140" s="133"/>
    </row>
    <row r="141" ht="15.75" customHeight="1">
      <c r="A141" s="133"/>
      <c r="B141" s="133"/>
      <c r="C141" s="133"/>
      <c r="D141" s="133"/>
      <c r="E141" s="133"/>
      <c r="F141" s="133"/>
      <c r="G141" s="133"/>
    </row>
    <row r="142" ht="15.75" customHeight="1">
      <c r="A142" s="133"/>
      <c r="B142" s="133"/>
      <c r="C142" s="133"/>
      <c r="D142" s="133"/>
      <c r="E142" s="133"/>
      <c r="F142" s="133"/>
      <c r="G142" s="133"/>
    </row>
    <row r="143" ht="15.75" customHeight="1">
      <c r="A143" s="133"/>
      <c r="B143" s="133"/>
      <c r="C143" s="133"/>
      <c r="D143" s="133"/>
      <c r="E143" s="133"/>
      <c r="F143" s="133"/>
      <c r="G143" s="133"/>
    </row>
    <row r="144" ht="15.75" customHeight="1">
      <c r="A144" s="133"/>
      <c r="B144" s="133"/>
      <c r="C144" s="133"/>
      <c r="D144" s="133"/>
      <c r="E144" s="133"/>
      <c r="F144" s="133"/>
      <c r="G144" s="133"/>
    </row>
    <row r="145" ht="15.75" customHeight="1">
      <c r="A145" s="133"/>
      <c r="B145" s="133"/>
      <c r="C145" s="133"/>
      <c r="D145" s="133"/>
      <c r="E145" s="133"/>
      <c r="F145" s="133"/>
      <c r="G145" s="133"/>
    </row>
    <row r="146" ht="15.75" customHeight="1">
      <c r="A146" s="133"/>
      <c r="B146" s="133"/>
      <c r="C146" s="133"/>
      <c r="D146" s="133"/>
      <c r="E146" s="133"/>
      <c r="F146" s="133"/>
      <c r="G146" s="133"/>
    </row>
    <row r="147" ht="15.75" customHeight="1">
      <c r="A147" s="133"/>
      <c r="B147" s="133"/>
      <c r="C147" s="133"/>
      <c r="D147" s="133"/>
      <c r="E147" s="133"/>
      <c r="F147" s="133"/>
      <c r="G147" s="133"/>
    </row>
    <row r="148" ht="15.75" customHeight="1">
      <c r="A148" s="133"/>
      <c r="B148" s="133"/>
      <c r="C148" s="133"/>
      <c r="D148" s="133"/>
      <c r="E148" s="133"/>
      <c r="F148" s="133"/>
      <c r="G148" s="133"/>
    </row>
    <row r="149" ht="15.75" customHeight="1">
      <c r="A149" s="133"/>
      <c r="B149" s="133"/>
      <c r="C149" s="133"/>
      <c r="D149" s="133"/>
      <c r="E149" s="133"/>
      <c r="F149" s="133"/>
      <c r="G149" s="133"/>
    </row>
    <row r="150" ht="15.75" customHeight="1">
      <c r="A150" s="133"/>
      <c r="B150" s="133"/>
      <c r="C150" s="133"/>
      <c r="D150" s="133"/>
      <c r="E150" s="133"/>
      <c r="F150" s="133"/>
      <c r="G150" s="133"/>
    </row>
    <row r="151" ht="15.75" customHeight="1">
      <c r="A151" s="133"/>
      <c r="B151" s="133"/>
      <c r="C151" s="133"/>
      <c r="D151" s="133"/>
      <c r="E151" s="133"/>
      <c r="F151" s="133"/>
      <c r="G151" s="133"/>
    </row>
    <row r="152" ht="15.75" customHeight="1">
      <c r="A152" s="133"/>
      <c r="B152" s="133"/>
      <c r="C152" s="133"/>
      <c r="D152" s="133"/>
      <c r="E152" s="133"/>
      <c r="F152" s="133"/>
      <c r="G152" s="133"/>
    </row>
    <row r="153" ht="15.75" customHeight="1">
      <c r="A153" s="133"/>
      <c r="B153" s="133"/>
      <c r="C153" s="133"/>
      <c r="D153" s="133"/>
      <c r="E153" s="133"/>
      <c r="F153" s="133"/>
      <c r="G153" s="133"/>
    </row>
    <row r="154" ht="15.75" customHeight="1">
      <c r="A154" s="133"/>
      <c r="B154" s="133"/>
      <c r="C154" s="133"/>
      <c r="D154" s="133"/>
      <c r="E154" s="133"/>
      <c r="F154" s="133"/>
      <c r="G154" s="133"/>
    </row>
    <row r="155" ht="15.75" customHeight="1">
      <c r="A155" s="133"/>
      <c r="B155" s="133"/>
      <c r="C155" s="133"/>
      <c r="D155" s="133"/>
      <c r="E155" s="133"/>
      <c r="F155" s="133"/>
      <c r="G155" s="133"/>
    </row>
    <row r="156" ht="15.75" customHeight="1">
      <c r="A156" s="133"/>
      <c r="B156" s="133"/>
      <c r="C156" s="133"/>
      <c r="D156" s="133"/>
      <c r="E156" s="133"/>
      <c r="F156" s="133"/>
      <c r="G156" s="133"/>
    </row>
    <row r="157" ht="15.75" customHeight="1">
      <c r="A157" s="133"/>
      <c r="B157" s="133"/>
      <c r="C157" s="133"/>
      <c r="D157" s="133"/>
      <c r="E157" s="133"/>
      <c r="F157" s="133"/>
      <c r="G157" s="133"/>
    </row>
    <row r="158" ht="15.75" customHeight="1">
      <c r="A158" s="133"/>
      <c r="B158" s="133"/>
      <c r="C158" s="133"/>
      <c r="D158" s="133"/>
      <c r="E158" s="133"/>
      <c r="F158" s="133"/>
      <c r="G158" s="133"/>
    </row>
    <row r="159" ht="15.75" customHeight="1">
      <c r="A159" s="133"/>
      <c r="B159" s="133"/>
      <c r="C159" s="133"/>
      <c r="D159" s="133"/>
      <c r="E159" s="133"/>
      <c r="F159" s="133"/>
      <c r="G159" s="133"/>
    </row>
    <row r="160" ht="15.75" customHeight="1">
      <c r="A160" s="133"/>
      <c r="B160" s="133"/>
      <c r="C160" s="133"/>
      <c r="D160" s="133"/>
      <c r="E160" s="133"/>
      <c r="F160" s="133"/>
      <c r="G160" s="133"/>
    </row>
    <row r="161" ht="15.75" customHeight="1">
      <c r="A161" s="133"/>
      <c r="B161" s="133"/>
      <c r="C161" s="133"/>
      <c r="D161" s="133"/>
      <c r="E161" s="133"/>
      <c r="F161" s="133"/>
      <c r="G161" s="133"/>
    </row>
    <row r="162" ht="15.75" customHeight="1">
      <c r="A162" s="133"/>
      <c r="B162" s="133"/>
      <c r="C162" s="133"/>
      <c r="D162" s="133"/>
      <c r="E162" s="133"/>
      <c r="F162" s="133"/>
      <c r="G162" s="133"/>
    </row>
    <row r="163" ht="15.75" customHeight="1">
      <c r="A163" s="133"/>
      <c r="B163" s="133"/>
      <c r="C163" s="133"/>
      <c r="D163" s="133"/>
      <c r="E163" s="133"/>
      <c r="F163" s="133"/>
      <c r="G163" s="133"/>
    </row>
    <row r="164" ht="15.75" customHeight="1">
      <c r="A164" s="133"/>
      <c r="B164" s="133"/>
      <c r="C164" s="133"/>
      <c r="D164" s="133"/>
      <c r="E164" s="133"/>
      <c r="F164" s="133"/>
      <c r="G164" s="133"/>
    </row>
    <row r="165" ht="15.75" customHeight="1">
      <c r="A165" s="133"/>
      <c r="B165" s="133"/>
      <c r="C165" s="133"/>
      <c r="D165" s="133"/>
      <c r="E165" s="133"/>
      <c r="F165" s="133"/>
      <c r="G165" s="133"/>
    </row>
    <row r="166" ht="15.75" customHeight="1">
      <c r="A166" s="133"/>
      <c r="B166" s="133"/>
      <c r="C166" s="133"/>
      <c r="D166" s="133"/>
      <c r="E166" s="133"/>
      <c r="F166" s="133"/>
      <c r="G166" s="133"/>
    </row>
    <row r="167" ht="15.75" customHeight="1">
      <c r="A167" s="133"/>
      <c r="B167" s="133"/>
      <c r="C167" s="133"/>
      <c r="D167" s="133"/>
      <c r="E167" s="133"/>
      <c r="F167" s="133"/>
      <c r="G167" s="133"/>
    </row>
    <row r="168" ht="15.75" customHeight="1">
      <c r="A168" s="133"/>
      <c r="B168" s="133"/>
      <c r="C168" s="133"/>
      <c r="D168" s="133"/>
      <c r="E168" s="133"/>
      <c r="F168" s="133"/>
      <c r="G168" s="133"/>
    </row>
    <row r="169" ht="15.75" customHeight="1">
      <c r="A169" s="133"/>
      <c r="B169" s="133"/>
      <c r="C169" s="133"/>
      <c r="D169" s="133"/>
      <c r="E169" s="133"/>
      <c r="F169" s="133"/>
      <c r="G169" s="133"/>
    </row>
    <row r="170" ht="15.75" customHeight="1">
      <c r="A170" s="133"/>
      <c r="B170" s="133"/>
      <c r="C170" s="133"/>
      <c r="D170" s="133"/>
      <c r="E170" s="133"/>
      <c r="F170" s="133"/>
      <c r="G170" s="133"/>
    </row>
    <row r="171" ht="15.75" customHeight="1">
      <c r="A171" s="133"/>
      <c r="B171" s="133"/>
      <c r="C171" s="133"/>
      <c r="D171" s="133"/>
      <c r="E171" s="133"/>
      <c r="F171" s="133"/>
      <c r="G171" s="133"/>
    </row>
    <row r="172" ht="15.75" customHeight="1">
      <c r="A172" s="133"/>
      <c r="B172" s="133"/>
      <c r="C172" s="133"/>
      <c r="D172" s="133"/>
      <c r="E172" s="133"/>
      <c r="F172" s="133"/>
      <c r="G172" s="133"/>
    </row>
    <row r="173" ht="15.75" customHeight="1">
      <c r="A173" s="133"/>
      <c r="B173" s="133"/>
      <c r="C173" s="133"/>
      <c r="D173" s="133"/>
      <c r="E173" s="133"/>
      <c r="F173" s="133"/>
      <c r="G173" s="133"/>
    </row>
    <row r="174" ht="15.75" customHeight="1">
      <c r="A174" s="133"/>
      <c r="B174" s="133"/>
      <c r="C174" s="133"/>
      <c r="D174" s="133"/>
      <c r="E174" s="133"/>
      <c r="F174" s="133"/>
      <c r="G174" s="133"/>
    </row>
    <row r="175" ht="15.75" customHeight="1">
      <c r="A175" s="133"/>
      <c r="B175" s="133"/>
      <c r="C175" s="133"/>
      <c r="D175" s="133"/>
      <c r="E175" s="133"/>
      <c r="F175" s="133"/>
      <c r="G175" s="133"/>
    </row>
    <row r="176" ht="15.75" customHeight="1">
      <c r="A176" s="133"/>
      <c r="B176" s="133"/>
      <c r="C176" s="133"/>
      <c r="D176" s="133"/>
      <c r="E176" s="133"/>
      <c r="F176" s="133"/>
      <c r="G176" s="133"/>
    </row>
    <row r="177" ht="15.75" customHeight="1">
      <c r="A177" s="133"/>
      <c r="B177" s="133"/>
      <c r="C177" s="133"/>
      <c r="D177" s="133"/>
      <c r="E177" s="133"/>
      <c r="F177" s="133"/>
      <c r="G177" s="133"/>
    </row>
    <row r="178" ht="15.75" customHeight="1">
      <c r="A178" s="133"/>
      <c r="B178" s="133"/>
      <c r="C178" s="133"/>
      <c r="D178" s="133"/>
      <c r="E178" s="133"/>
      <c r="F178" s="133"/>
      <c r="G178" s="133"/>
    </row>
    <row r="179" ht="15.75" customHeight="1">
      <c r="A179" s="133"/>
      <c r="B179" s="133"/>
      <c r="C179" s="133"/>
      <c r="D179" s="133"/>
      <c r="E179" s="133"/>
      <c r="F179" s="133"/>
      <c r="G179" s="133"/>
    </row>
    <row r="180" ht="15.75" customHeight="1">
      <c r="A180" s="133"/>
      <c r="B180" s="133"/>
      <c r="C180" s="133"/>
      <c r="D180" s="133"/>
      <c r="E180" s="133"/>
      <c r="F180" s="133"/>
      <c r="G180" s="133"/>
    </row>
    <row r="181" ht="15.75" customHeight="1">
      <c r="A181" s="133"/>
      <c r="B181" s="133"/>
      <c r="C181" s="133"/>
      <c r="D181" s="133"/>
      <c r="E181" s="133"/>
      <c r="F181" s="133"/>
      <c r="G181" s="133"/>
    </row>
    <row r="182" ht="15.75" customHeight="1">
      <c r="A182" s="133"/>
      <c r="B182" s="133"/>
      <c r="C182" s="133"/>
      <c r="D182" s="133"/>
      <c r="E182" s="133"/>
      <c r="F182" s="133"/>
      <c r="G182" s="133"/>
    </row>
    <row r="183" ht="15.75" customHeight="1">
      <c r="A183" s="133"/>
      <c r="B183" s="133"/>
      <c r="C183" s="133"/>
      <c r="D183" s="133"/>
      <c r="E183" s="133"/>
      <c r="F183" s="133"/>
      <c r="G183" s="133"/>
    </row>
    <row r="184" ht="15.75" customHeight="1">
      <c r="A184" s="133"/>
      <c r="B184" s="133"/>
      <c r="C184" s="133"/>
      <c r="D184" s="133"/>
      <c r="E184" s="133"/>
      <c r="F184" s="133"/>
      <c r="G184" s="133"/>
    </row>
    <row r="185" ht="15.75" customHeight="1">
      <c r="A185" s="133"/>
      <c r="B185" s="133"/>
      <c r="C185" s="133"/>
      <c r="D185" s="133"/>
      <c r="E185" s="133"/>
      <c r="F185" s="133"/>
      <c r="G185" s="133"/>
    </row>
    <row r="186" ht="15.75" customHeight="1">
      <c r="A186" s="133"/>
      <c r="B186" s="133"/>
      <c r="C186" s="133"/>
      <c r="D186" s="133"/>
      <c r="E186" s="133"/>
      <c r="F186" s="133"/>
      <c r="G186" s="133"/>
    </row>
    <row r="187" ht="15.75" customHeight="1">
      <c r="A187" s="133"/>
      <c r="B187" s="133"/>
      <c r="C187" s="133"/>
      <c r="D187" s="133"/>
      <c r="E187" s="133"/>
      <c r="F187" s="133"/>
      <c r="G187" s="133"/>
    </row>
    <row r="188" ht="15.75" customHeight="1">
      <c r="A188" s="133"/>
      <c r="B188" s="133"/>
      <c r="C188" s="133"/>
      <c r="D188" s="133"/>
      <c r="E188" s="133"/>
      <c r="F188" s="133"/>
      <c r="G188" s="133"/>
    </row>
    <row r="189" ht="15.75" customHeight="1">
      <c r="A189" s="133"/>
      <c r="B189" s="133"/>
      <c r="C189" s="133"/>
      <c r="D189" s="133"/>
      <c r="E189" s="133"/>
      <c r="F189" s="133"/>
      <c r="G189" s="133"/>
    </row>
    <row r="190" ht="15.75" customHeight="1">
      <c r="A190" s="133"/>
      <c r="B190" s="133"/>
      <c r="C190" s="133"/>
      <c r="D190" s="133"/>
      <c r="E190" s="133"/>
      <c r="F190" s="133"/>
      <c r="G190" s="133"/>
    </row>
    <row r="191" ht="15.75" customHeight="1">
      <c r="A191" s="133"/>
      <c r="B191" s="133"/>
      <c r="C191" s="133"/>
      <c r="D191" s="133"/>
      <c r="E191" s="133"/>
      <c r="F191" s="133"/>
      <c r="G191" s="133"/>
    </row>
    <row r="192" ht="15.75" customHeight="1">
      <c r="A192" s="133"/>
      <c r="B192" s="133"/>
      <c r="C192" s="133"/>
      <c r="D192" s="133"/>
      <c r="E192" s="133"/>
      <c r="F192" s="133"/>
      <c r="G192" s="133"/>
    </row>
    <row r="193" ht="15.75" customHeight="1">
      <c r="A193" s="133"/>
      <c r="B193" s="133"/>
      <c r="C193" s="133"/>
      <c r="D193" s="133"/>
      <c r="E193" s="133"/>
      <c r="F193" s="133"/>
      <c r="G193" s="133"/>
    </row>
    <row r="194" ht="15.75" customHeight="1">
      <c r="A194" s="133"/>
      <c r="B194" s="133"/>
      <c r="C194" s="133"/>
      <c r="D194" s="133"/>
      <c r="E194" s="133"/>
      <c r="F194" s="133"/>
      <c r="G194" s="133"/>
    </row>
    <row r="195" ht="15.75" customHeight="1">
      <c r="A195" s="133"/>
      <c r="B195" s="133"/>
      <c r="C195" s="133"/>
      <c r="D195" s="133"/>
      <c r="E195" s="133"/>
      <c r="F195" s="133"/>
      <c r="G195" s="133"/>
    </row>
    <row r="196" ht="15.75" customHeight="1">
      <c r="A196" s="133"/>
      <c r="B196" s="133"/>
      <c r="C196" s="133"/>
      <c r="D196" s="133"/>
      <c r="E196" s="133"/>
      <c r="F196" s="133"/>
      <c r="G196" s="133"/>
    </row>
    <row r="197" ht="15.75" customHeight="1">
      <c r="A197" s="133"/>
      <c r="B197" s="133"/>
      <c r="C197" s="133"/>
      <c r="D197" s="133"/>
      <c r="E197" s="133"/>
      <c r="F197" s="133"/>
      <c r="G197" s="133"/>
    </row>
    <row r="198" ht="15.75" customHeight="1">
      <c r="A198" s="133"/>
      <c r="B198" s="133"/>
      <c r="C198" s="133"/>
      <c r="D198" s="133"/>
      <c r="E198" s="133"/>
      <c r="F198" s="133"/>
      <c r="G198" s="133"/>
    </row>
    <row r="199" ht="15.75" customHeight="1">
      <c r="A199" s="133"/>
      <c r="B199" s="133"/>
      <c r="C199" s="133"/>
      <c r="D199" s="133"/>
      <c r="E199" s="133"/>
      <c r="F199" s="133"/>
      <c r="G199" s="133"/>
    </row>
    <row r="200" ht="15.75" customHeight="1">
      <c r="A200" s="133"/>
      <c r="B200" s="133"/>
      <c r="C200" s="133"/>
      <c r="D200" s="133"/>
      <c r="E200" s="133"/>
      <c r="F200" s="133"/>
      <c r="G200" s="133"/>
    </row>
    <row r="201" ht="15.75" customHeight="1">
      <c r="A201" s="133"/>
      <c r="B201" s="133"/>
      <c r="C201" s="133"/>
      <c r="D201" s="133"/>
      <c r="E201" s="133"/>
      <c r="F201" s="133"/>
      <c r="G201" s="133"/>
    </row>
    <row r="202" ht="15.75" customHeight="1">
      <c r="A202" s="133"/>
      <c r="B202" s="133"/>
      <c r="C202" s="133"/>
      <c r="D202" s="133"/>
      <c r="E202" s="133"/>
      <c r="F202" s="133"/>
      <c r="G202" s="133"/>
    </row>
    <row r="203" ht="15.75" customHeight="1">
      <c r="A203" s="133"/>
      <c r="B203" s="133"/>
      <c r="C203" s="133"/>
      <c r="D203" s="133"/>
      <c r="E203" s="133"/>
      <c r="F203" s="133"/>
      <c r="G203" s="133"/>
    </row>
    <row r="204" ht="15.75" customHeight="1">
      <c r="A204" s="133"/>
      <c r="B204" s="133"/>
      <c r="C204" s="133"/>
      <c r="D204" s="133"/>
      <c r="E204" s="133"/>
      <c r="F204" s="133"/>
      <c r="G204" s="133"/>
    </row>
    <row r="205" ht="15.75" customHeight="1">
      <c r="A205" s="133"/>
      <c r="B205" s="133"/>
      <c r="C205" s="133"/>
      <c r="D205" s="133"/>
      <c r="E205" s="133"/>
      <c r="F205" s="133"/>
      <c r="G205" s="133"/>
    </row>
    <row r="206" ht="15.75" customHeight="1">
      <c r="A206" s="133"/>
      <c r="B206" s="133"/>
      <c r="C206" s="133"/>
      <c r="D206" s="133"/>
      <c r="E206" s="133"/>
      <c r="F206" s="133"/>
      <c r="G206" s="133"/>
    </row>
    <row r="207" ht="15.75" customHeight="1">
      <c r="A207" s="133"/>
      <c r="B207" s="133"/>
      <c r="C207" s="133"/>
      <c r="D207" s="133"/>
      <c r="E207" s="133"/>
      <c r="F207" s="133"/>
      <c r="G207" s="133"/>
    </row>
    <row r="208" ht="15.75" customHeight="1">
      <c r="A208" s="133"/>
      <c r="B208" s="133"/>
      <c r="C208" s="133"/>
      <c r="D208" s="133"/>
      <c r="E208" s="133"/>
      <c r="F208" s="133"/>
      <c r="G208" s="133"/>
    </row>
    <row r="209" ht="15.75" customHeight="1">
      <c r="A209" s="133"/>
      <c r="B209" s="133"/>
      <c r="C209" s="133"/>
      <c r="D209" s="133"/>
      <c r="E209" s="133"/>
      <c r="F209" s="133"/>
      <c r="G209" s="133"/>
    </row>
    <row r="210" ht="15.75" customHeight="1">
      <c r="A210" s="133"/>
      <c r="B210" s="133"/>
      <c r="C210" s="133"/>
      <c r="D210" s="133"/>
      <c r="E210" s="133"/>
      <c r="F210" s="133"/>
      <c r="G210" s="133"/>
    </row>
    <row r="211" ht="15.75" customHeight="1">
      <c r="A211" s="133"/>
      <c r="B211" s="133"/>
      <c r="C211" s="133"/>
      <c r="D211" s="133"/>
      <c r="E211" s="133"/>
      <c r="F211" s="133"/>
      <c r="G211" s="133"/>
    </row>
    <row r="212" ht="15.75" customHeight="1">
      <c r="A212" s="133"/>
      <c r="B212" s="133"/>
      <c r="C212" s="133"/>
      <c r="D212" s="133"/>
      <c r="E212" s="133"/>
      <c r="F212" s="133"/>
      <c r="G212" s="133"/>
    </row>
    <row r="213" ht="15.75" customHeight="1">
      <c r="A213" s="133"/>
      <c r="B213" s="133"/>
      <c r="C213" s="133"/>
      <c r="D213" s="133"/>
      <c r="E213" s="133"/>
      <c r="F213" s="133"/>
      <c r="G213" s="133"/>
    </row>
    <row r="214" ht="15.75" customHeight="1">
      <c r="A214" s="133"/>
      <c r="B214" s="133"/>
      <c r="C214" s="133"/>
      <c r="D214" s="133"/>
      <c r="E214" s="133"/>
      <c r="F214" s="133"/>
      <c r="G214" s="133"/>
    </row>
    <row r="215" ht="15.75" customHeight="1">
      <c r="A215" s="133"/>
      <c r="B215" s="133"/>
      <c r="C215" s="133"/>
      <c r="D215" s="133"/>
      <c r="E215" s="133"/>
      <c r="F215" s="133"/>
      <c r="G215" s="133"/>
    </row>
    <row r="216" ht="15.75" customHeight="1">
      <c r="A216" s="133"/>
      <c r="B216" s="133"/>
      <c r="C216" s="133"/>
      <c r="D216" s="133"/>
      <c r="E216" s="133"/>
      <c r="F216" s="133"/>
      <c r="G216" s="133"/>
    </row>
    <row r="217" ht="15.75" customHeight="1">
      <c r="A217" s="133"/>
      <c r="B217" s="133"/>
      <c r="C217" s="133"/>
      <c r="D217" s="133"/>
      <c r="E217" s="133"/>
      <c r="F217" s="133"/>
      <c r="G217" s="133"/>
    </row>
    <row r="218" ht="15.75" customHeight="1">
      <c r="A218" s="133"/>
      <c r="B218" s="133"/>
      <c r="C218" s="133"/>
      <c r="D218" s="133"/>
      <c r="E218" s="133"/>
      <c r="F218" s="133"/>
      <c r="G218" s="133"/>
    </row>
    <row r="219" ht="15.75" customHeight="1">
      <c r="A219" s="133"/>
      <c r="B219" s="133"/>
      <c r="C219" s="133"/>
      <c r="D219" s="133"/>
      <c r="E219" s="133"/>
      <c r="F219" s="133"/>
      <c r="G219" s="133"/>
    </row>
    <row r="220" ht="15.75" customHeight="1">
      <c r="A220" s="133"/>
      <c r="B220" s="133"/>
      <c r="C220" s="133"/>
      <c r="D220" s="133"/>
      <c r="E220" s="133"/>
      <c r="F220" s="133"/>
      <c r="G220" s="133"/>
    </row>
    <row r="221" ht="15.75" customHeight="1">
      <c r="A221" s="133"/>
      <c r="B221" s="133"/>
      <c r="C221" s="133"/>
      <c r="D221" s="133"/>
      <c r="E221" s="133"/>
      <c r="F221" s="133"/>
      <c r="G221" s="133"/>
    </row>
    <row r="222" ht="15.75" customHeight="1">
      <c r="A222" s="133"/>
      <c r="B222" s="133"/>
      <c r="C222" s="133"/>
      <c r="D222" s="133"/>
      <c r="E222" s="133"/>
      <c r="F222" s="133"/>
      <c r="G222" s="133"/>
    </row>
    <row r="223" ht="15.75" customHeight="1">
      <c r="A223" s="133"/>
      <c r="B223" s="133"/>
      <c r="C223" s="133"/>
      <c r="D223" s="133"/>
      <c r="E223" s="133"/>
      <c r="F223" s="133"/>
      <c r="G223" s="133"/>
    </row>
    <row r="224" ht="15.75" customHeight="1">
      <c r="A224" s="133"/>
      <c r="B224" s="133"/>
      <c r="C224" s="133"/>
      <c r="D224" s="133"/>
      <c r="E224" s="133"/>
      <c r="F224" s="133"/>
      <c r="G224" s="133"/>
    </row>
    <row r="225" ht="15.75" customHeight="1">
      <c r="A225" s="133"/>
      <c r="B225" s="133"/>
      <c r="C225" s="133"/>
      <c r="D225" s="133"/>
      <c r="E225" s="133"/>
      <c r="F225" s="133"/>
      <c r="G225" s="133"/>
    </row>
    <row r="226" ht="15.75" customHeight="1">
      <c r="A226" s="133"/>
      <c r="B226" s="133"/>
      <c r="C226" s="133"/>
      <c r="D226" s="133"/>
      <c r="E226" s="133"/>
      <c r="F226" s="133"/>
      <c r="G226" s="133"/>
    </row>
    <row r="227" ht="15.75" customHeight="1">
      <c r="A227" s="133"/>
      <c r="B227" s="133"/>
      <c r="C227" s="133"/>
      <c r="D227" s="133"/>
      <c r="E227" s="133"/>
      <c r="F227" s="133"/>
      <c r="G227" s="133"/>
    </row>
    <row r="228" ht="15.75" customHeight="1">
      <c r="A228" s="133"/>
      <c r="B228" s="133"/>
      <c r="C228" s="133"/>
      <c r="D228" s="133"/>
      <c r="E228" s="133"/>
      <c r="F228" s="133"/>
      <c r="G228" s="133"/>
    </row>
    <row r="229" ht="15.75" customHeight="1">
      <c r="A229" s="133"/>
      <c r="B229" s="133"/>
      <c r="C229" s="133"/>
      <c r="D229" s="133"/>
      <c r="E229" s="133"/>
      <c r="F229" s="133"/>
      <c r="G229" s="133"/>
    </row>
    <row r="230" ht="15.75" customHeight="1">
      <c r="A230" s="133"/>
      <c r="B230" s="133"/>
      <c r="C230" s="133"/>
      <c r="D230" s="133"/>
      <c r="E230" s="133"/>
      <c r="F230" s="133"/>
      <c r="G230" s="133"/>
    </row>
    <row r="231" ht="15.75" customHeight="1">
      <c r="A231" s="133"/>
      <c r="B231" s="133"/>
      <c r="C231" s="133"/>
      <c r="D231" s="133"/>
      <c r="E231" s="133"/>
      <c r="F231" s="133"/>
      <c r="G231" s="133"/>
    </row>
    <row r="232" ht="15.75" customHeight="1">
      <c r="A232" s="133"/>
      <c r="B232" s="133"/>
      <c r="C232" s="133"/>
      <c r="D232" s="133"/>
      <c r="E232" s="133"/>
      <c r="F232" s="133"/>
      <c r="G232" s="133"/>
    </row>
    <row r="233" ht="15.75" customHeight="1">
      <c r="A233" s="133"/>
      <c r="B233" s="133"/>
      <c r="C233" s="133"/>
      <c r="D233" s="133"/>
      <c r="E233" s="133"/>
      <c r="F233" s="133"/>
      <c r="G233" s="133"/>
    </row>
    <row r="234" ht="15.75" customHeight="1">
      <c r="A234" s="133"/>
      <c r="B234" s="133"/>
      <c r="C234" s="133"/>
      <c r="D234" s="133"/>
      <c r="E234" s="133"/>
      <c r="F234" s="133"/>
      <c r="G234" s="133"/>
    </row>
    <row r="235" ht="15.75" customHeight="1">
      <c r="A235" s="133"/>
      <c r="B235" s="133"/>
      <c r="C235" s="133"/>
      <c r="D235" s="133"/>
      <c r="E235" s="133"/>
      <c r="F235" s="133"/>
      <c r="G235" s="133"/>
    </row>
    <row r="236" ht="15.75" customHeight="1">
      <c r="A236" s="133"/>
      <c r="B236" s="133"/>
      <c r="C236" s="133"/>
      <c r="D236" s="133"/>
      <c r="E236" s="133"/>
      <c r="F236" s="133"/>
      <c r="G236" s="133"/>
    </row>
    <row r="237" ht="15.75" customHeight="1">
      <c r="A237" s="133"/>
      <c r="B237" s="133"/>
      <c r="C237" s="133"/>
      <c r="D237" s="133"/>
      <c r="E237" s="133"/>
      <c r="F237" s="133"/>
      <c r="G237" s="133"/>
    </row>
    <row r="238" ht="15.75" customHeight="1">
      <c r="A238" s="133"/>
      <c r="B238" s="133"/>
      <c r="C238" s="133"/>
      <c r="D238" s="133"/>
      <c r="E238" s="133"/>
      <c r="F238" s="133"/>
      <c r="G238" s="133"/>
    </row>
    <row r="239" ht="15.75" customHeight="1">
      <c r="A239" s="133"/>
      <c r="B239" s="133"/>
      <c r="C239" s="133"/>
      <c r="D239" s="133"/>
      <c r="E239" s="133"/>
      <c r="F239" s="133"/>
      <c r="G239" s="133"/>
    </row>
    <row r="240" ht="15.75" customHeight="1">
      <c r="A240" s="133"/>
      <c r="B240" s="133"/>
      <c r="C240" s="133"/>
      <c r="D240" s="133"/>
      <c r="E240" s="133"/>
      <c r="F240" s="133"/>
      <c r="G240" s="133"/>
    </row>
    <row r="241" ht="15.75" customHeight="1">
      <c r="A241" s="133"/>
      <c r="B241" s="133"/>
      <c r="C241" s="133"/>
      <c r="D241" s="133"/>
      <c r="E241" s="133"/>
      <c r="F241" s="133"/>
      <c r="G241" s="133"/>
    </row>
    <row r="242" ht="15.75" customHeight="1">
      <c r="A242" s="133"/>
      <c r="B242" s="133"/>
      <c r="C242" s="133"/>
      <c r="D242" s="133"/>
      <c r="E242" s="133"/>
      <c r="F242" s="133"/>
      <c r="G242" s="133"/>
    </row>
    <row r="243" ht="15.75" customHeight="1">
      <c r="A243" s="133"/>
      <c r="B243" s="133"/>
      <c r="C243" s="133"/>
      <c r="D243" s="133"/>
      <c r="E243" s="133"/>
      <c r="F243" s="133"/>
      <c r="G243" s="133"/>
    </row>
    <row r="244" ht="15.75" customHeight="1">
      <c r="A244" s="133"/>
      <c r="B244" s="133"/>
      <c r="C244" s="133"/>
      <c r="D244" s="133"/>
      <c r="E244" s="133"/>
      <c r="F244" s="133"/>
      <c r="G244" s="133"/>
    </row>
    <row r="245" ht="15.75" customHeight="1">
      <c r="A245" s="133"/>
      <c r="B245" s="133"/>
      <c r="C245" s="133"/>
      <c r="D245" s="133"/>
      <c r="E245" s="133"/>
      <c r="F245" s="133"/>
      <c r="G245" s="133"/>
    </row>
    <row r="246" ht="15.75" customHeight="1">
      <c r="A246" s="133"/>
      <c r="B246" s="133"/>
      <c r="C246" s="133"/>
      <c r="D246" s="133"/>
      <c r="E246" s="133"/>
      <c r="F246" s="133"/>
      <c r="G246" s="133"/>
    </row>
    <row r="247" ht="15.75" customHeight="1">
      <c r="A247" s="133"/>
      <c r="B247" s="133"/>
      <c r="C247" s="133"/>
      <c r="D247" s="133"/>
      <c r="E247" s="133"/>
      <c r="F247" s="133"/>
      <c r="G247" s="133"/>
    </row>
    <row r="248" ht="15.75" customHeight="1">
      <c r="A248" s="133"/>
      <c r="B248" s="133"/>
      <c r="C248" s="133"/>
      <c r="D248" s="133"/>
      <c r="E248" s="133"/>
      <c r="F248" s="133"/>
      <c r="G248" s="133"/>
    </row>
    <row r="249" ht="15.75" customHeight="1">
      <c r="A249" s="133"/>
      <c r="B249" s="133"/>
      <c r="C249" s="133"/>
      <c r="D249" s="133"/>
      <c r="E249" s="133"/>
      <c r="F249" s="133"/>
      <c r="G249" s="133"/>
    </row>
    <row r="250" ht="15.75" customHeight="1">
      <c r="A250" s="133"/>
      <c r="B250" s="133"/>
      <c r="C250" s="133"/>
      <c r="D250" s="133"/>
      <c r="E250" s="133"/>
      <c r="F250" s="133"/>
      <c r="G250" s="133"/>
    </row>
    <row r="251" ht="15.75" customHeight="1">
      <c r="A251" s="133"/>
      <c r="B251" s="133"/>
      <c r="C251" s="133"/>
      <c r="D251" s="133"/>
      <c r="E251" s="133"/>
      <c r="F251" s="133"/>
      <c r="G251" s="133"/>
    </row>
    <row r="252" ht="15.75" customHeight="1">
      <c r="A252" s="133"/>
      <c r="B252" s="133"/>
      <c r="C252" s="133"/>
      <c r="D252" s="133"/>
      <c r="E252" s="133"/>
      <c r="F252" s="133"/>
      <c r="G252" s="133"/>
    </row>
    <row r="253" ht="15.75" customHeight="1">
      <c r="A253" s="133"/>
      <c r="B253" s="133"/>
      <c r="C253" s="133"/>
      <c r="D253" s="133"/>
      <c r="E253" s="133"/>
      <c r="F253" s="133"/>
      <c r="G253" s="133"/>
    </row>
    <row r="254" ht="15.75" customHeight="1">
      <c r="A254" s="133"/>
      <c r="B254" s="133"/>
      <c r="C254" s="133"/>
      <c r="D254" s="133"/>
      <c r="E254" s="133"/>
      <c r="F254" s="133"/>
      <c r="G254" s="133"/>
    </row>
    <row r="255" ht="15.75" customHeight="1">
      <c r="A255" s="133"/>
      <c r="B255" s="133"/>
      <c r="C255" s="133"/>
      <c r="D255" s="133"/>
      <c r="E255" s="133"/>
      <c r="F255" s="133"/>
      <c r="G255" s="133"/>
    </row>
    <row r="256" ht="15.75" customHeight="1">
      <c r="A256" s="133"/>
      <c r="B256" s="133"/>
      <c r="C256" s="133"/>
      <c r="D256" s="133"/>
      <c r="E256" s="133"/>
      <c r="F256" s="133"/>
      <c r="G256" s="133"/>
    </row>
    <row r="257" ht="15.75" customHeight="1">
      <c r="A257" s="133"/>
      <c r="B257" s="133"/>
      <c r="C257" s="133"/>
      <c r="D257" s="133"/>
      <c r="E257" s="133"/>
      <c r="F257" s="133"/>
      <c r="G257" s="133"/>
    </row>
    <row r="258" ht="15.75" customHeight="1">
      <c r="A258" s="133"/>
      <c r="B258" s="133"/>
      <c r="C258" s="133"/>
      <c r="D258" s="133"/>
      <c r="E258" s="133"/>
      <c r="F258" s="133"/>
      <c r="G258" s="133"/>
    </row>
    <row r="259" ht="15.75" customHeight="1">
      <c r="A259" s="133"/>
      <c r="B259" s="133"/>
      <c r="C259" s="133"/>
      <c r="D259" s="133"/>
      <c r="E259" s="133"/>
      <c r="F259" s="133"/>
      <c r="G259" s="133"/>
    </row>
    <row r="260" ht="15.75" customHeight="1">
      <c r="A260" s="133"/>
      <c r="B260" s="133"/>
      <c r="C260" s="133"/>
      <c r="D260" s="133"/>
      <c r="E260" s="133"/>
      <c r="F260" s="133"/>
      <c r="G260" s="133"/>
    </row>
    <row r="261" ht="15.75" customHeight="1">
      <c r="A261" s="133"/>
      <c r="B261" s="133"/>
      <c r="C261" s="133"/>
      <c r="D261" s="133"/>
      <c r="E261" s="133"/>
      <c r="F261" s="133"/>
      <c r="G261" s="133"/>
    </row>
    <row r="262" ht="15.75" customHeight="1">
      <c r="A262" s="133"/>
      <c r="B262" s="133"/>
      <c r="C262" s="133"/>
      <c r="D262" s="133"/>
      <c r="E262" s="133"/>
      <c r="F262" s="133"/>
      <c r="G262" s="133"/>
    </row>
    <row r="263" ht="15.75" customHeight="1">
      <c r="A263" s="133"/>
      <c r="B263" s="133"/>
      <c r="C263" s="133"/>
      <c r="D263" s="133"/>
      <c r="E263" s="133"/>
      <c r="F263" s="133"/>
      <c r="G263" s="133"/>
    </row>
    <row r="264" ht="15.75" customHeight="1">
      <c r="A264" s="133"/>
      <c r="B264" s="133"/>
      <c r="C264" s="133"/>
      <c r="D264" s="133"/>
      <c r="E264" s="133"/>
      <c r="F264" s="133"/>
      <c r="G264" s="133"/>
    </row>
    <row r="265" ht="15.75" customHeight="1">
      <c r="A265" s="133"/>
      <c r="B265" s="133"/>
      <c r="C265" s="133"/>
      <c r="D265" s="133"/>
      <c r="E265" s="133"/>
      <c r="F265" s="133"/>
      <c r="G265" s="133"/>
    </row>
    <row r="266" ht="15.75" customHeight="1">
      <c r="A266" s="133"/>
      <c r="B266" s="133"/>
      <c r="C266" s="133"/>
      <c r="D266" s="133"/>
      <c r="E266" s="133"/>
      <c r="F266" s="133"/>
      <c r="G266" s="133"/>
    </row>
    <row r="267" ht="15.75" customHeight="1">
      <c r="A267" s="133"/>
      <c r="B267" s="133"/>
      <c r="C267" s="133"/>
      <c r="D267" s="133"/>
      <c r="E267" s="133"/>
      <c r="F267" s="133"/>
      <c r="G267" s="133"/>
    </row>
    <row r="268" ht="15.75" customHeight="1">
      <c r="A268" s="133"/>
      <c r="B268" s="133"/>
      <c r="C268" s="133"/>
      <c r="D268" s="133"/>
      <c r="E268" s="133"/>
      <c r="F268" s="133"/>
      <c r="G268" s="133"/>
    </row>
    <row r="269" ht="15.75" customHeight="1">
      <c r="A269" s="133"/>
      <c r="B269" s="133"/>
      <c r="C269" s="133"/>
      <c r="D269" s="133"/>
      <c r="E269" s="133"/>
      <c r="F269" s="133"/>
      <c r="G269" s="133"/>
    </row>
    <row r="270" ht="15.75" customHeight="1">
      <c r="A270" s="133"/>
      <c r="B270" s="133"/>
      <c r="C270" s="133"/>
      <c r="D270" s="133"/>
      <c r="E270" s="133"/>
      <c r="F270" s="133"/>
      <c r="G270" s="133"/>
    </row>
    <row r="271" ht="15.75" customHeight="1">
      <c r="A271" s="133"/>
      <c r="B271" s="133"/>
      <c r="C271" s="133"/>
      <c r="D271" s="133"/>
      <c r="E271" s="133"/>
      <c r="F271" s="133"/>
      <c r="G271" s="133"/>
    </row>
    <row r="272" ht="15.75" customHeight="1">
      <c r="A272" s="133"/>
      <c r="B272" s="133"/>
      <c r="C272" s="133"/>
      <c r="D272" s="133"/>
      <c r="E272" s="133"/>
      <c r="F272" s="133"/>
      <c r="G272" s="133"/>
    </row>
    <row r="273" ht="15.75" customHeight="1">
      <c r="A273" s="133"/>
      <c r="B273" s="133"/>
      <c r="C273" s="133"/>
      <c r="D273" s="133"/>
      <c r="E273" s="133"/>
      <c r="F273" s="133"/>
      <c r="G273" s="133"/>
    </row>
    <row r="274" ht="15.75" customHeight="1">
      <c r="A274" s="133"/>
      <c r="B274" s="133"/>
      <c r="C274" s="133"/>
      <c r="D274" s="133"/>
      <c r="E274" s="133"/>
      <c r="F274" s="133"/>
      <c r="G274" s="133"/>
    </row>
    <row r="275" ht="15.75" customHeight="1">
      <c r="A275" s="133"/>
      <c r="B275" s="133"/>
      <c r="C275" s="133"/>
      <c r="D275" s="133"/>
      <c r="E275" s="133"/>
      <c r="F275" s="133"/>
      <c r="G275" s="133"/>
    </row>
    <row r="276" ht="15.75" customHeight="1">
      <c r="A276" s="133"/>
      <c r="B276" s="133"/>
      <c r="C276" s="133"/>
      <c r="D276" s="133"/>
      <c r="E276" s="133"/>
      <c r="F276" s="133"/>
      <c r="G276" s="133"/>
    </row>
    <row r="277" ht="15.75" customHeight="1">
      <c r="A277" s="133"/>
      <c r="B277" s="133"/>
      <c r="C277" s="133"/>
      <c r="D277" s="133"/>
      <c r="E277" s="133"/>
      <c r="F277" s="133"/>
      <c r="G277" s="133"/>
    </row>
    <row r="278" ht="15.75" customHeight="1">
      <c r="A278" s="133"/>
      <c r="B278" s="133"/>
      <c r="C278" s="133"/>
      <c r="D278" s="133"/>
      <c r="E278" s="133"/>
      <c r="F278" s="133"/>
      <c r="G278" s="133"/>
    </row>
    <row r="279" ht="15.75" customHeight="1">
      <c r="A279" s="133"/>
      <c r="B279" s="133"/>
      <c r="C279" s="133"/>
      <c r="D279" s="133"/>
      <c r="E279" s="133"/>
      <c r="F279" s="133"/>
      <c r="G279" s="133"/>
    </row>
    <row r="280" ht="15.75" customHeight="1">
      <c r="A280" s="133"/>
      <c r="B280" s="133"/>
      <c r="C280" s="133"/>
      <c r="D280" s="133"/>
      <c r="E280" s="133"/>
      <c r="F280" s="133"/>
      <c r="G280" s="133"/>
    </row>
    <row r="281" ht="15.75" customHeight="1">
      <c r="A281" s="133"/>
      <c r="B281" s="133"/>
      <c r="C281" s="133"/>
      <c r="D281" s="133"/>
      <c r="E281" s="133"/>
      <c r="F281" s="133"/>
      <c r="G281" s="133"/>
    </row>
    <row r="282" ht="15.75" customHeight="1">
      <c r="A282" s="133"/>
      <c r="B282" s="133"/>
      <c r="C282" s="133"/>
      <c r="D282" s="133"/>
      <c r="E282" s="133"/>
      <c r="F282" s="133"/>
      <c r="G282" s="133"/>
    </row>
    <row r="283" ht="15.75" customHeight="1">
      <c r="A283" s="133"/>
      <c r="B283" s="133"/>
      <c r="C283" s="133"/>
      <c r="D283" s="133"/>
      <c r="E283" s="133"/>
      <c r="F283" s="133"/>
      <c r="G283" s="133"/>
    </row>
    <row r="284" ht="15.75" customHeight="1">
      <c r="A284" s="133"/>
      <c r="B284" s="133"/>
      <c r="C284" s="133"/>
      <c r="D284" s="133"/>
      <c r="E284" s="133"/>
      <c r="F284" s="133"/>
      <c r="G284" s="133"/>
    </row>
    <row r="285" ht="15.75" customHeight="1">
      <c r="A285" s="133"/>
      <c r="B285" s="133"/>
      <c r="C285" s="133"/>
      <c r="D285" s="133"/>
      <c r="E285" s="133"/>
      <c r="F285" s="133"/>
      <c r="G285" s="133"/>
    </row>
    <row r="286" ht="15.75" customHeight="1">
      <c r="A286" s="133"/>
      <c r="B286" s="133"/>
      <c r="C286" s="133"/>
      <c r="D286" s="133"/>
      <c r="E286" s="133"/>
      <c r="F286" s="133"/>
      <c r="G286" s="133"/>
    </row>
    <row r="287" ht="15.75" customHeight="1">
      <c r="A287" s="133"/>
      <c r="B287" s="133"/>
      <c r="C287" s="133"/>
      <c r="D287" s="133"/>
      <c r="E287" s="133"/>
      <c r="F287" s="133"/>
      <c r="G287" s="133"/>
    </row>
    <row r="288" ht="15.75" customHeight="1">
      <c r="A288" s="133"/>
      <c r="B288" s="133"/>
      <c r="C288" s="133"/>
      <c r="D288" s="133"/>
      <c r="E288" s="133"/>
      <c r="F288" s="133"/>
      <c r="G288" s="133"/>
    </row>
    <row r="289" ht="15.75" customHeight="1">
      <c r="A289" s="133"/>
      <c r="B289" s="133"/>
      <c r="C289" s="133"/>
      <c r="D289" s="133"/>
      <c r="E289" s="133"/>
      <c r="F289" s="133"/>
      <c r="G289" s="133"/>
    </row>
    <row r="290" ht="15.75" customHeight="1">
      <c r="A290" s="133"/>
      <c r="B290" s="133"/>
      <c r="C290" s="133"/>
      <c r="D290" s="133"/>
      <c r="E290" s="133"/>
      <c r="F290" s="133"/>
      <c r="G290" s="133"/>
    </row>
    <row r="291" ht="15.75" customHeight="1">
      <c r="A291" s="133"/>
      <c r="B291" s="133"/>
      <c r="C291" s="133"/>
      <c r="D291" s="133"/>
      <c r="E291" s="133"/>
      <c r="F291" s="133"/>
      <c r="G291" s="133"/>
    </row>
    <row r="292" ht="15.75" customHeight="1">
      <c r="A292" s="133"/>
      <c r="B292" s="133"/>
      <c r="C292" s="133"/>
      <c r="D292" s="133"/>
      <c r="E292" s="133"/>
      <c r="F292" s="133"/>
      <c r="G292" s="133"/>
    </row>
    <row r="293" ht="15.75" customHeight="1">
      <c r="A293" s="133"/>
      <c r="B293" s="133"/>
      <c r="C293" s="133"/>
      <c r="D293" s="133"/>
      <c r="E293" s="133"/>
      <c r="F293" s="133"/>
      <c r="G293" s="133"/>
    </row>
    <row r="294" ht="15.75" customHeight="1">
      <c r="A294" s="133"/>
      <c r="B294" s="133"/>
      <c r="C294" s="133"/>
      <c r="D294" s="133"/>
      <c r="E294" s="133"/>
      <c r="F294" s="133"/>
      <c r="G294" s="133"/>
    </row>
    <row r="295" ht="15.75" customHeight="1">
      <c r="A295" s="133"/>
      <c r="B295" s="133"/>
      <c r="C295" s="133"/>
      <c r="D295" s="133"/>
      <c r="E295" s="133"/>
      <c r="F295" s="133"/>
      <c r="G295" s="133"/>
    </row>
    <row r="296" ht="15.75" customHeight="1">
      <c r="A296" s="133"/>
      <c r="B296" s="133"/>
      <c r="C296" s="133"/>
      <c r="D296" s="133"/>
      <c r="E296" s="133"/>
      <c r="F296" s="133"/>
      <c r="G296" s="133"/>
    </row>
    <row r="297" ht="15.75" customHeight="1">
      <c r="A297" s="133"/>
      <c r="B297" s="133"/>
      <c r="C297" s="133"/>
      <c r="D297" s="133"/>
      <c r="E297" s="133"/>
      <c r="F297" s="133"/>
      <c r="G297" s="133"/>
    </row>
    <row r="298" ht="15.75" customHeight="1">
      <c r="A298" s="133"/>
      <c r="B298" s="133"/>
      <c r="C298" s="133"/>
      <c r="D298" s="133"/>
      <c r="E298" s="133"/>
      <c r="F298" s="133"/>
      <c r="G298" s="133"/>
    </row>
    <row r="299" ht="15.75" customHeight="1">
      <c r="A299" s="133"/>
      <c r="B299" s="133"/>
      <c r="C299" s="133"/>
      <c r="D299" s="133"/>
      <c r="E299" s="133"/>
      <c r="F299" s="133"/>
      <c r="G299" s="133"/>
    </row>
    <row r="300" ht="15.75" customHeight="1">
      <c r="A300" s="133"/>
      <c r="B300" s="133"/>
      <c r="C300" s="133"/>
      <c r="D300" s="133"/>
      <c r="E300" s="133"/>
      <c r="F300" s="133"/>
      <c r="G300" s="133"/>
    </row>
    <row r="301" ht="15.75" customHeight="1">
      <c r="A301" s="133"/>
      <c r="B301" s="133"/>
      <c r="C301" s="133"/>
      <c r="D301" s="133"/>
      <c r="E301" s="133"/>
      <c r="F301" s="133"/>
      <c r="G301" s="133"/>
    </row>
    <row r="302" ht="15.75" customHeight="1">
      <c r="A302" s="133"/>
      <c r="B302" s="133"/>
      <c r="C302" s="133"/>
      <c r="D302" s="133"/>
      <c r="E302" s="133"/>
      <c r="F302" s="133"/>
      <c r="G302" s="133"/>
    </row>
    <row r="303" ht="15.75" customHeight="1">
      <c r="A303" s="133"/>
      <c r="B303" s="133"/>
      <c r="C303" s="133"/>
      <c r="D303" s="133"/>
      <c r="E303" s="133"/>
      <c r="F303" s="133"/>
      <c r="G303" s="133"/>
    </row>
    <row r="304" ht="15.75" customHeight="1">
      <c r="A304" s="133"/>
      <c r="B304" s="133"/>
      <c r="C304" s="133"/>
      <c r="D304" s="133"/>
      <c r="E304" s="133"/>
      <c r="F304" s="133"/>
      <c r="G304" s="133"/>
    </row>
    <row r="305" ht="15.75" customHeight="1">
      <c r="A305" s="133"/>
      <c r="B305" s="133"/>
      <c r="C305" s="133"/>
      <c r="D305" s="133"/>
      <c r="E305" s="133"/>
      <c r="F305" s="133"/>
      <c r="G305" s="133"/>
    </row>
    <row r="306" ht="15.75" customHeight="1">
      <c r="A306" s="133"/>
      <c r="B306" s="133"/>
      <c r="C306" s="133"/>
      <c r="D306" s="133"/>
      <c r="E306" s="133"/>
      <c r="F306" s="133"/>
      <c r="G306" s="133"/>
    </row>
    <row r="307" ht="15.75" customHeight="1">
      <c r="A307" s="133"/>
      <c r="B307" s="133"/>
      <c r="C307" s="133"/>
      <c r="D307" s="133"/>
      <c r="E307" s="133"/>
      <c r="F307" s="133"/>
      <c r="G307" s="133"/>
    </row>
    <row r="308" ht="15.75" customHeight="1">
      <c r="A308" s="133"/>
      <c r="B308" s="133"/>
      <c r="C308" s="133"/>
      <c r="D308" s="133"/>
      <c r="E308" s="133"/>
      <c r="F308" s="133"/>
      <c r="G308" s="133"/>
    </row>
    <row r="309" ht="15.75" customHeight="1">
      <c r="A309" s="133"/>
      <c r="B309" s="133"/>
      <c r="C309" s="133"/>
      <c r="D309" s="133"/>
      <c r="E309" s="133"/>
      <c r="F309" s="133"/>
      <c r="G309" s="133"/>
    </row>
    <row r="310" ht="15.75" customHeight="1">
      <c r="A310" s="133"/>
      <c r="B310" s="133"/>
      <c r="C310" s="133"/>
      <c r="D310" s="133"/>
      <c r="E310" s="133"/>
      <c r="F310" s="133"/>
      <c r="G310" s="133"/>
    </row>
    <row r="311" ht="15.75" customHeight="1">
      <c r="A311" s="133"/>
      <c r="B311" s="133"/>
      <c r="C311" s="133"/>
      <c r="D311" s="133"/>
      <c r="E311" s="133"/>
      <c r="F311" s="133"/>
      <c r="G311" s="133"/>
    </row>
    <row r="312" ht="15.75" customHeight="1">
      <c r="A312" s="133"/>
      <c r="B312" s="133"/>
      <c r="C312" s="133"/>
      <c r="D312" s="133"/>
      <c r="E312" s="133"/>
      <c r="F312" s="133"/>
      <c r="G312" s="133"/>
    </row>
    <row r="313" ht="15.75" customHeight="1">
      <c r="A313" s="133"/>
      <c r="B313" s="133"/>
      <c r="C313" s="133"/>
      <c r="D313" s="133"/>
      <c r="E313" s="133"/>
      <c r="F313" s="133"/>
      <c r="G313" s="133"/>
    </row>
    <row r="314" ht="15.75" customHeight="1">
      <c r="A314" s="133"/>
      <c r="B314" s="133"/>
      <c r="C314" s="133"/>
      <c r="D314" s="133"/>
      <c r="E314" s="133"/>
      <c r="F314" s="133"/>
      <c r="G314" s="133"/>
    </row>
    <row r="315" ht="15.75" customHeight="1">
      <c r="A315" s="133"/>
      <c r="B315" s="133"/>
      <c r="C315" s="133"/>
      <c r="D315" s="133"/>
      <c r="E315" s="133"/>
      <c r="F315" s="133"/>
      <c r="G315" s="133"/>
    </row>
    <row r="316" ht="15.75" customHeight="1">
      <c r="A316" s="133"/>
      <c r="B316" s="133"/>
      <c r="C316" s="133"/>
      <c r="D316" s="133"/>
      <c r="E316" s="133"/>
      <c r="F316" s="133"/>
      <c r="G316" s="133"/>
    </row>
    <row r="317" ht="15.75" customHeight="1">
      <c r="A317" s="133"/>
      <c r="B317" s="133"/>
      <c r="C317" s="133"/>
      <c r="D317" s="133"/>
      <c r="E317" s="133"/>
      <c r="F317" s="133"/>
      <c r="G317" s="133"/>
    </row>
    <row r="318" ht="15.75" customHeight="1">
      <c r="A318" s="133"/>
      <c r="B318" s="133"/>
      <c r="C318" s="133"/>
      <c r="D318" s="133"/>
      <c r="E318" s="133"/>
      <c r="F318" s="133"/>
      <c r="G318" s="133"/>
    </row>
    <row r="319" ht="15.75" customHeight="1">
      <c r="A319" s="133"/>
      <c r="B319" s="133"/>
      <c r="C319" s="133"/>
      <c r="D319" s="133"/>
      <c r="E319" s="133"/>
      <c r="F319" s="133"/>
      <c r="G319" s="133"/>
    </row>
    <row r="320" ht="15.75" customHeight="1">
      <c r="A320" s="133"/>
      <c r="B320" s="133"/>
      <c r="C320" s="133"/>
      <c r="D320" s="133"/>
      <c r="E320" s="133"/>
      <c r="F320" s="133"/>
      <c r="G320" s="133"/>
    </row>
    <row r="321" ht="15.75" customHeight="1">
      <c r="A321" s="133"/>
      <c r="B321" s="133"/>
      <c r="C321" s="133"/>
      <c r="D321" s="133"/>
      <c r="E321" s="133"/>
      <c r="F321" s="133"/>
      <c r="G321" s="133"/>
    </row>
    <row r="322" ht="15.75" customHeight="1">
      <c r="A322" s="133"/>
      <c r="B322" s="133"/>
      <c r="C322" s="133"/>
      <c r="D322" s="133"/>
      <c r="E322" s="133"/>
      <c r="F322" s="133"/>
      <c r="G322" s="133"/>
    </row>
    <row r="323" ht="15.75" customHeight="1">
      <c r="A323" s="133"/>
      <c r="B323" s="133"/>
      <c r="C323" s="133"/>
      <c r="D323" s="133"/>
      <c r="E323" s="133"/>
      <c r="F323" s="133"/>
      <c r="G323" s="133"/>
    </row>
    <row r="324" ht="15.75" customHeight="1">
      <c r="A324" s="133"/>
      <c r="B324" s="133"/>
      <c r="C324" s="133"/>
      <c r="D324" s="133"/>
      <c r="E324" s="133"/>
      <c r="F324" s="133"/>
      <c r="G324" s="133"/>
    </row>
    <row r="325" ht="15.75" customHeight="1">
      <c r="A325" s="133"/>
      <c r="B325" s="133"/>
      <c r="C325" s="133"/>
      <c r="D325" s="133"/>
      <c r="E325" s="133"/>
      <c r="F325" s="133"/>
      <c r="G325" s="133"/>
    </row>
    <row r="326" ht="15.75" customHeight="1">
      <c r="A326" s="133"/>
      <c r="B326" s="133"/>
      <c r="C326" s="133"/>
      <c r="D326" s="133"/>
      <c r="E326" s="133"/>
      <c r="F326" s="133"/>
      <c r="G326" s="133"/>
    </row>
    <row r="327" ht="15.75" customHeight="1">
      <c r="A327" s="133"/>
      <c r="B327" s="133"/>
      <c r="C327" s="133"/>
      <c r="D327" s="133"/>
      <c r="E327" s="133"/>
      <c r="F327" s="133"/>
      <c r="G327" s="133"/>
    </row>
    <row r="328" ht="15.75" customHeight="1">
      <c r="A328" s="133"/>
      <c r="B328" s="133"/>
      <c r="C328" s="133"/>
      <c r="D328" s="133"/>
      <c r="E328" s="133"/>
      <c r="F328" s="133"/>
      <c r="G328" s="133"/>
    </row>
    <row r="329" ht="15.75" customHeight="1">
      <c r="A329" s="133"/>
      <c r="B329" s="133"/>
      <c r="C329" s="133"/>
      <c r="D329" s="133"/>
      <c r="E329" s="133"/>
      <c r="F329" s="133"/>
      <c r="G329" s="133"/>
    </row>
    <row r="330" ht="15.75" customHeight="1">
      <c r="A330" s="133"/>
      <c r="B330" s="133"/>
      <c r="C330" s="133"/>
      <c r="D330" s="133"/>
      <c r="E330" s="133"/>
      <c r="F330" s="133"/>
      <c r="G330" s="133"/>
    </row>
    <row r="331" ht="15.75" customHeight="1">
      <c r="A331" s="133"/>
      <c r="B331" s="133"/>
      <c r="C331" s="133"/>
      <c r="D331" s="133"/>
      <c r="E331" s="133"/>
      <c r="F331" s="133"/>
      <c r="G331" s="133"/>
    </row>
    <row r="332" ht="15.75" customHeight="1">
      <c r="A332" s="133"/>
      <c r="B332" s="133"/>
      <c r="C332" s="133"/>
      <c r="D332" s="133"/>
      <c r="E332" s="133"/>
      <c r="F332" s="133"/>
      <c r="G332" s="133"/>
    </row>
    <row r="333" ht="15.75" customHeight="1">
      <c r="A333" s="133"/>
      <c r="B333" s="133"/>
      <c r="C333" s="133"/>
      <c r="D333" s="133"/>
      <c r="E333" s="133"/>
      <c r="F333" s="133"/>
      <c r="G333" s="133"/>
    </row>
    <row r="334" ht="15.75" customHeight="1">
      <c r="A334" s="133"/>
      <c r="B334" s="133"/>
      <c r="C334" s="133"/>
      <c r="D334" s="133"/>
      <c r="E334" s="133"/>
      <c r="F334" s="133"/>
      <c r="G334" s="133"/>
    </row>
    <row r="335" ht="15.75" customHeight="1">
      <c r="A335" s="133"/>
      <c r="B335" s="133"/>
      <c r="C335" s="133"/>
      <c r="D335" s="133"/>
      <c r="E335" s="133"/>
      <c r="F335" s="133"/>
      <c r="G335" s="133"/>
    </row>
    <row r="336" ht="15.75" customHeight="1">
      <c r="A336" s="133"/>
      <c r="B336" s="133"/>
      <c r="C336" s="133"/>
      <c r="D336" s="133"/>
      <c r="E336" s="133"/>
      <c r="F336" s="133"/>
      <c r="G336" s="133"/>
    </row>
    <row r="337" ht="15.75" customHeight="1">
      <c r="A337" s="133"/>
      <c r="B337" s="133"/>
      <c r="C337" s="133"/>
      <c r="D337" s="133"/>
      <c r="E337" s="133"/>
      <c r="F337" s="133"/>
      <c r="G337" s="133"/>
    </row>
    <row r="338" ht="15.75" customHeight="1">
      <c r="A338" s="133"/>
      <c r="B338" s="133"/>
      <c r="C338" s="133"/>
      <c r="D338" s="133"/>
      <c r="E338" s="133"/>
      <c r="F338" s="133"/>
      <c r="G338" s="133"/>
    </row>
    <row r="339" ht="15.75" customHeight="1">
      <c r="A339" s="133"/>
      <c r="B339" s="133"/>
      <c r="C339" s="133"/>
      <c r="D339" s="133"/>
      <c r="E339" s="133"/>
      <c r="F339" s="133"/>
      <c r="G339" s="133"/>
    </row>
    <row r="340" ht="15.75" customHeight="1">
      <c r="A340" s="133"/>
      <c r="B340" s="133"/>
      <c r="C340" s="133"/>
      <c r="D340" s="133"/>
      <c r="E340" s="133"/>
      <c r="F340" s="133"/>
      <c r="G340" s="133"/>
    </row>
    <row r="341" ht="15.75" customHeight="1">
      <c r="A341" s="133"/>
      <c r="B341" s="133"/>
      <c r="C341" s="133"/>
      <c r="D341" s="133"/>
      <c r="E341" s="133"/>
      <c r="F341" s="133"/>
      <c r="G341" s="133"/>
    </row>
    <row r="342" ht="15.75" customHeight="1">
      <c r="A342" s="133"/>
      <c r="B342" s="133"/>
      <c r="C342" s="133"/>
      <c r="D342" s="133"/>
      <c r="E342" s="133"/>
      <c r="F342" s="133"/>
      <c r="G342" s="133"/>
    </row>
    <row r="343" ht="15.75" customHeight="1">
      <c r="A343" s="133"/>
      <c r="B343" s="133"/>
      <c r="C343" s="133"/>
      <c r="D343" s="133"/>
      <c r="E343" s="133"/>
      <c r="F343" s="133"/>
      <c r="G343" s="133"/>
    </row>
    <row r="344" ht="15.75" customHeight="1">
      <c r="A344" s="133"/>
      <c r="B344" s="133"/>
      <c r="C344" s="133"/>
      <c r="D344" s="133"/>
      <c r="E344" s="133"/>
      <c r="F344" s="133"/>
      <c r="G344" s="133"/>
    </row>
    <row r="345" ht="15.75" customHeight="1">
      <c r="A345" s="133"/>
      <c r="B345" s="133"/>
      <c r="C345" s="133"/>
      <c r="D345" s="133"/>
      <c r="E345" s="133"/>
      <c r="F345" s="133"/>
      <c r="G345" s="133"/>
    </row>
    <row r="346" ht="15.75" customHeight="1">
      <c r="A346" s="133"/>
      <c r="B346" s="133"/>
      <c r="C346" s="133"/>
      <c r="D346" s="133"/>
      <c r="E346" s="133"/>
      <c r="F346" s="133"/>
      <c r="G346" s="133"/>
    </row>
    <row r="347" ht="15.75" customHeight="1">
      <c r="A347" s="133"/>
      <c r="B347" s="133"/>
      <c r="C347" s="133"/>
      <c r="D347" s="133"/>
      <c r="E347" s="133"/>
      <c r="F347" s="133"/>
      <c r="G347" s="133"/>
    </row>
    <row r="348" ht="15.75" customHeight="1">
      <c r="A348" s="133"/>
      <c r="B348" s="133"/>
      <c r="C348" s="133"/>
      <c r="D348" s="133"/>
      <c r="E348" s="133"/>
      <c r="F348" s="133"/>
      <c r="G348" s="133"/>
    </row>
    <row r="349" ht="15.75" customHeight="1">
      <c r="A349" s="133"/>
      <c r="B349" s="133"/>
      <c r="C349" s="133"/>
      <c r="D349" s="133"/>
      <c r="E349" s="133"/>
      <c r="F349" s="133"/>
      <c r="G349" s="133"/>
    </row>
    <row r="350" ht="15.75" customHeight="1">
      <c r="A350" s="133"/>
      <c r="B350" s="133"/>
      <c r="C350" s="133"/>
      <c r="D350" s="133"/>
      <c r="E350" s="133"/>
      <c r="F350" s="133"/>
      <c r="G350" s="133"/>
    </row>
    <row r="351" ht="15.75" customHeight="1">
      <c r="A351" s="133"/>
      <c r="B351" s="133"/>
      <c r="C351" s="133"/>
      <c r="D351" s="133"/>
      <c r="E351" s="133"/>
      <c r="F351" s="133"/>
      <c r="G351" s="133"/>
    </row>
    <row r="352" ht="15.75" customHeight="1">
      <c r="A352" s="133"/>
      <c r="B352" s="133"/>
      <c r="C352" s="133"/>
      <c r="D352" s="133"/>
      <c r="E352" s="133"/>
      <c r="F352" s="133"/>
      <c r="G352" s="133"/>
    </row>
    <row r="353" ht="15.75" customHeight="1">
      <c r="A353" s="133"/>
      <c r="B353" s="133"/>
      <c r="C353" s="133"/>
      <c r="D353" s="133"/>
      <c r="E353" s="133"/>
      <c r="F353" s="133"/>
      <c r="G353" s="133"/>
    </row>
    <row r="354" ht="15.75" customHeight="1">
      <c r="A354" s="133"/>
      <c r="B354" s="133"/>
      <c r="C354" s="133"/>
      <c r="D354" s="133"/>
      <c r="E354" s="133"/>
      <c r="F354" s="133"/>
      <c r="G354" s="133"/>
    </row>
    <row r="355" ht="15.75" customHeight="1">
      <c r="A355" s="133"/>
      <c r="B355" s="133"/>
      <c r="C355" s="133"/>
      <c r="D355" s="133"/>
      <c r="E355" s="133"/>
      <c r="F355" s="133"/>
      <c r="G355" s="133"/>
    </row>
    <row r="356" ht="15.75" customHeight="1">
      <c r="A356" s="133"/>
      <c r="B356" s="133"/>
      <c r="C356" s="133"/>
      <c r="D356" s="133"/>
      <c r="E356" s="133"/>
      <c r="F356" s="133"/>
      <c r="G356" s="133"/>
    </row>
    <row r="357" ht="15.75" customHeight="1">
      <c r="A357" s="133"/>
      <c r="B357" s="133"/>
      <c r="C357" s="133"/>
      <c r="D357" s="133"/>
      <c r="E357" s="133"/>
      <c r="F357" s="133"/>
      <c r="G357" s="133"/>
    </row>
    <row r="358" ht="15.75" customHeight="1">
      <c r="A358" s="133"/>
      <c r="B358" s="133"/>
      <c r="C358" s="133"/>
      <c r="D358" s="133"/>
      <c r="E358" s="133"/>
      <c r="F358" s="133"/>
      <c r="G358" s="133"/>
    </row>
    <row r="359" ht="15.75" customHeight="1">
      <c r="A359" s="133"/>
      <c r="B359" s="133"/>
      <c r="C359" s="133"/>
      <c r="D359" s="133"/>
      <c r="E359" s="133"/>
      <c r="F359" s="133"/>
      <c r="G359" s="133"/>
    </row>
    <row r="360" ht="15.75" customHeight="1">
      <c r="A360" s="133"/>
      <c r="B360" s="133"/>
      <c r="C360" s="133"/>
      <c r="D360" s="133"/>
      <c r="E360" s="133"/>
      <c r="F360" s="133"/>
      <c r="G360" s="133"/>
    </row>
    <row r="361" ht="15.75" customHeight="1">
      <c r="A361" s="133"/>
      <c r="B361" s="133"/>
      <c r="C361" s="133"/>
      <c r="D361" s="133"/>
      <c r="E361" s="133"/>
      <c r="F361" s="133"/>
      <c r="G361" s="133"/>
    </row>
    <row r="362" ht="15.75" customHeight="1">
      <c r="A362" s="133"/>
      <c r="B362" s="133"/>
      <c r="C362" s="133"/>
      <c r="D362" s="133"/>
      <c r="E362" s="133"/>
      <c r="F362" s="133"/>
      <c r="G362" s="133"/>
    </row>
    <row r="363" ht="15.75" customHeight="1">
      <c r="A363" s="133"/>
      <c r="B363" s="133"/>
      <c r="C363" s="133"/>
      <c r="D363" s="133"/>
      <c r="E363" s="133"/>
      <c r="F363" s="133"/>
      <c r="G363" s="133"/>
    </row>
    <row r="364" ht="15.75" customHeight="1">
      <c r="A364" s="133"/>
      <c r="B364" s="133"/>
      <c r="C364" s="133"/>
      <c r="D364" s="133"/>
      <c r="E364" s="133"/>
      <c r="F364" s="133"/>
      <c r="G364" s="133"/>
    </row>
    <row r="365" ht="15.75" customHeight="1">
      <c r="A365" s="133"/>
      <c r="B365" s="133"/>
      <c r="C365" s="133"/>
      <c r="D365" s="133"/>
      <c r="E365" s="133"/>
      <c r="F365" s="133"/>
      <c r="G365" s="133"/>
    </row>
    <row r="366" ht="15.75" customHeight="1">
      <c r="A366" s="133"/>
      <c r="B366" s="133"/>
      <c r="C366" s="133"/>
      <c r="D366" s="133"/>
      <c r="E366" s="133"/>
      <c r="F366" s="133"/>
      <c r="G366" s="133"/>
    </row>
    <row r="367" ht="15.75" customHeight="1">
      <c r="A367" s="133"/>
      <c r="B367" s="133"/>
      <c r="C367" s="133"/>
      <c r="D367" s="133"/>
      <c r="E367" s="133"/>
      <c r="F367" s="133"/>
      <c r="G367" s="133"/>
    </row>
    <row r="368" ht="15.75" customHeight="1">
      <c r="A368" s="133"/>
      <c r="B368" s="133"/>
      <c r="C368" s="133"/>
      <c r="D368" s="133"/>
      <c r="E368" s="133"/>
      <c r="F368" s="133"/>
      <c r="G368" s="133"/>
    </row>
    <row r="369" ht="15.75" customHeight="1">
      <c r="A369" s="133"/>
      <c r="B369" s="133"/>
      <c r="C369" s="133"/>
      <c r="D369" s="133"/>
      <c r="E369" s="133"/>
      <c r="F369" s="133"/>
      <c r="G369" s="133"/>
    </row>
    <row r="370" ht="15.75" customHeight="1">
      <c r="A370" s="133"/>
      <c r="B370" s="133"/>
      <c r="C370" s="133"/>
      <c r="D370" s="133"/>
      <c r="E370" s="133"/>
      <c r="F370" s="133"/>
      <c r="G370" s="133"/>
    </row>
    <row r="371" ht="15.75" customHeight="1">
      <c r="A371" s="133"/>
      <c r="B371" s="133"/>
      <c r="C371" s="133"/>
      <c r="D371" s="133"/>
      <c r="E371" s="133"/>
      <c r="F371" s="133"/>
      <c r="G371" s="133"/>
    </row>
    <row r="372" ht="15.75" customHeight="1">
      <c r="A372" s="133"/>
      <c r="B372" s="133"/>
      <c r="C372" s="133"/>
      <c r="D372" s="133"/>
      <c r="E372" s="133"/>
      <c r="F372" s="133"/>
      <c r="G372" s="133"/>
    </row>
    <row r="373" ht="15.75" customHeight="1">
      <c r="A373" s="133"/>
      <c r="B373" s="133"/>
      <c r="C373" s="133"/>
      <c r="D373" s="133"/>
      <c r="E373" s="133"/>
      <c r="F373" s="133"/>
      <c r="G373" s="133"/>
    </row>
    <row r="374" ht="15.75" customHeight="1">
      <c r="A374" s="133"/>
      <c r="B374" s="133"/>
      <c r="C374" s="133"/>
      <c r="D374" s="133"/>
      <c r="E374" s="133"/>
      <c r="F374" s="133"/>
      <c r="G374" s="133"/>
    </row>
    <row r="375" ht="15.75" customHeight="1">
      <c r="A375" s="133"/>
      <c r="B375" s="133"/>
      <c r="C375" s="133"/>
      <c r="D375" s="133"/>
      <c r="E375" s="133"/>
      <c r="F375" s="133"/>
      <c r="G375" s="133"/>
    </row>
    <row r="376" ht="15.75" customHeight="1">
      <c r="A376" s="133"/>
      <c r="B376" s="133"/>
      <c r="C376" s="133"/>
      <c r="D376" s="133"/>
      <c r="E376" s="133"/>
      <c r="F376" s="133"/>
      <c r="G376" s="133"/>
    </row>
    <row r="377" ht="15.75" customHeight="1">
      <c r="A377" s="133"/>
      <c r="B377" s="133"/>
      <c r="C377" s="133"/>
      <c r="D377" s="133"/>
      <c r="E377" s="133"/>
      <c r="F377" s="133"/>
      <c r="G377" s="133"/>
    </row>
    <row r="378" ht="15.75" customHeight="1">
      <c r="A378" s="133"/>
      <c r="B378" s="133"/>
      <c r="C378" s="133"/>
      <c r="D378" s="133"/>
      <c r="E378" s="133"/>
      <c r="F378" s="133"/>
      <c r="G378" s="133"/>
    </row>
    <row r="379" ht="15.75" customHeight="1">
      <c r="A379" s="133"/>
      <c r="B379" s="133"/>
      <c r="C379" s="133"/>
      <c r="D379" s="133"/>
      <c r="E379" s="133"/>
      <c r="F379" s="133"/>
      <c r="G379" s="133"/>
    </row>
    <row r="380" ht="15.75" customHeight="1">
      <c r="A380" s="133"/>
      <c r="B380" s="133"/>
      <c r="C380" s="133"/>
      <c r="D380" s="133"/>
      <c r="E380" s="133"/>
      <c r="F380" s="133"/>
      <c r="G380" s="133"/>
    </row>
    <row r="381" ht="15.75" customHeight="1">
      <c r="A381" s="133"/>
      <c r="B381" s="133"/>
      <c r="C381" s="133"/>
      <c r="D381" s="133"/>
      <c r="E381" s="133"/>
      <c r="F381" s="133"/>
      <c r="G381" s="133"/>
    </row>
    <row r="382" ht="15.75" customHeight="1">
      <c r="A382" s="133"/>
      <c r="B382" s="133"/>
      <c r="C382" s="133"/>
      <c r="D382" s="133"/>
      <c r="E382" s="133"/>
      <c r="F382" s="133"/>
      <c r="G382" s="133"/>
    </row>
    <row r="383" ht="15.75" customHeight="1">
      <c r="A383" s="133"/>
      <c r="B383" s="133"/>
      <c r="C383" s="133"/>
      <c r="D383" s="133"/>
      <c r="E383" s="133"/>
      <c r="F383" s="133"/>
      <c r="G383" s="133"/>
    </row>
    <row r="384" ht="15.75" customHeight="1">
      <c r="A384" s="133"/>
      <c r="B384" s="133"/>
      <c r="C384" s="133"/>
      <c r="D384" s="133"/>
      <c r="E384" s="133"/>
      <c r="F384" s="133"/>
      <c r="G384" s="133"/>
    </row>
    <row r="385" ht="15.75" customHeight="1">
      <c r="A385" s="133"/>
      <c r="B385" s="133"/>
      <c r="C385" s="133"/>
      <c r="D385" s="133"/>
      <c r="E385" s="133"/>
      <c r="F385" s="133"/>
      <c r="G385" s="133"/>
    </row>
    <row r="386" ht="15.75" customHeight="1">
      <c r="A386" s="133"/>
      <c r="B386" s="133"/>
      <c r="C386" s="133"/>
      <c r="D386" s="133"/>
      <c r="E386" s="133"/>
      <c r="F386" s="133"/>
      <c r="G386" s="133"/>
    </row>
    <row r="387" ht="15.75" customHeight="1">
      <c r="A387" s="133"/>
      <c r="B387" s="133"/>
      <c r="C387" s="133"/>
      <c r="D387" s="133"/>
      <c r="E387" s="133"/>
      <c r="F387" s="133"/>
      <c r="G387" s="133"/>
    </row>
    <row r="388" ht="15.75" customHeight="1">
      <c r="A388" s="133"/>
      <c r="B388" s="133"/>
      <c r="C388" s="133"/>
      <c r="D388" s="133"/>
      <c r="E388" s="133"/>
      <c r="F388" s="133"/>
      <c r="G388" s="133"/>
    </row>
    <row r="389" ht="15.75" customHeight="1">
      <c r="A389" s="133"/>
      <c r="B389" s="133"/>
      <c r="C389" s="133"/>
      <c r="D389" s="133"/>
      <c r="E389" s="133"/>
      <c r="F389" s="133"/>
      <c r="G389" s="133"/>
    </row>
    <row r="390" ht="15.75" customHeight="1">
      <c r="A390" s="133"/>
      <c r="B390" s="133"/>
      <c r="C390" s="133"/>
      <c r="D390" s="133"/>
      <c r="E390" s="133"/>
      <c r="F390" s="133"/>
      <c r="G390" s="133"/>
    </row>
    <row r="391" ht="15.75" customHeight="1">
      <c r="A391" s="133"/>
      <c r="B391" s="133"/>
      <c r="C391" s="133"/>
      <c r="D391" s="133"/>
      <c r="E391" s="133"/>
      <c r="F391" s="133"/>
      <c r="G391" s="133"/>
    </row>
    <row r="392" ht="15.75" customHeight="1">
      <c r="A392" s="133"/>
      <c r="B392" s="133"/>
      <c r="C392" s="133"/>
      <c r="D392" s="133"/>
      <c r="E392" s="133"/>
      <c r="F392" s="133"/>
      <c r="G392" s="133"/>
    </row>
    <row r="393" ht="15.75" customHeight="1">
      <c r="A393" s="133"/>
      <c r="B393" s="133"/>
      <c r="C393" s="133"/>
      <c r="D393" s="133"/>
      <c r="E393" s="133"/>
      <c r="F393" s="133"/>
      <c r="G393" s="133"/>
    </row>
    <row r="394" ht="15.75" customHeight="1">
      <c r="A394" s="133"/>
      <c r="B394" s="133"/>
      <c r="C394" s="133"/>
      <c r="D394" s="133"/>
      <c r="E394" s="133"/>
      <c r="F394" s="133"/>
      <c r="G394" s="133"/>
    </row>
    <row r="395" ht="15.75" customHeight="1">
      <c r="A395" s="133"/>
      <c r="B395" s="133"/>
      <c r="C395" s="133"/>
      <c r="D395" s="133"/>
      <c r="E395" s="133"/>
      <c r="F395" s="133"/>
      <c r="G395" s="133"/>
    </row>
    <row r="396" ht="15.75" customHeight="1">
      <c r="A396" s="133"/>
      <c r="B396" s="133"/>
      <c r="C396" s="133"/>
      <c r="D396" s="133"/>
      <c r="E396" s="133"/>
      <c r="F396" s="133"/>
      <c r="G396" s="133"/>
    </row>
    <row r="397" ht="15.75" customHeight="1">
      <c r="A397" s="133"/>
      <c r="B397" s="133"/>
      <c r="C397" s="133"/>
      <c r="D397" s="133"/>
      <c r="E397" s="133"/>
      <c r="F397" s="133"/>
      <c r="G397" s="133"/>
    </row>
    <row r="398" ht="15.75" customHeight="1">
      <c r="A398" s="133"/>
      <c r="B398" s="133"/>
      <c r="C398" s="133"/>
      <c r="D398" s="133"/>
      <c r="E398" s="133"/>
      <c r="F398" s="133"/>
      <c r="G398" s="133"/>
    </row>
    <row r="399" ht="15.75" customHeight="1">
      <c r="A399" s="133"/>
      <c r="B399" s="133"/>
      <c r="C399" s="133"/>
      <c r="D399" s="133"/>
      <c r="E399" s="133"/>
      <c r="F399" s="133"/>
      <c r="G399" s="133"/>
    </row>
    <row r="400" ht="15.75" customHeight="1">
      <c r="A400" s="133"/>
      <c r="B400" s="133"/>
      <c r="C400" s="133"/>
      <c r="D400" s="133"/>
      <c r="E400" s="133"/>
      <c r="F400" s="133"/>
      <c r="G400" s="133"/>
    </row>
    <row r="401" ht="15.75" customHeight="1">
      <c r="A401" s="133"/>
      <c r="B401" s="133"/>
      <c r="C401" s="133"/>
      <c r="D401" s="133"/>
      <c r="E401" s="133"/>
      <c r="F401" s="133"/>
      <c r="G401" s="133"/>
    </row>
    <row r="402" ht="15.75" customHeight="1">
      <c r="A402" s="133"/>
      <c r="B402" s="133"/>
      <c r="C402" s="133"/>
      <c r="D402" s="133"/>
      <c r="E402" s="133"/>
      <c r="F402" s="133"/>
      <c r="G402" s="133"/>
    </row>
    <row r="403" ht="15.75" customHeight="1">
      <c r="A403" s="133"/>
      <c r="B403" s="133"/>
      <c r="C403" s="133"/>
      <c r="D403" s="133"/>
      <c r="E403" s="133"/>
      <c r="F403" s="133"/>
      <c r="G403" s="133"/>
    </row>
    <row r="404" ht="15.75" customHeight="1">
      <c r="A404" s="133"/>
      <c r="B404" s="133"/>
      <c r="C404" s="133"/>
      <c r="D404" s="133"/>
      <c r="E404" s="133"/>
      <c r="F404" s="133"/>
      <c r="G404" s="133"/>
    </row>
    <row r="405" ht="15.75" customHeight="1">
      <c r="A405" s="133"/>
      <c r="B405" s="133"/>
      <c r="C405" s="133"/>
      <c r="D405" s="133"/>
      <c r="E405" s="133"/>
      <c r="F405" s="133"/>
      <c r="G405" s="133"/>
    </row>
    <row r="406" ht="15.75" customHeight="1">
      <c r="A406" s="133"/>
      <c r="B406" s="133"/>
      <c r="C406" s="133"/>
      <c r="D406" s="133"/>
      <c r="E406" s="133"/>
      <c r="F406" s="133"/>
      <c r="G406" s="133"/>
    </row>
    <row r="407" ht="15.75" customHeight="1">
      <c r="A407" s="133"/>
      <c r="B407" s="133"/>
      <c r="C407" s="133"/>
      <c r="D407" s="133"/>
      <c r="E407" s="133"/>
      <c r="F407" s="133"/>
      <c r="G407" s="133"/>
    </row>
    <row r="408" ht="15.75" customHeight="1">
      <c r="A408" s="133"/>
      <c r="B408" s="133"/>
      <c r="C408" s="133"/>
      <c r="D408" s="133"/>
      <c r="E408" s="133"/>
      <c r="F408" s="133"/>
      <c r="G408" s="133"/>
    </row>
    <row r="409" ht="15.75" customHeight="1">
      <c r="A409" s="133"/>
      <c r="B409" s="133"/>
      <c r="C409" s="133"/>
      <c r="D409" s="133"/>
      <c r="E409" s="133"/>
      <c r="F409" s="133"/>
      <c r="G409" s="133"/>
    </row>
    <row r="410" ht="15.75" customHeight="1">
      <c r="A410" s="133"/>
      <c r="B410" s="133"/>
      <c r="C410" s="133"/>
      <c r="D410" s="133"/>
      <c r="E410" s="133"/>
      <c r="F410" s="133"/>
      <c r="G410" s="133"/>
    </row>
    <row r="411" ht="15.75" customHeight="1">
      <c r="A411" s="133"/>
      <c r="B411" s="133"/>
      <c r="C411" s="133"/>
      <c r="D411" s="133"/>
      <c r="E411" s="133"/>
      <c r="F411" s="133"/>
      <c r="G411" s="133"/>
    </row>
    <row r="412" ht="15.75" customHeight="1">
      <c r="A412" s="133"/>
      <c r="B412" s="133"/>
      <c r="C412" s="133"/>
      <c r="D412" s="133"/>
      <c r="E412" s="133"/>
      <c r="F412" s="133"/>
      <c r="G412" s="133"/>
    </row>
    <row r="413" ht="15.75" customHeight="1">
      <c r="A413" s="133"/>
      <c r="B413" s="133"/>
      <c r="C413" s="133"/>
      <c r="D413" s="133"/>
      <c r="E413" s="133"/>
      <c r="F413" s="133"/>
      <c r="G413" s="133"/>
    </row>
    <row r="414" ht="15.75" customHeight="1">
      <c r="A414" s="133"/>
      <c r="B414" s="133"/>
      <c r="C414" s="133"/>
      <c r="D414" s="133"/>
      <c r="E414" s="133"/>
      <c r="F414" s="133"/>
      <c r="G414" s="133"/>
    </row>
    <row r="415" ht="15.75" customHeight="1">
      <c r="A415" s="133"/>
      <c r="B415" s="133"/>
      <c r="C415" s="133"/>
      <c r="D415" s="133"/>
      <c r="E415" s="133"/>
      <c r="F415" s="133"/>
      <c r="G415" s="133"/>
    </row>
    <row r="416" ht="15.75" customHeight="1">
      <c r="A416" s="133"/>
      <c r="B416" s="133"/>
      <c r="C416" s="133"/>
      <c r="D416" s="133"/>
      <c r="E416" s="133"/>
      <c r="F416" s="133"/>
      <c r="G416" s="133"/>
    </row>
    <row r="417" ht="15.75" customHeight="1">
      <c r="A417" s="133"/>
      <c r="B417" s="133"/>
      <c r="C417" s="133"/>
      <c r="D417" s="133"/>
      <c r="E417" s="133"/>
      <c r="F417" s="133"/>
      <c r="G417" s="133"/>
    </row>
    <row r="418" ht="15.75" customHeight="1">
      <c r="A418" s="133"/>
      <c r="B418" s="133"/>
      <c r="C418" s="133"/>
      <c r="D418" s="133"/>
      <c r="E418" s="133"/>
      <c r="F418" s="133"/>
      <c r="G418" s="133"/>
    </row>
    <row r="419" ht="15.75" customHeight="1">
      <c r="A419" s="133"/>
      <c r="B419" s="133"/>
      <c r="C419" s="133"/>
      <c r="D419" s="133"/>
      <c r="E419" s="133"/>
      <c r="F419" s="133"/>
      <c r="G419" s="133"/>
    </row>
    <row r="420" ht="15.75" customHeight="1">
      <c r="A420" s="133"/>
      <c r="B420" s="133"/>
      <c r="C420" s="133"/>
      <c r="D420" s="133"/>
      <c r="E420" s="133"/>
      <c r="F420" s="133"/>
      <c r="G420" s="133"/>
    </row>
    <row r="421" ht="15.75" customHeight="1">
      <c r="A421" s="133"/>
      <c r="B421" s="133"/>
      <c r="C421" s="133"/>
      <c r="D421" s="133"/>
      <c r="E421" s="133"/>
      <c r="F421" s="133"/>
      <c r="G421" s="133"/>
    </row>
    <row r="422" ht="15.75" customHeight="1">
      <c r="A422" s="133"/>
      <c r="B422" s="133"/>
      <c r="C422" s="133"/>
      <c r="D422" s="133"/>
      <c r="E422" s="133"/>
      <c r="F422" s="133"/>
      <c r="G422" s="133"/>
    </row>
    <row r="423" ht="15.75" customHeight="1">
      <c r="A423" s="133"/>
      <c r="B423" s="133"/>
      <c r="C423" s="133"/>
      <c r="D423" s="133"/>
      <c r="E423" s="133"/>
      <c r="F423" s="133"/>
      <c r="G423" s="133"/>
    </row>
    <row r="424" ht="15.75" customHeight="1">
      <c r="A424" s="133"/>
      <c r="B424" s="133"/>
      <c r="C424" s="133"/>
      <c r="D424" s="133"/>
      <c r="E424" s="133"/>
      <c r="F424" s="133"/>
      <c r="G424" s="133"/>
    </row>
    <row r="425" ht="15.75" customHeight="1">
      <c r="A425" s="133"/>
      <c r="B425" s="133"/>
      <c r="C425" s="133"/>
      <c r="D425" s="133"/>
      <c r="E425" s="133"/>
      <c r="F425" s="133"/>
      <c r="G425" s="133"/>
    </row>
    <row r="426" ht="15.75" customHeight="1">
      <c r="A426" s="133"/>
      <c r="B426" s="133"/>
      <c r="C426" s="133"/>
      <c r="D426" s="133"/>
      <c r="E426" s="133"/>
      <c r="F426" s="133"/>
      <c r="G426" s="133"/>
    </row>
    <row r="427" ht="15.75" customHeight="1">
      <c r="A427" s="133"/>
      <c r="B427" s="133"/>
      <c r="C427" s="133"/>
      <c r="D427" s="133"/>
      <c r="E427" s="133"/>
      <c r="F427" s="133"/>
      <c r="G427" s="133"/>
    </row>
    <row r="428" ht="15.75" customHeight="1">
      <c r="A428" s="133"/>
      <c r="B428" s="133"/>
      <c r="C428" s="133"/>
      <c r="D428" s="133"/>
      <c r="E428" s="133"/>
      <c r="F428" s="133"/>
      <c r="G428" s="133"/>
    </row>
    <row r="429" ht="15.75" customHeight="1">
      <c r="A429" s="133"/>
      <c r="B429" s="133"/>
      <c r="C429" s="133"/>
      <c r="D429" s="133"/>
      <c r="E429" s="133"/>
      <c r="F429" s="133"/>
      <c r="G429" s="133"/>
    </row>
    <row r="430" ht="15.75" customHeight="1">
      <c r="A430" s="133"/>
      <c r="B430" s="133"/>
      <c r="C430" s="133"/>
      <c r="D430" s="133"/>
      <c r="E430" s="133"/>
      <c r="F430" s="133"/>
      <c r="G430" s="133"/>
    </row>
    <row r="431" ht="15.75" customHeight="1">
      <c r="A431" s="133"/>
      <c r="B431" s="133"/>
      <c r="C431" s="133"/>
      <c r="D431" s="133"/>
      <c r="E431" s="133"/>
      <c r="F431" s="133"/>
      <c r="G431" s="133"/>
    </row>
    <row r="432" ht="15.75" customHeight="1">
      <c r="A432" s="133"/>
      <c r="B432" s="133"/>
      <c r="C432" s="133"/>
      <c r="D432" s="133"/>
      <c r="E432" s="133"/>
      <c r="F432" s="133"/>
      <c r="G432" s="133"/>
    </row>
    <row r="433" ht="15.75" customHeight="1">
      <c r="A433" s="133"/>
      <c r="B433" s="133"/>
      <c r="C433" s="133"/>
      <c r="D433" s="133"/>
      <c r="E433" s="133"/>
      <c r="F433" s="133"/>
      <c r="G433" s="133"/>
    </row>
    <row r="434" ht="15.75" customHeight="1">
      <c r="A434" s="133"/>
      <c r="B434" s="133"/>
      <c r="C434" s="133"/>
      <c r="D434" s="133"/>
      <c r="E434" s="133"/>
      <c r="F434" s="133"/>
      <c r="G434" s="133"/>
    </row>
    <row r="435" ht="15.75" customHeight="1">
      <c r="A435" s="133"/>
      <c r="B435" s="133"/>
      <c r="C435" s="133"/>
      <c r="D435" s="133"/>
      <c r="E435" s="133"/>
      <c r="F435" s="133"/>
      <c r="G435" s="133"/>
    </row>
    <row r="436" ht="15.75" customHeight="1">
      <c r="A436" s="133"/>
      <c r="B436" s="133"/>
      <c r="C436" s="133"/>
      <c r="D436" s="133"/>
      <c r="E436" s="133"/>
      <c r="F436" s="133"/>
      <c r="G436" s="133"/>
    </row>
    <row r="437" ht="15.75" customHeight="1">
      <c r="A437" s="133"/>
      <c r="B437" s="133"/>
      <c r="C437" s="133"/>
      <c r="D437" s="133"/>
      <c r="E437" s="133"/>
      <c r="F437" s="133"/>
      <c r="G437" s="133"/>
    </row>
    <row r="438" ht="15.75" customHeight="1">
      <c r="A438" s="133"/>
      <c r="B438" s="133"/>
      <c r="C438" s="133"/>
      <c r="D438" s="133"/>
      <c r="E438" s="133"/>
      <c r="F438" s="133"/>
      <c r="G438" s="133"/>
    </row>
    <row r="439" ht="15.75" customHeight="1">
      <c r="A439" s="133"/>
      <c r="B439" s="133"/>
      <c r="C439" s="133"/>
      <c r="D439" s="133"/>
      <c r="E439" s="133"/>
      <c r="F439" s="133"/>
      <c r="G439" s="133"/>
    </row>
    <row r="440" ht="15.75" customHeight="1">
      <c r="A440" s="133"/>
      <c r="B440" s="133"/>
      <c r="C440" s="133"/>
      <c r="D440" s="133"/>
      <c r="E440" s="133"/>
      <c r="F440" s="133"/>
      <c r="G440" s="133"/>
    </row>
    <row r="441" ht="15.75" customHeight="1">
      <c r="A441" s="133"/>
      <c r="B441" s="133"/>
      <c r="C441" s="133"/>
      <c r="D441" s="133"/>
      <c r="E441" s="133"/>
      <c r="F441" s="133"/>
      <c r="G441" s="133"/>
    </row>
    <row r="442" ht="15.75" customHeight="1">
      <c r="A442" s="133"/>
      <c r="B442" s="133"/>
      <c r="C442" s="133"/>
      <c r="D442" s="133"/>
      <c r="E442" s="133"/>
      <c r="F442" s="133"/>
      <c r="G442" s="133"/>
    </row>
    <row r="443" ht="15.75" customHeight="1">
      <c r="A443" s="133"/>
      <c r="B443" s="133"/>
      <c r="C443" s="133"/>
      <c r="D443" s="133"/>
      <c r="E443" s="133"/>
      <c r="F443" s="133"/>
      <c r="G443" s="133"/>
    </row>
    <row r="444" ht="15.75" customHeight="1">
      <c r="A444" s="133"/>
      <c r="B444" s="133"/>
      <c r="C444" s="133"/>
      <c r="D444" s="133"/>
      <c r="E444" s="133"/>
      <c r="F444" s="133"/>
      <c r="G444" s="133"/>
    </row>
    <row r="445" ht="15.75" customHeight="1">
      <c r="A445" s="133"/>
      <c r="B445" s="133"/>
      <c r="C445" s="133"/>
      <c r="D445" s="133"/>
      <c r="E445" s="133"/>
      <c r="F445" s="133"/>
      <c r="G445" s="133"/>
    </row>
    <row r="446" ht="15.75" customHeight="1">
      <c r="A446" s="133"/>
      <c r="B446" s="133"/>
      <c r="C446" s="133"/>
      <c r="D446" s="133"/>
      <c r="E446" s="133"/>
      <c r="F446" s="133"/>
      <c r="G446" s="133"/>
    </row>
    <row r="447" ht="15.75" customHeight="1">
      <c r="A447" s="133"/>
      <c r="B447" s="133"/>
      <c r="C447" s="133"/>
      <c r="D447" s="133"/>
      <c r="E447" s="133"/>
      <c r="F447" s="133"/>
      <c r="G447" s="133"/>
    </row>
    <row r="448" ht="15.75" customHeight="1">
      <c r="A448" s="133"/>
      <c r="B448" s="133"/>
      <c r="C448" s="133"/>
      <c r="D448" s="133"/>
      <c r="E448" s="133"/>
      <c r="F448" s="133"/>
      <c r="G448" s="133"/>
    </row>
    <row r="449" ht="15.75" customHeight="1">
      <c r="A449" s="133"/>
      <c r="B449" s="133"/>
      <c r="C449" s="133"/>
      <c r="D449" s="133"/>
      <c r="E449" s="133"/>
      <c r="F449" s="133"/>
      <c r="G449" s="133"/>
    </row>
    <row r="450" ht="15.75" customHeight="1">
      <c r="A450" s="133"/>
      <c r="B450" s="133"/>
      <c r="C450" s="133"/>
      <c r="D450" s="133"/>
      <c r="E450" s="133"/>
      <c r="F450" s="133"/>
      <c r="G450" s="133"/>
    </row>
    <row r="451" ht="15.75" customHeight="1">
      <c r="A451" s="133"/>
      <c r="B451" s="133"/>
      <c r="C451" s="133"/>
      <c r="D451" s="133"/>
      <c r="E451" s="133"/>
      <c r="F451" s="133"/>
      <c r="G451" s="133"/>
    </row>
    <row r="452" ht="15.75" customHeight="1">
      <c r="A452" s="133"/>
      <c r="B452" s="133"/>
      <c r="C452" s="133"/>
      <c r="D452" s="133"/>
      <c r="E452" s="133"/>
      <c r="F452" s="133"/>
      <c r="G452" s="133"/>
    </row>
    <row r="453" ht="15.75" customHeight="1">
      <c r="A453" s="133"/>
      <c r="B453" s="133"/>
      <c r="C453" s="133"/>
      <c r="D453" s="133"/>
      <c r="E453" s="133"/>
      <c r="F453" s="133"/>
      <c r="G453" s="133"/>
    </row>
    <row r="454" ht="15.75" customHeight="1">
      <c r="A454" s="133"/>
      <c r="B454" s="133"/>
      <c r="C454" s="133"/>
      <c r="D454" s="133"/>
      <c r="E454" s="133"/>
      <c r="F454" s="133"/>
      <c r="G454" s="133"/>
    </row>
    <row r="455" ht="15.75" customHeight="1">
      <c r="A455" s="133"/>
      <c r="B455" s="133"/>
      <c r="C455" s="133"/>
      <c r="D455" s="133"/>
      <c r="E455" s="133"/>
      <c r="F455" s="133"/>
      <c r="G455" s="133"/>
    </row>
    <row r="456" ht="15.75" customHeight="1">
      <c r="A456" s="133"/>
      <c r="B456" s="133"/>
      <c r="C456" s="133"/>
      <c r="D456" s="133"/>
      <c r="E456" s="133"/>
      <c r="F456" s="133"/>
      <c r="G456" s="133"/>
    </row>
    <row r="457" ht="15.75" customHeight="1">
      <c r="A457" s="133"/>
      <c r="B457" s="133"/>
      <c r="C457" s="133"/>
      <c r="D457" s="133"/>
      <c r="E457" s="133"/>
      <c r="F457" s="133"/>
      <c r="G457" s="133"/>
    </row>
    <row r="458" ht="15.75" customHeight="1">
      <c r="A458" s="133"/>
      <c r="B458" s="133"/>
      <c r="C458" s="133"/>
      <c r="D458" s="133"/>
      <c r="E458" s="133"/>
      <c r="F458" s="133"/>
      <c r="G458" s="133"/>
    </row>
    <row r="459" ht="15.75" customHeight="1">
      <c r="A459" s="133"/>
      <c r="B459" s="133"/>
      <c r="C459" s="133"/>
      <c r="D459" s="133"/>
      <c r="E459" s="133"/>
      <c r="F459" s="133"/>
      <c r="G459" s="133"/>
    </row>
    <row r="460" ht="15.75" customHeight="1">
      <c r="A460" s="133"/>
      <c r="B460" s="133"/>
      <c r="C460" s="133"/>
      <c r="D460" s="133"/>
      <c r="E460" s="133"/>
      <c r="F460" s="133"/>
      <c r="G460" s="133"/>
    </row>
    <row r="461" ht="15.75" customHeight="1">
      <c r="A461" s="133"/>
      <c r="B461" s="133"/>
      <c r="C461" s="133"/>
      <c r="D461" s="133"/>
      <c r="E461" s="133"/>
      <c r="F461" s="133"/>
      <c r="G461" s="133"/>
    </row>
    <row r="462" ht="15.75" customHeight="1">
      <c r="A462" s="133"/>
      <c r="B462" s="133"/>
      <c r="C462" s="133"/>
      <c r="D462" s="133"/>
      <c r="E462" s="133"/>
      <c r="F462" s="133"/>
      <c r="G462" s="133"/>
    </row>
    <row r="463" ht="15.75" customHeight="1">
      <c r="A463" s="133"/>
      <c r="B463" s="133"/>
      <c r="C463" s="133"/>
      <c r="D463" s="133"/>
      <c r="E463" s="133"/>
      <c r="F463" s="133"/>
      <c r="G463" s="133"/>
    </row>
    <row r="464" ht="15.75" customHeight="1">
      <c r="A464" s="133"/>
      <c r="B464" s="133"/>
      <c r="C464" s="133"/>
      <c r="D464" s="133"/>
      <c r="E464" s="133"/>
      <c r="F464" s="133"/>
      <c r="G464" s="133"/>
    </row>
    <row r="465" ht="15.75" customHeight="1">
      <c r="A465" s="133"/>
      <c r="B465" s="133"/>
      <c r="C465" s="133"/>
      <c r="D465" s="133"/>
      <c r="E465" s="133"/>
      <c r="F465" s="133"/>
      <c r="G465" s="133"/>
    </row>
    <row r="466" ht="15.75" customHeight="1">
      <c r="A466" s="133"/>
      <c r="B466" s="133"/>
      <c r="C466" s="133"/>
      <c r="D466" s="133"/>
      <c r="E466" s="133"/>
      <c r="F466" s="133"/>
      <c r="G466" s="133"/>
    </row>
    <row r="467" ht="15.75" customHeight="1">
      <c r="A467" s="133"/>
      <c r="B467" s="133"/>
      <c r="C467" s="133"/>
      <c r="D467" s="133"/>
      <c r="E467" s="133"/>
      <c r="F467" s="133"/>
      <c r="G467" s="133"/>
    </row>
    <row r="468" ht="15.75" customHeight="1">
      <c r="A468" s="133"/>
      <c r="B468" s="133"/>
      <c r="C468" s="133"/>
      <c r="D468" s="133"/>
      <c r="E468" s="133"/>
      <c r="F468" s="133"/>
      <c r="G468" s="133"/>
    </row>
    <row r="469" ht="15.75" customHeight="1">
      <c r="A469" s="133"/>
      <c r="B469" s="133"/>
      <c r="C469" s="133"/>
      <c r="D469" s="133"/>
      <c r="E469" s="133"/>
      <c r="F469" s="133"/>
      <c r="G469" s="133"/>
    </row>
    <row r="470" ht="15.75" customHeight="1">
      <c r="A470" s="133"/>
      <c r="B470" s="133"/>
      <c r="C470" s="133"/>
      <c r="D470" s="133"/>
      <c r="E470" s="133"/>
      <c r="F470" s="133"/>
      <c r="G470" s="133"/>
    </row>
    <row r="471" ht="15.75" customHeight="1">
      <c r="A471" s="133"/>
      <c r="B471" s="133"/>
      <c r="C471" s="133"/>
      <c r="D471" s="133"/>
      <c r="E471" s="133"/>
      <c r="F471" s="133"/>
      <c r="G471" s="133"/>
    </row>
    <row r="472" ht="15.75" customHeight="1">
      <c r="A472" s="133"/>
      <c r="B472" s="133"/>
      <c r="C472" s="133"/>
      <c r="D472" s="133"/>
      <c r="E472" s="133"/>
      <c r="F472" s="133"/>
      <c r="G472" s="133"/>
    </row>
    <row r="473" ht="15.75" customHeight="1">
      <c r="A473" s="133"/>
      <c r="B473" s="133"/>
      <c r="C473" s="133"/>
      <c r="D473" s="133"/>
      <c r="E473" s="133"/>
      <c r="F473" s="133"/>
      <c r="G473" s="133"/>
    </row>
    <row r="474" ht="15.75" customHeight="1">
      <c r="A474" s="133"/>
      <c r="B474" s="133"/>
      <c r="C474" s="133"/>
      <c r="D474" s="133"/>
      <c r="E474" s="133"/>
      <c r="F474" s="133"/>
      <c r="G474" s="133"/>
    </row>
    <row r="475" ht="15.75" customHeight="1">
      <c r="A475" s="133"/>
      <c r="B475" s="133"/>
      <c r="C475" s="133"/>
      <c r="D475" s="133"/>
      <c r="E475" s="133"/>
      <c r="F475" s="133"/>
      <c r="G475" s="133"/>
    </row>
    <row r="476" ht="15.75" customHeight="1">
      <c r="A476" s="133"/>
      <c r="B476" s="133"/>
      <c r="C476" s="133"/>
      <c r="D476" s="133"/>
      <c r="E476" s="133"/>
      <c r="F476" s="133"/>
      <c r="G476" s="133"/>
    </row>
    <row r="477" ht="15.75" customHeight="1">
      <c r="A477" s="133"/>
      <c r="B477" s="133"/>
      <c r="C477" s="133"/>
      <c r="D477" s="133"/>
      <c r="E477" s="133"/>
      <c r="F477" s="133"/>
      <c r="G477" s="133"/>
    </row>
    <row r="478" ht="15.75" customHeight="1">
      <c r="A478" s="133"/>
      <c r="B478" s="133"/>
      <c r="C478" s="133"/>
      <c r="D478" s="133"/>
      <c r="E478" s="133"/>
      <c r="F478" s="133"/>
      <c r="G478" s="133"/>
    </row>
    <row r="479" ht="15.75" customHeight="1">
      <c r="A479" s="133"/>
      <c r="B479" s="133"/>
      <c r="C479" s="133"/>
      <c r="D479" s="133"/>
      <c r="E479" s="133"/>
      <c r="F479" s="133"/>
      <c r="G479" s="133"/>
    </row>
    <row r="480" ht="15.75" customHeight="1">
      <c r="A480" s="133"/>
      <c r="B480" s="133"/>
      <c r="C480" s="133"/>
      <c r="D480" s="133"/>
      <c r="E480" s="133"/>
      <c r="F480" s="133"/>
      <c r="G480" s="133"/>
    </row>
    <row r="481" ht="15.75" customHeight="1">
      <c r="A481" s="133"/>
      <c r="B481" s="133"/>
      <c r="C481" s="133"/>
      <c r="D481" s="133"/>
      <c r="E481" s="133"/>
      <c r="F481" s="133"/>
      <c r="G481" s="133"/>
    </row>
    <row r="482" ht="15.75" customHeight="1">
      <c r="A482" s="133"/>
      <c r="B482" s="133"/>
      <c r="C482" s="133"/>
      <c r="D482" s="133"/>
      <c r="E482" s="133"/>
      <c r="F482" s="133"/>
      <c r="G482" s="133"/>
    </row>
    <row r="483" ht="15.75" customHeight="1">
      <c r="A483" s="133"/>
      <c r="B483" s="133"/>
      <c r="C483" s="133"/>
      <c r="D483" s="133"/>
      <c r="E483" s="133"/>
      <c r="F483" s="133"/>
      <c r="G483" s="133"/>
    </row>
    <row r="484" ht="15.75" customHeight="1">
      <c r="A484" s="133"/>
      <c r="B484" s="133"/>
      <c r="C484" s="133"/>
      <c r="D484" s="133"/>
      <c r="E484" s="133"/>
      <c r="F484" s="133"/>
      <c r="G484" s="133"/>
    </row>
    <row r="485" ht="15.75" customHeight="1">
      <c r="A485" s="133"/>
      <c r="B485" s="133"/>
      <c r="C485" s="133"/>
      <c r="D485" s="133"/>
      <c r="E485" s="133"/>
      <c r="F485" s="133"/>
      <c r="G485" s="133"/>
    </row>
    <row r="486" ht="15.75" customHeight="1">
      <c r="A486" s="133"/>
      <c r="B486" s="133"/>
      <c r="C486" s="133"/>
      <c r="D486" s="133"/>
      <c r="E486" s="133"/>
      <c r="F486" s="133"/>
      <c r="G486" s="133"/>
    </row>
    <row r="487" ht="15.75" customHeight="1">
      <c r="A487" s="133"/>
      <c r="B487" s="133"/>
      <c r="C487" s="133"/>
      <c r="D487" s="133"/>
      <c r="E487" s="133"/>
      <c r="F487" s="133"/>
      <c r="G487" s="133"/>
    </row>
    <row r="488" ht="15.75" customHeight="1">
      <c r="A488" s="133"/>
      <c r="B488" s="133"/>
      <c r="C488" s="133"/>
      <c r="D488" s="133"/>
      <c r="E488" s="133"/>
      <c r="F488" s="133"/>
      <c r="G488" s="133"/>
    </row>
    <row r="489" ht="15.75" customHeight="1">
      <c r="A489" s="133"/>
      <c r="B489" s="133"/>
      <c r="C489" s="133"/>
      <c r="D489" s="133"/>
      <c r="E489" s="133"/>
      <c r="F489" s="133"/>
      <c r="G489" s="133"/>
    </row>
    <row r="490" ht="15.75" customHeight="1">
      <c r="A490" s="133"/>
      <c r="B490" s="133"/>
      <c r="C490" s="133"/>
      <c r="D490" s="133"/>
      <c r="E490" s="133"/>
      <c r="F490" s="133"/>
      <c r="G490" s="133"/>
    </row>
    <row r="491" ht="15.75" customHeight="1">
      <c r="A491" s="133"/>
      <c r="B491" s="133"/>
      <c r="C491" s="133"/>
      <c r="D491" s="133"/>
      <c r="E491" s="133"/>
      <c r="F491" s="133"/>
      <c r="G491" s="133"/>
    </row>
    <row r="492" ht="15.75" customHeight="1">
      <c r="A492" s="133"/>
      <c r="B492" s="133"/>
      <c r="C492" s="133"/>
      <c r="D492" s="133"/>
      <c r="E492" s="133"/>
      <c r="F492" s="133"/>
      <c r="G492" s="133"/>
    </row>
    <row r="493" ht="15.75" customHeight="1">
      <c r="A493" s="133"/>
      <c r="B493" s="133"/>
      <c r="C493" s="133"/>
      <c r="D493" s="133"/>
      <c r="E493" s="133"/>
      <c r="F493" s="133"/>
      <c r="G493" s="133"/>
    </row>
    <row r="494" ht="15.75" customHeight="1">
      <c r="A494" s="133"/>
      <c r="B494" s="133"/>
      <c r="C494" s="133"/>
      <c r="D494" s="133"/>
      <c r="E494" s="133"/>
      <c r="F494" s="133"/>
      <c r="G494" s="133"/>
    </row>
    <row r="495" ht="15.75" customHeight="1">
      <c r="A495" s="133"/>
      <c r="B495" s="133"/>
      <c r="C495" s="133"/>
      <c r="D495" s="133"/>
      <c r="E495" s="133"/>
      <c r="F495" s="133"/>
      <c r="G495" s="133"/>
    </row>
    <row r="496" ht="15.75" customHeight="1">
      <c r="A496" s="133"/>
      <c r="B496" s="133"/>
      <c r="C496" s="133"/>
      <c r="D496" s="133"/>
      <c r="E496" s="133"/>
      <c r="F496" s="133"/>
      <c r="G496" s="133"/>
    </row>
    <row r="497" ht="15.75" customHeight="1">
      <c r="A497" s="133"/>
      <c r="B497" s="133"/>
      <c r="C497" s="133"/>
      <c r="D497" s="133"/>
      <c r="E497" s="133"/>
      <c r="F497" s="133"/>
      <c r="G497" s="133"/>
    </row>
    <row r="498" ht="15.75" customHeight="1">
      <c r="A498" s="133"/>
      <c r="B498" s="133"/>
      <c r="C498" s="133"/>
      <c r="D498" s="133"/>
      <c r="E498" s="133"/>
      <c r="F498" s="133"/>
      <c r="G498" s="133"/>
    </row>
    <row r="499" ht="15.75" customHeight="1">
      <c r="A499" s="133"/>
      <c r="B499" s="133"/>
      <c r="C499" s="133"/>
      <c r="D499" s="133"/>
      <c r="E499" s="133"/>
      <c r="F499" s="133"/>
      <c r="G499" s="133"/>
    </row>
    <row r="500" ht="15.75" customHeight="1">
      <c r="A500" s="133"/>
      <c r="B500" s="133"/>
      <c r="C500" s="133"/>
      <c r="D500" s="133"/>
      <c r="E500" s="133"/>
      <c r="F500" s="133"/>
      <c r="G500" s="133"/>
    </row>
    <row r="501" ht="15.75" customHeight="1">
      <c r="A501" s="133"/>
      <c r="B501" s="133"/>
      <c r="C501" s="133"/>
      <c r="D501" s="133"/>
      <c r="E501" s="133"/>
      <c r="F501" s="133"/>
      <c r="G501" s="133"/>
    </row>
    <row r="502" ht="15.75" customHeight="1">
      <c r="A502" s="133"/>
      <c r="B502" s="133"/>
      <c r="C502" s="133"/>
      <c r="D502" s="133"/>
      <c r="E502" s="133"/>
      <c r="F502" s="133"/>
      <c r="G502" s="133"/>
    </row>
    <row r="503" ht="15.75" customHeight="1">
      <c r="A503" s="133"/>
      <c r="B503" s="133"/>
      <c r="C503" s="133"/>
      <c r="D503" s="133"/>
      <c r="E503" s="133"/>
      <c r="F503" s="133"/>
      <c r="G503" s="133"/>
    </row>
    <row r="504" ht="15.75" customHeight="1">
      <c r="A504" s="133"/>
      <c r="B504" s="133"/>
      <c r="C504" s="133"/>
      <c r="D504" s="133"/>
      <c r="E504" s="133"/>
      <c r="F504" s="133"/>
      <c r="G504" s="133"/>
    </row>
    <row r="505" ht="15.75" customHeight="1">
      <c r="A505" s="133"/>
      <c r="B505" s="133"/>
      <c r="C505" s="133"/>
      <c r="D505" s="133"/>
      <c r="E505" s="133"/>
      <c r="F505" s="133"/>
      <c r="G505" s="133"/>
    </row>
    <row r="506" ht="15.75" customHeight="1">
      <c r="A506" s="133"/>
      <c r="B506" s="133"/>
      <c r="C506" s="133"/>
      <c r="D506" s="133"/>
      <c r="E506" s="133"/>
      <c r="F506" s="133"/>
      <c r="G506" s="133"/>
    </row>
    <row r="507" ht="15.75" customHeight="1">
      <c r="A507" s="133"/>
      <c r="B507" s="133"/>
      <c r="C507" s="133"/>
      <c r="D507" s="133"/>
      <c r="E507" s="133"/>
      <c r="F507" s="133"/>
      <c r="G507" s="133"/>
    </row>
    <row r="508" ht="15.75" customHeight="1">
      <c r="A508" s="133"/>
      <c r="B508" s="133"/>
      <c r="C508" s="133"/>
      <c r="D508" s="133"/>
      <c r="E508" s="133"/>
      <c r="F508" s="133"/>
      <c r="G508" s="133"/>
    </row>
    <row r="509" ht="15.75" customHeight="1">
      <c r="A509" s="133"/>
      <c r="B509" s="133"/>
      <c r="C509" s="133"/>
      <c r="D509" s="133"/>
      <c r="E509" s="133"/>
      <c r="F509" s="133"/>
      <c r="G509" s="133"/>
    </row>
    <row r="510" ht="15.75" customHeight="1">
      <c r="A510" s="133"/>
      <c r="B510" s="133"/>
      <c r="C510" s="133"/>
      <c r="D510" s="133"/>
      <c r="E510" s="133"/>
      <c r="F510" s="133"/>
      <c r="G510" s="133"/>
    </row>
    <row r="511" ht="15.75" customHeight="1">
      <c r="A511" s="133"/>
      <c r="B511" s="133"/>
      <c r="C511" s="133"/>
      <c r="D511" s="133"/>
      <c r="E511" s="133"/>
      <c r="F511" s="133"/>
      <c r="G511" s="133"/>
    </row>
    <row r="512" ht="15.75" customHeight="1">
      <c r="A512" s="133"/>
      <c r="B512" s="133"/>
      <c r="C512" s="133"/>
      <c r="D512" s="133"/>
      <c r="E512" s="133"/>
      <c r="F512" s="133"/>
      <c r="G512" s="133"/>
    </row>
    <row r="513" ht="15.75" customHeight="1">
      <c r="A513" s="133"/>
      <c r="B513" s="133"/>
      <c r="C513" s="133"/>
      <c r="D513" s="133"/>
      <c r="E513" s="133"/>
      <c r="F513" s="133"/>
      <c r="G513" s="133"/>
    </row>
    <row r="514" ht="15.75" customHeight="1">
      <c r="A514" s="133"/>
      <c r="B514" s="133"/>
      <c r="C514" s="133"/>
      <c r="D514" s="133"/>
      <c r="E514" s="133"/>
      <c r="F514" s="133"/>
      <c r="G514" s="133"/>
    </row>
    <row r="515" ht="15.75" customHeight="1">
      <c r="A515" s="133"/>
      <c r="B515" s="133"/>
      <c r="C515" s="133"/>
      <c r="D515" s="133"/>
      <c r="E515" s="133"/>
      <c r="F515" s="133"/>
      <c r="G515" s="133"/>
    </row>
    <row r="516" ht="15.75" customHeight="1">
      <c r="A516" s="133"/>
      <c r="B516" s="133"/>
      <c r="C516" s="133"/>
      <c r="D516" s="133"/>
      <c r="E516" s="133"/>
      <c r="F516" s="133"/>
      <c r="G516" s="133"/>
    </row>
    <row r="517" ht="15.75" customHeight="1">
      <c r="A517" s="133"/>
      <c r="B517" s="133"/>
      <c r="C517" s="133"/>
      <c r="D517" s="133"/>
      <c r="E517" s="133"/>
      <c r="F517" s="133"/>
      <c r="G517" s="133"/>
    </row>
    <row r="518" ht="15.75" customHeight="1">
      <c r="A518" s="133"/>
      <c r="B518" s="133"/>
      <c r="C518" s="133"/>
      <c r="D518" s="133"/>
      <c r="E518" s="133"/>
      <c r="F518" s="133"/>
      <c r="G518" s="133"/>
    </row>
    <row r="519" ht="15.75" customHeight="1">
      <c r="A519" s="133"/>
      <c r="B519" s="133"/>
      <c r="C519" s="133"/>
      <c r="D519" s="133"/>
      <c r="E519" s="133"/>
      <c r="F519" s="133"/>
      <c r="G519" s="133"/>
    </row>
    <row r="520" ht="15.75" customHeight="1">
      <c r="A520" s="133"/>
      <c r="B520" s="133"/>
      <c r="C520" s="133"/>
      <c r="D520" s="133"/>
      <c r="E520" s="133"/>
      <c r="F520" s="133"/>
      <c r="G520" s="133"/>
    </row>
    <row r="521" ht="15.75" customHeight="1">
      <c r="A521" s="133"/>
      <c r="B521" s="133"/>
      <c r="C521" s="133"/>
      <c r="D521" s="133"/>
      <c r="E521" s="133"/>
      <c r="F521" s="133"/>
      <c r="G521" s="133"/>
    </row>
    <row r="522" ht="15.75" customHeight="1">
      <c r="A522" s="133"/>
      <c r="B522" s="133"/>
      <c r="C522" s="133"/>
      <c r="D522" s="133"/>
      <c r="E522" s="133"/>
      <c r="F522" s="133"/>
      <c r="G522" s="133"/>
    </row>
    <row r="523" ht="15.75" customHeight="1">
      <c r="A523" s="133"/>
      <c r="B523" s="133"/>
      <c r="C523" s="133"/>
      <c r="D523" s="133"/>
      <c r="E523" s="133"/>
      <c r="F523" s="133"/>
      <c r="G523" s="133"/>
    </row>
    <row r="524" ht="15.75" customHeight="1">
      <c r="A524" s="133"/>
      <c r="B524" s="133"/>
      <c r="C524" s="133"/>
      <c r="D524" s="133"/>
      <c r="E524" s="133"/>
      <c r="F524" s="133"/>
      <c r="G524" s="133"/>
    </row>
    <row r="525" ht="15.75" customHeight="1">
      <c r="A525" s="133"/>
      <c r="B525" s="133"/>
      <c r="C525" s="133"/>
      <c r="D525" s="133"/>
      <c r="E525" s="133"/>
      <c r="F525" s="133"/>
      <c r="G525" s="133"/>
    </row>
    <row r="526" ht="15.75" customHeight="1">
      <c r="A526" s="133"/>
      <c r="B526" s="133"/>
      <c r="C526" s="133"/>
      <c r="D526" s="133"/>
      <c r="E526" s="133"/>
      <c r="F526" s="133"/>
      <c r="G526" s="133"/>
    </row>
    <row r="527" ht="15.75" customHeight="1">
      <c r="A527" s="133"/>
      <c r="B527" s="133"/>
      <c r="C527" s="133"/>
      <c r="D527" s="133"/>
      <c r="E527" s="133"/>
      <c r="F527" s="133"/>
      <c r="G527" s="133"/>
    </row>
    <row r="528" ht="15.75" customHeight="1">
      <c r="A528" s="133"/>
      <c r="B528" s="133"/>
      <c r="C528" s="133"/>
      <c r="D528" s="133"/>
      <c r="E528" s="133"/>
      <c r="F528" s="133"/>
      <c r="G528" s="133"/>
    </row>
    <row r="529" ht="15.75" customHeight="1">
      <c r="A529" s="133"/>
      <c r="B529" s="133"/>
      <c r="C529" s="133"/>
      <c r="D529" s="133"/>
      <c r="E529" s="133"/>
      <c r="F529" s="133"/>
      <c r="G529" s="133"/>
    </row>
    <row r="530" ht="15.75" customHeight="1">
      <c r="A530" s="133"/>
      <c r="B530" s="133"/>
      <c r="C530" s="133"/>
      <c r="D530" s="133"/>
      <c r="E530" s="133"/>
      <c r="F530" s="133"/>
      <c r="G530" s="133"/>
    </row>
    <row r="531" ht="15.75" customHeight="1">
      <c r="A531" s="133"/>
      <c r="B531" s="133"/>
      <c r="C531" s="133"/>
      <c r="D531" s="133"/>
      <c r="E531" s="133"/>
      <c r="F531" s="133"/>
      <c r="G531" s="133"/>
    </row>
    <row r="532" ht="15.75" customHeight="1">
      <c r="A532" s="133"/>
      <c r="B532" s="133"/>
      <c r="C532" s="133"/>
      <c r="D532" s="133"/>
      <c r="E532" s="133"/>
      <c r="F532" s="133"/>
      <c r="G532" s="133"/>
    </row>
    <row r="533" ht="15.75" customHeight="1">
      <c r="A533" s="133"/>
      <c r="B533" s="133"/>
      <c r="C533" s="133"/>
      <c r="D533" s="133"/>
      <c r="E533" s="133"/>
      <c r="F533" s="133"/>
      <c r="G533" s="133"/>
    </row>
    <row r="534" ht="15.75" customHeight="1">
      <c r="A534" s="133"/>
      <c r="B534" s="133"/>
      <c r="C534" s="133"/>
      <c r="D534" s="133"/>
      <c r="E534" s="133"/>
      <c r="F534" s="133"/>
      <c r="G534" s="133"/>
    </row>
    <row r="535" ht="15.75" customHeight="1">
      <c r="A535" s="133"/>
      <c r="B535" s="133"/>
      <c r="C535" s="133"/>
      <c r="D535" s="133"/>
      <c r="E535" s="133"/>
      <c r="F535" s="133"/>
      <c r="G535" s="133"/>
    </row>
    <row r="536" ht="15.75" customHeight="1">
      <c r="A536" s="133"/>
      <c r="B536" s="133"/>
      <c r="C536" s="133"/>
      <c r="D536" s="133"/>
      <c r="E536" s="133"/>
      <c r="F536" s="133"/>
      <c r="G536" s="133"/>
    </row>
    <row r="537" ht="15.75" customHeight="1">
      <c r="A537" s="133"/>
      <c r="B537" s="133"/>
      <c r="C537" s="133"/>
      <c r="D537" s="133"/>
      <c r="E537" s="133"/>
      <c r="F537" s="133"/>
      <c r="G537" s="133"/>
    </row>
    <row r="538" ht="15.75" customHeight="1">
      <c r="A538" s="133"/>
      <c r="B538" s="133"/>
      <c r="C538" s="133"/>
      <c r="D538" s="133"/>
      <c r="E538" s="133"/>
      <c r="F538" s="133"/>
      <c r="G538" s="133"/>
    </row>
    <row r="539" ht="15.75" customHeight="1">
      <c r="A539" s="133"/>
      <c r="B539" s="133"/>
      <c r="C539" s="133"/>
      <c r="D539" s="133"/>
      <c r="E539" s="133"/>
      <c r="F539" s="133"/>
      <c r="G539" s="133"/>
    </row>
    <row r="540" ht="15.75" customHeight="1">
      <c r="A540" s="133"/>
      <c r="B540" s="133"/>
      <c r="C540" s="133"/>
      <c r="D540" s="133"/>
      <c r="E540" s="133"/>
      <c r="F540" s="133"/>
      <c r="G540" s="133"/>
    </row>
    <row r="541" ht="15.75" customHeight="1">
      <c r="A541" s="133"/>
      <c r="B541" s="133"/>
      <c r="C541" s="133"/>
      <c r="D541" s="133"/>
      <c r="E541" s="133"/>
      <c r="F541" s="133"/>
      <c r="G541" s="133"/>
    </row>
    <row r="542" ht="15.75" customHeight="1">
      <c r="A542" s="133"/>
      <c r="B542" s="133"/>
      <c r="C542" s="133"/>
      <c r="D542" s="133"/>
      <c r="E542" s="133"/>
      <c r="F542" s="133"/>
      <c r="G542" s="133"/>
    </row>
    <row r="543" ht="15.75" customHeight="1">
      <c r="A543" s="133"/>
      <c r="B543" s="133"/>
      <c r="C543" s="133"/>
      <c r="D543" s="133"/>
      <c r="E543" s="133"/>
      <c r="F543" s="133"/>
      <c r="G543" s="133"/>
    </row>
    <row r="544" ht="15.75" customHeight="1">
      <c r="A544" s="133"/>
      <c r="B544" s="133"/>
      <c r="C544" s="133"/>
      <c r="D544" s="133"/>
      <c r="E544" s="133"/>
      <c r="F544" s="133"/>
      <c r="G544" s="133"/>
    </row>
    <row r="545" ht="15.75" customHeight="1">
      <c r="A545" s="133"/>
      <c r="B545" s="133"/>
      <c r="C545" s="133"/>
      <c r="D545" s="133"/>
      <c r="E545" s="133"/>
      <c r="F545" s="133"/>
      <c r="G545" s="133"/>
    </row>
    <row r="546" ht="15.75" customHeight="1">
      <c r="A546" s="133"/>
      <c r="B546" s="133"/>
      <c r="C546" s="133"/>
      <c r="D546" s="133"/>
      <c r="E546" s="133"/>
      <c r="F546" s="133"/>
      <c r="G546" s="133"/>
    </row>
    <row r="547" ht="15.75" customHeight="1">
      <c r="A547" s="133"/>
      <c r="B547" s="133"/>
      <c r="C547" s="133"/>
      <c r="D547" s="133"/>
      <c r="E547" s="133"/>
      <c r="F547" s="133"/>
      <c r="G547" s="133"/>
    </row>
    <row r="548" ht="15.75" customHeight="1">
      <c r="A548" s="133"/>
      <c r="B548" s="133"/>
      <c r="C548" s="133"/>
      <c r="D548" s="133"/>
      <c r="E548" s="133"/>
      <c r="F548" s="133"/>
      <c r="G548" s="133"/>
    </row>
    <row r="549" ht="15.75" customHeight="1">
      <c r="A549" s="133"/>
      <c r="B549" s="133"/>
      <c r="C549" s="133"/>
      <c r="D549" s="133"/>
      <c r="E549" s="133"/>
      <c r="F549" s="133"/>
      <c r="G549" s="133"/>
    </row>
    <row r="550" ht="15.75" customHeight="1">
      <c r="A550" s="133"/>
      <c r="B550" s="133"/>
      <c r="C550" s="133"/>
      <c r="D550" s="133"/>
      <c r="E550" s="133"/>
      <c r="F550" s="133"/>
      <c r="G550" s="133"/>
    </row>
    <row r="551" ht="15.75" customHeight="1">
      <c r="A551" s="133"/>
      <c r="B551" s="133"/>
      <c r="C551" s="133"/>
      <c r="D551" s="133"/>
      <c r="E551" s="133"/>
      <c r="F551" s="133"/>
      <c r="G551" s="133"/>
    </row>
    <row r="552" ht="15.75" customHeight="1">
      <c r="A552" s="133"/>
      <c r="B552" s="133"/>
      <c r="C552" s="133"/>
      <c r="D552" s="133"/>
      <c r="E552" s="133"/>
      <c r="F552" s="133"/>
      <c r="G552" s="133"/>
    </row>
    <row r="553" ht="15.75" customHeight="1">
      <c r="A553" s="133"/>
      <c r="B553" s="133"/>
      <c r="C553" s="133"/>
      <c r="D553" s="133"/>
      <c r="E553" s="133"/>
      <c r="F553" s="133"/>
      <c r="G553" s="133"/>
    </row>
    <row r="554" ht="15.75" customHeight="1">
      <c r="A554" s="133"/>
      <c r="B554" s="133"/>
      <c r="C554" s="133"/>
      <c r="D554" s="133"/>
      <c r="E554" s="133"/>
      <c r="F554" s="133"/>
      <c r="G554" s="133"/>
    </row>
    <row r="555" ht="15.75" customHeight="1">
      <c r="A555" s="133"/>
      <c r="B555" s="133"/>
      <c r="C555" s="133"/>
      <c r="D555" s="133"/>
      <c r="E555" s="133"/>
      <c r="F555" s="133"/>
      <c r="G555" s="133"/>
    </row>
    <row r="556" ht="15.75" customHeight="1">
      <c r="A556" s="133"/>
      <c r="B556" s="133"/>
      <c r="C556" s="133"/>
      <c r="D556" s="133"/>
      <c r="E556" s="133"/>
      <c r="F556" s="133"/>
      <c r="G556" s="133"/>
    </row>
    <row r="557" ht="15.75" customHeight="1">
      <c r="A557" s="133"/>
      <c r="B557" s="133"/>
      <c r="C557" s="133"/>
      <c r="D557" s="133"/>
      <c r="E557" s="133"/>
      <c r="F557" s="133"/>
      <c r="G557" s="133"/>
    </row>
    <row r="558" ht="15.75" customHeight="1">
      <c r="A558" s="133"/>
      <c r="B558" s="133"/>
      <c r="C558" s="133"/>
      <c r="D558" s="133"/>
      <c r="E558" s="133"/>
      <c r="F558" s="133"/>
      <c r="G558" s="133"/>
    </row>
    <row r="559" ht="15.75" customHeight="1">
      <c r="A559" s="133"/>
      <c r="B559" s="133"/>
      <c r="C559" s="133"/>
      <c r="D559" s="133"/>
      <c r="E559" s="133"/>
      <c r="F559" s="133"/>
      <c r="G559" s="133"/>
    </row>
    <row r="560" ht="15.75" customHeight="1">
      <c r="A560" s="133"/>
      <c r="B560" s="133"/>
      <c r="C560" s="133"/>
      <c r="D560" s="133"/>
      <c r="E560" s="133"/>
      <c r="F560" s="133"/>
      <c r="G560" s="133"/>
    </row>
    <row r="561" ht="15.75" customHeight="1">
      <c r="A561" s="133"/>
      <c r="B561" s="133"/>
      <c r="C561" s="133"/>
      <c r="D561" s="133"/>
      <c r="E561" s="133"/>
      <c r="F561" s="133"/>
      <c r="G561" s="133"/>
    </row>
    <row r="562" ht="15.75" customHeight="1">
      <c r="A562" s="133"/>
      <c r="B562" s="133"/>
      <c r="C562" s="133"/>
      <c r="D562" s="133"/>
      <c r="E562" s="133"/>
      <c r="F562" s="133"/>
      <c r="G562" s="133"/>
    </row>
    <row r="563" ht="15.75" customHeight="1">
      <c r="A563" s="133"/>
      <c r="B563" s="133"/>
      <c r="C563" s="133"/>
      <c r="D563" s="133"/>
      <c r="E563" s="133"/>
      <c r="F563" s="133"/>
      <c r="G563" s="133"/>
    </row>
    <row r="564" ht="15.75" customHeight="1">
      <c r="A564" s="133"/>
      <c r="B564" s="133"/>
      <c r="C564" s="133"/>
      <c r="D564" s="133"/>
      <c r="E564" s="133"/>
      <c r="F564" s="133"/>
      <c r="G564" s="133"/>
    </row>
    <row r="565" ht="15.75" customHeight="1">
      <c r="A565" s="133"/>
      <c r="B565" s="133"/>
      <c r="C565" s="133"/>
      <c r="D565" s="133"/>
      <c r="E565" s="133"/>
      <c r="F565" s="133"/>
      <c r="G565" s="133"/>
    </row>
    <row r="566" ht="15.75" customHeight="1">
      <c r="A566" s="133"/>
      <c r="B566" s="133"/>
      <c r="C566" s="133"/>
      <c r="D566" s="133"/>
      <c r="E566" s="133"/>
      <c r="F566" s="133"/>
      <c r="G566" s="133"/>
    </row>
    <row r="567" ht="15.75" customHeight="1">
      <c r="A567" s="133"/>
      <c r="B567" s="133"/>
      <c r="C567" s="133"/>
      <c r="D567" s="133"/>
      <c r="E567" s="133"/>
      <c r="F567" s="133"/>
      <c r="G567" s="133"/>
    </row>
    <row r="568" ht="15.75" customHeight="1">
      <c r="A568" s="133"/>
      <c r="B568" s="133"/>
      <c r="C568" s="133"/>
      <c r="D568" s="133"/>
      <c r="E568" s="133"/>
      <c r="F568" s="133"/>
      <c r="G568" s="133"/>
    </row>
    <row r="569" ht="15.75" customHeight="1">
      <c r="A569" s="133"/>
      <c r="B569" s="133"/>
      <c r="C569" s="133"/>
      <c r="D569" s="133"/>
      <c r="E569" s="133"/>
      <c r="F569" s="133"/>
      <c r="G569" s="133"/>
    </row>
    <row r="570" ht="15.75" customHeight="1">
      <c r="A570" s="133"/>
      <c r="B570" s="133"/>
      <c r="C570" s="133"/>
      <c r="D570" s="133"/>
      <c r="E570" s="133"/>
      <c r="F570" s="133"/>
      <c r="G570" s="133"/>
    </row>
    <row r="571" ht="15.75" customHeight="1">
      <c r="A571" s="133"/>
      <c r="B571" s="133"/>
      <c r="C571" s="133"/>
      <c r="D571" s="133"/>
      <c r="E571" s="133"/>
      <c r="F571" s="133"/>
      <c r="G571" s="133"/>
    </row>
    <row r="572" ht="15.75" customHeight="1">
      <c r="A572" s="133"/>
      <c r="B572" s="133"/>
      <c r="C572" s="133"/>
      <c r="D572" s="133"/>
      <c r="E572" s="133"/>
      <c r="F572" s="133"/>
      <c r="G572" s="133"/>
    </row>
    <row r="573" ht="15.75" customHeight="1">
      <c r="A573" s="133"/>
      <c r="B573" s="133"/>
      <c r="C573" s="133"/>
      <c r="D573" s="133"/>
      <c r="E573" s="133"/>
      <c r="F573" s="133"/>
      <c r="G573" s="133"/>
    </row>
    <row r="574" ht="15.75" customHeight="1">
      <c r="A574" s="133"/>
      <c r="B574" s="133"/>
      <c r="C574" s="133"/>
      <c r="D574" s="133"/>
      <c r="E574" s="133"/>
      <c r="F574" s="133"/>
      <c r="G574" s="133"/>
    </row>
    <row r="575" ht="15.75" customHeight="1">
      <c r="A575" s="133"/>
      <c r="B575" s="133"/>
      <c r="C575" s="133"/>
      <c r="D575" s="133"/>
      <c r="E575" s="133"/>
      <c r="F575" s="133"/>
      <c r="G575" s="133"/>
    </row>
    <row r="576" ht="15.75" customHeight="1">
      <c r="A576" s="133"/>
      <c r="B576" s="133"/>
      <c r="C576" s="133"/>
      <c r="D576" s="133"/>
      <c r="E576" s="133"/>
      <c r="F576" s="133"/>
      <c r="G576" s="133"/>
    </row>
    <row r="577" ht="15.75" customHeight="1">
      <c r="A577" s="133"/>
      <c r="B577" s="133"/>
      <c r="C577" s="133"/>
      <c r="D577" s="133"/>
      <c r="E577" s="133"/>
      <c r="F577" s="133"/>
      <c r="G577" s="133"/>
    </row>
    <row r="578" ht="15.75" customHeight="1">
      <c r="A578" s="133"/>
      <c r="B578" s="133"/>
      <c r="C578" s="133"/>
      <c r="D578" s="133"/>
      <c r="E578" s="133"/>
      <c r="F578" s="133"/>
      <c r="G578" s="133"/>
    </row>
    <row r="579" ht="15.75" customHeight="1">
      <c r="A579" s="133"/>
      <c r="B579" s="133"/>
      <c r="C579" s="133"/>
      <c r="D579" s="133"/>
      <c r="E579" s="133"/>
      <c r="F579" s="133"/>
      <c r="G579" s="133"/>
    </row>
    <row r="580" ht="15.75" customHeight="1">
      <c r="A580" s="133"/>
      <c r="B580" s="133"/>
      <c r="C580" s="133"/>
      <c r="D580" s="133"/>
      <c r="E580" s="133"/>
      <c r="F580" s="133"/>
      <c r="G580" s="133"/>
    </row>
    <row r="581" ht="15.75" customHeight="1">
      <c r="A581" s="133"/>
      <c r="B581" s="133"/>
      <c r="C581" s="133"/>
      <c r="D581" s="133"/>
      <c r="E581" s="133"/>
      <c r="F581" s="133"/>
      <c r="G581" s="133"/>
    </row>
    <row r="582" ht="15.75" customHeight="1">
      <c r="A582" s="133"/>
      <c r="B582" s="133"/>
      <c r="C582" s="133"/>
      <c r="D582" s="133"/>
      <c r="E582" s="133"/>
      <c r="F582" s="133"/>
      <c r="G582" s="133"/>
    </row>
    <row r="583" ht="15.75" customHeight="1">
      <c r="A583" s="133"/>
      <c r="B583" s="133"/>
      <c r="C583" s="133"/>
      <c r="D583" s="133"/>
      <c r="E583" s="133"/>
      <c r="F583" s="133"/>
      <c r="G583" s="133"/>
    </row>
    <row r="584" ht="15.75" customHeight="1">
      <c r="A584" s="133"/>
      <c r="B584" s="133"/>
      <c r="C584" s="133"/>
      <c r="D584" s="133"/>
      <c r="E584" s="133"/>
      <c r="F584" s="133"/>
      <c r="G584" s="133"/>
    </row>
    <row r="585" ht="15.75" customHeight="1">
      <c r="A585" s="133"/>
      <c r="B585" s="133"/>
      <c r="C585" s="133"/>
      <c r="D585" s="133"/>
      <c r="E585" s="133"/>
      <c r="F585" s="133"/>
      <c r="G585" s="133"/>
    </row>
    <row r="586" ht="15.75" customHeight="1">
      <c r="A586" s="133"/>
      <c r="B586" s="133"/>
      <c r="C586" s="133"/>
      <c r="D586" s="133"/>
      <c r="E586" s="133"/>
      <c r="F586" s="133"/>
      <c r="G586" s="133"/>
    </row>
    <row r="587" ht="15.75" customHeight="1">
      <c r="A587" s="133"/>
      <c r="B587" s="133"/>
      <c r="C587" s="133"/>
      <c r="D587" s="133"/>
      <c r="E587" s="133"/>
      <c r="F587" s="133"/>
      <c r="G587" s="133"/>
    </row>
    <row r="588" ht="15.75" customHeight="1">
      <c r="A588" s="133"/>
      <c r="B588" s="133"/>
      <c r="C588" s="133"/>
      <c r="D588" s="133"/>
      <c r="E588" s="133"/>
      <c r="F588" s="133"/>
      <c r="G588" s="133"/>
    </row>
    <row r="589" ht="15.75" customHeight="1">
      <c r="A589" s="133"/>
      <c r="B589" s="133"/>
      <c r="C589" s="133"/>
      <c r="D589" s="133"/>
      <c r="E589" s="133"/>
      <c r="F589" s="133"/>
      <c r="G589" s="133"/>
    </row>
    <row r="590" ht="15.75" customHeight="1">
      <c r="A590" s="133"/>
      <c r="B590" s="133"/>
      <c r="C590" s="133"/>
      <c r="D590" s="133"/>
      <c r="E590" s="133"/>
      <c r="F590" s="133"/>
      <c r="G590" s="133"/>
    </row>
    <row r="591" ht="15.75" customHeight="1">
      <c r="A591" s="133"/>
      <c r="B591" s="133"/>
      <c r="C591" s="133"/>
      <c r="D591" s="133"/>
      <c r="E591" s="133"/>
      <c r="F591" s="133"/>
      <c r="G591" s="133"/>
    </row>
    <row r="592" ht="15.75" customHeight="1">
      <c r="A592" s="133"/>
      <c r="B592" s="133"/>
      <c r="C592" s="133"/>
      <c r="D592" s="133"/>
      <c r="E592" s="133"/>
      <c r="F592" s="133"/>
      <c r="G592" s="133"/>
    </row>
    <row r="593" ht="15.75" customHeight="1">
      <c r="A593" s="133"/>
      <c r="B593" s="133"/>
      <c r="C593" s="133"/>
      <c r="D593" s="133"/>
      <c r="E593" s="133"/>
      <c r="F593" s="133"/>
      <c r="G593" s="133"/>
    </row>
    <row r="594" ht="15.75" customHeight="1">
      <c r="A594" s="133"/>
      <c r="B594" s="133"/>
      <c r="C594" s="133"/>
      <c r="D594" s="133"/>
      <c r="E594" s="133"/>
      <c r="F594" s="133"/>
      <c r="G594" s="133"/>
    </row>
    <row r="595" ht="15.75" customHeight="1">
      <c r="A595" s="133"/>
      <c r="B595" s="133"/>
      <c r="C595" s="133"/>
      <c r="D595" s="133"/>
      <c r="E595" s="133"/>
      <c r="F595" s="133"/>
      <c r="G595" s="133"/>
    </row>
    <row r="596" ht="15.75" customHeight="1">
      <c r="A596" s="133"/>
      <c r="B596" s="133"/>
      <c r="C596" s="133"/>
      <c r="D596" s="133"/>
      <c r="E596" s="133"/>
      <c r="F596" s="133"/>
      <c r="G596" s="133"/>
    </row>
    <row r="597" ht="15.75" customHeight="1">
      <c r="A597" s="133"/>
      <c r="B597" s="133"/>
      <c r="C597" s="133"/>
      <c r="D597" s="133"/>
      <c r="E597" s="133"/>
      <c r="F597" s="133"/>
      <c r="G597" s="133"/>
    </row>
    <row r="598" ht="15.75" customHeight="1">
      <c r="A598" s="133"/>
      <c r="B598" s="133"/>
      <c r="C598" s="133"/>
      <c r="D598" s="133"/>
      <c r="E598" s="133"/>
      <c r="F598" s="133"/>
      <c r="G598" s="133"/>
    </row>
    <row r="599" ht="15.75" customHeight="1">
      <c r="A599" s="133"/>
      <c r="B599" s="133"/>
      <c r="C599" s="133"/>
      <c r="D599" s="133"/>
      <c r="E599" s="133"/>
      <c r="F599" s="133"/>
      <c r="G599" s="133"/>
    </row>
    <row r="600" ht="15.75" customHeight="1">
      <c r="A600" s="133"/>
      <c r="B600" s="133"/>
      <c r="C600" s="133"/>
      <c r="D600" s="133"/>
      <c r="E600" s="133"/>
      <c r="F600" s="133"/>
      <c r="G600" s="133"/>
    </row>
    <row r="601" ht="15.75" customHeight="1">
      <c r="A601" s="133"/>
      <c r="B601" s="133"/>
      <c r="C601" s="133"/>
      <c r="D601" s="133"/>
      <c r="E601" s="133"/>
      <c r="F601" s="133"/>
      <c r="G601" s="133"/>
    </row>
    <row r="602" ht="15.75" customHeight="1">
      <c r="A602" s="133"/>
      <c r="B602" s="133"/>
      <c r="C602" s="133"/>
      <c r="D602" s="133"/>
      <c r="E602" s="133"/>
      <c r="F602" s="133"/>
      <c r="G602" s="133"/>
    </row>
    <row r="603" ht="15.75" customHeight="1">
      <c r="A603" s="133"/>
      <c r="B603" s="133"/>
      <c r="C603" s="133"/>
      <c r="D603" s="133"/>
      <c r="E603" s="133"/>
      <c r="F603" s="133"/>
      <c r="G603" s="133"/>
    </row>
    <row r="604" ht="15.75" customHeight="1">
      <c r="A604" s="133"/>
      <c r="B604" s="133"/>
      <c r="C604" s="133"/>
      <c r="D604" s="133"/>
      <c r="E604" s="133"/>
      <c r="F604" s="133"/>
      <c r="G604" s="133"/>
    </row>
    <row r="605" ht="15.75" customHeight="1">
      <c r="A605" s="133"/>
      <c r="B605" s="133"/>
      <c r="C605" s="133"/>
      <c r="D605" s="133"/>
      <c r="E605" s="133"/>
      <c r="F605" s="133"/>
      <c r="G605" s="133"/>
    </row>
    <row r="606" ht="15.75" customHeight="1">
      <c r="A606" s="133"/>
      <c r="B606" s="133"/>
      <c r="C606" s="133"/>
      <c r="D606" s="133"/>
      <c r="E606" s="133"/>
      <c r="F606" s="133"/>
      <c r="G606" s="133"/>
    </row>
    <row r="607" ht="15.75" customHeight="1">
      <c r="A607" s="133"/>
      <c r="B607" s="133"/>
      <c r="C607" s="133"/>
      <c r="D607" s="133"/>
      <c r="E607" s="133"/>
      <c r="F607" s="133"/>
      <c r="G607" s="133"/>
    </row>
    <row r="608" ht="15.75" customHeight="1">
      <c r="A608" s="133"/>
      <c r="B608" s="133"/>
      <c r="C608" s="133"/>
      <c r="D608" s="133"/>
      <c r="E608" s="133"/>
      <c r="F608" s="133"/>
      <c r="G608" s="133"/>
    </row>
    <row r="609" ht="15.75" customHeight="1">
      <c r="A609" s="133"/>
      <c r="B609" s="133"/>
      <c r="C609" s="133"/>
      <c r="D609" s="133"/>
      <c r="E609" s="133"/>
      <c r="F609" s="133"/>
      <c r="G609" s="133"/>
    </row>
    <row r="610" ht="15.75" customHeight="1">
      <c r="A610" s="133"/>
      <c r="B610" s="133"/>
      <c r="C610" s="133"/>
      <c r="D610" s="133"/>
      <c r="E610" s="133"/>
      <c r="F610" s="133"/>
      <c r="G610" s="133"/>
    </row>
    <row r="611" ht="15.75" customHeight="1">
      <c r="A611" s="133"/>
      <c r="B611" s="133"/>
      <c r="C611" s="133"/>
      <c r="D611" s="133"/>
      <c r="E611" s="133"/>
      <c r="F611" s="133"/>
      <c r="G611" s="133"/>
    </row>
    <row r="612" ht="15.75" customHeight="1">
      <c r="A612" s="133"/>
      <c r="B612" s="133"/>
      <c r="C612" s="133"/>
      <c r="D612" s="133"/>
      <c r="E612" s="133"/>
      <c r="F612" s="133"/>
      <c r="G612" s="133"/>
    </row>
    <row r="613" ht="15.75" customHeight="1">
      <c r="A613" s="133"/>
      <c r="B613" s="133"/>
      <c r="C613" s="133"/>
      <c r="D613" s="133"/>
      <c r="E613" s="133"/>
      <c r="F613" s="133"/>
      <c r="G613" s="133"/>
    </row>
    <row r="614" ht="15.75" customHeight="1">
      <c r="A614" s="133"/>
      <c r="B614" s="133"/>
      <c r="C614" s="133"/>
      <c r="D614" s="133"/>
      <c r="E614" s="133"/>
      <c r="F614" s="133"/>
      <c r="G614" s="133"/>
    </row>
    <row r="615" ht="15.75" customHeight="1">
      <c r="A615" s="133"/>
      <c r="B615" s="133"/>
      <c r="C615" s="133"/>
      <c r="D615" s="133"/>
      <c r="E615" s="133"/>
      <c r="F615" s="133"/>
      <c r="G615" s="133"/>
    </row>
    <row r="616" ht="15.75" customHeight="1">
      <c r="A616" s="133"/>
      <c r="B616" s="133"/>
      <c r="C616" s="133"/>
      <c r="D616" s="133"/>
      <c r="E616" s="133"/>
      <c r="F616" s="133"/>
      <c r="G616" s="133"/>
    </row>
    <row r="617" ht="15.75" customHeight="1">
      <c r="A617" s="133"/>
      <c r="B617" s="133"/>
      <c r="C617" s="133"/>
      <c r="D617" s="133"/>
      <c r="E617" s="133"/>
      <c r="F617" s="133"/>
      <c r="G617" s="133"/>
    </row>
    <row r="618" ht="15.75" customHeight="1">
      <c r="A618" s="133"/>
      <c r="B618" s="133"/>
      <c r="C618" s="133"/>
      <c r="D618" s="133"/>
      <c r="E618" s="133"/>
      <c r="F618" s="133"/>
      <c r="G618" s="133"/>
    </row>
    <row r="619" ht="15.75" customHeight="1">
      <c r="A619" s="133"/>
      <c r="B619" s="133"/>
      <c r="C619" s="133"/>
      <c r="D619" s="133"/>
      <c r="E619" s="133"/>
      <c r="F619" s="133"/>
      <c r="G619" s="133"/>
    </row>
    <row r="620" ht="15.75" customHeight="1">
      <c r="A620" s="133"/>
      <c r="B620" s="133"/>
      <c r="C620" s="133"/>
      <c r="D620" s="133"/>
      <c r="E620" s="133"/>
      <c r="F620" s="133"/>
      <c r="G620" s="133"/>
    </row>
    <row r="621" ht="15.75" customHeight="1">
      <c r="A621" s="133"/>
      <c r="B621" s="133"/>
      <c r="C621" s="133"/>
      <c r="D621" s="133"/>
      <c r="E621" s="133"/>
      <c r="F621" s="133"/>
      <c r="G621" s="133"/>
    </row>
    <row r="622" ht="15.75" customHeight="1">
      <c r="A622" s="133"/>
      <c r="B622" s="133"/>
      <c r="C622" s="133"/>
      <c r="D622" s="133"/>
      <c r="E622" s="133"/>
      <c r="F622" s="133"/>
      <c r="G622" s="133"/>
    </row>
    <row r="623" ht="15.75" customHeight="1">
      <c r="A623" s="133"/>
      <c r="B623" s="133"/>
      <c r="C623" s="133"/>
      <c r="D623" s="133"/>
      <c r="E623" s="133"/>
      <c r="F623" s="133"/>
      <c r="G623" s="133"/>
    </row>
    <row r="624" ht="15.75" customHeight="1">
      <c r="A624" s="133"/>
      <c r="B624" s="133"/>
      <c r="C624" s="133"/>
      <c r="D624" s="133"/>
      <c r="E624" s="133"/>
      <c r="F624" s="133"/>
      <c r="G624" s="133"/>
    </row>
    <row r="625" ht="15.75" customHeight="1">
      <c r="A625" s="133"/>
      <c r="B625" s="133"/>
      <c r="C625" s="133"/>
      <c r="D625" s="133"/>
      <c r="E625" s="133"/>
      <c r="F625" s="133"/>
      <c r="G625" s="133"/>
    </row>
    <row r="626" ht="15.75" customHeight="1">
      <c r="A626" s="133"/>
      <c r="B626" s="133"/>
      <c r="C626" s="133"/>
      <c r="D626" s="133"/>
      <c r="E626" s="133"/>
      <c r="F626" s="133"/>
      <c r="G626" s="133"/>
    </row>
    <row r="627" ht="15.75" customHeight="1">
      <c r="A627" s="133"/>
      <c r="B627" s="133"/>
      <c r="C627" s="133"/>
      <c r="D627" s="133"/>
      <c r="E627" s="133"/>
      <c r="F627" s="133"/>
      <c r="G627" s="133"/>
    </row>
    <row r="628" ht="15.75" customHeight="1">
      <c r="A628" s="133"/>
      <c r="B628" s="133"/>
      <c r="C628" s="133"/>
      <c r="D628" s="133"/>
      <c r="E628" s="133"/>
      <c r="F628" s="133"/>
      <c r="G628" s="133"/>
    </row>
    <row r="629" ht="15.75" customHeight="1">
      <c r="A629" s="133"/>
      <c r="B629" s="133"/>
      <c r="C629" s="133"/>
      <c r="D629" s="133"/>
      <c r="E629" s="133"/>
      <c r="F629" s="133"/>
      <c r="G629" s="133"/>
    </row>
    <row r="630" ht="15.75" customHeight="1">
      <c r="A630" s="133"/>
      <c r="B630" s="133"/>
      <c r="C630" s="133"/>
      <c r="D630" s="133"/>
      <c r="E630" s="133"/>
      <c r="F630" s="133"/>
      <c r="G630" s="133"/>
    </row>
    <row r="631" ht="15.75" customHeight="1">
      <c r="A631" s="133"/>
      <c r="B631" s="133"/>
      <c r="C631" s="133"/>
      <c r="D631" s="133"/>
      <c r="E631" s="133"/>
      <c r="F631" s="133"/>
      <c r="G631" s="133"/>
    </row>
    <row r="632" ht="15.75" customHeight="1">
      <c r="A632" s="133"/>
      <c r="B632" s="133"/>
      <c r="C632" s="133"/>
      <c r="D632" s="133"/>
      <c r="E632" s="133"/>
      <c r="F632" s="133"/>
      <c r="G632" s="133"/>
    </row>
    <row r="633" ht="15.75" customHeight="1">
      <c r="A633" s="133"/>
      <c r="B633" s="133"/>
      <c r="C633" s="133"/>
      <c r="D633" s="133"/>
      <c r="E633" s="133"/>
      <c r="F633" s="133"/>
      <c r="G633" s="133"/>
    </row>
    <row r="634" ht="15.75" customHeight="1">
      <c r="A634" s="133"/>
      <c r="B634" s="133"/>
      <c r="C634" s="133"/>
      <c r="D634" s="133"/>
      <c r="E634" s="133"/>
      <c r="F634" s="133"/>
      <c r="G634" s="133"/>
    </row>
    <row r="635" ht="15.75" customHeight="1">
      <c r="A635" s="133"/>
      <c r="B635" s="133"/>
      <c r="C635" s="133"/>
      <c r="D635" s="133"/>
      <c r="E635" s="133"/>
      <c r="F635" s="133"/>
      <c r="G635" s="133"/>
    </row>
    <row r="636" ht="15.75" customHeight="1">
      <c r="A636" s="133"/>
      <c r="B636" s="133"/>
      <c r="C636" s="133"/>
      <c r="D636" s="133"/>
      <c r="E636" s="133"/>
      <c r="F636" s="133"/>
      <c r="G636" s="133"/>
    </row>
    <row r="637" ht="15.75" customHeight="1">
      <c r="A637" s="133"/>
      <c r="B637" s="133"/>
      <c r="C637" s="133"/>
      <c r="D637" s="133"/>
      <c r="E637" s="133"/>
      <c r="F637" s="133"/>
      <c r="G637" s="133"/>
    </row>
    <row r="638" ht="15.75" customHeight="1">
      <c r="A638" s="133"/>
      <c r="B638" s="133"/>
      <c r="C638" s="133"/>
      <c r="D638" s="133"/>
      <c r="E638" s="133"/>
      <c r="F638" s="133"/>
      <c r="G638" s="133"/>
    </row>
    <row r="639" ht="15.75" customHeight="1">
      <c r="A639" s="133"/>
      <c r="B639" s="133"/>
      <c r="C639" s="133"/>
      <c r="D639" s="133"/>
      <c r="E639" s="133"/>
      <c r="F639" s="133"/>
      <c r="G639" s="133"/>
    </row>
    <row r="640" ht="15.75" customHeight="1">
      <c r="A640" s="133"/>
      <c r="B640" s="133"/>
      <c r="C640" s="133"/>
      <c r="D640" s="133"/>
      <c r="E640" s="133"/>
      <c r="F640" s="133"/>
      <c r="G640" s="133"/>
    </row>
    <row r="641" ht="15.75" customHeight="1">
      <c r="A641" s="133"/>
      <c r="B641" s="133"/>
      <c r="C641" s="133"/>
      <c r="D641" s="133"/>
      <c r="E641" s="133"/>
      <c r="F641" s="133"/>
      <c r="G641" s="133"/>
    </row>
    <row r="642" ht="15.75" customHeight="1">
      <c r="A642" s="133"/>
      <c r="B642" s="133"/>
      <c r="C642" s="133"/>
      <c r="D642" s="133"/>
      <c r="E642" s="133"/>
      <c r="F642" s="133"/>
      <c r="G642" s="133"/>
    </row>
    <row r="643" ht="15.75" customHeight="1">
      <c r="A643" s="133"/>
      <c r="B643" s="133"/>
      <c r="C643" s="133"/>
      <c r="D643" s="133"/>
      <c r="E643" s="133"/>
      <c r="F643" s="133"/>
      <c r="G643" s="133"/>
    </row>
    <row r="644" ht="15.75" customHeight="1">
      <c r="A644" s="133"/>
      <c r="B644" s="133"/>
      <c r="C644" s="133"/>
      <c r="D644" s="133"/>
      <c r="E644" s="133"/>
      <c r="F644" s="133"/>
      <c r="G644" s="133"/>
    </row>
    <row r="645" ht="15.75" customHeight="1">
      <c r="A645" s="133"/>
      <c r="B645" s="133"/>
      <c r="C645" s="133"/>
      <c r="D645" s="133"/>
      <c r="E645" s="133"/>
      <c r="F645" s="133"/>
      <c r="G645" s="133"/>
    </row>
    <row r="646" ht="15.75" customHeight="1">
      <c r="A646" s="133"/>
      <c r="B646" s="133"/>
      <c r="C646" s="133"/>
      <c r="D646" s="133"/>
      <c r="E646" s="133"/>
      <c r="F646" s="133"/>
      <c r="G646" s="133"/>
    </row>
    <row r="647" ht="15.75" customHeight="1">
      <c r="A647" s="133"/>
      <c r="B647" s="133"/>
      <c r="C647" s="133"/>
      <c r="D647" s="133"/>
      <c r="E647" s="133"/>
      <c r="F647" s="133"/>
      <c r="G647" s="133"/>
    </row>
    <row r="648" ht="15.75" customHeight="1">
      <c r="A648" s="133"/>
      <c r="B648" s="133"/>
      <c r="C648" s="133"/>
      <c r="D648" s="133"/>
      <c r="E648" s="133"/>
      <c r="F648" s="133"/>
      <c r="G648" s="133"/>
    </row>
    <row r="649" ht="15.75" customHeight="1">
      <c r="A649" s="133"/>
      <c r="B649" s="133"/>
      <c r="C649" s="133"/>
      <c r="D649" s="133"/>
      <c r="E649" s="133"/>
      <c r="F649" s="133"/>
      <c r="G649" s="133"/>
    </row>
    <row r="650" ht="15.75" customHeight="1">
      <c r="A650" s="133"/>
      <c r="B650" s="133"/>
      <c r="C650" s="133"/>
      <c r="D650" s="133"/>
      <c r="E650" s="133"/>
      <c r="F650" s="133"/>
      <c r="G650" s="133"/>
    </row>
    <row r="651" ht="15.75" customHeight="1">
      <c r="A651" s="133"/>
      <c r="B651" s="133"/>
      <c r="C651" s="133"/>
      <c r="D651" s="133"/>
      <c r="E651" s="133"/>
      <c r="F651" s="133"/>
      <c r="G651" s="133"/>
    </row>
    <row r="652" ht="15.75" customHeight="1">
      <c r="A652" s="133"/>
      <c r="B652" s="133"/>
      <c r="C652" s="133"/>
      <c r="D652" s="133"/>
      <c r="E652" s="133"/>
      <c r="F652" s="133"/>
      <c r="G652" s="133"/>
    </row>
    <row r="653" ht="15.75" customHeight="1">
      <c r="A653" s="133"/>
      <c r="B653" s="133"/>
      <c r="C653" s="133"/>
      <c r="D653" s="133"/>
      <c r="E653" s="133"/>
      <c r="F653" s="133"/>
      <c r="G653" s="133"/>
    </row>
    <row r="654" ht="15.75" customHeight="1">
      <c r="A654" s="133"/>
      <c r="B654" s="133"/>
      <c r="C654" s="133"/>
      <c r="D654" s="133"/>
      <c r="E654" s="133"/>
      <c r="F654" s="133"/>
      <c r="G654" s="133"/>
    </row>
    <row r="655" ht="15.75" customHeight="1">
      <c r="A655" s="133"/>
      <c r="B655" s="133"/>
      <c r="C655" s="133"/>
      <c r="D655" s="133"/>
      <c r="E655" s="133"/>
      <c r="F655" s="133"/>
      <c r="G655" s="133"/>
    </row>
    <row r="656" ht="15.75" customHeight="1">
      <c r="A656" s="133"/>
      <c r="B656" s="133"/>
      <c r="C656" s="133"/>
      <c r="D656" s="133"/>
      <c r="E656" s="133"/>
      <c r="F656" s="133"/>
      <c r="G656" s="133"/>
    </row>
    <row r="657" ht="15.75" customHeight="1">
      <c r="A657" s="133"/>
      <c r="B657" s="133"/>
      <c r="C657" s="133"/>
      <c r="D657" s="133"/>
      <c r="E657" s="133"/>
      <c r="F657" s="133"/>
      <c r="G657" s="133"/>
    </row>
    <row r="658" ht="15.75" customHeight="1">
      <c r="A658" s="133"/>
      <c r="B658" s="133"/>
      <c r="C658" s="133"/>
      <c r="D658" s="133"/>
      <c r="E658" s="133"/>
      <c r="F658" s="133"/>
      <c r="G658" s="133"/>
    </row>
    <row r="659" ht="15.75" customHeight="1">
      <c r="A659" s="133"/>
      <c r="B659" s="133"/>
      <c r="C659" s="133"/>
      <c r="D659" s="133"/>
      <c r="E659" s="133"/>
      <c r="F659" s="133"/>
      <c r="G659" s="133"/>
    </row>
    <row r="660" ht="15.75" customHeight="1">
      <c r="A660" s="133"/>
      <c r="B660" s="133"/>
      <c r="C660" s="133"/>
      <c r="D660" s="133"/>
      <c r="E660" s="133"/>
      <c r="F660" s="133"/>
      <c r="G660" s="133"/>
    </row>
    <row r="661" ht="15.75" customHeight="1">
      <c r="A661" s="133"/>
      <c r="B661" s="133"/>
      <c r="C661" s="133"/>
      <c r="D661" s="133"/>
      <c r="E661" s="133"/>
      <c r="F661" s="133"/>
      <c r="G661" s="133"/>
    </row>
    <row r="662" ht="15.75" customHeight="1">
      <c r="A662" s="133"/>
      <c r="B662" s="133"/>
      <c r="C662" s="133"/>
      <c r="D662" s="133"/>
      <c r="E662" s="133"/>
      <c r="F662" s="133"/>
      <c r="G662" s="133"/>
    </row>
    <row r="663" ht="15.75" customHeight="1">
      <c r="A663" s="133"/>
      <c r="B663" s="133"/>
      <c r="C663" s="133"/>
      <c r="D663" s="133"/>
      <c r="E663" s="133"/>
      <c r="F663" s="133"/>
      <c r="G663" s="133"/>
    </row>
    <row r="664" ht="15.75" customHeight="1">
      <c r="A664" s="133"/>
      <c r="B664" s="133"/>
      <c r="C664" s="133"/>
      <c r="D664" s="133"/>
      <c r="E664" s="133"/>
      <c r="F664" s="133"/>
      <c r="G664" s="133"/>
    </row>
    <row r="665" ht="15.75" customHeight="1">
      <c r="A665" s="133"/>
      <c r="B665" s="133"/>
      <c r="C665" s="133"/>
      <c r="D665" s="133"/>
      <c r="E665" s="133"/>
      <c r="F665" s="133"/>
      <c r="G665" s="133"/>
    </row>
    <row r="666" ht="15.75" customHeight="1">
      <c r="A666" s="133"/>
      <c r="B666" s="133"/>
      <c r="C666" s="133"/>
      <c r="D666" s="133"/>
      <c r="E666" s="133"/>
      <c r="F666" s="133"/>
      <c r="G666" s="133"/>
    </row>
    <row r="667" ht="15.75" customHeight="1">
      <c r="A667" s="133"/>
      <c r="B667" s="133"/>
      <c r="C667" s="133"/>
      <c r="D667" s="133"/>
      <c r="E667" s="133"/>
      <c r="F667" s="133"/>
      <c r="G667" s="133"/>
    </row>
    <row r="668" ht="15.75" customHeight="1">
      <c r="A668" s="133"/>
      <c r="B668" s="133"/>
      <c r="C668" s="133"/>
      <c r="D668" s="133"/>
      <c r="E668" s="133"/>
      <c r="F668" s="133"/>
      <c r="G668" s="133"/>
    </row>
    <row r="669" ht="15.75" customHeight="1">
      <c r="A669" s="133"/>
      <c r="B669" s="133"/>
      <c r="C669" s="133"/>
      <c r="D669" s="133"/>
      <c r="E669" s="133"/>
      <c r="F669" s="133"/>
      <c r="G669" s="133"/>
    </row>
    <row r="670" ht="15.75" customHeight="1">
      <c r="A670" s="133"/>
      <c r="B670" s="133"/>
      <c r="C670" s="133"/>
      <c r="D670" s="133"/>
      <c r="E670" s="133"/>
      <c r="F670" s="133"/>
      <c r="G670" s="133"/>
    </row>
    <row r="671" ht="15.75" customHeight="1">
      <c r="A671" s="133"/>
      <c r="B671" s="133"/>
      <c r="C671" s="133"/>
      <c r="D671" s="133"/>
      <c r="E671" s="133"/>
      <c r="F671" s="133"/>
      <c r="G671" s="133"/>
    </row>
    <row r="672" ht="15.75" customHeight="1">
      <c r="A672" s="133"/>
      <c r="B672" s="133"/>
      <c r="C672" s="133"/>
      <c r="D672" s="133"/>
      <c r="E672" s="133"/>
      <c r="F672" s="133"/>
      <c r="G672" s="133"/>
    </row>
    <row r="673" ht="15.75" customHeight="1">
      <c r="A673" s="133"/>
      <c r="B673" s="133"/>
      <c r="C673" s="133"/>
      <c r="D673" s="133"/>
      <c r="E673" s="133"/>
      <c r="F673" s="133"/>
      <c r="G673" s="133"/>
    </row>
    <row r="674" ht="15.75" customHeight="1">
      <c r="A674" s="133"/>
      <c r="B674" s="133"/>
      <c r="C674" s="133"/>
      <c r="D674" s="133"/>
      <c r="E674" s="133"/>
      <c r="F674" s="133"/>
      <c r="G674" s="133"/>
    </row>
    <row r="675" ht="15.75" customHeight="1">
      <c r="A675" s="133"/>
      <c r="B675" s="133"/>
      <c r="C675" s="133"/>
      <c r="D675" s="133"/>
      <c r="E675" s="133"/>
      <c r="F675" s="133"/>
      <c r="G675" s="133"/>
    </row>
    <row r="676" ht="15.75" customHeight="1">
      <c r="A676" s="133"/>
      <c r="B676" s="133"/>
      <c r="C676" s="133"/>
      <c r="D676" s="133"/>
      <c r="E676" s="133"/>
      <c r="F676" s="133"/>
      <c r="G676" s="133"/>
    </row>
    <row r="677" ht="15.75" customHeight="1">
      <c r="A677" s="133"/>
      <c r="B677" s="133"/>
      <c r="C677" s="133"/>
      <c r="D677" s="133"/>
      <c r="E677" s="133"/>
      <c r="F677" s="133"/>
      <c r="G677" s="133"/>
    </row>
    <row r="678" ht="15.75" customHeight="1">
      <c r="A678" s="133"/>
      <c r="B678" s="133"/>
      <c r="C678" s="133"/>
      <c r="D678" s="133"/>
      <c r="E678" s="133"/>
      <c r="F678" s="133"/>
      <c r="G678" s="133"/>
    </row>
    <row r="679" ht="15.75" customHeight="1">
      <c r="A679" s="133"/>
      <c r="B679" s="133"/>
      <c r="C679" s="133"/>
      <c r="D679" s="133"/>
      <c r="E679" s="133"/>
      <c r="F679" s="133"/>
      <c r="G679" s="133"/>
    </row>
    <row r="680" ht="15.75" customHeight="1">
      <c r="A680" s="133"/>
      <c r="B680" s="133"/>
      <c r="C680" s="133"/>
      <c r="D680" s="133"/>
      <c r="E680" s="133"/>
      <c r="F680" s="133"/>
      <c r="G680" s="133"/>
    </row>
    <row r="681" ht="15.75" customHeight="1">
      <c r="A681" s="133"/>
      <c r="B681" s="133"/>
      <c r="C681" s="133"/>
      <c r="D681" s="133"/>
      <c r="E681" s="133"/>
      <c r="F681" s="133"/>
      <c r="G681" s="133"/>
    </row>
    <row r="682" ht="15.75" customHeight="1">
      <c r="A682" s="133"/>
      <c r="B682" s="133"/>
      <c r="C682" s="133"/>
      <c r="D682" s="133"/>
      <c r="E682" s="133"/>
      <c r="F682" s="133"/>
      <c r="G682" s="133"/>
    </row>
    <row r="683" ht="15.75" customHeight="1">
      <c r="A683" s="133"/>
      <c r="B683" s="133"/>
      <c r="C683" s="133"/>
      <c r="D683" s="133"/>
      <c r="E683" s="133"/>
      <c r="F683" s="133"/>
      <c r="G683" s="133"/>
    </row>
    <row r="684" ht="15.75" customHeight="1">
      <c r="A684" s="133"/>
      <c r="B684" s="133"/>
      <c r="C684" s="133"/>
      <c r="D684" s="133"/>
      <c r="E684" s="133"/>
      <c r="F684" s="133"/>
      <c r="G684" s="133"/>
    </row>
    <row r="685" ht="15.75" customHeight="1">
      <c r="A685" s="133"/>
      <c r="B685" s="133"/>
      <c r="C685" s="133"/>
      <c r="D685" s="133"/>
      <c r="E685" s="133"/>
      <c r="F685" s="133"/>
      <c r="G685" s="133"/>
    </row>
    <row r="686" ht="15.75" customHeight="1">
      <c r="A686" s="133"/>
      <c r="B686" s="133"/>
      <c r="C686" s="133"/>
      <c r="D686" s="133"/>
      <c r="E686" s="133"/>
      <c r="F686" s="133"/>
      <c r="G686" s="133"/>
    </row>
    <row r="687" ht="15.75" customHeight="1">
      <c r="A687" s="133"/>
      <c r="B687" s="133"/>
      <c r="C687" s="133"/>
      <c r="D687" s="133"/>
      <c r="E687" s="133"/>
      <c r="F687" s="133"/>
      <c r="G687" s="133"/>
    </row>
    <row r="688" ht="15.75" customHeight="1">
      <c r="A688" s="133"/>
      <c r="B688" s="133"/>
      <c r="C688" s="133"/>
      <c r="D688" s="133"/>
      <c r="E688" s="133"/>
      <c r="F688" s="133"/>
      <c r="G688" s="133"/>
    </row>
    <row r="689" ht="15.75" customHeight="1">
      <c r="A689" s="133"/>
      <c r="B689" s="133"/>
      <c r="C689" s="133"/>
      <c r="D689" s="133"/>
      <c r="E689" s="133"/>
      <c r="F689" s="133"/>
      <c r="G689" s="133"/>
    </row>
    <row r="690" ht="15.75" customHeight="1">
      <c r="A690" s="133"/>
      <c r="B690" s="133"/>
      <c r="C690" s="133"/>
      <c r="D690" s="133"/>
      <c r="E690" s="133"/>
      <c r="F690" s="133"/>
      <c r="G690" s="133"/>
    </row>
    <row r="691" ht="15.75" customHeight="1">
      <c r="A691" s="133"/>
      <c r="B691" s="133"/>
      <c r="C691" s="133"/>
      <c r="D691" s="133"/>
      <c r="E691" s="133"/>
      <c r="F691" s="133"/>
      <c r="G691" s="133"/>
    </row>
    <row r="692" ht="15.75" customHeight="1">
      <c r="A692" s="133"/>
      <c r="B692" s="133"/>
      <c r="C692" s="133"/>
      <c r="D692" s="133"/>
      <c r="E692" s="133"/>
      <c r="F692" s="133"/>
      <c r="G692" s="133"/>
    </row>
    <row r="693" ht="15.75" customHeight="1">
      <c r="A693" s="133"/>
      <c r="B693" s="133"/>
      <c r="C693" s="133"/>
      <c r="D693" s="133"/>
      <c r="E693" s="133"/>
      <c r="F693" s="133"/>
      <c r="G693" s="133"/>
    </row>
    <row r="694" ht="15.75" customHeight="1">
      <c r="A694" s="133"/>
      <c r="B694" s="133"/>
      <c r="C694" s="133"/>
      <c r="D694" s="133"/>
      <c r="E694" s="133"/>
      <c r="F694" s="133"/>
      <c r="G694" s="133"/>
    </row>
    <row r="695" ht="15.75" customHeight="1">
      <c r="A695" s="133"/>
      <c r="B695" s="133"/>
      <c r="C695" s="133"/>
      <c r="D695" s="133"/>
      <c r="E695" s="133"/>
      <c r="F695" s="133"/>
      <c r="G695" s="133"/>
    </row>
    <row r="696" ht="15.75" customHeight="1">
      <c r="A696" s="133"/>
      <c r="B696" s="133"/>
      <c r="C696" s="133"/>
      <c r="D696" s="133"/>
      <c r="E696" s="133"/>
      <c r="F696" s="133"/>
      <c r="G696" s="133"/>
    </row>
    <row r="697" ht="15.75" customHeight="1">
      <c r="A697" s="133"/>
      <c r="B697" s="133"/>
      <c r="C697" s="133"/>
      <c r="D697" s="133"/>
      <c r="E697" s="133"/>
      <c r="F697" s="133"/>
      <c r="G697" s="133"/>
    </row>
    <row r="698" ht="15.75" customHeight="1">
      <c r="A698" s="133"/>
      <c r="B698" s="133"/>
      <c r="C698" s="133"/>
      <c r="D698" s="133"/>
      <c r="E698" s="133"/>
      <c r="F698" s="133"/>
      <c r="G698" s="133"/>
    </row>
    <row r="699" ht="15.75" customHeight="1">
      <c r="A699" s="133"/>
      <c r="B699" s="133"/>
      <c r="C699" s="133"/>
      <c r="D699" s="133"/>
      <c r="E699" s="133"/>
      <c r="F699" s="133"/>
      <c r="G699" s="133"/>
    </row>
    <row r="700" ht="15.75" customHeight="1">
      <c r="A700" s="133"/>
      <c r="B700" s="133"/>
      <c r="C700" s="133"/>
      <c r="D700" s="133"/>
      <c r="E700" s="133"/>
      <c r="F700" s="133"/>
      <c r="G700" s="133"/>
    </row>
    <row r="701" ht="15.75" customHeight="1">
      <c r="A701" s="133"/>
      <c r="B701" s="133"/>
      <c r="C701" s="133"/>
      <c r="D701" s="133"/>
      <c r="E701" s="133"/>
      <c r="F701" s="133"/>
      <c r="G701" s="133"/>
    </row>
    <row r="702" ht="15.75" customHeight="1">
      <c r="A702" s="133"/>
      <c r="B702" s="133"/>
      <c r="C702" s="133"/>
      <c r="D702" s="133"/>
      <c r="E702" s="133"/>
      <c r="F702" s="133"/>
      <c r="G702" s="133"/>
    </row>
    <row r="703" ht="15.75" customHeight="1">
      <c r="A703" s="133"/>
      <c r="B703" s="133"/>
      <c r="C703" s="133"/>
      <c r="D703" s="133"/>
      <c r="E703" s="133"/>
      <c r="F703" s="133"/>
      <c r="G703" s="133"/>
    </row>
    <row r="704" ht="15.75" customHeight="1">
      <c r="A704" s="133"/>
      <c r="B704" s="133"/>
      <c r="C704" s="133"/>
      <c r="D704" s="133"/>
      <c r="E704" s="133"/>
      <c r="F704" s="133"/>
      <c r="G704" s="133"/>
    </row>
    <row r="705" ht="15.75" customHeight="1">
      <c r="A705" s="133"/>
      <c r="B705" s="133"/>
      <c r="C705" s="133"/>
      <c r="D705" s="133"/>
      <c r="E705" s="133"/>
      <c r="F705" s="133"/>
      <c r="G705" s="133"/>
    </row>
    <row r="706" ht="15.75" customHeight="1">
      <c r="A706" s="133"/>
      <c r="B706" s="133"/>
      <c r="C706" s="133"/>
      <c r="D706" s="133"/>
      <c r="E706" s="133"/>
      <c r="F706" s="133"/>
      <c r="G706" s="133"/>
    </row>
    <row r="707" ht="15.75" customHeight="1">
      <c r="A707" s="133"/>
      <c r="B707" s="133"/>
      <c r="C707" s="133"/>
      <c r="D707" s="133"/>
      <c r="E707" s="133"/>
      <c r="F707" s="133"/>
      <c r="G707" s="133"/>
    </row>
    <row r="708" ht="15.75" customHeight="1">
      <c r="A708" s="133"/>
      <c r="B708" s="133"/>
      <c r="C708" s="133"/>
      <c r="D708" s="133"/>
      <c r="E708" s="133"/>
      <c r="F708" s="133"/>
      <c r="G708" s="133"/>
    </row>
    <row r="709" ht="15.75" customHeight="1">
      <c r="A709" s="133"/>
      <c r="B709" s="133"/>
      <c r="C709" s="133"/>
      <c r="D709" s="133"/>
      <c r="E709" s="133"/>
      <c r="F709" s="133"/>
      <c r="G709" s="133"/>
    </row>
    <row r="710" ht="15.75" customHeight="1">
      <c r="A710" s="133"/>
      <c r="B710" s="133"/>
      <c r="C710" s="133"/>
      <c r="D710" s="133"/>
      <c r="E710" s="133"/>
      <c r="F710" s="133"/>
      <c r="G710" s="133"/>
    </row>
    <row r="711" ht="15.75" customHeight="1">
      <c r="A711" s="133"/>
      <c r="B711" s="133"/>
      <c r="C711" s="133"/>
      <c r="D711" s="133"/>
      <c r="E711" s="133"/>
      <c r="F711" s="133"/>
      <c r="G711" s="133"/>
    </row>
    <row r="712" ht="15.75" customHeight="1">
      <c r="A712" s="133"/>
      <c r="B712" s="133"/>
      <c r="C712" s="133"/>
      <c r="D712" s="133"/>
      <c r="E712" s="133"/>
      <c r="F712" s="133"/>
      <c r="G712" s="133"/>
    </row>
    <row r="713" ht="15.75" customHeight="1">
      <c r="A713" s="133"/>
      <c r="B713" s="133"/>
      <c r="C713" s="133"/>
      <c r="D713" s="133"/>
      <c r="E713" s="133"/>
      <c r="F713" s="133"/>
      <c r="G713" s="133"/>
    </row>
    <row r="714" ht="15.75" customHeight="1">
      <c r="A714" s="133"/>
      <c r="B714" s="133"/>
      <c r="C714" s="133"/>
      <c r="D714" s="133"/>
      <c r="E714" s="133"/>
      <c r="F714" s="133"/>
      <c r="G714" s="133"/>
    </row>
    <row r="715" ht="15.75" customHeight="1">
      <c r="A715" s="133"/>
      <c r="B715" s="133"/>
      <c r="C715" s="133"/>
      <c r="D715" s="133"/>
      <c r="E715" s="133"/>
      <c r="F715" s="133"/>
      <c r="G715" s="133"/>
    </row>
    <row r="716" ht="15.75" customHeight="1">
      <c r="A716" s="133"/>
      <c r="B716" s="133"/>
      <c r="C716" s="133"/>
      <c r="D716" s="133"/>
      <c r="E716" s="133"/>
      <c r="F716" s="133"/>
      <c r="G716" s="133"/>
    </row>
    <row r="717" ht="15.75" customHeight="1">
      <c r="A717" s="133"/>
      <c r="B717" s="133"/>
      <c r="C717" s="133"/>
      <c r="D717" s="133"/>
      <c r="E717" s="133"/>
      <c r="F717" s="133"/>
      <c r="G717" s="133"/>
    </row>
    <row r="718" ht="15.75" customHeight="1">
      <c r="A718" s="133"/>
      <c r="B718" s="133"/>
      <c r="C718" s="133"/>
      <c r="D718" s="133"/>
      <c r="E718" s="133"/>
      <c r="F718" s="133"/>
      <c r="G718" s="133"/>
    </row>
    <row r="719" ht="15.75" customHeight="1">
      <c r="A719" s="133"/>
      <c r="B719" s="133"/>
      <c r="C719" s="133"/>
      <c r="D719" s="133"/>
      <c r="E719" s="133"/>
      <c r="F719" s="133"/>
      <c r="G719" s="133"/>
    </row>
    <row r="720" ht="15.75" customHeight="1">
      <c r="A720" s="133"/>
      <c r="B720" s="133"/>
      <c r="C720" s="133"/>
      <c r="D720" s="133"/>
      <c r="E720" s="133"/>
      <c r="F720" s="133"/>
      <c r="G720" s="133"/>
    </row>
    <row r="721" ht="15.75" customHeight="1">
      <c r="A721" s="133"/>
      <c r="B721" s="133"/>
      <c r="C721" s="133"/>
      <c r="D721" s="133"/>
      <c r="E721" s="133"/>
      <c r="F721" s="133"/>
      <c r="G721" s="133"/>
    </row>
    <row r="722" ht="15.75" customHeight="1">
      <c r="A722" s="133"/>
      <c r="B722" s="133"/>
      <c r="C722" s="133"/>
      <c r="D722" s="133"/>
      <c r="E722" s="133"/>
      <c r="F722" s="133"/>
      <c r="G722" s="133"/>
    </row>
    <row r="723" ht="15.75" customHeight="1">
      <c r="A723" s="133"/>
      <c r="B723" s="133"/>
      <c r="C723" s="133"/>
      <c r="D723" s="133"/>
      <c r="E723" s="133"/>
      <c r="F723" s="133"/>
      <c r="G723" s="133"/>
    </row>
    <row r="724" ht="15.75" customHeight="1">
      <c r="A724" s="133"/>
      <c r="B724" s="133"/>
      <c r="C724" s="133"/>
      <c r="D724" s="133"/>
      <c r="E724" s="133"/>
      <c r="F724" s="133"/>
      <c r="G724" s="133"/>
    </row>
    <row r="725" ht="15.75" customHeight="1">
      <c r="A725" s="133"/>
      <c r="B725" s="133"/>
      <c r="C725" s="133"/>
      <c r="D725" s="133"/>
      <c r="E725" s="133"/>
      <c r="F725" s="133"/>
      <c r="G725" s="133"/>
    </row>
    <row r="726" ht="15.75" customHeight="1">
      <c r="A726" s="133"/>
      <c r="B726" s="133"/>
      <c r="C726" s="133"/>
      <c r="D726" s="133"/>
      <c r="E726" s="133"/>
      <c r="F726" s="133"/>
      <c r="G726" s="133"/>
    </row>
    <row r="727" ht="15.75" customHeight="1">
      <c r="A727" s="133"/>
      <c r="B727" s="133"/>
      <c r="C727" s="133"/>
      <c r="D727" s="133"/>
      <c r="E727" s="133"/>
      <c r="F727" s="133"/>
      <c r="G727" s="133"/>
    </row>
    <row r="728" ht="15.75" customHeight="1">
      <c r="A728" s="133"/>
      <c r="B728" s="133"/>
      <c r="C728" s="133"/>
      <c r="D728" s="133"/>
      <c r="E728" s="133"/>
      <c r="F728" s="133"/>
      <c r="G728" s="133"/>
    </row>
    <row r="729" ht="15.75" customHeight="1">
      <c r="A729" s="133"/>
      <c r="B729" s="133"/>
      <c r="C729" s="133"/>
      <c r="D729" s="133"/>
      <c r="E729" s="133"/>
      <c r="F729" s="133"/>
      <c r="G729" s="133"/>
    </row>
    <row r="730" ht="15.75" customHeight="1">
      <c r="A730" s="133"/>
      <c r="B730" s="133"/>
      <c r="C730" s="133"/>
      <c r="D730" s="133"/>
      <c r="E730" s="133"/>
      <c r="F730" s="133"/>
      <c r="G730" s="133"/>
    </row>
    <row r="731" ht="15.75" customHeight="1">
      <c r="A731" s="133"/>
      <c r="B731" s="133"/>
      <c r="C731" s="133"/>
      <c r="D731" s="133"/>
      <c r="E731" s="133"/>
      <c r="F731" s="133"/>
      <c r="G731" s="133"/>
    </row>
    <row r="732" ht="15.75" customHeight="1">
      <c r="A732" s="133"/>
      <c r="B732" s="133"/>
      <c r="C732" s="133"/>
      <c r="D732" s="133"/>
      <c r="E732" s="133"/>
      <c r="F732" s="133"/>
      <c r="G732" s="133"/>
    </row>
    <row r="733" ht="15.75" customHeight="1">
      <c r="A733" s="133"/>
      <c r="B733" s="133"/>
      <c r="C733" s="133"/>
      <c r="D733" s="133"/>
      <c r="E733" s="133"/>
      <c r="F733" s="133"/>
      <c r="G733" s="133"/>
    </row>
    <row r="734" ht="15.75" customHeight="1">
      <c r="A734" s="133"/>
      <c r="B734" s="133"/>
      <c r="C734" s="133"/>
      <c r="D734" s="133"/>
      <c r="E734" s="133"/>
      <c r="F734" s="133"/>
      <c r="G734" s="133"/>
    </row>
    <row r="735" ht="15.75" customHeight="1">
      <c r="A735" s="133"/>
      <c r="B735" s="133"/>
      <c r="C735" s="133"/>
      <c r="D735" s="133"/>
      <c r="E735" s="133"/>
      <c r="F735" s="133"/>
      <c r="G735" s="133"/>
    </row>
    <row r="736" ht="15.75" customHeight="1">
      <c r="A736" s="133"/>
      <c r="B736" s="133"/>
      <c r="C736" s="133"/>
      <c r="D736" s="133"/>
      <c r="E736" s="133"/>
      <c r="F736" s="133"/>
      <c r="G736" s="133"/>
    </row>
    <row r="737" ht="15.75" customHeight="1">
      <c r="A737" s="133"/>
      <c r="B737" s="133"/>
      <c r="C737" s="133"/>
      <c r="D737" s="133"/>
      <c r="E737" s="133"/>
      <c r="F737" s="133"/>
      <c r="G737" s="133"/>
    </row>
    <row r="738" ht="15.75" customHeight="1">
      <c r="A738" s="133"/>
      <c r="B738" s="133"/>
      <c r="C738" s="133"/>
      <c r="D738" s="133"/>
      <c r="E738" s="133"/>
      <c r="F738" s="133"/>
      <c r="G738" s="133"/>
    </row>
    <row r="739" ht="15.75" customHeight="1">
      <c r="A739" s="133"/>
      <c r="B739" s="133"/>
      <c r="C739" s="133"/>
      <c r="D739" s="133"/>
      <c r="E739" s="133"/>
      <c r="F739" s="133"/>
      <c r="G739" s="133"/>
    </row>
    <row r="740" ht="15.75" customHeight="1">
      <c r="A740" s="133"/>
      <c r="B740" s="133"/>
      <c r="C740" s="133"/>
      <c r="D740" s="133"/>
      <c r="E740" s="133"/>
      <c r="F740" s="133"/>
      <c r="G740" s="133"/>
    </row>
    <row r="741" ht="15.75" customHeight="1">
      <c r="A741" s="133"/>
      <c r="B741" s="133"/>
      <c r="C741" s="133"/>
      <c r="D741" s="133"/>
      <c r="E741" s="133"/>
      <c r="F741" s="133"/>
      <c r="G741" s="133"/>
    </row>
    <row r="742" ht="15.75" customHeight="1">
      <c r="A742" s="133"/>
      <c r="B742" s="133"/>
      <c r="C742" s="133"/>
      <c r="D742" s="133"/>
      <c r="E742" s="133"/>
      <c r="F742" s="133"/>
      <c r="G742" s="133"/>
    </row>
    <row r="743" ht="15.75" customHeight="1">
      <c r="A743" s="133"/>
      <c r="B743" s="133"/>
      <c r="C743" s="133"/>
      <c r="D743" s="133"/>
      <c r="E743" s="133"/>
      <c r="F743" s="133"/>
      <c r="G743" s="133"/>
    </row>
    <row r="744" ht="15.75" customHeight="1">
      <c r="A744" s="133"/>
      <c r="B744" s="133"/>
      <c r="C744" s="133"/>
      <c r="D744" s="133"/>
      <c r="E744" s="133"/>
      <c r="F744" s="133"/>
      <c r="G744" s="133"/>
    </row>
    <row r="745" ht="15.75" customHeight="1">
      <c r="A745" s="133"/>
      <c r="B745" s="133"/>
      <c r="C745" s="133"/>
      <c r="D745" s="133"/>
      <c r="E745" s="133"/>
      <c r="F745" s="133"/>
      <c r="G745" s="133"/>
    </row>
    <row r="746" ht="15.75" customHeight="1">
      <c r="A746" s="133"/>
      <c r="B746" s="133"/>
      <c r="C746" s="133"/>
      <c r="D746" s="133"/>
      <c r="E746" s="133"/>
      <c r="F746" s="133"/>
      <c r="G746" s="133"/>
    </row>
    <row r="747" ht="15.75" customHeight="1">
      <c r="A747" s="133"/>
      <c r="B747" s="133"/>
      <c r="C747" s="133"/>
      <c r="D747" s="133"/>
      <c r="E747" s="133"/>
      <c r="F747" s="133"/>
      <c r="G747" s="133"/>
    </row>
    <row r="748" ht="15.75" customHeight="1">
      <c r="A748" s="133"/>
      <c r="B748" s="133"/>
      <c r="C748" s="133"/>
      <c r="D748" s="133"/>
      <c r="E748" s="133"/>
      <c r="F748" s="133"/>
      <c r="G748" s="133"/>
    </row>
    <row r="749" ht="15.75" customHeight="1">
      <c r="A749" s="133"/>
      <c r="B749" s="133"/>
      <c r="C749" s="133"/>
      <c r="D749" s="133"/>
      <c r="E749" s="133"/>
      <c r="F749" s="133"/>
      <c r="G749" s="133"/>
    </row>
    <row r="750" ht="15.75" customHeight="1">
      <c r="A750" s="133"/>
      <c r="B750" s="133"/>
      <c r="C750" s="133"/>
      <c r="D750" s="133"/>
      <c r="E750" s="133"/>
      <c r="F750" s="133"/>
      <c r="G750" s="133"/>
    </row>
    <row r="751" ht="15.75" customHeight="1">
      <c r="A751" s="133"/>
      <c r="B751" s="133"/>
      <c r="C751" s="133"/>
      <c r="D751" s="133"/>
      <c r="E751" s="133"/>
      <c r="F751" s="133"/>
      <c r="G751" s="133"/>
    </row>
    <row r="752" ht="15.75" customHeight="1">
      <c r="A752" s="133"/>
      <c r="B752" s="133"/>
      <c r="C752" s="133"/>
      <c r="D752" s="133"/>
      <c r="E752" s="133"/>
      <c r="F752" s="133"/>
      <c r="G752" s="133"/>
    </row>
    <row r="753" ht="15.75" customHeight="1">
      <c r="A753" s="133"/>
      <c r="B753" s="133"/>
      <c r="C753" s="133"/>
      <c r="D753" s="133"/>
      <c r="E753" s="133"/>
      <c r="F753" s="133"/>
      <c r="G753" s="133"/>
    </row>
    <row r="754" ht="15.75" customHeight="1">
      <c r="A754" s="133"/>
      <c r="B754" s="133"/>
      <c r="C754" s="133"/>
      <c r="D754" s="133"/>
      <c r="E754" s="133"/>
      <c r="F754" s="133"/>
      <c r="G754" s="133"/>
    </row>
    <row r="755" ht="15.75" customHeight="1">
      <c r="A755" s="133"/>
      <c r="B755" s="133"/>
      <c r="C755" s="133"/>
      <c r="D755" s="133"/>
      <c r="E755" s="133"/>
      <c r="F755" s="133"/>
      <c r="G755" s="133"/>
    </row>
    <row r="756" ht="15.75" customHeight="1">
      <c r="A756" s="133"/>
      <c r="B756" s="133"/>
      <c r="C756" s="133"/>
      <c r="D756" s="133"/>
      <c r="E756" s="133"/>
      <c r="F756" s="133"/>
      <c r="G756" s="133"/>
    </row>
    <row r="757" ht="15.75" customHeight="1">
      <c r="A757" s="133"/>
      <c r="B757" s="133"/>
      <c r="C757" s="133"/>
      <c r="D757" s="133"/>
      <c r="E757" s="133"/>
      <c r="F757" s="133"/>
      <c r="G757" s="133"/>
    </row>
    <row r="758" ht="15.75" customHeight="1">
      <c r="A758" s="133"/>
      <c r="B758" s="133"/>
      <c r="C758" s="133"/>
      <c r="D758" s="133"/>
      <c r="E758" s="133"/>
      <c r="F758" s="133"/>
      <c r="G758" s="133"/>
    </row>
    <row r="759" ht="15.75" customHeight="1">
      <c r="A759" s="133"/>
      <c r="B759" s="133"/>
      <c r="C759" s="133"/>
      <c r="D759" s="133"/>
      <c r="E759" s="133"/>
      <c r="F759" s="133"/>
      <c r="G759" s="133"/>
    </row>
    <row r="760" ht="15.75" customHeight="1">
      <c r="A760" s="133"/>
      <c r="B760" s="133"/>
      <c r="C760" s="133"/>
      <c r="D760" s="133"/>
      <c r="E760" s="133"/>
      <c r="F760" s="133"/>
      <c r="G760" s="133"/>
    </row>
    <row r="761" ht="15.75" customHeight="1">
      <c r="A761" s="133"/>
      <c r="B761" s="133"/>
      <c r="C761" s="133"/>
      <c r="D761" s="133"/>
      <c r="E761" s="133"/>
      <c r="F761" s="133"/>
      <c r="G761" s="133"/>
    </row>
    <row r="762" ht="15.75" customHeight="1">
      <c r="A762" s="133"/>
      <c r="B762" s="133"/>
      <c r="C762" s="133"/>
      <c r="D762" s="133"/>
      <c r="E762" s="133"/>
      <c r="F762" s="133"/>
      <c r="G762" s="133"/>
    </row>
    <row r="763" ht="15.75" customHeight="1">
      <c r="A763" s="133"/>
      <c r="B763" s="133"/>
      <c r="C763" s="133"/>
      <c r="D763" s="133"/>
      <c r="E763" s="133"/>
      <c r="F763" s="133"/>
      <c r="G763" s="133"/>
    </row>
    <row r="764" ht="15.75" customHeight="1">
      <c r="A764" s="133"/>
      <c r="B764" s="133"/>
      <c r="C764" s="133"/>
      <c r="D764" s="133"/>
      <c r="E764" s="133"/>
      <c r="F764" s="133"/>
      <c r="G764" s="133"/>
    </row>
    <row r="765" ht="15.75" customHeight="1">
      <c r="A765" s="133"/>
      <c r="B765" s="133"/>
      <c r="C765" s="133"/>
      <c r="D765" s="133"/>
      <c r="E765" s="133"/>
      <c r="F765" s="133"/>
      <c r="G765" s="133"/>
    </row>
    <row r="766" ht="15.75" customHeight="1">
      <c r="A766" s="133"/>
      <c r="B766" s="133"/>
      <c r="C766" s="133"/>
      <c r="D766" s="133"/>
      <c r="E766" s="133"/>
      <c r="F766" s="133"/>
      <c r="G766" s="133"/>
    </row>
    <row r="767" ht="15.75" customHeight="1">
      <c r="A767" s="133"/>
      <c r="B767" s="133"/>
      <c r="C767" s="133"/>
      <c r="D767" s="133"/>
      <c r="E767" s="133"/>
      <c r="F767" s="133"/>
      <c r="G767" s="133"/>
    </row>
    <row r="768" ht="15.75" customHeight="1">
      <c r="A768" s="133"/>
      <c r="B768" s="133"/>
      <c r="C768" s="133"/>
      <c r="D768" s="133"/>
      <c r="E768" s="133"/>
      <c r="F768" s="133"/>
      <c r="G768" s="133"/>
    </row>
    <row r="769" ht="15.75" customHeight="1">
      <c r="A769" s="133"/>
      <c r="B769" s="133"/>
      <c r="C769" s="133"/>
      <c r="D769" s="133"/>
      <c r="E769" s="133"/>
      <c r="F769" s="133"/>
      <c r="G769" s="133"/>
    </row>
    <row r="770" ht="15.75" customHeight="1">
      <c r="A770" s="133"/>
      <c r="B770" s="133"/>
      <c r="C770" s="133"/>
      <c r="D770" s="133"/>
      <c r="E770" s="133"/>
      <c r="F770" s="133"/>
      <c r="G770" s="133"/>
    </row>
    <row r="771" ht="15.75" customHeight="1">
      <c r="A771" s="133"/>
      <c r="B771" s="133"/>
      <c r="C771" s="133"/>
      <c r="D771" s="133"/>
      <c r="E771" s="133"/>
      <c r="F771" s="133"/>
      <c r="G771" s="133"/>
    </row>
    <row r="772" ht="15.75" customHeight="1">
      <c r="A772" s="133"/>
      <c r="B772" s="133"/>
      <c r="C772" s="133"/>
      <c r="D772" s="133"/>
      <c r="E772" s="133"/>
      <c r="F772" s="133"/>
      <c r="G772" s="133"/>
    </row>
    <row r="773" ht="15.75" customHeight="1">
      <c r="A773" s="133"/>
      <c r="B773" s="133"/>
      <c r="C773" s="133"/>
      <c r="D773" s="133"/>
      <c r="E773" s="133"/>
      <c r="F773" s="133"/>
      <c r="G773" s="133"/>
    </row>
    <row r="774" ht="15.75" customHeight="1">
      <c r="A774" s="133"/>
      <c r="B774" s="133"/>
      <c r="C774" s="133"/>
      <c r="D774" s="133"/>
      <c r="E774" s="133"/>
      <c r="F774" s="133"/>
      <c r="G774" s="133"/>
    </row>
    <row r="775" ht="15.75" customHeight="1">
      <c r="A775" s="133"/>
      <c r="B775" s="133"/>
      <c r="C775" s="133"/>
      <c r="D775" s="133"/>
      <c r="E775" s="133"/>
      <c r="F775" s="133"/>
      <c r="G775" s="133"/>
    </row>
    <row r="776" ht="15.75" customHeight="1">
      <c r="A776" s="133"/>
      <c r="B776" s="133"/>
      <c r="C776" s="133"/>
      <c r="D776" s="133"/>
      <c r="E776" s="133"/>
      <c r="F776" s="133"/>
      <c r="G776" s="133"/>
    </row>
    <row r="777" ht="15.75" customHeight="1">
      <c r="A777" s="133"/>
      <c r="B777" s="133"/>
      <c r="C777" s="133"/>
      <c r="D777" s="133"/>
      <c r="E777" s="133"/>
      <c r="F777" s="133"/>
      <c r="G777" s="133"/>
    </row>
    <row r="778" ht="15.75" customHeight="1">
      <c r="A778" s="133"/>
      <c r="B778" s="133"/>
      <c r="C778" s="133"/>
      <c r="D778" s="133"/>
      <c r="E778" s="133"/>
      <c r="F778" s="133"/>
      <c r="G778" s="133"/>
    </row>
    <row r="779" ht="15.75" customHeight="1">
      <c r="A779" s="133"/>
      <c r="B779" s="133"/>
      <c r="C779" s="133"/>
      <c r="D779" s="133"/>
      <c r="E779" s="133"/>
      <c r="F779" s="133"/>
      <c r="G779" s="133"/>
    </row>
    <row r="780" ht="15.75" customHeight="1">
      <c r="A780" s="133"/>
      <c r="B780" s="133"/>
      <c r="C780" s="133"/>
      <c r="D780" s="133"/>
      <c r="E780" s="133"/>
      <c r="F780" s="133"/>
      <c r="G780" s="133"/>
    </row>
    <row r="781" ht="15.75" customHeight="1">
      <c r="A781" s="133"/>
      <c r="B781" s="133"/>
      <c r="C781" s="133"/>
      <c r="D781" s="133"/>
      <c r="E781" s="133"/>
      <c r="F781" s="133"/>
      <c r="G781" s="133"/>
    </row>
    <row r="782" ht="15.75" customHeight="1">
      <c r="A782" s="133"/>
      <c r="B782" s="133"/>
      <c r="C782" s="133"/>
      <c r="D782" s="133"/>
      <c r="E782" s="133"/>
      <c r="F782" s="133"/>
      <c r="G782" s="133"/>
    </row>
    <row r="783" ht="15.75" customHeight="1">
      <c r="A783" s="133"/>
      <c r="B783" s="133"/>
      <c r="C783" s="133"/>
      <c r="D783" s="133"/>
      <c r="E783" s="133"/>
      <c r="F783" s="133"/>
      <c r="G783" s="133"/>
    </row>
    <row r="784" ht="15.75" customHeight="1">
      <c r="A784" s="133"/>
      <c r="B784" s="133"/>
      <c r="C784" s="133"/>
      <c r="D784" s="133"/>
      <c r="E784" s="133"/>
      <c r="F784" s="133"/>
      <c r="G784" s="133"/>
    </row>
    <row r="785" ht="15.75" customHeight="1">
      <c r="A785" s="133"/>
      <c r="B785" s="133"/>
      <c r="C785" s="133"/>
      <c r="D785" s="133"/>
      <c r="E785" s="133"/>
      <c r="F785" s="133"/>
      <c r="G785" s="133"/>
    </row>
    <row r="786" ht="15.75" customHeight="1">
      <c r="A786" s="133"/>
      <c r="B786" s="133"/>
      <c r="C786" s="133"/>
      <c r="D786" s="133"/>
      <c r="E786" s="133"/>
      <c r="F786" s="133"/>
      <c r="G786" s="133"/>
    </row>
    <row r="787" ht="15.75" customHeight="1">
      <c r="A787" s="133"/>
      <c r="B787" s="133"/>
      <c r="C787" s="133"/>
      <c r="D787" s="133"/>
      <c r="E787" s="133"/>
      <c r="F787" s="133"/>
      <c r="G787" s="133"/>
    </row>
    <row r="788" ht="15.75" customHeight="1">
      <c r="A788" s="133"/>
      <c r="B788" s="133"/>
      <c r="C788" s="133"/>
      <c r="D788" s="133"/>
      <c r="E788" s="133"/>
      <c r="F788" s="133"/>
      <c r="G788" s="133"/>
    </row>
    <row r="789" ht="15.75" customHeight="1">
      <c r="A789" s="133"/>
      <c r="B789" s="133"/>
      <c r="C789" s="133"/>
      <c r="D789" s="133"/>
      <c r="E789" s="133"/>
      <c r="F789" s="133"/>
      <c r="G789" s="133"/>
    </row>
    <row r="790" ht="15.75" customHeight="1">
      <c r="A790" s="133"/>
      <c r="B790" s="133"/>
      <c r="C790" s="133"/>
      <c r="D790" s="133"/>
      <c r="E790" s="133"/>
      <c r="F790" s="133"/>
      <c r="G790" s="133"/>
    </row>
    <row r="791" ht="15.75" customHeight="1">
      <c r="A791" s="133"/>
      <c r="B791" s="133"/>
      <c r="C791" s="133"/>
      <c r="D791" s="133"/>
      <c r="E791" s="133"/>
      <c r="F791" s="133"/>
      <c r="G791" s="133"/>
    </row>
    <row r="792" ht="15.75" customHeight="1">
      <c r="A792" s="133"/>
      <c r="B792" s="133"/>
      <c r="C792" s="133"/>
      <c r="D792" s="133"/>
      <c r="E792" s="133"/>
      <c r="F792" s="133"/>
      <c r="G792" s="133"/>
    </row>
    <row r="793" ht="15.75" customHeight="1">
      <c r="A793" s="133"/>
      <c r="B793" s="133"/>
      <c r="C793" s="133"/>
      <c r="D793" s="133"/>
      <c r="E793" s="133"/>
      <c r="F793" s="133"/>
      <c r="G793" s="133"/>
    </row>
    <row r="794" ht="15.75" customHeight="1">
      <c r="A794" s="133"/>
      <c r="B794" s="133"/>
      <c r="C794" s="133"/>
      <c r="D794" s="133"/>
      <c r="E794" s="133"/>
      <c r="F794" s="133"/>
      <c r="G794" s="133"/>
    </row>
    <row r="795" ht="15.75" customHeight="1">
      <c r="A795" s="133"/>
      <c r="B795" s="133"/>
      <c r="C795" s="133"/>
      <c r="D795" s="133"/>
      <c r="E795" s="133"/>
      <c r="F795" s="133"/>
      <c r="G795" s="133"/>
    </row>
    <row r="796" ht="15.75" customHeight="1">
      <c r="A796" s="133"/>
      <c r="B796" s="133"/>
      <c r="C796" s="133"/>
      <c r="D796" s="133"/>
      <c r="E796" s="133"/>
      <c r="F796" s="133"/>
      <c r="G796" s="133"/>
    </row>
    <row r="797" ht="15.75" customHeight="1">
      <c r="A797" s="133"/>
      <c r="B797" s="133"/>
      <c r="C797" s="133"/>
      <c r="D797" s="133"/>
      <c r="E797" s="133"/>
      <c r="F797" s="133"/>
      <c r="G797" s="133"/>
    </row>
    <row r="798" ht="15.75" customHeight="1">
      <c r="A798" s="133"/>
      <c r="B798" s="133"/>
      <c r="C798" s="133"/>
      <c r="D798" s="133"/>
      <c r="E798" s="133"/>
      <c r="F798" s="133"/>
      <c r="G798" s="133"/>
    </row>
    <row r="799" ht="15.75" customHeight="1">
      <c r="A799" s="133"/>
      <c r="B799" s="133"/>
      <c r="C799" s="133"/>
      <c r="D799" s="133"/>
      <c r="E799" s="133"/>
      <c r="F799" s="133"/>
      <c r="G799" s="133"/>
    </row>
    <row r="800" ht="15.75" customHeight="1">
      <c r="A800" s="133"/>
      <c r="B800" s="133"/>
      <c r="C800" s="133"/>
      <c r="D800" s="133"/>
      <c r="E800" s="133"/>
      <c r="F800" s="133"/>
      <c r="G800" s="133"/>
    </row>
    <row r="801" ht="15.75" customHeight="1">
      <c r="A801" s="133"/>
      <c r="B801" s="133"/>
      <c r="C801" s="133"/>
      <c r="D801" s="133"/>
      <c r="E801" s="133"/>
      <c r="F801" s="133"/>
      <c r="G801" s="133"/>
    </row>
    <row r="802" ht="15.75" customHeight="1">
      <c r="A802" s="133"/>
      <c r="B802" s="133"/>
      <c r="C802" s="133"/>
      <c r="D802" s="133"/>
      <c r="E802" s="133"/>
      <c r="F802" s="133"/>
      <c r="G802" s="133"/>
    </row>
    <row r="803" ht="15.75" customHeight="1">
      <c r="A803" s="133"/>
      <c r="B803" s="133"/>
      <c r="C803" s="133"/>
      <c r="D803" s="133"/>
      <c r="E803" s="133"/>
      <c r="F803" s="133"/>
      <c r="G803" s="133"/>
    </row>
    <row r="804" ht="15.75" customHeight="1">
      <c r="A804" s="133"/>
      <c r="B804" s="133"/>
      <c r="C804" s="133"/>
      <c r="D804" s="133"/>
      <c r="E804" s="133"/>
      <c r="F804" s="133"/>
      <c r="G804" s="133"/>
    </row>
    <row r="805" ht="15.75" customHeight="1">
      <c r="A805" s="133"/>
      <c r="B805" s="133"/>
      <c r="C805" s="133"/>
      <c r="D805" s="133"/>
      <c r="E805" s="133"/>
      <c r="F805" s="133"/>
      <c r="G805" s="133"/>
    </row>
    <row r="806" ht="15.75" customHeight="1">
      <c r="A806" s="133"/>
      <c r="B806" s="133"/>
      <c r="C806" s="133"/>
      <c r="D806" s="133"/>
      <c r="E806" s="133"/>
      <c r="F806" s="133"/>
      <c r="G806" s="133"/>
    </row>
    <row r="807" ht="15.75" customHeight="1">
      <c r="A807" s="133"/>
      <c r="B807" s="133"/>
      <c r="C807" s="133"/>
      <c r="D807" s="133"/>
      <c r="E807" s="133"/>
      <c r="F807" s="133"/>
      <c r="G807" s="133"/>
    </row>
    <row r="808" ht="15.75" customHeight="1">
      <c r="A808" s="133"/>
      <c r="B808" s="133"/>
      <c r="C808" s="133"/>
      <c r="D808" s="133"/>
      <c r="E808" s="133"/>
      <c r="F808" s="133"/>
      <c r="G808" s="133"/>
    </row>
    <row r="809" ht="15.75" customHeight="1">
      <c r="A809" s="133"/>
      <c r="B809" s="133"/>
      <c r="C809" s="133"/>
      <c r="D809" s="133"/>
      <c r="E809" s="133"/>
      <c r="F809" s="133"/>
      <c r="G809" s="133"/>
    </row>
    <row r="810" ht="15.75" customHeight="1">
      <c r="A810" s="133"/>
      <c r="B810" s="133"/>
      <c r="C810" s="133"/>
      <c r="D810" s="133"/>
      <c r="E810" s="133"/>
      <c r="F810" s="133"/>
      <c r="G810" s="133"/>
    </row>
    <row r="811" ht="15.75" customHeight="1">
      <c r="A811" s="133"/>
      <c r="B811" s="133"/>
      <c r="C811" s="133"/>
      <c r="D811" s="133"/>
      <c r="E811" s="133"/>
      <c r="F811" s="133"/>
      <c r="G811" s="133"/>
    </row>
    <row r="812" ht="15.75" customHeight="1">
      <c r="A812" s="133"/>
      <c r="B812" s="133"/>
      <c r="C812" s="133"/>
      <c r="D812" s="133"/>
      <c r="E812" s="133"/>
      <c r="F812" s="133"/>
      <c r="G812" s="133"/>
    </row>
    <row r="813" ht="15.75" customHeight="1">
      <c r="A813" s="133"/>
      <c r="B813" s="133"/>
      <c r="C813" s="133"/>
      <c r="D813" s="133"/>
      <c r="E813" s="133"/>
      <c r="F813" s="133"/>
      <c r="G813" s="133"/>
    </row>
    <row r="814" ht="15.75" customHeight="1">
      <c r="A814" s="133"/>
      <c r="B814" s="133"/>
      <c r="C814" s="133"/>
      <c r="D814" s="133"/>
      <c r="E814" s="133"/>
      <c r="F814" s="133"/>
      <c r="G814" s="133"/>
    </row>
    <row r="815" ht="15.75" customHeight="1">
      <c r="A815" s="133"/>
      <c r="B815" s="133"/>
      <c r="C815" s="133"/>
      <c r="D815" s="133"/>
      <c r="E815" s="133"/>
      <c r="F815" s="133"/>
      <c r="G815" s="133"/>
    </row>
    <row r="816" ht="15.75" customHeight="1">
      <c r="A816" s="133"/>
      <c r="B816" s="133"/>
      <c r="C816" s="133"/>
      <c r="D816" s="133"/>
      <c r="E816" s="133"/>
      <c r="F816" s="133"/>
      <c r="G816" s="133"/>
    </row>
    <row r="817" ht="15.75" customHeight="1">
      <c r="A817" s="133"/>
      <c r="B817" s="133"/>
      <c r="C817" s="133"/>
      <c r="D817" s="133"/>
      <c r="E817" s="133"/>
      <c r="F817" s="133"/>
      <c r="G817" s="133"/>
    </row>
    <row r="818" ht="15.75" customHeight="1">
      <c r="A818" s="133"/>
      <c r="B818" s="133"/>
      <c r="C818" s="133"/>
      <c r="D818" s="133"/>
      <c r="E818" s="133"/>
      <c r="F818" s="133"/>
      <c r="G818" s="133"/>
    </row>
    <row r="819" ht="15.75" customHeight="1">
      <c r="A819" s="133"/>
      <c r="B819" s="133"/>
      <c r="C819" s="133"/>
      <c r="D819" s="133"/>
      <c r="E819" s="133"/>
      <c r="F819" s="133"/>
      <c r="G819" s="133"/>
    </row>
    <row r="820" ht="15.75" customHeight="1">
      <c r="A820" s="133"/>
      <c r="B820" s="133"/>
      <c r="C820" s="133"/>
      <c r="D820" s="133"/>
      <c r="E820" s="133"/>
      <c r="F820" s="133"/>
      <c r="G820" s="133"/>
    </row>
    <row r="821" ht="15.75" customHeight="1">
      <c r="A821" s="133"/>
      <c r="B821" s="133"/>
      <c r="C821" s="133"/>
      <c r="D821" s="133"/>
      <c r="E821" s="133"/>
      <c r="F821" s="133"/>
      <c r="G821" s="133"/>
    </row>
    <row r="822" ht="15.75" customHeight="1">
      <c r="A822" s="133"/>
      <c r="B822" s="133"/>
      <c r="C822" s="133"/>
      <c r="D822" s="133"/>
      <c r="E822" s="133"/>
      <c r="F822" s="133"/>
      <c r="G822" s="133"/>
    </row>
    <row r="823" ht="15.75" customHeight="1">
      <c r="A823" s="133"/>
      <c r="B823" s="133"/>
      <c r="C823" s="133"/>
      <c r="D823" s="133"/>
      <c r="E823" s="133"/>
      <c r="F823" s="133"/>
      <c r="G823" s="133"/>
    </row>
    <row r="824" ht="15.75" customHeight="1">
      <c r="A824" s="133"/>
      <c r="B824" s="133"/>
      <c r="C824" s="133"/>
      <c r="D824" s="133"/>
      <c r="E824" s="133"/>
      <c r="F824" s="133"/>
      <c r="G824" s="133"/>
    </row>
    <row r="825" ht="15.75" customHeight="1">
      <c r="A825" s="133"/>
      <c r="B825" s="133"/>
      <c r="C825" s="133"/>
      <c r="D825" s="133"/>
      <c r="E825" s="133"/>
      <c r="F825" s="133"/>
      <c r="G825" s="133"/>
    </row>
    <row r="826" ht="15.75" customHeight="1">
      <c r="A826" s="133"/>
      <c r="B826" s="133"/>
      <c r="C826" s="133"/>
      <c r="D826" s="133"/>
      <c r="E826" s="133"/>
      <c r="F826" s="133"/>
      <c r="G826" s="133"/>
    </row>
    <row r="827" ht="15.75" customHeight="1">
      <c r="A827" s="133"/>
      <c r="B827" s="133"/>
      <c r="C827" s="133"/>
      <c r="D827" s="133"/>
      <c r="E827" s="133"/>
      <c r="F827" s="133"/>
      <c r="G827" s="133"/>
    </row>
    <row r="828" ht="15.75" customHeight="1">
      <c r="A828" s="133"/>
      <c r="B828" s="133"/>
      <c r="C828" s="133"/>
      <c r="D828" s="133"/>
      <c r="E828" s="133"/>
      <c r="F828" s="133"/>
      <c r="G828" s="133"/>
    </row>
    <row r="829" ht="15.75" customHeight="1">
      <c r="A829" s="133"/>
      <c r="B829" s="133"/>
      <c r="C829" s="133"/>
      <c r="D829" s="133"/>
      <c r="E829" s="133"/>
      <c r="F829" s="133"/>
      <c r="G829" s="133"/>
    </row>
    <row r="830" ht="15.75" customHeight="1">
      <c r="A830" s="133"/>
      <c r="B830" s="133"/>
      <c r="C830" s="133"/>
      <c r="D830" s="133"/>
      <c r="E830" s="133"/>
      <c r="F830" s="133"/>
      <c r="G830" s="133"/>
    </row>
    <row r="831" ht="15.75" customHeight="1">
      <c r="A831" s="133"/>
      <c r="B831" s="133"/>
      <c r="C831" s="133"/>
      <c r="D831" s="133"/>
      <c r="E831" s="133"/>
      <c r="F831" s="133"/>
      <c r="G831" s="133"/>
    </row>
    <row r="832" ht="15.75" customHeight="1">
      <c r="A832" s="133"/>
      <c r="B832" s="133"/>
      <c r="C832" s="133"/>
      <c r="D832" s="133"/>
      <c r="E832" s="133"/>
      <c r="F832" s="133"/>
      <c r="G832" s="133"/>
    </row>
    <row r="833" ht="15.75" customHeight="1">
      <c r="A833" s="133"/>
      <c r="B833" s="133"/>
      <c r="C833" s="133"/>
      <c r="D833" s="133"/>
      <c r="E833" s="133"/>
      <c r="F833" s="133"/>
      <c r="G833" s="133"/>
    </row>
    <row r="834" ht="15.75" customHeight="1">
      <c r="A834" s="133"/>
      <c r="B834" s="133"/>
      <c r="C834" s="133"/>
      <c r="D834" s="133"/>
      <c r="E834" s="133"/>
      <c r="F834" s="133"/>
      <c r="G834" s="133"/>
    </row>
    <row r="835" ht="15.75" customHeight="1">
      <c r="A835" s="133"/>
      <c r="B835" s="133"/>
      <c r="C835" s="133"/>
      <c r="D835" s="133"/>
      <c r="E835" s="133"/>
      <c r="F835" s="133"/>
      <c r="G835" s="133"/>
    </row>
    <row r="836" ht="15.75" customHeight="1">
      <c r="A836" s="133"/>
      <c r="B836" s="133"/>
      <c r="C836" s="133"/>
      <c r="D836" s="133"/>
      <c r="E836" s="133"/>
      <c r="F836" s="133"/>
      <c r="G836" s="133"/>
    </row>
    <row r="837" ht="15.75" customHeight="1">
      <c r="A837" s="133"/>
      <c r="B837" s="133"/>
      <c r="C837" s="133"/>
      <c r="D837" s="133"/>
      <c r="E837" s="133"/>
      <c r="F837" s="133"/>
      <c r="G837" s="133"/>
    </row>
    <row r="838" ht="15.75" customHeight="1">
      <c r="A838" s="133"/>
      <c r="B838" s="133"/>
      <c r="C838" s="133"/>
      <c r="D838" s="133"/>
      <c r="E838" s="133"/>
      <c r="F838" s="133"/>
      <c r="G838" s="133"/>
    </row>
    <row r="839" ht="15.75" customHeight="1">
      <c r="A839" s="133"/>
      <c r="B839" s="133"/>
      <c r="C839" s="133"/>
      <c r="D839" s="133"/>
      <c r="E839" s="133"/>
      <c r="F839" s="133"/>
      <c r="G839" s="133"/>
    </row>
    <row r="840" ht="15.75" customHeight="1">
      <c r="A840" s="133"/>
      <c r="B840" s="133"/>
      <c r="C840" s="133"/>
      <c r="D840" s="133"/>
      <c r="E840" s="133"/>
      <c r="F840" s="133"/>
      <c r="G840" s="133"/>
    </row>
    <row r="841" ht="15.75" customHeight="1">
      <c r="A841" s="133"/>
      <c r="B841" s="133"/>
      <c r="C841" s="133"/>
      <c r="D841" s="133"/>
      <c r="E841" s="133"/>
      <c r="F841" s="133"/>
      <c r="G841" s="133"/>
    </row>
    <row r="842" ht="15.75" customHeight="1">
      <c r="A842" s="133"/>
      <c r="B842" s="133"/>
      <c r="C842" s="133"/>
      <c r="D842" s="133"/>
      <c r="E842" s="133"/>
      <c r="F842" s="133"/>
      <c r="G842" s="133"/>
    </row>
    <row r="843" ht="15.75" customHeight="1">
      <c r="A843" s="133"/>
      <c r="B843" s="133"/>
      <c r="C843" s="133"/>
      <c r="D843" s="133"/>
      <c r="E843" s="133"/>
      <c r="F843" s="133"/>
      <c r="G843" s="133"/>
    </row>
    <row r="844" ht="15.75" customHeight="1">
      <c r="A844" s="133"/>
      <c r="B844" s="133"/>
      <c r="C844" s="133"/>
      <c r="D844" s="133"/>
      <c r="E844" s="133"/>
      <c r="F844" s="133"/>
      <c r="G844" s="133"/>
    </row>
    <row r="845" ht="15.75" customHeight="1">
      <c r="A845" s="133"/>
      <c r="B845" s="133"/>
      <c r="C845" s="133"/>
      <c r="D845" s="133"/>
      <c r="E845" s="133"/>
      <c r="F845" s="133"/>
      <c r="G845" s="133"/>
    </row>
    <row r="846" ht="15.75" customHeight="1">
      <c r="A846" s="133"/>
      <c r="B846" s="133"/>
      <c r="C846" s="133"/>
      <c r="D846" s="133"/>
      <c r="E846" s="133"/>
      <c r="F846" s="133"/>
      <c r="G846" s="133"/>
    </row>
    <row r="847" ht="15.75" customHeight="1">
      <c r="A847" s="133"/>
      <c r="B847" s="133"/>
      <c r="C847" s="133"/>
      <c r="D847" s="133"/>
      <c r="E847" s="133"/>
      <c r="F847" s="133"/>
      <c r="G847" s="133"/>
    </row>
    <row r="848" ht="15.75" customHeight="1">
      <c r="A848" s="133"/>
      <c r="B848" s="133"/>
      <c r="C848" s="133"/>
      <c r="D848" s="133"/>
      <c r="E848" s="133"/>
      <c r="F848" s="133"/>
      <c r="G848" s="133"/>
    </row>
    <row r="849" ht="15.75" customHeight="1">
      <c r="A849" s="133"/>
      <c r="B849" s="133"/>
      <c r="C849" s="133"/>
      <c r="D849" s="133"/>
      <c r="E849" s="133"/>
      <c r="F849" s="133"/>
      <c r="G849" s="133"/>
    </row>
    <row r="850" ht="15.75" customHeight="1">
      <c r="A850" s="133"/>
      <c r="B850" s="133"/>
      <c r="C850" s="133"/>
      <c r="D850" s="133"/>
      <c r="E850" s="133"/>
      <c r="F850" s="133"/>
      <c r="G850" s="133"/>
    </row>
    <row r="851" ht="15.75" customHeight="1">
      <c r="A851" s="133"/>
      <c r="B851" s="133"/>
      <c r="C851" s="133"/>
      <c r="D851" s="133"/>
      <c r="E851" s="133"/>
      <c r="F851" s="133"/>
      <c r="G851" s="133"/>
    </row>
    <row r="852" ht="15.75" customHeight="1">
      <c r="A852" s="133"/>
      <c r="B852" s="133"/>
      <c r="C852" s="133"/>
      <c r="D852" s="133"/>
      <c r="E852" s="133"/>
      <c r="F852" s="133"/>
      <c r="G852" s="133"/>
    </row>
    <row r="853" ht="15.75" customHeight="1">
      <c r="A853" s="133"/>
      <c r="B853" s="133"/>
      <c r="C853" s="133"/>
      <c r="D853" s="133"/>
      <c r="E853" s="133"/>
      <c r="F853" s="133"/>
      <c r="G853" s="133"/>
    </row>
    <row r="854" ht="15.75" customHeight="1">
      <c r="A854" s="133"/>
      <c r="B854" s="133"/>
      <c r="C854" s="133"/>
      <c r="D854" s="133"/>
      <c r="E854" s="133"/>
      <c r="F854" s="133"/>
      <c r="G854" s="133"/>
    </row>
    <row r="855" ht="15.75" customHeight="1">
      <c r="A855" s="133"/>
      <c r="B855" s="133"/>
      <c r="C855" s="133"/>
      <c r="D855" s="133"/>
      <c r="E855" s="133"/>
      <c r="F855" s="133"/>
      <c r="G855" s="133"/>
    </row>
    <row r="856" ht="15.75" customHeight="1">
      <c r="A856" s="133"/>
      <c r="B856" s="133"/>
      <c r="C856" s="133"/>
      <c r="D856" s="133"/>
      <c r="E856" s="133"/>
      <c r="F856" s="133"/>
      <c r="G856" s="133"/>
    </row>
    <row r="857" ht="15.75" customHeight="1">
      <c r="A857" s="133"/>
      <c r="B857" s="133"/>
      <c r="C857" s="133"/>
      <c r="D857" s="133"/>
      <c r="E857" s="133"/>
      <c r="F857" s="133"/>
      <c r="G857" s="133"/>
    </row>
    <row r="858" ht="15.75" customHeight="1">
      <c r="A858" s="133"/>
      <c r="B858" s="133"/>
      <c r="C858" s="133"/>
      <c r="D858" s="133"/>
      <c r="E858" s="133"/>
      <c r="F858" s="133"/>
      <c r="G858" s="133"/>
    </row>
    <row r="859" ht="15.75" customHeight="1">
      <c r="A859" s="133"/>
      <c r="B859" s="133"/>
      <c r="C859" s="133"/>
      <c r="D859" s="133"/>
      <c r="E859" s="133"/>
      <c r="F859" s="133"/>
      <c r="G859" s="133"/>
    </row>
    <row r="860" ht="15.75" customHeight="1">
      <c r="A860" s="133"/>
      <c r="B860" s="133"/>
      <c r="C860" s="133"/>
      <c r="D860" s="133"/>
      <c r="E860" s="133"/>
      <c r="F860" s="133"/>
      <c r="G860" s="133"/>
    </row>
    <row r="861" ht="15.75" customHeight="1">
      <c r="A861" s="133"/>
      <c r="B861" s="133"/>
      <c r="C861" s="133"/>
      <c r="D861" s="133"/>
      <c r="E861" s="133"/>
      <c r="F861" s="133"/>
      <c r="G861" s="133"/>
    </row>
    <row r="862" ht="15.75" customHeight="1">
      <c r="A862" s="133"/>
      <c r="B862" s="133"/>
      <c r="C862" s="133"/>
      <c r="D862" s="133"/>
      <c r="E862" s="133"/>
      <c r="F862" s="133"/>
      <c r="G862" s="133"/>
    </row>
    <row r="863" ht="15.75" customHeight="1">
      <c r="A863" s="133"/>
      <c r="B863" s="133"/>
      <c r="C863" s="133"/>
      <c r="D863" s="133"/>
      <c r="E863" s="133"/>
      <c r="F863" s="133"/>
      <c r="G863" s="133"/>
    </row>
    <row r="864" ht="15.75" customHeight="1">
      <c r="A864" s="133"/>
      <c r="B864" s="133"/>
      <c r="C864" s="133"/>
      <c r="D864" s="133"/>
      <c r="E864" s="133"/>
      <c r="F864" s="133"/>
      <c r="G864" s="133"/>
    </row>
    <row r="865" ht="15.75" customHeight="1">
      <c r="A865" s="133"/>
      <c r="B865" s="133"/>
      <c r="C865" s="133"/>
      <c r="D865" s="133"/>
      <c r="E865" s="133"/>
      <c r="F865" s="133"/>
      <c r="G865" s="133"/>
    </row>
    <row r="866" ht="15.75" customHeight="1">
      <c r="A866" s="133"/>
      <c r="B866" s="133"/>
      <c r="C866" s="133"/>
      <c r="D866" s="133"/>
      <c r="E866" s="133"/>
      <c r="F866" s="133"/>
      <c r="G866" s="133"/>
    </row>
    <row r="867" ht="15.75" customHeight="1">
      <c r="A867" s="133"/>
      <c r="B867" s="133"/>
      <c r="C867" s="133"/>
      <c r="D867" s="133"/>
      <c r="E867" s="133"/>
      <c r="F867" s="133"/>
      <c r="G867" s="133"/>
    </row>
    <row r="868" ht="15.75" customHeight="1">
      <c r="A868" s="133"/>
      <c r="B868" s="133"/>
      <c r="C868" s="133"/>
      <c r="D868" s="133"/>
      <c r="E868" s="133"/>
      <c r="F868" s="133"/>
      <c r="G868" s="133"/>
    </row>
    <row r="869" ht="15.75" customHeight="1">
      <c r="A869" s="133"/>
      <c r="B869" s="133"/>
      <c r="C869" s="133"/>
      <c r="D869" s="133"/>
      <c r="E869" s="133"/>
      <c r="F869" s="133"/>
      <c r="G869" s="133"/>
    </row>
    <row r="870" ht="15.75" customHeight="1">
      <c r="A870" s="133"/>
      <c r="B870" s="133"/>
      <c r="C870" s="133"/>
      <c r="D870" s="133"/>
      <c r="E870" s="133"/>
      <c r="F870" s="133"/>
      <c r="G870" s="133"/>
    </row>
    <row r="871" ht="15.75" customHeight="1">
      <c r="A871" s="133"/>
      <c r="B871" s="133"/>
      <c r="C871" s="133"/>
      <c r="D871" s="133"/>
      <c r="E871" s="133"/>
      <c r="F871" s="133"/>
      <c r="G871" s="133"/>
    </row>
    <row r="872" ht="15.75" customHeight="1">
      <c r="A872" s="133"/>
      <c r="B872" s="133"/>
      <c r="C872" s="133"/>
      <c r="D872" s="133"/>
      <c r="E872" s="133"/>
      <c r="F872" s="133"/>
      <c r="G872" s="133"/>
    </row>
    <row r="873" ht="15.75" customHeight="1">
      <c r="A873" s="133"/>
      <c r="B873" s="133"/>
      <c r="C873" s="133"/>
      <c r="D873" s="133"/>
      <c r="E873" s="133"/>
      <c r="F873" s="133"/>
      <c r="G873" s="133"/>
    </row>
    <row r="874" ht="15.75" customHeight="1">
      <c r="A874" s="133"/>
      <c r="B874" s="133"/>
      <c r="C874" s="133"/>
      <c r="D874" s="133"/>
      <c r="E874" s="133"/>
      <c r="F874" s="133"/>
      <c r="G874" s="133"/>
    </row>
    <row r="875" ht="15.75" customHeight="1">
      <c r="A875" s="133"/>
      <c r="B875" s="133"/>
      <c r="C875" s="133"/>
      <c r="D875" s="133"/>
      <c r="E875" s="133"/>
      <c r="F875" s="133"/>
      <c r="G875" s="133"/>
    </row>
    <row r="876" ht="15.75" customHeight="1">
      <c r="A876" s="133"/>
      <c r="B876" s="133"/>
      <c r="C876" s="133"/>
      <c r="D876" s="133"/>
      <c r="E876" s="133"/>
      <c r="F876" s="133"/>
      <c r="G876" s="133"/>
    </row>
    <row r="877" ht="15.75" customHeight="1">
      <c r="A877" s="133"/>
      <c r="B877" s="133"/>
      <c r="C877" s="133"/>
      <c r="D877" s="133"/>
      <c r="E877" s="133"/>
      <c r="F877" s="133"/>
      <c r="G877" s="133"/>
    </row>
    <row r="878" ht="15.75" customHeight="1">
      <c r="A878" s="133"/>
      <c r="B878" s="133"/>
      <c r="C878" s="133"/>
      <c r="D878" s="133"/>
      <c r="E878" s="133"/>
      <c r="F878" s="133"/>
      <c r="G878" s="133"/>
    </row>
    <row r="879" ht="15.75" customHeight="1">
      <c r="A879" s="133"/>
      <c r="B879" s="133"/>
      <c r="C879" s="133"/>
      <c r="D879" s="133"/>
      <c r="E879" s="133"/>
      <c r="F879" s="133"/>
      <c r="G879" s="133"/>
    </row>
    <row r="880" ht="15.75" customHeight="1">
      <c r="A880" s="133"/>
      <c r="B880" s="133"/>
      <c r="C880" s="133"/>
      <c r="D880" s="133"/>
      <c r="E880" s="133"/>
      <c r="F880" s="133"/>
      <c r="G880" s="133"/>
    </row>
    <row r="881" ht="15.75" customHeight="1">
      <c r="A881" s="133"/>
      <c r="B881" s="133"/>
      <c r="C881" s="133"/>
      <c r="D881" s="133"/>
      <c r="E881" s="133"/>
      <c r="F881" s="133"/>
      <c r="G881" s="133"/>
    </row>
    <row r="882" ht="15.75" customHeight="1">
      <c r="A882" s="133"/>
      <c r="B882" s="133"/>
      <c r="C882" s="133"/>
      <c r="D882" s="133"/>
      <c r="E882" s="133"/>
      <c r="F882" s="133"/>
      <c r="G882" s="133"/>
    </row>
    <row r="883" ht="15.75" customHeight="1">
      <c r="A883" s="133"/>
      <c r="B883" s="133"/>
      <c r="C883" s="133"/>
      <c r="D883" s="133"/>
      <c r="E883" s="133"/>
      <c r="F883" s="133"/>
      <c r="G883" s="133"/>
    </row>
    <row r="884" ht="15.75" customHeight="1">
      <c r="A884" s="133"/>
      <c r="B884" s="133"/>
      <c r="C884" s="133"/>
      <c r="D884" s="133"/>
      <c r="E884" s="133"/>
      <c r="F884" s="133"/>
      <c r="G884" s="133"/>
    </row>
    <row r="885" ht="15.75" customHeight="1">
      <c r="A885" s="133"/>
      <c r="B885" s="133"/>
      <c r="C885" s="133"/>
      <c r="D885" s="133"/>
      <c r="E885" s="133"/>
      <c r="F885" s="133"/>
      <c r="G885" s="133"/>
    </row>
    <row r="886" ht="15.75" customHeight="1">
      <c r="A886" s="133"/>
      <c r="B886" s="133"/>
      <c r="C886" s="133"/>
      <c r="D886" s="133"/>
      <c r="E886" s="133"/>
      <c r="F886" s="133"/>
      <c r="G886" s="133"/>
    </row>
    <row r="887" ht="15.75" customHeight="1">
      <c r="A887" s="133"/>
      <c r="B887" s="133"/>
      <c r="C887" s="133"/>
      <c r="D887" s="133"/>
      <c r="E887" s="133"/>
      <c r="F887" s="133"/>
      <c r="G887" s="133"/>
    </row>
    <row r="888" ht="15.75" customHeight="1">
      <c r="A888" s="133"/>
      <c r="B888" s="133"/>
      <c r="C888" s="133"/>
      <c r="D888" s="133"/>
      <c r="E888" s="133"/>
      <c r="F888" s="133"/>
      <c r="G888" s="133"/>
    </row>
    <row r="889" ht="15.75" customHeight="1">
      <c r="A889" s="133"/>
      <c r="B889" s="133"/>
      <c r="C889" s="133"/>
      <c r="D889" s="133"/>
      <c r="E889" s="133"/>
      <c r="F889" s="133"/>
      <c r="G889" s="133"/>
    </row>
    <row r="890" ht="15.75" customHeight="1">
      <c r="A890" s="133"/>
      <c r="B890" s="133"/>
      <c r="C890" s="133"/>
      <c r="D890" s="133"/>
      <c r="E890" s="133"/>
      <c r="F890" s="133"/>
      <c r="G890" s="133"/>
    </row>
    <row r="891" ht="15.75" customHeight="1">
      <c r="A891" s="133"/>
      <c r="B891" s="133"/>
      <c r="C891" s="133"/>
      <c r="D891" s="133"/>
      <c r="E891" s="133"/>
      <c r="F891" s="133"/>
      <c r="G891" s="133"/>
    </row>
    <row r="892" ht="15.75" customHeight="1">
      <c r="A892" s="133"/>
      <c r="B892" s="133"/>
      <c r="C892" s="133"/>
      <c r="D892" s="133"/>
      <c r="E892" s="133"/>
      <c r="F892" s="133"/>
      <c r="G892" s="133"/>
    </row>
    <row r="893" ht="15.75" customHeight="1">
      <c r="A893" s="133"/>
      <c r="B893" s="133"/>
      <c r="C893" s="133"/>
      <c r="D893" s="133"/>
      <c r="E893" s="133"/>
      <c r="F893" s="133"/>
      <c r="G893" s="133"/>
    </row>
    <row r="894" ht="15.75" customHeight="1">
      <c r="A894" s="133"/>
      <c r="B894" s="133"/>
      <c r="C894" s="133"/>
      <c r="D894" s="133"/>
      <c r="E894" s="133"/>
      <c r="F894" s="133"/>
      <c r="G894" s="133"/>
    </row>
    <row r="895" ht="15.75" customHeight="1">
      <c r="A895" s="133"/>
      <c r="B895" s="133"/>
      <c r="C895" s="133"/>
      <c r="D895" s="133"/>
      <c r="E895" s="133"/>
      <c r="F895" s="133"/>
      <c r="G895" s="133"/>
    </row>
    <row r="896" ht="15.75" customHeight="1">
      <c r="A896" s="133"/>
      <c r="B896" s="133"/>
      <c r="C896" s="133"/>
      <c r="D896" s="133"/>
      <c r="E896" s="133"/>
      <c r="F896" s="133"/>
      <c r="G896" s="133"/>
    </row>
    <row r="897" ht="15.75" customHeight="1">
      <c r="A897" s="133"/>
      <c r="B897" s="133"/>
      <c r="C897" s="133"/>
      <c r="D897" s="133"/>
      <c r="E897" s="133"/>
      <c r="F897" s="133"/>
      <c r="G897" s="133"/>
    </row>
    <row r="898" ht="15.75" customHeight="1">
      <c r="A898" s="133"/>
      <c r="B898" s="133"/>
      <c r="C898" s="133"/>
      <c r="D898" s="133"/>
      <c r="E898" s="133"/>
      <c r="F898" s="133"/>
      <c r="G898" s="133"/>
    </row>
    <row r="899" ht="15.75" customHeight="1">
      <c r="A899" s="133"/>
      <c r="B899" s="133"/>
      <c r="C899" s="133"/>
      <c r="D899" s="133"/>
      <c r="E899" s="133"/>
      <c r="F899" s="133"/>
      <c r="G899" s="133"/>
    </row>
    <row r="900" ht="15.75" customHeight="1">
      <c r="A900" s="133"/>
      <c r="B900" s="133"/>
      <c r="C900" s="133"/>
      <c r="D900" s="133"/>
      <c r="E900" s="133"/>
      <c r="F900" s="133"/>
      <c r="G900" s="133"/>
    </row>
    <row r="901" ht="15.75" customHeight="1">
      <c r="A901" s="133"/>
      <c r="B901" s="133"/>
      <c r="C901" s="133"/>
      <c r="D901" s="133"/>
      <c r="E901" s="133"/>
      <c r="F901" s="133"/>
      <c r="G901" s="133"/>
    </row>
    <row r="902" ht="15.75" customHeight="1">
      <c r="A902" s="133"/>
      <c r="B902" s="133"/>
      <c r="C902" s="133"/>
      <c r="D902" s="133"/>
      <c r="E902" s="133"/>
      <c r="F902" s="133"/>
      <c r="G902" s="133"/>
    </row>
    <row r="903" ht="15.75" customHeight="1">
      <c r="A903" s="133"/>
      <c r="B903" s="133"/>
      <c r="C903" s="133"/>
      <c r="D903" s="133"/>
      <c r="E903" s="133"/>
      <c r="F903" s="133"/>
      <c r="G903" s="133"/>
    </row>
    <row r="904" ht="15.75" customHeight="1">
      <c r="A904" s="133"/>
      <c r="B904" s="133"/>
      <c r="C904" s="133"/>
      <c r="D904" s="133"/>
      <c r="E904" s="133"/>
      <c r="F904" s="133"/>
      <c r="G904" s="133"/>
    </row>
    <row r="905" ht="15.75" customHeight="1">
      <c r="A905" s="133"/>
      <c r="B905" s="133"/>
      <c r="C905" s="133"/>
      <c r="D905" s="133"/>
      <c r="E905" s="133"/>
      <c r="F905" s="133"/>
      <c r="G905" s="133"/>
    </row>
    <row r="906" ht="15.75" customHeight="1">
      <c r="A906" s="133"/>
      <c r="B906" s="133"/>
      <c r="C906" s="133"/>
      <c r="D906" s="133"/>
      <c r="E906" s="133"/>
      <c r="F906" s="133"/>
      <c r="G906" s="133"/>
    </row>
    <row r="907" ht="15.75" customHeight="1">
      <c r="A907" s="133"/>
      <c r="B907" s="133"/>
      <c r="C907" s="133"/>
      <c r="D907" s="133"/>
      <c r="E907" s="133"/>
      <c r="F907" s="133"/>
      <c r="G907" s="133"/>
    </row>
    <row r="908" ht="15.75" customHeight="1">
      <c r="A908" s="133"/>
      <c r="B908" s="133"/>
      <c r="C908" s="133"/>
      <c r="D908" s="133"/>
      <c r="E908" s="133"/>
      <c r="F908" s="133"/>
      <c r="G908" s="133"/>
    </row>
    <row r="909" ht="15.75" customHeight="1">
      <c r="A909" s="133"/>
      <c r="B909" s="133"/>
      <c r="C909" s="133"/>
      <c r="D909" s="133"/>
      <c r="E909" s="133"/>
      <c r="F909" s="133"/>
      <c r="G909" s="133"/>
    </row>
    <row r="910" ht="15.75" customHeight="1">
      <c r="A910" s="133"/>
      <c r="B910" s="133"/>
      <c r="C910" s="133"/>
      <c r="D910" s="133"/>
      <c r="E910" s="133"/>
      <c r="F910" s="133"/>
      <c r="G910" s="133"/>
    </row>
    <row r="911" ht="15.75" customHeight="1">
      <c r="A911" s="133"/>
      <c r="B911" s="133"/>
      <c r="C911" s="133"/>
      <c r="D911" s="133"/>
      <c r="E911" s="133"/>
      <c r="F911" s="133"/>
      <c r="G911" s="133"/>
    </row>
    <row r="912" ht="15.75" customHeight="1">
      <c r="A912" s="133"/>
      <c r="B912" s="133"/>
      <c r="C912" s="133"/>
      <c r="D912" s="133"/>
      <c r="E912" s="133"/>
      <c r="F912" s="133"/>
      <c r="G912" s="133"/>
    </row>
    <row r="913" ht="15.75" customHeight="1">
      <c r="A913" s="133"/>
      <c r="B913" s="133"/>
      <c r="C913" s="133"/>
      <c r="D913" s="133"/>
      <c r="E913" s="133"/>
      <c r="F913" s="133"/>
      <c r="G913" s="133"/>
    </row>
    <row r="914" ht="15.75" customHeight="1">
      <c r="A914" s="133"/>
      <c r="B914" s="133"/>
      <c r="C914" s="133"/>
      <c r="D914" s="133"/>
      <c r="E914" s="133"/>
      <c r="F914" s="133"/>
      <c r="G914" s="133"/>
    </row>
    <row r="915" ht="15.75" customHeight="1">
      <c r="A915" s="133"/>
      <c r="B915" s="133"/>
      <c r="C915" s="133"/>
      <c r="D915" s="133"/>
      <c r="E915" s="133"/>
      <c r="F915" s="133"/>
      <c r="G915" s="133"/>
    </row>
    <row r="916" ht="15.75" customHeight="1">
      <c r="A916" s="133"/>
      <c r="B916" s="133"/>
      <c r="C916" s="133"/>
      <c r="D916" s="133"/>
      <c r="E916" s="133"/>
      <c r="F916" s="133"/>
      <c r="G916" s="133"/>
    </row>
    <row r="917" ht="15.75" customHeight="1">
      <c r="A917" s="133"/>
      <c r="B917" s="133"/>
      <c r="C917" s="133"/>
      <c r="D917" s="133"/>
      <c r="E917" s="133"/>
      <c r="F917" s="133"/>
      <c r="G917" s="133"/>
    </row>
    <row r="918" ht="15.75" customHeight="1">
      <c r="A918" s="133"/>
      <c r="B918" s="133"/>
      <c r="C918" s="133"/>
      <c r="D918" s="133"/>
      <c r="E918" s="133"/>
      <c r="F918" s="133"/>
      <c r="G918" s="133"/>
    </row>
    <row r="919" ht="15.75" customHeight="1">
      <c r="A919" s="133"/>
      <c r="B919" s="133"/>
      <c r="C919" s="133"/>
      <c r="D919" s="133"/>
      <c r="E919" s="133"/>
      <c r="F919" s="133"/>
      <c r="G919" s="133"/>
    </row>
    <row r="920" ht="15.75" customHeight="1">
      <c r="A920" s="133"/>
      <c r="B920" s="133"/>
      <c r="C920" s="133"/>
      <c r="D920" s="133"/>
      <c r="E920" s="133"/>
      <c r="F920" s="133"/>
      <c r="G920" s="133"/>
    </row>
    <row r="921" ht="15.75" customHeight="1">
      <c r="A921" s="133"/>
      <c r="B921" s="133"/>
      <c r="C921" s="133"/>
      <c r="D921" s="133"/>
      <c r="E921" s="133"/>
      <c r="F921" s="133"/>
      <c r="G921" s="133"/>
    </row>
    <row r="922" ht="15.75" customHeight="1">
      <c r="A922" s="133"/>
      <c r="B922" s="133"/>
      <c r="C922" s="133"/>
      <c r="D922" s="133"/>
      <c r="E922" s="133"/>
      <c r="F922" s="133"/>
      <c r="G922" s="133"/>
    </row>
    <row r="923" ht="15.75" customHeight="1">
      <c r="A923" s="133"/>
      <c r="B923" s="133"/>
      <c r="C923" s="133"/>
      <c r="D923" s="133"/>
      <c r="E923" s="133"/>
      <c r="F923" s="133"/>
      <c r="G923" s="133"/>
    </row>
    <row r="924" ht="15.75" customHeight="1">
      <c r="A924" s="133"/>
      <c r="B924" s="133"/>
      <c r="C924" s="133"/>
      <c r="D924" s="133"/>
      <c r="E924" s="133"/>
      <c r="F924" s="133"/>
      <c r="G924" s="133"/>
    </row>
    <row r="925" ht="15.75" customHeight="1">
      <c r="A925" s="133"/>
      <c r="B925" s="133"/>
      <c r="C925" s="133"/>
      <c r="D925" s="133"/>
      <c r="E925" s="133"/>
      <c r="F925" s="133"/>
      <c r="G925" s="133"/>
    </row>
    <row r="926" ht="15.75" customHeight="1">
      <c r="A926" s="133"/>
      <c r="B926" s="133"/>
      <c r="C926" s="133"/>
      <c r="D926" s="133"/>
      <c r="E926" s="133"/>
      <c r="F926" s="133"/>
      <c r="G926" s="133"/>
    </row>
    <row r="927" ht="15.75" customHeight="1">
      <c r="A927" s="133"/>
      <c r="B927" s="133"/>
      <c r="C927" s="133"/>
      <c r="D927" s="133"/>
      <c r="E927" s="133"/>
      <c r="F927" s="133"/>
      <c r="G927" s="133"/>
    </row>
    <row r="928" ht="15.75" customHeight="1">
      <c r="A928" s="133"/>
      <c r="B928" s="133"/>
      <c r="C928" s="133"/>
      <c r="D928" s="133"/>
      <c r="E928" s="133"/>
      <c r="F928" s="133"/>
      <c r="G928" s="133"/>
    </row>
    <row r="929" ht="15.75" customHeight="1">
      <c r="A929" s="133"/>
      <c r="B929" s="133"/>
      <c r="C929" s="133"/>
      <c r="D929" s="133"/>
      <c r="E929" s="133"/>
      <c r="F929" s="133"/>
      <c r="G929" s="133"/>
    </row>
    <row r="930" ht="15.75" customHeight="1">
      <c r="A930" s="133"/>
      <c r="B930" s="133"/>
      <c r="C930" s="133"/>
      <c r="D930" s="133"/>
      <c r="E930" s="133"/>
      <c r="F930" s="133"/>
      <c r="G930" s="133"/>
    </row>
    <row r="931" ht="15.75" customHeight="1">
      <c r="A931" s="133"/>
      <c r="B931" s="133"/>
      <c r="C931" s="133"/>
      <c r="D931" s="133"/>
      <c r="E931" s="133"/>
      <c r="F931" s="133"/>
      <c r="G931" s="133"/>
    </row>
    <row r="932" ht="15.75" customHeight="1">
      <c r="A932" s="133"/>
      <c r="B932" s="133"/>
      <c r="C932" s="133"/>
      <c r="D932" s="133"/>
      <c r="E932" s="133"/>
      <c r="F932" s="133"/>
      <c r="G932" s="133"/>
    </row>
    <row r="933" ht="15.75" customHeight="1">
      <c r="A933" s="133"/>
      <c r="B933" s="133"/>
      <c r="C933" s="133"/>
      <c r="D933" s="133"/>
      <c r="E933" s="133"/>
      <c r="F933" s="133"/>
      <c r="G933" s="133"/>
    </row>
    <row r="934" ht="15.75" customHeight="1">
      <c r="A934" s="133"/>
      <c r="B934" s="133"/>
      <c r="C934" s="133"/>
      <c r="D934" s="133"/>
      <c r="E934" s="133"/>
      <c r="F934" s="133"/>
      <c r="G934" s="133"/>
    </row>
    <row r="935" ht="15.75" customHeight="1">
      <c r="A935" s="133"/>
      <c r="B935" s="133"/>
      <c r="C935" s="133"/>
      <c r="D935" s="133"/>
      <c r="E935" s="133"/>
      <c r="F935" s="133"/>
      <c r="G935" s="133"/>
    </row>
    <row r="936" ht="15.75" customHeight="1">
      <c r="A936" s="133"/>
      <c r="B936" s="133"/>
      <c r="C936" s="133"/>
      <c r="D936" s="133"/>
      <c r="E936" s="133"/>
      <c r="F936" s="133"/>
      <c r="G936" s="133"/>
    </row>
    <row r="937" ht="15.75" customHeight="1">
      <c r="A937" s="133"/>
      <c r="B937" s="133"/>
      <c r="C937" s="133"/>
      <c r="D937" s="133"/>
      <c r="E937" s="133"/>
      <c r="F937" s="133"/>
      <c r="G937" s="133"/>
    </row>
    <row r="938" ht="15.75" customHeight="1">
      <c r="A938" s="133"/>
      <c r="B938" s="133"/>
      <c r="C938" s="133"/>
      <c r="D938" s="133"/>
      <c r="E938" s="133"/>
      <c r="F938" s="133"/>
      <c r="G938" s="133"/>
    </row>
    <row r="939" ht="15.75" customHeight="1">
      <c r="A939" s="133"/>
      <c r="B939" s="133"/>
      <c r="C939" s="133"/>
      <c r="D939" s="133"/>
      <c r="E939" s="133"/>
      <c r="F939" s="133"/>
      <c r="G939" s="133"/>
    </row>
    <row r="940" ht="15.75" customHeight="1">
      <c r="A940" s="133"/>
      <c r="B940" s="133"/>
      <c r="C940" s="133"/>
      <c r="D940" s="133"/>
      <c r="E940" s="133"/>
      <c r="F940" s="133"/>
      <c r="G940" s="133"/>
    </row>
    <row r="941" ht="15.75" customHeight="1">
      <c r="A941" s="133"/>
      <c r="B941" s="133"/>
      <c r="C941" s="133"/>
      <c r="D941" s="133"/>
      <c r="E941" s="133"/>
      <c r="F941" s="133"/>
      <c r="G941" s="133"/>
    </row>
    <row r="942" ht="15.75" customHeight="1">
      <c r="A942" s="133"/>
      <c r="B942" s="133"/>
      <c r="C942" s="133"/>
      <c r="D942" s="133"/>
      <c r="E942" s="133"/>
      <c r="F942" s="133"/>
      <c r="G942" s="133"/>
    </row>
    <row r="943" ht="15.75" customHeight="1">
      <c r="A943" s="133"/>
      <c r="B943" s="133"/>
      <c r="C943" s="133"/>
      <c r="D943" s="133"/>
      <c r="E943" s="133"/>
      <c r="F943" s="133"/>
      <c r="G943" s="133"/>
    </row>
    <row r="944" ht="15.75" customHeight="1">
      <c r="A944" s="133"/>
      <c r="B944" s="133"/>
      <c r="C944" s="133"/>
      <c r="D944" s="133"/>
      <c r="E944" s="133"/>
      <c r="F944" s="133"/>
      <c r="G944" s="133"/>
    </row>
    <row r="945" ht="15.75" customHeight="1">
      <c r="A945" s="133"/>
      <c r="B945" s="133"/>
      <c r="C945" s="133"/>
      <c r="D945" s="133"/>
      <c r="E945" s="133"/>
      <c r="F945" s="133"/>
      <c r="G945" s="133"/>
    </row>
    <row r="946" ht="15.75" customHeight="1">
      <c r="A946" s="133"/>
      <c r="B946" s="133"/>
      <c r="C946" s="133"/>
      <c r="D946" s="133"/>
      <c r="E946" s="133"/>
      <c r="F946" s="133"/>
      <c r="G946" s="133"/>
    </row>
    <row r="947" ht="15.75" customHeight="1">
      <c r="A947" s="133"/>
      <c r="B947" s="133"/>
      <c r="C947" s="133"/>
      <c r="D947" s="133"/>
      <c r="E947" s="133"/>
      <c r="F947" s="133"/>
      <c r="G947" s="133"/>
    </row>
    <row r="948" ht="15.75" customHeight="1">
      <c r="A948" s="133"/>
      <c r="B948" s="133"/>
      <c r="C948" s="133"/>
      <c r="D948" s="133"/>
      <c r="E948" s="133"/>
      <c r="F948" s="133"/>
      <c r="G948" s="133"/>
    </row>
    <row r="949" ht="15.75" customHeight="1">
      <c r="A949" s="133"/>
      <c r="B949" s="133"/>
      <c r="C949" s="133"/>
      <c r="D949" s="133"/>
      <c r="E949" s="133"/>
      <c r="F949" s="133"/>
      <c r="G949" s="133"/>
    </row>
    <row r="950" ht="15.75" customHeight="1">
      <c r="A950" s="133"/>
      <c r="B950" s="133"/>
      <c r="C950" s="133"/>
      <c r="D950" s="133"/>
      <c r="E950" s="133"/>
      <c r="F950" s="133"/>
      <c r="G950" s="133"/>
    </row>
    <row r="951" ht="15.75" customHeight="1">
      <c r="A951" s="133"/>
      <c r="B951" s="133"/>
      <c r="C951" s="133"/>
      <c r="D951" s="133"/>
      <c r="E951" s="133"/>
      <c r="F951" s="133"/>
      <c r="G951" s="133"/>
    </row>
    <row r="952" ht="15.75" customHeight="1">
      <c r="A952" s="133"/>
      <c r="B952" s="133"/>
      <c r="C952" s="133"/>
      <c r="D952" s="133"/>
      <c r="E952" s="133"/>
      <c r="F952" s="133"/>
      <c r="G952" s="133"/>
    </row>
    <row r="953" ht="15.75" customHeight="1">
      <c r="A953" s="133"/>
      <c r="B953" s="133"/>
      <c r="C953" s="133"/>
      <c r="D953" s="133"/>
      <c r="E953" s="133"/>
      <c r="F953" s="133"/>
      <c r="G953" s="133"/>
    </row>
    <row r="954" ht="15.75" customHeight="1">
      <c r="A954" s="133"/>
      <c r="B954" s="133"/>
      <c r="C954" s="133"/>
      <c r="D954" s="133"/>
      <c r="E954" s="133"/>
      <c r="F954" s="133"/>
      <c r="G954" s="133"/>
    </row>
    <row r="955" ht="15.75" customHeight="1">
      <c r="A955" s="133"/>
      <c r="B955" s="133"/>
      <c r="C955" s="133"/>
      <c r="D955" s="133"/>
      <c r="E955" s="133"/>
      <c r="F955" s="133"/>
      <c r="G955" s="133"/>
    </row>
    <row r="956" ht="15.75" customHeight="1">
      <c r="A956" s="133"/>
      <c r="B956" s="133"/>
      <c r="C956" s="133"/>
      <c r="D956" s="133"/>
      <c r="E956" s="133"/>
      <c r="F956" s="133"/>
      <c r="G956" s="133"/>
    </row>
    <row r="957" ht="15.75" customHeight="1">
      <c r="A957" s="133"/>
      <c r="B957" s="133"/>
      <c r="C957" s="133"/>
      <c r="D957" s="133"/>
      <c r="E957" s="133"/>
      <c r="F957" s="133"/>
      <c r="G957" s="133"/>
    </row>
    <row r="958" ht="15.75" customHeight="1">
      <c r="A958" s="133"/>
      <c r="B958" s="133"/>
      <c r="C958" s="133"/>
      <c r="D958" s="133"/>
      <c r="E958" s="133"/>
      <c r="F958" s="133"/>
      <c r="G958" s="133"/>
    </row>
    <row r="959" ht="15.75" customHeight="1">
      <c r="A959" s="133"/>
      <c r="B959" s="133"/>
      <c r="C959" s="133"/>
      <c r="D959" s="133"/>
      <c r="E959" s="133"/>
      <c r="F959" s="133"/>
      <c r="G959" s="133"/>
    </row>
    <row r="960" ht="15.75" customHeight="1">
      <c r="A960" s="133"/>
      <c r="B960" s="133"/>
      <c r="C960" s="133"/>
      <c r="D960" s="133"/>
      <c r="E960" s="133"/>
      <c r="F960" s="133"/>
      <c r="G960" s="133"/>
    </row>
    <row r="961" ht="15.75" customHeight="1">
      <c r="A961" s="133"/>
      <c r="B961" s="133"/>
      <c r="C961" s="133"/>
      <c r="D961" s="133"/>
      <c r="E961" s="133"/>
      <c r="F961" s="133"/>
      <c r="G961" s="133"/>
    </row>
    <row r="962" ht="15.75" customHeight="1">
      <c r="A962" s="133"/>
      <c r="B962" s="133"/>
      <c r="C962" s="133"/>
      <c r="D962" s="133"/>
      <c r="E962" s="133"/>
      <c r="F962" s="133"/>
      <c r="G962" s="133"/>
    </row>
    <row r="963" ht="15.75" customHeight="1">
      <c r="A963" s="133"/>
      <c r="B963" s="133"/>
      <c r="C963" s="133"/>
      <c r="D963" s="133"/>
      <c r="E963" s="133"/>
      <c r="F963" s="133"/>
      <c r="G963" s="133"/>
    </row>
    <row r="964" ht="15.75" customHeight="1">
      <c r="A964" s="133"/>
      <c r="B964" s="133"/>
      <c r="C964" s="133"/>
      <c r="D964" s="133"/>
      <c r="E964" s="133"/>
      <c r="F964" s="133"/>
      <c r="G964" s="133"/>
    </row>
    <row r="965" ht="15.75" customHeight="1">
      <c r="A965" s="133"/>
      <c r="B965" s="133"/>
      <c r="C965" s="133"/>
      <c r="D965" s="133"/>
      <c r="E965" s="133"/>
      <c r="F965" s="133"/>
      <c r="G965" s="133"/>
    </row>
    <row r="966" ht="15.75" customHeight="1">
      <c r="A966" s="133"/>
      <c r="B966" s="133"/>
      <c r="C966" s="133"/>
      <c r="D966" s="133"/>
      <c r="E966" s="133"/>
      <c r="F966" s="133"/>
      <c r="G966" s="133"/>
    </row>
    <row r="967" ht="15.75" customHeight="1">
      <c r="A967" s="133"/>
      <c r="B967" s="133"/>
      <c r="C967" s="133"/>
      <c r="D967" s="133"/>
      <c r="E967" s="133"/>
      <c r="F967" s="133"/>
      <c r="G967" s="133"/>
    </row>
    <row r="968" ht="15.75" customHeight="1">
      <c r="A968" s="133"/>
      <c r="B968" s="133"/>
      <c r="C968" s="133"/>
      <c r="D968" s="133"/>
      <c r="E968" s="133"/>
      <c r="F968" s="133"/>
      <c r="G968" s="133"/>
    </row>
    <row r="969" ht="15.75" customHeight="1">
      <c r="A969" s="133"/>
      <c r="B969" s="133"/>
      <c r="C969" s="133"/>
      <c r="D969" s="133"/>
      <c r="E969" s="133"/>
      <c r="F969" s="133"/>
      <c r="G969" s="133"/>
    </row>
    <row r="970" ht="15.75" customHeight="1">
      <c r="A970" s="133"/>
      <c r="B970" s="133"/>
      <c r="C970" s="133"/>
      <c r="D970" s="133"/>
      <c r="E970" s="133"/>
      <c r="F970" s="133"/>
      <c r="G970" s="133"/>
    </row>
    <row r="971" ht="15.75" customHeight="1">
      <c r="A971" s="133"/>
      <c r="B971" s="133"/>
      <c r="C971" s="133"/>
      <c r="D971" s="133"/>
      <c r="E971" s="133"/>
      <c r="F971" s="133"/>
      <c r="G971" s="133"/>
    </row>
    <row r="972" ht="15.75" customHeight="1">
      <c r="A972" s="133"/>
      <c r="B972" s="133"/>
      <c r="C972" s="133"/>
      <c r="D972" s="133"/>
      <c r="E972" s="133"/>
      <c r="F972" s="133"/>
      <c r="G972" s="133"/>
    </row>
    <row r="973" ht="15.75" customHeight="1">
      <c r="A973" s="133"/>
      <c r="B973" s="133"/>
      <c r="C973" s="133"/>
      <c r="D973" s="133"/>
      <c r="E973" s="133"/>
      <c r="F973" s="133"/>
      <c r="G973" s="133"/>
    </row>
    <row r="974" ht="15.75" customHeight="1">
      <c r="A974" s="133"/>
      <c r="B974" s="133"/>
      <c r="C974" s="133"/>
      <c r="D974" s="133"/>
      <c r="E974" s="133"/>
      <c r="F974" s="133"/>
      <c r="G974" s="133"/>
    </row>
    <row r="975" ht="15.75" customHeight="1">
      <c r="A975" s="133"/>
      <c r="B975" s="133"/>
      <c r="C975" s="133"/>
      <c r="D975" s="133"/>
      <c r="E975" s="133"/>
      <c r="F975" s="133"/>
      <c r="G975" s="133"/>
    </row>
    <row r="976" ht="15.75" customHeight="1">
      <c r="A976" s="133"/>
      <c r="B976" s="133"/>
      <c r="C976" s="133"/>
      <c r="D976" s="133"/>
      <c r="E976" s="133"/>
      <c r="F976" s="133"/>
      <c r="G976" s="133"/>
    </row>
    <row r="977" ht="15.75" customHeight="1">
      <c r="A977" s="133"/>
      <c r="B977" s="133"/>
      <c r="C977" s="133"/>
      <c r="D977" s="133"/>
      <c r="E977" s="133"/>
      <c r="F977" s="133"/>
      <c r="G977" s="133"/>
    </row>
    <row r="978" ht="15.75" customHeight="1">
      <c r="A978" s="133"/>
      <c r="B978" s="133"/>
      <c r="C978" s="133"/>
      <c r="D978" s="133"/>
      <c r="E978" s="133"/>
      <c r="F978" s="133"/>
      <c r="G978" s="133"/>
    </row>
    <row r="979" ht="15.75" customHeight="1">
      <c r="A979" s="133"/>
      <c r="B979" s="133"/>
      <c r="C979" s="133"/>
      <c r="D979" s="133"/>
      <c r="E979" s="133"/>
      <c r="F979" s="133"/>
      <c r="G979" s="133"/>
    </row>
    <row r="980" ht="15.75" customHeight="1">
      <c r="A980" s="133"/>
      <c r="B980" s="133"/>
      <c r="C980" s="133"/>
      <c r="D980" s="133"/>
      <c r="E980" s="133"/>
      <c r="F980" s="133"/>
      <c r="G980" s="133"/>
    </row>
    <row r="981" ht="15.75" customHeight="1">
      <c r="A981" s="133"/>
      <c r="B981" s="133"/>
      <c r="C981" s="133"/>
      <c r="D981" s="133"/>
      <c r="E981" s="133"/>
      <c r="F981" s="133"/>
      <c r="G981" s="133"/>
    </row>
    <row r="982" ht="15.75" customHeight="1">
      <c r="A982" s="133"/>
      <c r="B982" s="133"/>
      <c r="C982" s="133"/>
      <c r="D982" s="133"/>
      <c r="E982" s="133"/>
      <c r="F982" s="133"/>
      <c r="G982" s="133"/>
    </row>
    <row r="983" ht="15.75" customHeight="1">
      <c r="A983" s="133"/>
      <c r="B983" s="133"/>
      <c r="C983" s="133"/>
      <c r="D983" s="133"/>
      <c r="E983" s="133"/>
      <c r="F983" s="133"/>
      <c r="G983" s="133"/>
    </row>
    <row r="984" ht="15.75" customHeight="1">
      <c r="A984" s="133"/>
      <c r="B984" s="133"/>
      <c r="C984" s="133"/>
      <c r="D984" s="133"/>
      <c r="E984" s="133"/>
      <c r="F984" s="133"/>
      <c r="G984" s="133"/>
    </row>
    <row r="985" ht="15.75" customHeight="1">
      <c r="A985" s="133"/>
      <c r="B985" s="133"/>
      <c r="C985" s="133"/>
      <c r="D985" s="133"/>
      <c r="E985" s="133"/>
      <c r="F985" s="133"/>
      <c r="G985" s="133"/>
    </row>
    <row r="986" ht="15.75" customHeight="1">
      <c r="A986" s="133"/>
      <c r="B986" s="133"/>
      <c r="C986" s="133"/>
      <c r="D986" s="133"/>
      <c r="E986" s="133"/>
      <c r="F986" s="133"/>
      <c r="G986" s="133"/>
    </row>
    <row r="987" ht="15.75" customHeight="1">
      <c r="A987" s="133"/>
      <c r="B987" s="133"/>
      <c r="C987" s="133"/>
      <c r="D987" s="133"/>
      <c r="E987" s="133"/>
      <c r="F987" s="133"/>
      <c r="G987" s="133"/>
    </row>
    <row r="988" ht="15.75" customHeight="1">
      <c r="A988" s="133"/>
      <c r="B988" s="133"/>
      <c r="C988" s="133"/>
      <c r="D988" s="133"/>
      <c r="E988" s="133"/>
      <c r="F988" s="133"/>
      <c r="G988" s="133"/>
    </row>
    <row r="989" ht="15.75" customHeight="1">
      <c r="A989" s="133"/>
      <c r="B989" s="133"/>
      <c r="C989" s="133"/>
      <c r="D989" s="133"/>
      <c r="E989" s="133"/>
      <c r="F989" s="133"/>
      <c r="G989" s="133"/>
    </row>
    <row r="990" ht="15.75" customHeight="1">
      <c r="A990" s="133"/>
      <c r="B990" s="133"/>
      <c r="C990" s="133"/>
      <c r="D990" s="133"/>
      <c r="E990" s="133"/>
      <c r="F990" s="133"/>
      <c r="G990" s="133"/>
    </row>
    <row r="991" ht="15.75" customHeight="1">
      <c r="A991" s="133"/>
      <c r="B991" s="133"/>
      <c r="C991" s="133"/>
      <c r="D991" s="133"/>
      <c r="E991" s="133"/>
      <c r="F991" s="133"/>
      <c r="G991" s="133"/>
    </row>
    <row r="992" ht="15.75" customHeight="1">
      <c r="A992" s="133"/>
      <c r="B992" s="133"/>
      <c r="C992" s="133"/>
      <c r="D992" s="133"/>
      <c r="E992" s="133"/>
      <c r="F992" s="133"/>
      <c r="G992" s="133"/>
    </row>
    <row r="993" ht="15.75" customHeight="1">
      <c r="A993" s="133"/>
      <c r="B993" s="133"/>
      <c r="C993" s="133"/>
      <c r="D993" s="133"/>
      <c r="E993" s="133"/>
      <c r="F993" s="133"/>
      <c r="G993" s="133"/>
    </row>
    <row r="994" ht="15.75" customHeight="1">
      <c r="A994" s="133"/>
      <c r="B994" s="133"/>
      <c r="C994" s="133"/>
      <c r="D994" s="133"/>
      <c r="E994" s="133"/>
      <c r="F994" s="133"/>
      <c r="G994" s="133"/>
    </row>
    <row r="995" ht="15.75" customHeight="1">
      <c r="A995" s="133"/>
      <c r="B995" s="133"/>
      <c r="C995" s="133"/>
      <c r="D995" s="133"/>
      <c r="E995" s="133"/>
      <c r="F995" s="133"/>
      <c r="G995" s="133"/>
    </row>
    <row r="996" ht="15.75" customHeight="1">
      <c r="A996" s="133"/>
      <c r="B996" s="133"/>
      <c r="C996" s="133"/>
      <c r="D996" s="133"/>
      <c r="E996" s="133"/>
      <c r="F996" s="133"/>
      <c r="G996" s="133"/>
    </row>
    <row r="997" ht="15.75" customHeight="1">
      <c r="A997" s="133"/>
      <c r="B997" s="133"/>
      <c r="C997" s="133"/>
      <c r="D997" s="133"/>
      <c r="E997" s="133"/>
      <c r="F997" s="133"/>
      <c r="G997" s="133"/>
    </row>
    <row r="998" ht="15.75" customHeight="1">
      <c r="A998" s="133"/>
      <c r="B998" s="133"/>
      <c r="C998" s="133"/>
      <c r="D998" s="133"/>
      <c r="E998" s="133"/>
      <c r="F998" s="133"/>
      <c r="G998" s="133"/>
    </row>
    <row r="999" ht="15.75" customHeight="1">
      <c r="A999" s="133"/>
      <c r="B999" s="133"/>
      <c r="C999" s="133"/>
      <c r="D999" s="133"/>
      <c r="E999" s="133"/>
      <c r="F999" s="133"/>
      <c r="G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</row>
  </sheetData>
  <mergeCells count="6">
    <mergeCell ref="A1:A3"/>
    <mergeCell ref="B1:B3"/>
    <mergeCell ref="C1:D2"/>
    <mergeCell ref="E1:E3"/>
    <mergeCell ref="F1:F3"/>
    <mergeCell ref="G1:G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41.0"/>
    <col customWidth="1" min="3" max="4" width="8.57"/>
    <col customWidth="1" min="5" max="5" width="8.14"/>
    <col customWidth="1" min="6" max="6" width="6.71"/>
  </cols>
  <sheetData>
    <row r="1">
      <c r="A1" s="717" t="s">
        <v>0</v>
      </c>
      <c r="B1" s="717" t="s">
        <v>1</v>
      </c>
      <c r="C1" s="718" t="s">
        <v>2</v>
      </c>
      <c r="D1" s="3"/>
      <c r="E1" s="719" t="s">
        <v>591</v>
      </c>
      <c r="F1" s="719" t="s">
        <v>592</v>
      </c>
    </row>
    <row r="2">
      <c r="A2" s="13"/>
      <c r="B2" s="13"/>
      <c r="C2" s="14"/>
      <c r="D2" s="15"/>
      <c r="E2" s="13"/>
      <c r="F2" s="13"/>
    </row>
    <row r="3">
      <c r="A3" s="24"/>
      <c r="B3" s="24"/>
      <c r="C3" s="720" t="s">
        <v>21</v>
      </c>
      <c r="D3" s="720" t="s">
        <v>22</v>
      </c>
      <c r="E3" s="24"/>
      <c r="F3" s="24"/>
    </row>
    <row r="4">
      <c r="A4" s="44" t="s">
        <v>172</v>
      </c>
      <c r="B4" s="45" t="s">
        <v>173</v>
      </c>
      <c r="C4" s="46">
        <v>44726.0</v>
      </c>
      <c r="D4" s="46">
        <v>44749.0</v>
      </c>
      <c r="E4" s="121"/>
      <c r="F4" s="121"/>
    </row>
    <row r="5">
      <c r="A5" s="721" t="s">
        <v>174</v>
      </c>
      <c r="B5" s="722" t="s">
        <v>175</v>
      </c>
      <c r="C5" s="723">
        <v>44726.0</v>
      </c>
      <c r="D5" s="723">
        <v>44742.0</v>
      </c>
      <c r="E5" s="556">
        <v>0.2</v>
      </c>
      <c r="F5" s="556">
        <v>0.8</v>
      </c>
    </row>
    <row r="6">
      <c r="A6" s="721" t="s">
        <v>176</v>
      </c>
      <c r="B6" s="724" t="s">
        <v>177</v>
      </c>
      <c r="C6" s="723">
        <v>44727.0</v>
      </c>
      <c r="D6" s="723">
        <v>44730.0</v>
      </c>
      <c r="E6" s="556">
        <v>0.5</v>
      </c>
      <c r="F6" s="556">
        <v>0.5</v>
      </c>
    </row>
    <row r="7">
      <c r="A7" s="721" t="s">
        <v>184</v>
      </c>
      <c r="B7" s="722" t="s">
        <v>185</v>
      </c>
      <c r="C7" s="723">
        <v>44739.0</v>
      </c>
      <c r="D7" s="723">
        <v>44744.0</v>
      </c>
      <c r="E7" s="556">
        <v>0.3</v>
      </c>
      <c r="F7" s="556">
        <v>0.7</v>
      </c>
    </row>
    <row r="8">
      <c r="A8" s="33" t="s">
        <v>192</v>
      </c>
      <c r="B8" s="34" t="s">
        <v>193</v>
      </c>
      <c r="C8" s="35">
        <v>44744.0</v>
      </c>
      <c r="D8" s="35">
        <v>44754.0</v>
      </c>
      <c r="E8" s="120"/>
      <c r="F8" s="120"/>
    </row>
    <row r="9">
      <c r="A9" s="44" t="s">
        <v>194</v>
      </c>
      <c r="B9" s="45" t="s">
        <v>195</v>
      </c>
      <c r="C9" s="46">
        <v>44744.0</v>
      </c>
      <c r="D9" s="46">
        <v>44754.0</v>
      </c>
      <c r="E9" s="121"/>
      <c r="F9" s="121"/>
    </row>
    <row r="10">
      <c r="A10" s="57" t="s">
        <v>196</v>
      </c>
      <c r="B10" s="58" t="s">
        <v>197</v>
      </c>
      <c r="C10" s="59">
        <v>44744.0</v>
      </c>
      <c r="D10" s="127">
        <v>44751.0</v>
      </c>
      <c r="E10" s="62">
        <v>1.0</v>
      </c>
      <c r="F10" s="62">
        <v>0.0</v>
      </c>
    </row>
    <row r="11">
      <c r="A11" s="57" t="s">
        <v>198</v>
      </c>
      <c r="B11" s="58" t="s">
        <v>199</v>
      </c>
      <c r="C11" s="59">
        <v>44745.0</v>
      </c>
      <c r="D11" s="59">
        <v>44745.0</v>
      </c>
      <c r="E11" s="62">
        <v>1.0</v>
      </c>
      <c r="F11" s="62">
        <v>0.0</v>
      </c>
    </row>
    <row r="12">
      <c r="A12" s="57" t="s">
        <v>200</v>
      </c>
      <c r="B12" s="58" t="s">
        <v>201</v>
      </c>
      <c r="C12" s="59">
        <v>44746.0</v>
      </c>
      <c r="D12" s="59">
        <v>44751.0</v>
      </c>
      <c r="E12" s="62">
        <v>1.0</v>
      </c>
      <c r="F12" s="62">
        <v>0.0</v>
      </c>
    </row>
    <row r="13">
      <c r="A13" s="57" t="s">
        <v>202</v>
      </c>
      <c r="B13" s="58" t="s">
        <v>203</v>
      </c>
      <c r="C13" s="59">
        <v>44746.0</v>
      </c>
      <c r="D13" s="59">
        <v>44751.0</v>
      </c>
      <c r="E13" s="62">
        <v>1.0</v>
      </c>
      <c r="F13" s="62">
        <v>0.0</v>
      </c>
    </row>
    <row r="14">
      <c r="A14" s="57" t="s">
        <v>204</v>
      </c>
      <c r="B14" s="58" t="s">
        <v>205</v>
      </c>
      <c r="C14" s="59">
        <v>44751.0</v>
      </c>
      <c r="D14" s="59">
        <v>44753.0</v>
      </c>
      <c r="E14" s="62">
        <v>1.0</v>
      </c>
      <c r="F14" s="62">
        <v>0.0</v>
      </c>
    </row>
    <row r="15">
      <c r="A15" s="57" t="s">
        <v>206</v>
      </c>
      <c r="B15" s="58" t="s">
        <v>207</v>
      </c>
      <c r="C15" s="59">
        <v>44752.0</v>
      </c>
      <c r="D15" s="59">
        <v>44752.0</v>
      </c>
      <c r="E15" s="62">
        <v>1.0</v>
      </c>
      <c r="F15" s="62">
        <v>0.0</v>
      </c>
    </row>
    <row r="16">
      <c r="A16" s="33" t="s">
        <v>208</v>
      </c>
      <c r="B16" s="34" t="s">
        <v>209</v>
      </c>
      <c r="C16" s="35">
        <v>44754.0</v>
      </c>
      <c r="D16" s="35">
        <v>44770.0</v>
      </c>
      <c r="E16" s="120"/>
      <c r="F16" s="120"/>
    </row>
    <row r="17">
      <c r="A17" s="44" t="s">
        <v>210</v>
      </c>
      <c r="B17" s="45" t="s">
        <v>211</v>
      </c>
      <c r="C17" s="46">
        <v>44743.0</v>
      </c>
      <c r="D17" s="46">
        <v>44761.0</v>
      </c>
      <c r="E17" s="121"/>
      <c r="F17" s="121"/>
    </row>
    <row r="18">
      <c r="A18" s="125" t="s">
        <v>212</v>
      </c>
      <c r="B18" s="126" t="s">
        <v>213</v>
      </c>
      <c r="C18" s="127">
        <v>44743.0</v>
      </c>
      <c r="D18" s="127">
        <v>44746.0</v>
      </c>
      <c r="E18" s="62">
        <v>1.0</v>
      </c>
      <c r="F18" s="62">
        <v>0.0</v>
      </c>
    </row>
    <row r="19">
      <c r="A19" s="125" t="s">
        <v>214</v>
      </c>
      <c r="B19" s="126" t="s">
        <v>215</v>
      </c>
      <c r="C19" s="127">
        <v>44746.0</v>
      </c>
      <c r="D19" s="127">
        <v>44753.0</v>
      </c>
      <c r="E19" s="62">
        <v>1.0</v>
      </c>
      <c r="F19" s="62">
        <v>0.0</v>
      </c>
    </row>
    <row r="20">
      <c r="A20" s="125" t="s">
        <v>216</v>
      </c>
      <c r="B20" s="126" t="s">
        <v>217</v>
      </c>
      <c r="C20" s="127">
        <v>44746.0</v>
      </c>
      <c r="D20" s="127">
        <v>44753.0</v>
      </c>
      <c r="E20" s="62">
        <v>1.0</v>
      </c>
      <c r="F20" s="62">
        <v>0.0</v>
      </c>
    </row>
    <row r="21" ht="15.75" customHeight="1">
      <c r="A21" s="725" t="s">
        <v>218</v>
      </c>
      <c r="B21" s="82" t="s">
        <v>219</v>
      </c>
      <c r="C21" s="83">
        <v>44746.0</v>
      </c>
      <c r="D21" s="83">
        <v>44753.0</v>
      </c>
      <c r="E21" s="131">
        <v>1.0</v>
      </c>
      <c r="F21" s="131">
        <v>0.0</v>
      </c>
    </row>
    <row r="22" ht="15.75" customHeight="1">
      <c r="A22" s="101" t="s">
        <v>220</v>
      </c>
      <c r="B22" s="102" t="s">
        <v>221</v>
      </c>
      <c r="C22" s="103">
        <v>44754.0</v>
      </c>
      <c r="D22" s="103">
        <v>44754.0</v>
      </c>
      <c r="E22" s="124"/>
      <c r="F22" s="124"/>
    </row>
    <row r="23" ht="15.75" customHeight="1">
      <c r="A23" s="133"/>
      <c r="B23" s="133"/>
      <c r="C23" s="133"/>
      <c r="D23" s="133"/>
      <c r="E23" s="335"/>
      <c r="F23" s="335"/>
    </row>
    <row r="24" ht="15.75" customHeight="1">
      <c r="A24" s="133"/>
      <c r="B24" s="133"/>
      <c r="C24" s="133"/>
      <c r="D24" s="133"/>
      <c r="E24" s="335"/>
      <c r="F24" s="335"/>
    </row>
    <row r="25" ht="15.75" customHeight="1">
      <c r="A25" s="133"/>
      <c r="B25" s="133"/>
      <c r="C25" s="133"/>
      <c r="D25" s="133"/>
      <c r="E25" s="335"/>
      <c r="F25" s="335"/>
    </row>
    <row r="26" ht="15.75" customHeight="1">
      <c r="A26" s="133"/>
      <c r="B26" s="133"/>
      <c r="C26" s="133"/>
      <c r="D26" s="133"/>
      <c r="E26" s="335"/>
      <c r="F26" s="335"/>
    </row>
    <row r="27" ht="15.75" customHeight="1">
      <c r="A27" s="133"/>
      <c r="B27" s="133"/>
      <c r="C27" s="133"/>
      <c r="D27" s="133"/>
      <c r="E27" s="335"/>
      <c r="F27" s="335"/>
    </row>
    <row r="28" ht="15.75" customHeight="1">
      <c r="A28" s="133"/>
      <c r="B28" s="133"/>
      <c r="C28" s="133"/>
      <c r="D28" s="133"/>
      <c r="E28" s="335"/>
      <c r="F28" s="335"/>
    </row>
    <row r="29" ht="15.75" customHeight="1">
      <c r="A29" s="133"/>
      <c r="B29" s="133"/>
      <c r="C29" s="133"/>
      <c r="D29" s="133"/>
      <c r="E29" s="335"/>
      <c r="F29" s="335"/>
    </row>
    <row r="30" ht="15.75" customHeight="1">
      <c r="A30" s="133"/>
      <c r="B30" s="133"/>
      <c r="C30" s="133"/>
      <c r="D30" s="133"/>
      <c r="E30" s="335"/>
      <c r="F30" s="335"/>
    </row>
    <row r="31" ht="15.75" customHeight="1">
      <c r="A31" s="133"/>
      <c r="B31" s="133"/>
      <c r="C31" s="133"/>
      <c r="D31" s="133"/>
      <c r="E31" s="335"/>
      <c r="F31" s="335"/>
    </row>
    <row r="32" ht="15.75" customHeight="1">
      <c r="A32" s="133"/>
      <c r="B32" s="133"/>
      <c r="C32" s="133"/>
      <c r="D32" s="133"/>
      <c r="E32" s="335"/>
      <c r="F32" s="335"/>
    </row>
    <row r="33" ht="15.75" customHeight="1">
      <c r="A33" s="133"/>
      <c r="B33" s="133"/>
      <c r="C33" s="133"/>
      <c r="D33" s="133"/>
      <c r="E33" s="335"/>
      <c r="F33" s="335"/>
    </row>
    <row r="34" ht="15.75" customHeight="1">
      <c r="A34" s="133"/>
      <c r="B34" s="133"/>
      <c r="C34" s="133"/>
      <c r="D34" s="133"/>
      <c r="E34" s="335"/>
      <c r="F34" s="335"/>
    </row>
    <row r="35" ht="15.75" customHeight="1">
      <c r="A35" s="133"/>
      <c r="B35" s="133"/>
      <c r="C35" s="133"/>
      <c r="D35" s="133"/>
      <c r="E35" s="335"/>
      <c r="F35" s="335"/>
    </row>
    <row r="36" ht="15.75" customHeight="1">
      <c r="A36" s="133"/>
      <c r="B36" s="133"/>
      <c r="C36" s="133"/>
      <c r="D36" s="133"/>
      <c r="E36" s="335"/>
      <c r="F36" s="335"/>
    </row>
    <row r="37" ht="15.75" customHeight="1">
      <c r="A37" s="133"/>
      <c r="B37" s="133"/>
      <c r="C37" s="133"/>
      <c r="D37" s="133"/>
      <c r="E37" s="335"/>
      <c r="F37" s="335"/>
    </row>
    <row r="38" ht="15.75" customHeight="1">
      <c r="A38" s="133"/>
      <c r="B38" s="133"/>
      <c r="C38" s="133"/>
      <c r="D38" s="133"/>
      <c r="E38" s="335"/>
      <c r="F38" s="335"/>
    </row>
    <row r="39" ht="15.75" customHeight="1">
      <c r="A39" s="133"/>
      <c r="B39" s="133"/>
      <c r="C39" s="133"/>
      <c r="D39" s="133"/>
      <c r="E39" s="335"/>
      <c r="F39" s="335"/>
    </row>
    <row r="40" ht="15.75" customHeight="1">
      <c r="A40" s="133"/>
      <c r="B40" s="133"/>
      <c r="C40" s="133"/>
      <c r="D40" s="133"/>
      <c r="E40" s="335"/>
      <c r="F40" s="335"/>
    </row>
    <row r="41" ht="15.75" customHeight="1">
      <c r="A41" s="133"/>
      <c r="B41" s="133"/>
      <c r="C41" s="133"/>
      <c r="D41" s="133"/>
      <c r="E41" s="335"/>
      <c r="F41" s="335"/>
    </row>
    <row r="42" ht="15.75" customHeight="1">
      <c r="A42" s="133"/>
      <c r="B42" s="133"/>
      <c r="C42" s="133"/>
      <c r="D42" s="133"/>
      <c r="E42" s="335"/>
      <c r="F42" s="335"/>
    </row>
    <row r="43" ht="15.75" customHeight="1">
      <c r="A43" s="133"/>
      <c r="B43" s="133"/>
      <c r="C43" s="133"/>
      <c r="D43" s="133"/>
      <c r="E43" s="335"/>
      <c r="F43" s="335"/>
    </row>
    <row r="44" ht="15.75" customHeight="1">
      <c r="A44" s="133"/>
      <c r="B44" s="133"/>
      <c r="C44" s="133"/>
      <c r="D44" s="133"/>
      <c r="E44" s="335"/>
      <c r="F44" s="335"/>
    </row>
    <row r="45" ht="15.75" customHeight="1">
      <c r="A45" s="133"/>
      <c r="B45" s="133"/>
      <c r="C45" s="133"/>
      <c r="D45" s="133"/>
      <c r="E45" s="335"/>
      <c r="F45" s="335"/>
    </row>
    <row r="46" ht="15.75" customHeight="1">
      <c r="A46" s="133"/>
      <c r="B46" s="133"/>
      <c r="C46" s="133"/>
      <c r="D46" s="133"/>
      <c r="E46" s="335"/>
      <c r="F46" s="335"/>
    </row>
    <row r="47" ht="15.75" customHeight="1">
      <c r="A47" s="133"/>
      <c r="B47" s="133"/>
      <c r="C47" s="133"/>
      <c r="D47" s="133"/>
      <c r="E47" s="335"/>
      <c r="F47" s="335"/>
    </row>
    <row r="48" ht="15.75" customHeight="1">
      <c r="A48" s="133"/>
      <c r="B48" s="133"/>
      <c r="C48" s="133"/>
      <c r="D48" s="133"/>
      <c r="E48" s="335"/>
      <c r="F48" s="335"/>
    </row>
    <row r="49" ht="15.75" customHeight="1">
      <c r="A49" s="133"/>
      <c r="B49" s="133"/>
      <c r="C49" s="133"/>
      <c r="D49" s="133"/>
      <c r="E49" s="335"/>
      <c r="F49" s="335"/>
    </row>
    <row r="50" ht="15.75" customHeight="1">
      <c r="A50" s="133"/>
      <c r="B50" s="133"/>
      <c r="C50" s="133"/>
      <c r="D50" s="133"/>
      <c r="E50" s="335"/>
      <c r="F50" s="335"/>
    </row>
    <row r="51" ht="15.75" customHeight="1">
      <c r="A51" s="133"/>
      <c r="B51" s="133"/>
      <c r="C51" s="133"/>
      <c r="D51" s="133"/>
      <c r="E51" s="335"/>
      <c r="F51" s="335"/>
    </row>
    <row r="52" ht="15.75" customHeight="1">
      <c r="A52" s="133"/>
      <c r="B52" s="133"/>
      <c r="C52" s="133"/>
      <c r="D52" s="133"/>
      <c r="E52" s="335"/>
      <c r="F52" s="335"/>
    </row>
    <row r="53" ht="15.75" customHeight="1">
      <c r="A53" s="133"/>
      <c r="B53" s="133"/>
      <c r="C53" s="133"/>
      <c r="D53" s="133"/>
      <c r="E53" s="335"/>
      <c r="F53" s="335"/>
    </row>
    <row r="54" ht="15.75" customHeight="1">
      <c r="A54" s="133"/>
      <c r="B54" s="133"/>
      <c r="C54" s="133"/>
      <c r="D54" s="133"/>
      <c r="E54" s="335"/>
      <c r="F54" s="335"/>
    </row>
    <row r="55" ht="15.75" customHeight="1">
      <c r="A55" s="133"/>
      <c r="B55" s="133"/>
      <c r="C55" s="133"/>
      <c r="D55" s="133"/>
      <c r="E55" s="335"/>
      <c r="F55" s="335"/>
    </row>
    <row r="56" ht="15.75" customHeight="1">
      <c r="A56" s="133"/>
      <c r="B56" s="133"/>
      <c r="C56" s="133"/>
      <c r="D56" s="133"/>
      <c r="E56" s="335"/>
      <c r="F56" s="335"/>
    </row>
    <row r="57" ht="15.75" customHeight="1">
      <c r="A57" s="133"/>
      <c r="B57" s="133"/>
      <c r="C57" s="133"/>
      <c r="D57" s="133"/>
      <c r="E57" s="335"/>
      <c r="F57" s="335"/>
    </row>
    <row r="58" ht="15.75" customHeight="1">
      <c r="A58" s="133"/>
      <c r="B58" s="133"/>
      <c r="C58" s="133"/>
      <c r="D58" s="133"/>
      <c r="E58" s="335"/>
      <c r="F58" s="335"/>
    </row>
    <row r="59" ht="15.75" customHeight="1">
      <c r="A59" s="133"/>
      <c r="B59" s="133"/>
      <c r="C59" s="133"/>
      <c r="D59" s="133"/>
      <c r="E59" s="335"/>
      <c r="F59" s="335"/>
    </row>
    <row r="60" ht="15.75" customHeight="1">
      <c r="A60" s="133"/>
      <c r="B60" s="133"/>
      <c r="C60" s="133"/>
      <c r="D60" s="133"/>
      <c r="E60" s="335"/>
      <c r="F60" s="335"/>
    </row>
    <row r="61" ht="15.75" customHeight="1">
      <c r="A61" s="133"/>
      <c r="B61" s="133"/>
      <c r="C61" s="133"/>
      <c r="D61" s="133"/>
      <c r="E61" s="335"/>
      <c r="F61" s="335"/>
    </row>
    <row r="62" ht="15.75" customHeight="1">
      <c r="A62" s="133"/>
      <c r="B62" s="133"/>
      <c r="C62" s="133"/>
      <c r="D62" s="133"/>
      <c r="E62" s="335"/>
      <c r="F62" s="335"/>
    </row>
    <row r="63" ht="15.75" customHeight="1">
      <c r="A63" s="133"/>
      <c r="B63" s="133"/>
      <c r="C63" s="133"/>
      <c r="D63" s="133"/>
      <c r="E63" s="335"/>
      <c r="F63" s="335"/>
    </row>
    <row r="64" ht="15.75" customHeight="1">
      <c r="A64" s="133"/>
      <c r="B64" s="133"/>
      <c r="C64" s="133"/>
      <c r="D64" s="133"/>
      <c r="E64" s="335"/>
      <c r="F64" s="335"/>
    </row>
    <row r="65" ht="15.75" customHeight="1">
      <c r="A65" s="133"/>
      <c r="B65" s="133"/>
      <c r="C65" s="133"/>
      <c r="D65" s="133"/>
      <c r="E65" s="335"/>
      <c r="F65" s="335"/>
    </row>
    <row r="66" ht="15.75" customHeight="1">
      <c r="A66" s="133"/>
      <c r="B66" s="133"/>
      <c r="C66" s="133"/>
      <c r="D66" s="133"/>
      <c r="E66" s="335"/>
      <c r="F66" s="335"/>
    </row>
    <row r="67" ht="15.75" customHeight="1">
      <c r="A67" s="133"/>
      <c r="B67" s="133"/>
      <c r="C67" s="133"/>
      <c r="D67" s="133"/>
      <c r="E67" s="335"/>
      <c r="F67" s="335"/>
    </row>
    <row r="68" ht="15.75" customHeight="1">
      <c r="A68" s="133"/>
      <c r="B68" s="133"/>
      <c r="C68" s="133"/>
      <c r="D68" s="133"/>
      <c r="E68" s="335"/>
      <c r="F68" s="335"/>
    </row>
    <row r="69" ht="15.75" customHeight="1">
      <c r="A69" s="133"/>
      <c r="B69" s="133"/>
      <c r="C69" s="133"/>
      <c r="D69" s="133"/>
      <c r="E69" s="335"/>
      <c r="F69" s="335"/>
    </row>
    <row r="70" ht="15.75" customHeight="1">
      <c r="A70" s="133"/>
      <c r="B70" s="133"/>
      <c r="C70" s="133"/>
      <c r="D70" s="133"/>
      <c r="E70" s="335"/>
      <c r="F70" s="335"/>
    </row>
    <row r="71" ht="15.75" customHeight="1">
      <c r="A71" s="133"/>
      <c r="B71" s="133"/>
      <c r="C71" s="133"/>
      <c r="D71" s="133"/>
      <c r="E71" s="335"/>
      <c r="F71" s="335"/>
    </row>
    <row r="72" ht="15.75" customHeight="1">
      <c r="A72" s="133"/>
      <c r="B72" s="133"/>
      <c r="C72" s="133"/>
      <c r="D72" s="133"/>
      <c r="E72" s="335"/>
      <c r="F72" s="335"/>
    </row>
    <row r="73" ht="15.75" customHeight="1">
      <c r="A73" s="133"/>
      <c r="B73" s="133"/>
      <c r="C73" s="133"/>
      <c r="D73" s="133"/>
      <c r="E73" s="335"/>
      <c r="F73" s="335"/>
    </row>
    <row r="74" ht="15.75" customHeight="1">
      <c r="A74" s="133"/>
      <c r="B74" s="133"/>
      <c r="C74" s="133"/>
      <c r="D74" s="133"/>
      <c r="E74" s="335"/>
      <c r="F74" s="335"/>
    </row>
    <row r="75" ht="15.75" customHeight="1">
      <c r="A75" s="133"/>
      <c r="B75" s="133"/>
      <c r="C75" s="133"/>
      <c r="D75" s="133"/>
      <c r="E75" s="335"/>
      <c r="F75" s="335"/>
    </row>
    <row r="76" ht="15.75" customHeight="1">
      <c r="A76" s="133"/>
      <c r="B76" s="133"/>
      <c r="C76" s="133"/>
      <c r="D76" s="133"/>
      <c r="E76" s="335"/>
      <c r="F76" s="335"/>
    </row>
    <row r="77" ht="15.75" customHeight="1">
      <c r="A77" s="133"/>
      <c r="B77" s="133"/>
      <c r="C77" s="133"/>
      <c r="D77" s="133"/>
      <c r="E77" s="335"/>
      <c r="F77" s="335"/>
    </row>
    <row r="78" ht="15.75" customHeight="1">
      <c r="A78" s="133"/>
      <c r="B78" s="133"/>
      <c r="C78" s="133"/>
      <c r="D78" s="133"/>
      <c r="E78" s="335"/>
      <c r="F78" s="335"/>
    </row>
    <row r="79" ht="15.75" customHeight="1">
      <c r="A79" s="133"/>
      <c r="B79" s="133"/>
      <c r="C79" s="133"/>
      <c r="D79" s="133"/>
      <c r="E79" s="335"/>
      <c r="F79" s="335"/>
    </row>
    <row r="80" ht="15.75" customHeight="1">
      <c r="A80" s="133"/>
      <c r="B80" s="133"/>
      <c r="C80" s="133"/>
      <c r="D80" s="133"/>
      <c r="E80" s="335"/>
      <c r="F80" s="335"/>
    </row>
    <row r="81" ht="15.75" customHeight="1">
      <c r="A81" s="133"/>
      <c r="B81" s="133"/>
      <c r="C81" s="133"/>
      <c r="D81" s="133"/>
      <c r="E81" s="335"/>
      <c r="F81" s="335"/>
    </row>
    <row r="82" ht="15.75" customHeight="1">
      <c r="A82" s="133"/>
      <c r="B82" s="133"/>
      <c r="C82" s="133"/>
      <c r="D82" s="133"/>
      <c r="E82" s="335"/>
      <c r="F82" s="335"/>
    </row>
    <row r="83" ht="15.75" customHeight="1">
      <c r="A83" s="133"/>
      <c r="B83" s="133"/>
      <c r="C83" s="133"/>
      <c r="D83" s="133"/>
      <c r="E83" s="335"/>
      <c r="F83" s="335"/>
    </row>
    <row r="84" ht="15.75" customHeight="1">
      <c r="A84" s="133"/>
      <c r="B84" s="133"/>
      <c r="C84" s="133"/>
      <c r="D84" s="133"/>
      <c r="E84" s="335"/>
      <c r="F84" s="335"/>
    </row>
    <row r="85" ht="15.75" customHeight="1">
      <c r="A85" s="133"/>
      <c r="B85" s="133"/>
      <c r="C85" s="133"/>
      <c r="D85" s="133"/>
      <c r="E85" s="335"/>
      <c r="F85" s="335"/>
    </row>
    <row r="86" ht="15.75" customHeight="1">
      <c r="A86" s="133"/>
      <c r="B86" s="133"/>
      <c r="C86" s="133"/>
      <c r="D86" s="133"/>
      <c r="E86" s="335"/>
      <c r="F86" s="335"/>
    </row>
    <row r="87" ht="15.75" customHeight="1">
      <c r="A87" s="133"/>
      <c r="B87" s="133"/>
      <c r="C87" s="133"/>
      <c r="D87" s="133"/>
      <c r="E87" s="335"/>
      <c r="F87" s="335"/>
    </row>
    <row r="88" ht="15.75" customHeight="1">
      <c r="A88" s="133"/>
      <c r="B88" s="133"/>
      <c r="C88" s="133"/>
      <c r="D88" s="133"/>
      <c r="E88" s="335"/>
      <c r="F88" s="335"/>
    </row>
    <row r="89" ht="15.75" customHeight="1">
      <c r="A89" s="133"/>
      <c r="B89" s="133"/>
      <c r="C89" s="133"/>
      <c r="D89" s="133"/>
      <c r="E89" s="335"/>
      <c r="F89" s="335"/>
    </row>
    <row r="90" ht="15.75" customHeight="1">
      <c r="A90" s="133"/>
      <c r="B90" s="133"/>
      <c r="C90" s="133"/>
      <c r="D90" s="133"/>
      <c r="E90" s="335"/>
      <c r="F90" s="335"/>
    </row>
    <row r="91" ht="15.75" customHeight="1">
      <c r="A91" s="133"/>
      <c r="B91" s="133"/>
      <c r="C91" s="133"/>
      <c r="D91" s="133"/>
      <c r="E91" s="335"/>
      <c r="F91" s="335"/>
    </row>
    <row r="92" ht="15.75" customHeight="1">
      <c r="A92" s="133"/>
      <c r="B92" s="133"/>
      <c r="C92" s="133"/>
      <c r="D92" s="133"/>
      <c r="E92" s="335"/>
      <c r="F92" s="335"/>
    </row>
    <row r="93" ht="15.75" customHeight="1">
      <c r="A93" s="133"/>
      <c r="B93" s="133"/>
      <c r="C93" s="133"/>
      <c r="D93" s="133"/>
      <c r="E93" s="335"/>
      <c r="F93" s="335"/>
    </row>
    <row r="94" ht="15.75" customHeight="1">
      <c r="A94" s="133"/>
      <c r="B94" s="133"/>
      <c r="C94" s="133"/>
      <c r="D94" s="133"/>
      <c r="E94" s="335"/>
      <c r="F94" s="335"/>
    </row>
    <row r="95" ht="15.75" customHeight="1">
      <c r="A95" s="133"/>
      <c r="B95" s="133"/>
      <c r="C95" s="133"/>
      <c r="D95" s="133"/>
      <c r="E95" s="335"/>
      <c r="F95" s="335"/>
    </row>
    <row r="96" ht="15.75" customHeight="1">
      <c r="A96" s="133"/>
      <c r="B96" s="133"/>
      <c r="C96" s="133"/>
      <c r="D96" s="133"/>
      <c r="E96" s="335"/>
      <c r="F96" s="335"/>
    </row>
    <row r="97" ht="15.75" customHeight="1">
      <c r="A97" s="133"/>
      <c r="B97" s="133"/>
      <c r="C97" s="133"/>
      <c r="D97" s="133"/>
      <c r="E97" s="335"/>
      <c r="F97" s="335"/>
    </row>
    <row r="98" ht="15.75" customHeight="1">
      <c r="A98" s="133"/>
      <c r="B98" s="133"/>
      <c r="C98" s="133"/>
      <c r="D98" s="133"/>
      <c r="E98" s="335"/>
      <c r="F98" s="335"/>
    </row>
    <row r="99" ht="15.75" customHeight="1">
      <c r="A99" s="133"/>
      <c r="B99" s="133"/>
      <c r="C99" s="133"/>
      <c r="D99" s="133"/>
      <c r="E99" s="335"/>
      <c r="F99" s="335"/>
    </row>
    <row r="100" ht="15.75" customHeight="1">
      <c r="A100" s="133"/>
      <c r="B100" s="133"/>
      <c r="C100" s="133"/>
      <c r="D100" s="133"/>
      <c r="E100" s="335"/>
      <c r="F100" s="335"/>
    </row>
    <row r="101" ht="15.75" customHeight="1">
      <c r="A101" s="133"/>
      <c r="B101" s="133"/>
      <c r="C101" s="133"/>
      <c r="D101" s="133"/>
      <c r="E101" s="335"/>
      <c r="F101" s="335"/>
    </row>
    <row r="102" ht="15.75" customHeight="1">
      <c r="A102" s="133"/>
      <c r="B102" s="133"/>
      <c r="C102" s="133"/>
      <c r="D102" s="133"/>
      <c r="E102" s="335"/>
      <c r="F102" s="335"/>
    </row>
    <row r="103" ht="15.75" customHeight="1">
      <c r="A103" s="133"/>
      <c r="B103" s="133"/>
      <c r="C103" s="133"/>
      <c r="D103" s="133"/>
      <c r="E103" s="335"/>
      <c r="F103" s="335"/>
    </row>
    <row r="104" ht="15.75" customHeight="1">
      <c r="A104" s="133"/>
      <c r="B104" s="133"/>
      <c r="C104" s="133"/>
      <c r="D104" s="133"/>
      <c r="E104" s="335"/>
      <c r="F104" s="335"/>
    </row>
    <row r="105" ht="15.75" customHeight="1">
      <c r="A105" s="133"/>
      <c r="B105" s="133"/>
      <c r="C105" s="133"/>
      <c r="D105" s="133"/>
      <c r="E105" s="335"/>
      <c r="F105" s="335"/>
    </row>
    <row r="106" ht="15.75" customHeight="1">
      <c r="A106" s="133"/>
      <c r="B106" s="133"/>
      <c r="C106" s="133"/>
      <c r="D106" s="133"/>
      <c r="E106" s="335"/>
      <c r="F106" s="335"/>
    </row>
    <row r="107" ht="15.75" customHeight="1">
      <c r="A107" s="133"/>
      <c r="B107" s="133"/>
      <c r="C107" s="133"/>
      <c r="D107" s="133"/>
      <c r="E107" s="335"/>
      <c r="F107" s="335"/>
    </row>
    <row r="108" ht="15.75" customHeight="1">
      <c r="A108" s="133"/>
      <c r="B108" s="133"/>
      <c r="C108" s="133"/>
      <c r="D108" s="133"/>
      <c r="E108" s="335"/>
      <c r="F108" s="335"/>
    </row>
    <row r="109" ht="15.75" customHeight="1">
      <c r="A109" s="133"/>
      <c r="B109" s="133"/>
      <c r="C109" s="133"/>
      <c r="D109" s="133"/>
      <c r="E109" s="335"/>
      <c r="F109" s="335"/>
    </row>
    <row r="110" ht="15.75" customHeight="1">
      <c r="A110" s="133"/>
      <c r="B110" s="133"/>
      <c r="C110" s="133"/>
      <c r="D110" s="133"/>
      <c r="E110" s="335"/>
      <c r="F110" s="335"/>
    </row>
    <row r="111" ht="15.75" customHeight="1">
      <c r="A111" s="133"/>
      <c r="B111" s="133"/>
      <c r="C111" s="133"/>
      <c r="D111" s="133"/>
      <c r="E111" s="335"/>
      <c r="F111" s="335"/>
    </row>
    <row r="112" ht="15.75" customHeight="1">
      <c r="A112" s="133"/>
      <c r="B112" s="133"/>
      <c r="C112" s="133"/>
      <c r="D112" s="133"/>
      <c r="E112" s="335"/>
      <c r="F112" s="335"/>
    </row>
    <row r="113" ht="15.75" customHeight="1">
      <c r="A113" s="133"/>
      <c r="B113" s="133"/>
      <c r="C113" s="133"/>
      <c r="D113" s="133"/>
      <c r="E113" s="335"/>
      <c r="F113" s="335"/>
    </row>
    <row r="114" ht="15.75" customHeight="1">
      <c r="A114" s="133"/>
      <c r="B114" s="133"/>
      <c r="C114" s="133"/>
      <c r="D114" s="133"/>
      <c r="E114" s="335"/>
      <c r="F114" s="335"/>
    </row>
    <row r="115" ht="15.75" customHeight="1">
      <c r="A115" s="133"/>
      <c r="B115" s="133"/>
      <c r="C115" s="133"/>
      <c r="D115" s="133"/>
      <c r="E115" s="335"/>
      <c r="F115" s="335"/>
    </row>
    <row r="116" ht="15.75" customHeight="1">
      <c r="A116" s="133"/>
      <c r="B116" s="133"/>
      <c r="C116" s="133"/>
      <c r="D116" s="133"/>
      <c r="E116" s="335"/>
      <c r="F116" s="335"/>
    </row>
    <row r="117" ht="15.75" customHeight="1">
      <c r="A117" s="133"/>
      <c r="B117" s="133"/>
      <c r="C117" s="133"/>
      <c r="D117" s="133"/>
      <c r="E117" s="335"/>
      <c r="F117" s="335"/>
    </row>
    <row r="118" ht="15.75" customHeight="1">
      <c r="A118" s="133"/>
      <c r="B118" s="133"/>
      <c r="C118" s="133"/>
      <c r="D118" s="133"/>
      <c r="E118" s="335"/>
      <c r="F118" s="335"/>
    </row>
    <row r="119" ht="15.75" customHeight="1">
      <c r="A119" s="133"/>
      <c r="B119" s="133"/>
      <c r="C119" s="133"/>
      <c r="D119" s="133"/>
      <c r="E119" s="335"/>
      <c r="F119" s="335"/>
    </row>
    <row r="120" ht="15.75" customHeight="1">
      <c r="A120" s="133"/>
      <c r="B120" s="133"/>
      <c r="C120" s="133"/>
      <c r="D120" s="133"/>
      <c r="E120" s="335"/>
      <c r="F120" s="335"/>
    </row>
    <row r="121" ht="15.75" customHeight="1">
      <c r="A121" s="133"/>
      <c r="B121" s="133"/>
      <c r="C121" s="133"/>
      <c r="D121" s="133"/>
      <c r="E121" s="335"/>
      <c r="F121" s="335"/>
    </row>
    <row r="122" ht="15.75" customHeight="1">
      <c r="A122" s="133"/>
      <c r="B122" s="133"/>
      <c r="C122" s="133"/>
      <c r="D122" s="133"/>
      <c r="E122" s="335"/>
      <c r="F122" s="335"/>
    </row>
    <row r="123" ht="15.75" customHeight="1">
      <c r="A123" s="133"/>
      <c r="B123" s="133"/>
      <c r="C123" s="133"/>
      <c r="D123" s="133"/>
      <c r="E123" s="335"/>
      <c r="F123" s="335"/>
    </row>
    <row r="124" ht="15.75" customHeight="1">
      <c r="A124" s="133"/>
      <c r="B124" s="133"/>
      <c r="C124" s="133"/>
      <c r="D124" s="133"/>
      <c r="E124" s="335"/>
      <c r="F124" s="335"/>
    </row>
    <row r="125" ht="15.75" customHeight="1">
      <c r="A125" s="133"/>
      <c r="B125" s="133"/>
      <c r="C125" s="133"/>
      <c r="D125" s="133"/>
      <c r="E125" s="335"/>
      <c r="F125" s="335"/>
    </row>
    <row r="126" ht="15.75" customHeight="1">
      <c r="A126" s="133"/>
      <c r="B126" s="133"/>
      <c r="C126" s="133"/>
      <c r="D126" s="133"/>
      <c r="E126" s="335"/>
      <c r="F126" s="335"/>
    </row>
    <row r="127" ht="15.75" customHeight="1">
      <c r="A127" s="133"/>
      <c r="B127" s="133"/>
      <c r="C127" s="133"/>
      <c r="D127" s="133"/>
      <c r="E127" s="335"/>
      <c r="F127" s="335"/>
    </row>
    <row r="128" ht="15.75" customHeight="1">
      <c r="A128" s="133"/>
      <c r="B128" s="133"/>
      <c r="C128" s="133"/>
      <c r="D128" s="133"/>
      <c r="E128" s="335"/>
      <c r="F128" s="335"/>
    </row>
    <row r="129" ht="15.75" customHeight="1">
      <c r="A129" s="133"/>
      <c r="B129" s="133"/>
      <c r="C129" s="133"/>
      <c r="D129" s="133"/>
      <c r="E129" s="335"/>
      <c r="F129" s="335"/>
    </row>
    <row r="130" ht="15.75" customHeight="1">
      <c r="A130" s="133"/>
      <c r="B130" s="133"/>
      <c r="C130" s="133"/>
      <c r="D130" s="133"/>
      <c r="E130" s="335"/>
      <c r="F130" s="335"/>
    </row>
    <row r="131" ht="15.75" customHeight="1">
      <c r="A131" s="133"/>
      <c r="B131" s="133"/>
      <c r="C131" s="133"/>
      <c r="D131" s="133"/>
      <c r="E131" s="335"/>
      <c r="F131" s="335"/>
    </row>
    <row r="132" ht="15.75" customHeight="1">
      <c r="A132" s="133"/>
      <c r="B132" s="133"/>
      <c r="C132" s="133"/>
      <c r="D132" s="133"/>
      <c r="E132" s="335"/>
      <c r="F132" s="335"/>
    </row>
    <row r="133" ht="15.75" customHeight="1">
      <c r="A133" s="133"/>
      <c r="B133" s="133"/>
      <c r="C133" s="133"/>
      <c r="D133" s="133"/>
      <c r="E133" s="335"/>
      <c r="F133" s="335"/>
    </row>
    <row r="134" ht="15.75" customHeight="1">
      <c r="A134" s="133"/>
      <c r="B134" s="133"/>
      <c r="C134" s="133"/>
      <c r="D134" s="133"/>
      <c r="E134" s="335"/>
      <c r="F134" s="335"/>
    </row>
    <row r="135" ht="15.75" customHeight="1">
      <c r="A135" s="133"/>
      <c r="B135" s="133"/>
      <c r="C135" s="133"/>
      <c r="D135" s="133"/>
      <c r="E135" s="335"/>
      <c r="F135" s="335"/>
    </row>
    <row r="136" ht="15.75" customHeight="1">
      <c r="A136" s="133"/>
      <c r="B136" s="133"/>
      <c r="C136" s="133"/>
      <c r="D136" s="133"/>
      <c r="E136" s="335"/>
      <c r="F136" s="335"/>
    </row>
    <row r="137" ht="15.75" customHeight="1">
      <c r="A137" s="133"/>
      <c r="B137" s="133"/>
      <c r="C137" s="133"/>
      <c r="D137" s="133"/>
      <c r="E137" s="335"/>
      <c r="F137" s="335"/>
    </row>
    <row r="138" ht="15.75" customHeight="1">
      <c r="A138" s="133"/>
      <c r="B138" s="133"/>
      <c r="C138" s="133"/>
      <c r="D138" s="133"/>
      <c r="E138" s="335"/>
      <c r="F138" s="335"/>
    </row>
    <row r="139" ht="15.75" customHeight="1">
      <c r="A139" s="133"/>
      <c r="B139" s="133"/>
      <c r="C139" s="133"/>
      <c r="D139" s="133"/>
      <c r="E139" s="335"/>
      <c r="F139" s="335"/>
    </row>
    <row r="140" ht="15.75" customHeight="1">
      <c r="A140" s="133"/>
      <c r="B140" s="133"/>
      <c r="C140" s="133"/>
      <c r="D140" s="133"/>
      <c r="E140" s="335"/>
      <c r="F140" s="335"/>
    </row>
    <row r="141" ht="15.75" customHeight="1">
      <c r="A141" s="133"/>
      <c r="B141" s="133"/>
      <c r="C141" s="133"/>
      <c r="D141" s="133"/>
      <c r="E141" s="335"/>
      <c r="F141" s="335"/>
    </row>
    <row r="142" ht="15.75" customHeight="1">
      <c r="A142" s="133"/>
      <c r="B142" s="133"/>
      <c r="C142" s="133"/>
      <c r="D142" s="133"/>
      <c r="E142" s="335"/>
      <c r="F142" s="335"/>
    </row>
    <row r="143" ht="15.75" customHeight="1">
      <c r="A143" s="133"/>
      <c r="B143" s="133"/>
      <c r="C143" s="133"/>
      <c r="D143" s="133"/>
      <c r="E143" s="335"/>
      <c r="F143" s="335"/>
    </row>
    <row r="144" ht="15.75" customHeight="1">
      <c r="A144" s="133"/>
      <c r="B144" s="133"/>
      <c r="C144" s="133"/>
      <c r="D144" s="133"/>
      <c r="E144" s="335"/>
      <c r="F144" s="335"/>
    </row>
    <row r="145" ht="15.75" customHeight="1">
      <c r="A145" s="133"/>
      <c r="B145" s="133"/>
      <c r="C145" s="133"/>
      <c r="D145" s="133"/>
      <c r="E145" s="335"/>
      <c r="F145" s="335"/>
    </row>
    <row r="146" ht="15.75" customHeight="1">
      <c r="A146" s="133"/>
      <c r="B146" s="133"/>
      <c r="C146" s="133"/>
      <c r="D146" s="133"/>
      <c r="E146" s="335"/>
      <c r="F146" s="335"/>
    </row>
    <row r="147" ht="15.75" customHeight="1">
      <c r="A147" s="133"/>
      <c r="B147" s="133"/>
      <c r="C147" s="133"/>
      <c r="D147" s="133"/>
      <c r="E147" s="335"/>
      <c r="F147" s="335"/>
    </row>
    <row r="148" ht="15.75" customHeight="1">
      <c r="A148" s="133"/>
      <c r="B148" s="133"/>
      <c r="C148" s="133"/>
      <c r="D148" s="133"/>
      <c r="E148" s="335"/>
      <c r="F148" s="335"/>
    </row>
    <row r="149" ht="15.75" customHeight="1">
      <c r="A149" s="133"/>
      <c r="B149" s="133"/>
      <c r="C149" s="133"/>
      <c r="D149" s="133"/>
      <c r="E149" s="335"/>
      <c r="F149" s="335"/>
    </row>
    <row r="150" ht="15.75" customHeight="1">
      <c r="A150" s="133"/>
      <c r="B150" s="133"/>
      <c r="C150" s="133"/>
      <c r="D150" s="133"/>
      <c r="E150" s="335"/>
      <c r="F150" s="335"/>
    </row>
    <row r="151" ht="15.75" customHeight="1">
      <c r="A151" s="133"/>
      <c r="B151" s="133"/>
      <c r="C151" s="133"/>
      <c r="D151" s="133"/>
      <c r="E151" s="335"/>
      <c r="F151" s="335"/>
    </row>
    <row r="152" ht="15.75" customHeight="1">
      <c r="A152" s="133"/>
      <c r="B152" s="133"/>
      <c r="C152" s="133"/>
      <c r="D152" s="133"/>
      <c r="E152" s="335"/>
      <c r="F152" s="335"/>
    </row>
    <row r="153" ht="15.75" customHeight="1">
      <c r="A153" s="133"/>
      <c r="B153" s="133"/>
      <c r="C153" s="133"/>
      <c r="D153" s="133"/>
      <c r="E153" s="335"/>
      <c r="F153" s="335"/>
    </row>
    <row r="154" ht="15.75" customHeight="1">
      <c r="A154" s="133"/>
      <c r="B154" s="133"/>
      <c r="C154" s="133"/>
      <c r="D154" s="133"/>
      <c r="E154" s="335"/>
      <c r="F154" s="335"/>
    </row>
    <row r="155" ht="15.75" customHeight="1">
      <c r="A155" s="133"/>
      <c r="B155" s="133"/>
      <c r="C155" s="133"/>
      <c r="D155" s="133"/>
      <c r="E155" s="335"/>
      <c r="F155" s="335"/>
    </row>
    <row r="156" ht="15.75" customHeight="1">
      <c r="A156" s="133"/>
      <c r="B156" s="133"/>
      <c r="C156" s="133"/>
      <c r="D156" s="133"/>
      <c r="E156" s="335"/>
      <c r="F156" s="335"/>
    </row>
    <row r="157" ht="15.75" customHeight="1">
      <c r="A157" s="133"/>
      <c r="B157" s="133"/>
      <c r="C157" s="133"/>
      <c r="D157" s="133"/>
      <c r="E157" s="335"/>
      <c r="F157" s="335"/>
    </row>
    <row r="158" ht="15.75" customHeight="1">
      <c r="A158" s="133"/>
      <c r="B158" s="133"/>
      <c r="C158" s="133"/>
      <c r="D158" s="133"/>
      <c r="E158" s="335"/>
      <c r="F158" s="335"/>
    </row>
    <row r="159" ht="15.75" customHeight="1">
      <c r="A159" s="133"/>
      <c r="B159" s="133"/>
      <c r="C159" s="133"/>
      <c r="D159" s="133"/>
      <c r="E159" s="335"/>
      <c r="F159" s="335"/>
    </row>
    <row r="160" ht="15.75" customHeight="1">
      <c r="A160" s="133"/>
      <c r="B160" s="133"/>
      <c r="C160" s="133"/>
      <c r="D160" s="133"/>
      <c r="E160" s="335"/>
      <c r="F160" s="335"/>
    </row>
    <row r="161" ht="15.75" customHeight="1">
      <c r="A161" s="133"/>
      <c r="B161" s="133"/>
      <c r="C161" s="133"/>
      <c r="D161" s="133"/>
      <c r="E161" s="335"/>
      <c r="F161" s="335"/>
    </row>
    <row r="162" ht="15.75" customHeight="1">
      <c r="A162" s="133"/>
      <c r="B162" s="133"/>
      <c r="C162" s="133"/>
      <c r="D162" s="133"/>
      <c r="E162" s="335"/>
      <c r="F162" s="335"/>
    </row>
    <row r="163" ht="15.75" customHeight="1">
      <c r="A163" s="133"/>
      <c r="B163" s="133"/>
      <c r="C163" s="133"/>
      <c r="D163" s="133"/>
      <c r="E163" s="335"/>
      <c r="F163" s="335"/>
    </row>
    <row r="164" ht="15.75" customHeight="1">
      <c r="A164" s="133"/>
      <c r="B164" s="133"/>
      <c r="C164" s="133"/>
      <c r="D164" s="133"/>
      <c r="E164" s="335"/>
      <c r="F164" s="335"/>
    </row>
    <row r="165" ht="15.75" customHeight="1">
      <c r="A165" s="133"/>
      <c r="B165" s="133"/>
      <c r="C165" s="133"/>
      <c r="D165" s="133"/>
      <c r="E165" s="335"/>
      <c r="F165" s="335"/>
    </row>
    <row r="166" ht="15.75" customHeight="1">
      <c r="A166" s="133"/>
      <c r="B166" s="133"/>
      <c r="C166" s="133"/>
      <c r="D166" s="133"/>
      <c r="E166" s="335"/>
      <c r="F166" s="335"/>
    </row>
    <row r="167" ht="15.75" customHeight="1">
      <c r="A167" s="133"/>
      <c r="B167" s="133"/>
      <c r="C167" s="133"/>
      <c r="D167" s="133"/>
      <c r="E167" s="335"/>
      <c r="F167" s="335"/>
    </row>
    <row r="168" ht="15.75" customHeight="1">
      <c r="A168" s="133"/>
      <c r="B168" s="133"/>
      <c r="C168" s="133"/>
      <c r="D168" s="133"/>
      <c r="E168" s="335"/>
      <c r="F168" s="335"/>
    </row>
    <row r="169" ht="15.75" customHeight="1">
      <c r="A169" s="133"/>
      <c r="B169" s="133"/>
      <c r="C169" s="133"/>
      <c r="D169" s="133"/>
      <c r="E169" s="335"/>
      <c r="F169" s="335"/>
    </row>
    <row r="170" ht="15.75" customHeight="1">
      <c r="A170" s="133"/>
      <c r="B170" s="133"/>
      <c r="C170" s="133"/>
      <c r="D170" s="133"/>
      <c r="E170" s="335"/>
      <c r="F170" s="335"/>
    </row>
    <row r="171" ht="15.75" customHeight="1">
      <c r="A171" s="133"/>
      <c r="B171" s="133"/>
      <c r="C171" s="133"/>
      <c r="D171" s="133"/>
      <c r="E171" s="335"/>
      <c r="F171" s="335"/>
    </row>
    <row r="172" ht="15.75" customHeight="1">
      <c r="A172" s="133"/>
      <c r="B172" s="133"/>
      <c r="C172" s="133"/>
      <c r="D172" s="133"/>
      <c r="E172" s="335"/>
      <c r="F172" s="335"/>
    </row>
    <row r="173" ht="15.75" customHeight="1">
      <c r="A173" s="133"/>
      <c r="B173" s="133"/>
      <c r="C173" s="133"/>
      <c r="D173" s="133"/>
      <c r="E173" s="335"/>
      <c r="F173" s="335"/>
    </row>
    <row r="174" ht="15.75" customHeight="1">
      <c r="A174" s="133"/>
      <c r="B174" s="133"/>
      <c r="C174" s="133"/>
      <c r="D174" s="133"/>
      <c r="E174" s="335"/>
      <c r="F174" s="335"/>
    </row>
    <row r="175" ht="15.75" customHeight="1">
      <c r="A175" s="133"/>
      <c r="B175" s="133"/>
      <c r="C175" s="133"/>
      <c r="D175" s="133"/>
      <c r="E175" s="335"/>
      <c r="F175" s="335"/>
    </row>
    <row r="176" ht="15.75" customHeight="1">
      <c r="A176" s="133"/>
      <c r="B176" s="133"/>
      <c r="C176" s="133"/>
      <c r="D176" s="133"/>
      <c r="E176" s="335"/>
      <c r="F176" s="335"/>
    </row>
    <row r="177" ht="15.75" customHeight="1">
      <c r="A177" s="133"/>
      <c r="B177" s="133"/>
      <c r="C177" s="133"/>
      <c r="D177" s="133"/>
      <c r="E177" s="335"/>
      <c r="F177" s="335"/>
    </row>
    <row r="178" ht="15.75" customHeight="1">
      <c r="A178" s="133"/>
      <c r="B178" s="133"/>
      <c r="C178" s="133"/>
      <c r="D178" s="133"/>
      <c r="E178" s="335"/>
      <c r="F178" s="335"/>
    </row>
    <row r="179" ht="15.75" customHeight="1">
      <c r="A179" s="133"/>
      <c r="B179" s="133"/>
      <c r="C179" s="133"/>
      <c r="D179" s="133"/>
      <c r="E179" s="335"/>
      <c r="F179" s="335"/>
    </row>
    <row r="180" ht="15.75" customHeight="1">
      <c r="A180" s="133"/>
      <c r="B180" s="133"/>
      <c r="C180" s="133"/>
      <c r="D180" s="133"/>
      <c r="E180" s="335"/>
      <c r="F180" s="335"/>
    </row>
    <row r="181" ht="15.75" customHeight="1">
      <c r="A181" s="133"/>
      <c r="B181" s="133"/>
      <c r="C181" s="133"/>
      <c r="D181" s="133"/>
      <c r="E181" s="335"/>
      <c r="F181" s="335"/>
    </row>
    <row r="182" ht="15.75" customHeight="1">
      <c r="A182" s="133"/>
      <c r="B182" s="133"/>
      <c r="C182" s="133"/>
      <c r="D182" s="133"/>
      <c r="E182" s="335"/>
      <c r="F182" s="335"/>
    </row>
    <row r="183" ht="15.75" customHeight="1">
      <c r="A183" s="133"/>
      <c r="B183" s="133"/>
      <c r="C183" s="133"/>
      <c r="D183" s="133"/>
      <c r="E183" s="335"/>
      <c r="F183" s="335"/>
    </row>
    <row r="184" ht="15.75" customHeight="1">
      <c r="A184" s="133"/>
      <c r="B184" s="133"/>
      <c r="C184" s="133"/>
      <c r="D184" s="133"/>
      <c r="E184" s="335"/>
      <c r="F184" s="335"/>
    </row>
    <row r="185" ht="15.75" customHeight="1">
      <c r="A185" s="133"/>
      <c r="B185" s="133"/>
      <c r="C185" s="133"/>
      <c r="D185" s="133"/>
      <c r="E185" s="335"/>
      <c r="F185" s="335"/>
    </row>
    <row r="186" ht="15.75" customHeight="1">
      <c r="A186" s="133"/>
      <c r="B186" s="133"/>
      <c r="C186" s="133"/>
      <c r="D186" s="133"/>
      <c r="E186" s="335"/>
      <c r="F186" s="335"/>
    </row>
    <row r="187" ht="15.75" customHeight="1">
      <c r="A187" s="133"/>
      <c r="B187" s="133"/>
      <c r="C187" s="133"/>
      <c r="D187" s="133"/>
      <c r="E187" s="335"/>
      <c r="F187" s="335"/>
    </row>
    <row r="188" ht="15.75" customHeight="1">
      <c r="A188" s="133"/>
      <c r="B188" s="133"/>
      <c r="C188" s="133"/>
      <c r="D188" s="133"/>
      <c r="E188" s="335"/>
      <c r="F188" s="335"/>
    </row>
    <row r="189" ht="15.75" customHeight="1">
      <c r="A189" s="133"/>
      <c r="B189" s="133"/>
      <c r="C189" s="133"/>
      <c r="D189" s="133"/>
      <c r="E189" s="335"/>
      <c r="F189" s="335"/>
    </row>
    <row r="190" ht="15.75" customHeight="1">
      <c r="A190" s="133"/>
      <c r="B190" s="133"/>
      <c r="C190" s="133"/>
      <c r="D190" s="133"/>
      <c r="E190" s="335"/>
      <c r="F190" s="335"/>
    </row>
    <row r="191" ht="15.75" customHeight="1">
      <c r="A191" s="133"/>
      <c r="B191" s="133"/>
      <c r="C191" s="133"/>
      <c r="D191" s="133"/>
      <c r="E191" s="335"/>
      <c r="F191" s="335"/>
    </row>
    <row r="192" ht="15.75" customHeight="1">
      <c r="A192" s="133"/>
      <c r="B192" s="133"/>
      <c r="C192" s="133"/>
      <c r="D192" s="133"/>
      <c r="E192" s="335"/>
      <c r="F192" s="335"/>
    </row>
    <row r="193" ht="15.75" customHeight="1">
      <c r="A193" s="133"/>
      <c r="B193" s="133"/>
      <c r="C193" s="133"/>
      <c r="D193" s="133"/>
      <c r="E193" s="335"/>
      <c r="F193" s="335"/>
    </row>
    <row r="194" ht="15.75" customHeight="1">
      <c r="A194" s="133"/>
      <c r="B194" s="133"/>
      <c r="C194" s="133"/>
      <c r="D194" s="133"/>
      <c r="E194" s="335"/>
      <c r="F194" s="335"/>
    </row>
    <row r="195" ht="15.75" customHeight="1">
      <c r="A195" s="133"/>
      <c r="B195" s="133"/>
      <c r="C195" s="133"/>
      <c r="D195" s="133"/>
      <c r="E195" s="335"/>
      <c r="F195" s="335"/>
    </row>
    <row r="196" ht="15.75" customHeight="1">
      <c r="A196" s="133"/>
      <c r="B196" s="133"/>
      <c r="C196" s="133"/>
      <c r="D196" s="133"/>
      <c r="E196" s="335"/>
      <c r="F196" s="335"/>
    </row>
    <row r="197" ht="15.75" customHeight="1">
      <c r="A197" s="133"/>
      <c r="B197" s="133"/>
      <c r="C197" s="133"/>
      <c r="D197" s="133"/>
      <c r="E197" s="335"/>
      <c r="F197" s="335"/>
    </row>
    <row r="198" ht="15.75" customHeight="1">
      <c r="A198" s="133"/>
      <c r="B198" s="133"/>
      <c r="C198" s="133"/>
      <c r="D198" s="133"/>
      <c r="E198" s="335"/>
      <c r="F198" s="335"/>
    </row>
    <row r="199" ht="15.75" customHeight="1">
      <c r="A199" s="133"/>
      <c r="B199" s="133"/>
      <c r="C199" s="133"/>
      <c r="D199" s="133"/>
      <c r="E199" s="335"/>
      <c r="F199" s="335"/>
    </row>
    <row r="200" ht="15.75" customHeight="1">
      <c r="A200" s="133"/>
      <c r="B200" s="133"/>
      <c r="C200" s="133"/>
      <c r="D200" s="133"/>
      <c r="E200" s="335"/>
      <c r="F200" s="335"/>
    </row>
    <row r="201" ht="15.75" customHeight="1">
      <c r="A201" s="133"/>
      <c r="B201" s="133"/>
      <c r="C201" s="133"/>
      <c r="D201" s="133"/>
      <c r="E201" s="335"/>
      <c r="F201" s="335"/>
    </row>
    <row r="202" ht="15.75" customHeight="1">
      <c r="A202" s="133"/>
      <c r="B202" s="133"/>
      <c r="C202" s="133"/>
      <c r="D202" s="133"/>
      <c r="E202" s="335"/>
      <c r="F202" s="335"/>
    </row>
    <row r="203" ht="15.75" customHeight="1">
      <c r="A203" s="133"/>
      <c r="B203" s="133"/>
      <c r="C203" s="133"/>
      <c r="D203" s="133"/>
      <c r="E203" s="335"/>
      <c r="F203" s="335"/>
    </row>
    <row r="204" ht="15.75" customHeight="1">
      <c r="A204" s="133"/>
      <c r="B204" s="133"/>
      <c r="C204" s="133"/>
      <c r="D204" s="133"/>
      <c r="E204" s="335"/>
      <c r="F204" s="335"/>
    </row>
    <row r="205" ht="15.75" customHeight="1">
      <c r="A205" s="133"/>
      <c r="B205" s="133"/>
      <c r="C205" s="133"/>
      <c r="D205" s="133"/>
      <c r="E205" s="335"/>
      <c r="F205" s="335"/>
    </row>
    <row r="206" ht="15.75" customHeight="1">
      <c r="A206" s="133"/>
      <c r="B206" s="133"/>
      <c r="C206" s="133"/>
      <c r="D206" s="133"/>
      <c r="E206" s="335"/>
      <c r="F206" s="335"/>
    </row>
    <row r="207" ht="15.75" customHeight="1">
      <c r="A207" s="133"/>
      <c r="B207" s="133"/>
      <c r="C207" s="133"/>
      <c r="D207" s="133"/>
      <c r="E207" s="335"/>
      <c r="F207" s="335"/>
    </row>
    <row r="208" ht="15.75" customHeight="1">
      <c r="A208" s="133"/>
      <c r="B208" s="133"/>
      <c r="C208" s="133"/>
      <c r="D208" s="133"/>
      <c r="E208" s="335"/>
      <c r="F208" s="335"/>
    </row>
    <row r="209" ht="15.75" customHeight="1">
      <c r="A209" s="133"/>
      <c r="B209" s="133"/>
      <c r="C209" s="133"/>
      <c r="D209" s="133"/>
      <c r="E209" s="335"/>
      <c r="F209" s="335"/>
    </row>
    <row r="210" ht="15.75" customHeight="1">
      <c r="A210" s="133"/>
      <c r="B210" s="133"/>
      <c r="C210" s="133"/>
      <c r="D210" s="133"/>
      <c r="E210" s="335"/>
      <c r="F210" s="335"/>
    </row>
    <row r="211" ht="15.75" customHeight="1">
      <c r="A211" s="133"/>
      <c r="B211" s="133"/>
      <c r="C211" s="133"/>
      <c r="D211" s="133"/>
      <c r="E211" s="335"/>
      <c r="F211" s="335"/>
    </row>
    <row r="212" ht="15.75" customHeight="1">
      <c r="A212" s="133"/>
      <c r="B212" s="133"/>
      <c r="C212" s="133"/>
      <c r="D212" s="133"/>
      <c r="E212" s="335"/>
      <c r="F212" s="335"/>
    </row>
    <row r="213" ht="15.75" customHeight="1">
      <c r="A213" s="133"/>
      <c r="B213" s="133"/>
      <c r="C213" s="133"/>
      <c r="D213" s="133"/>
      <c r="E213" s="335"/>
      <c r="F213" s="335"/>
    </row>
    <row r="214" ht="15.75" customHeight="1">
      <c r="A214" s="133"/>
      <c r="B214" s="133"/>
      <c r="C214" s="133"/>
      <c r="D214" s="133"/>
      <c r="E214" s="335"/>
      <c r="F214" s="335"/>
    </row>
    <row r="215" ht="15.75" customHeight="1">
      <c r="A215" s="133"/>
      <c r="B215" s="133"/>
      <c r="C215" s="133"/>
      <c r="D215" s="133"/>
      <c r="E215" s="335"/>
      <c r="F215" s="335"/>
    </row>
    <row r="216" ht="15.75" customHeight="1">
      <c r="A216" s="133"/>
      <c r="B216" s="133"/>
      <c r="C216" s="133"/>
      <c r="D216" s="133"/>
      <c r="E216" s="335"/>
      <c r="F216" s="335"/>
    </row>
    <row r="217" ht="15.75" customHeight="1">
      <c r="A217" s="133"/>
      <c r="B217" s="133"/>
      <c r="C217" s="133"/>
      <c r="D217" s="133"/>
      <c r="E217" s="335"/>
      <c r="F217" s="335"/>
    </row>
    <row r="218" ht="15.75" customHeight="1">
      <c r="A218" s="133"/>
      <c r="B218" s="133"/>
      <c r="C218" s="133"/>
      <c r="D218" s="133"/>
      <c r="E218" s="335"/>
      <c r="F218" s="335"/>
    </row>
    <row r="219" ht="15.75" customHeight="1">
      <c r="A219" s="133"/>
      <c r="B219" s="133"/>
      <c r="C219" s="133"/>
      <c r="D219" s="133"/>
      <c r="E219" s="335"/>
      <c r="F219" s="335"/>
    </row>
    <row r="220" ht="15.75" customHeight="1">
      <c r="A220" s="133"/>
      <c r="B220" s="133"/>
      <c r="C220" s="133"/>
      <c r="D220" s="133"/>
      <c r="E220" s="335"/>
      <c r="F220" s="335"/>
    </row>
    <row r="221" ht="15.75" customHeight="1">
      <c r="A221" s="133"/>
      <c r="B221" s="133"/>
      <c r="C221" s="133"/>
      <c r="D221" s="133"/>
      <c r="E221" s="335"/>
      <c r="F221" s="335"/>
    </row>
    <row r="222" ht="15.75" customHeight="1">
      <c r="A222" s="133"/>
      <c r="B222" s="133"/>
      <c r="C222" s="133"/>
      <c r="D222" s="133"/>
      <c r="E222" s="335"/>
      <c r="F222" s="335"/>
    </row>
    <row r="223" ht="15.75" customHeight="1">
      <c r="A223" s="133"/>
      <c r="B223" s="133"/>
      <c r="C223" s="133"/>
      <c r="D223" s="133"/>
      <c r="E223" s="133"/>
      <c r="F223" s="133"/>
    </row>
    <row r="224" ht="15.75" customHeight="1">
      <c r="A224" s="133"/>
      <c r="B224" s="133"/>
      <c r="C224" s="133"/>
      <c r="D224" s="133"/>
      <c r="E224" s="133"/>
      <c r="F224" s="133"/>
    </row>
    <row r="225" ht="15.75" customHeight="1">
      <c r="A225" s="133"/>
      <c r="B225" s="133"/>
      <c r="C225" s="133"/>
      <c r="D225" s="133"/>
      <c r="E225" s="133"/>
      <c r="F225" s="133"/>
    </row>
    <row r="226" ht="15.75" customHeight="1">
      <c r="A226" s="133"/>
      <c r="B226" s="133"/>
      <c r="C226" s="133"/>
      <c r="D226" s="133"/>
      <c r="E226" s="133"/>
      <c r="F226" s="133"/>
    </row>
    <row r="227" ht="15.75" customHeight="1">
      <c r="A227" s="133"/>
      <c r="B227" s="133"/>
      <c r="C227" s="133"/>
      <c r="D227" s="133"/>
      <c r="E227" s="133"/>
      <c r="F227" s="133"/>
    </row>
    <row r="228" ht="15.75" customHeight="1">
      <c r="A228" s="133"/>
      <c r="B228" s="133"/>
      <c r="C228" s="133"/>
      <c r="D228" s="133"/>
      <c r="E228" s="133"/>
      <c r="F228" s="133"/>
    </row>
    <row r="229" ht="15.75" customHeight="1">
      <c r="A229" s="133"/>
      <c r="B229" s="133"/>
      <c r="C229" s="133"/>
      <c r="D229" s="133"/>
      <c r="E229" s="133"/>
      <c r="F229" s="133"/>
    </row>
    <row r="230" ht="15.75" customHeight="1">
      <c r="A230" s="133"/>
      <c r="B230" s="133"/>
      <c r="C230" s="133"/>
      <c r="D230" s="133"/>
      <c r="E230" s="133"/>
      <c r="F230" s="133"/>
    </row>
    <row r="231" ht="15.75" customHeight="1">
      <c r="A231" s="133"/>
      <c r="B231" s="133"/>
      <c r="C231" s="133"/>
      <c r="D231" s="133"/>
      <c r="E231" s="133"/>
      <c r="F231" s="133"/>
    </row>
    <row r="232" ht="15.75" customHeight="1">
      <c r="A232" s="133"/>
      <c r="B232" s="133"/>
      <c r="C232" s="133"/>
      <c r="D232" s="133"/>
      <c r="E232" s="133"/>
      <c r="F232" s="133"/>
    </row>
    <row r="233" ht="15.75" customHeight="1">
      <c r="A233" s="133"/>
      <c r="B233" s="133"/>
      <c r="C233" s="133"/>
      <c r="D233" s="133"/>
      <c r="E233" s="133"/>
      <c r="F233" s="133"/>
    </row>
    <row r="234" ht="15.75" customHeight="1">
      <c r="A234" s="133"/>
      <c r="B234" s="133"/>
      <c r="C234" s="133"/>
      <c r="D234" s="133"/>
      <c r="E234" s="133"/>
      <c r="F234" s="133"/>
    </row>
    <row r="235" ht="15.75" customHeight="1">
      <c r="A235" s="133"/>
      <c r="B235" s="133"/>
      <c r="C235" s="133"/>
      <c r="D235" s="133"/>
      <c r="E235" s="133"/>
      <c r="F235" s="133"/>
    </row>
    <row r="236" ht="15.75" customHeight="1">
      <c r="A236" s="133"/>
      <c r="B236" s="133"/>
      <c r="C236" s="133"/>
      <c r="D236" s="133"/>
      <c r="E236" s="133"/>
      <c r="F236" s="133"/>
    </row>
    <row r="237" ht="15.75" customHeight="1">
      <c r="A237" s="133"/>
      <c r="B237" s="133"/>
      <c r="C237" s="133"/>
      <c r="D237" s="133"/>
      <c r="E237" s="133"/>
      <c r="F237" s="133"/>
    </row>
    <row r="238" ht="15.75" customHeight="1">
      <c r="A238" s="133"/>
      <c r="B238" s="133"/>
      <c r="C238" s="133"/>
      <c r="D238" s="133"/>
      <c r="E238" s="133"/>
      <c r="F238" s="133"/>
    </row>
    <row r="239" ht="15.75" customHeight="1">
      <c r="A239" s="133"/>
      <c r="B239" s="133"/>
      <c r="C239" s="133"/>
      <c r="D239" s="133"/>
      <c r="E239" s="133"/>
      <c r="F239" s="133"/>
    </row>
    <row r="240" ht="15.75" customHeight="1">
      <c r="A240" s="133"/>
      <c r="B240" s="133"/>
      <c r="C240" s="133"/>
      <c r="D240" s="133"/>
      <c r="E240" s="133"/>
      <c r="F240" s="133"/>
    </row>
    <row r="241" ht="15.75" customHeight="1">
      <c r="A241" s="133"/>
      <c r="B241" s="133"/>
      <c r="C241" s="133"/>
      <c r="D241" s="133"/>
      <c r="E241" s="133"/>
      <c r="F241" s="133"/>
    </row>
    <row r="242" ht="15.75" customHeight="1">
      <c r="A242" s="133"/>
      <c r="B242" s="133"/>
      <c r="C242" s="133"/>
      <c r="D242" s="133"/>
      <c r="E242" s="133"/>
      <c r="F242" s="133"/>
    </row>
    <row r="243" ht="15.75" customHeight="1">
      <c r="A243" s="133"/>
      <c r="B243" s="133"/>
      <c r="C243" s="133"/>
      <c r="D243" s="133"/>
      <c r="E243" s="133"/>
      <c r="F243" s="133"/>
    </row>
    <row r="244" ht="15.75" customHeight="1">
      <c r="A244" s="133"/>
      <c r="B244" s="133"/>
      <c r="C244" s="133"/>
      <c r="D244" s="133"/>
      <c r="E244" s="133"/>
      <c r="F244" s="133"/>
    </row>
    <row r="245" ht="15.75" customHeight="1">
      <c r="A245" s="133"/>
      <c r="B245" s="133"/>
      <c r="C245" s="133"/>
      <c r="D245" s="133"/>
      <c r="E245" s="133"/>
      <c r="F245" s="133"/>
    </row>
    <row r="246" ht="15.75" customHeight="1">
      <c r="A246" s="133"/>
      <c r="B246" s="133"/>
      <c r="C246" s="133"/>
      <c r="D246" s="133"/>
      <c r="E246" s="133"/>
      <c r="F246" s="133"/>
    </row>
    <row r="247" ht="15.75" customHeight="1">
      <c r="A247" s="133"/>
      <c r="B247" s="133"/>
      <c r="C247" s="133"/>
      <c r="D247" s="133"/>
      <c r="E247" s="133"/>
      <c r="F247" s="133"/>
    </row>
    <row r="248" ht="15.75" customHeight="1">
      <c r="A248" s="133"/>
      <c r="B248" s="133"/>
      <c r="C248" s="133"/>
      <c r="D248" s="133"/>
      <c r="E248" s="133"/>
      <c r="F248" s="133"/>
    </row>
    <row r="249" ht="15.75" customHeight="1">
      <c r="A249" s="133"/>
      <c r="B249" s="133"/>
      <c r="C249" s="133"/>
      <c r="D249" s="133"/>
      <c r="E249" s="133"/>
      <c r="F249" s="133"/>
    </row>
    <row r="250" ht="15.75" customHeight="1">
      <c r="A250" s="133"/>
      <c r="B250" s="133"/>
      <c r="C250" s="133"/>
      <c r="D250" s="133"/>
      <c r="E250" s="133"/>
      <c r="F250" s="133"/>
    </row>
    <row r="251" ht="15.75" customHeight="1">
      <c r="A251" s="133"/>
      <c r="B251" s="133"/>
      <c r="C251" s="133"/>
      <c r="D251" s="133"/>
      <c r="E251" s="133"/>
      <c r="F251" s="133"/>
    </row>
    <row r="252" ht="15.75" customHeight="1">
      <c r="A252" s="133"/>
      <c r="B252" s="133"/>
      <c r="C252" s="133"/>
      <c r="D252" s="133"/>
      <c r="E252" s="133"/>
      <c r="F252" s="133"/>
    </row>
    <row r="253" ht="15.75" customHeight="1">
      <c r="A253" s="133"/>
      <c r="B253" s="133"/>
      <c r="C253" s="133"/>
      <c r="D253" s="133"/>
      <c r="E253" s="133"/>
      <c r="F253" s="133"/>
    </row>
    <row r="254" ht="15.75" customHeight="1">
      <c r="A254" s="133"/>
      <c r="B254" s="133"/>
      <c r="C254" s="133"/>
      <c r="D254" s="133"/>
      <c r="E254" s="133"/>
      <c r="F254" s="133"/>
    </row>
    <row r="255" ht="15.75" customHeight="1">
      <c r="A255" s="133"/>
      <c r="B255" s="133"/>
      <c r="C255" s="133"/>
      <c r="D255" s="133"/>
      <c r="E255" s="133"/>
      <c r="F255" s="133"/>
    </row>
    <row r="256" ht="15.75" customHeight="1">
      <c r="A256" s="133"/>
      <c r="B256" s="133"/>
      <c r="C256" s="133"/>
      <c r="D256" s="133"/>
      <c r="E256" s="133"/>
      <c r="F256" s="133"/>
    </row>
    <row r="257" ht="15.75" customHeight="1">
      <c r="A257" s="133"/>
      <c r="B257" s="133"/>
      <c r="C257" s="133"/>
      <c r="D257" s="133"/>
      <c r="E257" s="133"/>
      <c r="F257" s="133"/>
    </row>
    <row r="258" ht="15.75" customHeight="1">
      <c r="A258" s="133"/>
      <c r="B258" s="133"/>
      <c r="C258" s="133"/>
      <c r="D258" s="133"/>
      <c r="E258" s="133"/>
      <c r="F258" s="133"/>
    </row>
    <row r="259" ht="15.75" customHeight="1">
      <c r="A259" s="133"/>
      <c r="B259" s="133"/>
      <c r="C259" s="133"/>
      <c r="D259" s="133"/>
      <c r="E259" s="133"/>
      <c r="F259" s="133"/>
    </row>
    <row r="260" ht="15.75" customHeight="1">
      <c r="A260" s="133"/>
      <c r="B260" s="133"/>
      <c r="C260" s="133"/>
      <c r="D260" s="133"/>
      <c r="E260" s="133"/>
      <c r="F260" s="133"/>
    </row>
    <row r="261" ht="15.75" customHeight="1">
      <c r="A261" s="133"/>
      <c r="B261" s="133"/>
      <c r="C261" s="133"/>
      <c r="D261" s="133"/>
      <c r="E261" s="133"/>
      <c r="F261" s="133"/>
    </row>
    <row r="262" ht="15.75" customHeight="1">
      <c r="A262" s="133"/>
      <c r="B262" s="133"/>
      <c r="C262" s="133"/>
      <c r="D262" s="133"/>
      <c r="E262" s="133"/>
      <c r="F262" s="133"/>
    </row>
    <row r="263" ht="15.75" customHeight="1">
      <c r="A263" s="133"/>
      <c r="B263" s="133"/>
      <c r="C263" s="133"/>
      <c r="D263" s="133"/>
      <c r="E263" s="133"/>
      <c r="F263" s="133"/>
    </row>
    <row r="264" ht="15.75" customHeight="1">
      <c r="A264" s="133"/>
      <c r="B264" s="133"/>
      <c r="C264" s="133"/>
      <c r="D264" s="133"/>
      <c r="E264" s="133"/>
      <c r="F264" s="133"/>
    </row>
    <row r="265" ht="15.75" customHeight="1">
      <c r="A265" s="133"/>
      <c r="B265" s="133"/>
      <c r="C265" s="133"/>
      <c r="D265" s="133"/>
      <c r="E265" s="133"/>
      <c r="F265" s="133"/>
    </row>
    <row r="266" ht="15.75" customHeight="1">
      <c r="A266" s="133"/>
      <c r="B266" s="133"/>
      <c r="C266" s="133"/>
      <c r="D266" s="133"/>
      <c r="E266" s="133"/>
      <c r="F266" s="133"/>
    </row>
    <row r="267" ht="15.75" customHeight="1">
      <c r="A267" s="133"/>
      <c r="B267" s="133"/>
      <c r="C267" s="133"/>
      <c r="D267" s="133"/>
      <c r="E267" s="133"/>
      <c r="F267" s="133"/>
    </row>
    <row r="268" ht="15.75" customHeight="1">
      <c r="A268" s="133"/>
      <c r="B268" s="133"/>
      <c r="C268" s="133"/>
      <c r="D268" s="133"/>
      <c r="E268" s="133"/>
      <c r="F268" s="133"/>
    </row>
    <row r="269" ht="15.75" customHeight="1">
      <c r="A269" s="133"/>
      <c r="B269" s="133"/>
      <c r="C269" s="133"/>
      <c r="D269" s="133"/>
      <c r="E269" s="133"/>
      <c r="F269" s="133"/>
    </row>
    <row r="270" ht="15.75" customHeight="1">
      <c r="A270" s="133"/>
      <c r="B270" s="133"/>
      <c r="C270" s="133"/>
      <c r="D270" s="133"/>
      <c r="E270" s="133"/>
      <c r="F270" s="133"/>
    </row>
    <row r="271" ht="15.75" customHeight="1">
      <c r="A271" s="133"/>
      <c r="B271" s="133"/>
      <c r="C271" s="133"/>
      <c r="D271" s="133"/>
      <c r="E271" s="133"/>
      <c r="F271" s="133"/>
    </row>
    <row r="272" ht="15.75" customHeight="1">
      <c r="A272" s="133"/>
      <c r="B272" s="133"/>
      <c r="C272" s="133"/>
      <c r="D272" s="133"/>
      <c r="E272" s="133"/>
      <c r="F272" s="133"/>
    </row>
    <row r="273" ht="15.75" customHeight="1">
      <c r="A273" s="133"/>
      <c r="B273" s="133"/>
      <c r="C273" s="133"/>
      <c r="D273" s="133"/>
      <c r="E273" s="133"/>
      <c r="F273" s="133"/>
    </row>
    <row r="274" ht="15.75" customHeight="1">
      <c r="A274" s="133"/>
      <c r="B274" s="133"/>
      <c r="C274" s="133"/>
      <c r="D274" s="133"/>
      <c r="E274" s="133"/>
      <c r="F274" s="133"/>
    </row>
    <row r="275" ht="15.75" customHeight="1">
      <c r="A275" s="133"/>
      <c r="B275" s="133"/>
      <c r="C275" s="133"/>
      <c r="D275" s="133"/>
      <c r="E275" s="133"/>
      <c r="F275" s="133"/>
    </row>
    <row r="276" ht="15.75" customHeight="1">
      <c r="A276" s="133"/>
      <c r="B276" s="133"/>
      <c r="C276" s="133"/>
      <c r="D276" s="133"/>
      <c r="E276" s="133"/>
      <c r="F276" s="133"/>
    </row>
    <row r="277" ht="15.75" customHeight="1">
      <c r="A277" s="133"/>
      <c r="B277" s="133"/>
      <c r="C277" s="133"/>
      <c r="D277" s="133"/>
      <c r="E277" s="133"/>
      <c r="F277" s="133"/>
    </row>
    <row r="278" ht="15.75" customHeight="1">
      <c r="A278" s="133"/>
      <c r="B278" s="133"/>
      <c r="C278" s="133"/>
      <c r="D278" s="133"/>
      <c r="E278" s="133"/>
      <c r="F278" s="133"/>
    </row>
    <row r="279" ht="15.75" customHeight="1">
      <c r="A279" s="133"/>
      <c r="B279" s="133"/>
      <c r="C279" s="133"/>
      <c r="D279" s="133"/>
      <c r="E279" s="133"/>
      <c r="F279" s="133"/>
    </row>
    <row r="280" ht="15.75" customHeight="1">
      <c r="A280" s="133"/>
      <c r="B280" s="133"/>
      <c r="C280" s="133"/>
      <c r="D280" s="133"/>
      <c r="E280" s="133"/>
      <c r="F280" s="133"/>
    </row>
    <row r="281" ht="15.75" customHeight="1">
      <c r="A281" s="133"/>
      <c r="B281" s="133"/>
      <c r="C281" s="133"/>
      <c r="D281" s="133"/>
      <c r="E281" s="133"/>
      <c r="F281" s="133"/>
    </row>
    <row r="282" ht="15.75" customHeight="1">
      <c r="A282" s="133"/>
      <c r="B282" s="133"/>
      <c r="C282" s="133"/>
      <c r="D282" s="133"/>
      <c r="E282" s="133"/>
      <c r="F282" s="133"/>
    </row>
    <row r="283" ht="15.75" customHeight="1">
      <c r="A283" s="133"/>
      <c r="B283" s="133"/>
      <c r="C283" s="133"/>
      <c r="D283" s="133"/>
      <c r="E283" s="133"/>
      <c r="F283" s="133"/>
    </row>
    <row r="284" ht="15.75" customHeight="1">
      <c r="A284" s="133"/>
      <c r="B284" s="133"/>
      <c r="C284" s="133"/>
      <c r="D284" s="133"/>
      <c r="E284" s="133"/>
      <c r="F284" s="133"/>
    </row>
    <row r="285" ht="15.75" customHeight="1">
      <c r="A285" s="133"/>
      <c r="B285" s="133"/>
      <c r="C285" s="133"/>
      <c r="D285" s="133"/>
      <c r="E285" s="133"/>
      <c r="F285" s="133"/>
    </row>
    <row r="286" ht="15.75" customHeight="1">
      <c r="A286" s="133"/>
      <c r="B286" s="133"/>
      <c r="C286" s="133"/>
      <c r="D286" s="133"/>
      <c r="E286" s="133"/>
      <c r="F286" s="133"/>
    </row>
    <row r="287" ht="15.75" customHeight="1">
      <c r="A287" s="133"/>
      <c r="B287" s="133"/>
      <c r="C287" s="133"/>
      <c r="D287" s="133"/>
      <c r="E287" s="133"/>
      <c r="F287" s="133"/>
    </row>
    <row r="288" ht="15.75" customHeight="1">
      <c r="A288" s="133"/>
      <c r="B288" s="133"/>
      <c r="C288" s="133"/>
      <c r="D288" s="133"/>
      <c r="E288" s="133"/>
      <c r="F288" s="133"/>
    </row>
    <row r="289" ht="15.75" customHeight="1">
      <c r="A289" s="133"/>
      <c r="B289" s="133"/>
      <c r="C289" s="133"/>
      <c r="D289" s="133"/>
      <c r="E289" s="133"/>
      <c r="F289" s="133"/>
    </row>
    <row r="290" ht="15.75" customHeight="1">
      <c r="A290" s="133"/>
      <c r="B290" s="133"/>
      <c r="C290" s="133"/>
      <c r="D290" s="133"/>
      <c r="E290" s="133"/>
      <c r="F290" s="133"/>
    </row>
    <row r="291" ht="15.75" customHeight="1">
      <c r="A291" s="133"/>
      <c r="B291" s="133"/>
      <c r="C291" s="133"/>
      <c r="D291" s="133"/>
      <c r="E291" s="133"/>
      <c r="F291" s="133"/>
    </row>
    <row r="292" ht="15.75" customHeight="1">
      <c r="A292" s="133"/>
      <c r="B292" s="133"/>
      <c r="C292" s="133"/>
      <c r="D292" s="133"/>
      <c r="E292" s="133"/>
      <c r="F292" s="133"/>
    </row>
    <row r="293" ht="15.75" customHeight="1">
      <c r="A293" s="133"/>
      <c r="B293" s="133"/>
      <c r="C293" s="133"/>
      <c r="D293" s="133"/>
      <c r="E293" s="133"/>
      <c r="F293" s="133"/>
    </row>
    <row r="294" ht="15.75" customHeight="1">
      <c r="A294" s="133"/>
      <c r="B294" s="133"/>
      <c r="C294" s="133"/>
      <c r="D294" s="133"/>
      <c r="E294" s="133"/>
      <c r="F294" s="133"/>
    </row>
    <row r="295" ht="15.75" customHeight="1">
      <c r="A295" s="133"/>
      <c r="B295" s="133"/>
      <c r="C295" s="133"/>
      <c r="D295" s="133"/>
      <c r="E295" s="133"/>
      <c r="F295" s="133"/>
    </row>
    <row r="296" ht="15.75" customHeight="1">
      <c r="A296" s="133"/>
      <c r="B296" s="133"/>
      <c r="C296" s="133"/>
      <c r="D296" s="133"/>
      <c r="E296" s="133"/>
      <c r="F296" s="133"/>
    </row>
    <row r="297" ht="15.75" customHeight="1">
      <c r="A297" s="133"/>
      <c r="B297" s="133"/>
      <c r="C297" s="133"/>
      <c r="D297" s="133"/>
      <c r="E297" s="133"/>
      <c r="F297" s="133"/>
    </row>
    <row r="298" ht="15.75" customHeight="1">
      <c r="A298" s="133"/>
      <c r="B298" s="133"/>
      <c r="C298" s="133"/>
      <c r="D298" s="133"/>
      <c r="E298" s="133"/>
      <c r="F298" s="133"/>
    </row>
    <row r="299" ht="15.75" customHeight="1">
      <c r="A299" s="133"/>
      <c r="B299" s="133"/>
      <c r="C299" s="133"/>
      <c r="D299" s="133"/>
      <c r="E299" s="133"/>
      <c r="F299" s="133"/>
    </row>
    <row r="300" ht="15.75" customHeight="1">
      <c r="A300" s="133"/>
      <c r="B300" s="133"/>
      <c r="C300" s="133"/>
      <c r="D300" s="133"/>
      <c r="E300" s="133"/>
      <c r="F300" s="133"/>
    </row>
    <row r="301" ht="15.75" customHeight="1">
      <c r="A301" s="133"/>
      <c r="B301" s="133"/>
      <c r="C301" s="133"/>
      <c r="D301" s="133"/>
      <c r="E301" s="133"/>
      <c r="F301" s="133"/>
    </row>
    <row r="302" ht="15.75" customHeight="1">
      <c r="A302" s="133"/>
      <c r="B302" s="133"/>
      <c r="C302" s="133"/>
      <c r="D302" s="133"/>
      <c r="E302" s="133"/>
      <c r="F302" s="133"/>
    </row>
    <row r="303" ht="15.75" customHeight="1">
      <c r="A303" s="133"/>
      <c r="B303" s="133"/>
      <c r="C303" s="133"/>
      <c r="D303" s="133"/>
      <c r="E303" s="133"/>
      <c r="F303" s="133"/>
    </row>
    <row r="304" ht="15.75" customHeight="1">
      <c r="A304" s="133"/>
      <c r="B304" s="133"/>
      <c r="C304" s="133"/>
      <c r="D304" s="133"/>
      <c r="E304" s="133"/>
      <c r="F304" s="133"/>
    </row>
    <row r="305" ht="15.75" customHeight="1">
      <c r="A305" s="133"/>
      <c r="B305" s="133"/>
      <c r="C305" s="133"/>
      <c r="D305" s="133"/>
      <c r="E305" s="133"/>
      <c r="F305" s="133"/>
    </row>
    <row r="306" ht="15.75" customHeight="1">
      <c r="A306" s="133"/>
      <c r="B306" s="133"/>
      <c r="C306" s="133"/>
      <c r="D306" s="133"/>
      <c r="E306" s="133"/>
      <c r="F306" s="133"/>
    </row>
    <row r="307" ht="15.75" customHeight="1">
      <c r="A307" s="133"/>
      <c r="B307" s="133"/>
      <c r="C307" s="133"/>
      <c r="D307" s="133"/>
      <c r="E307" s="133"/>
      <c r="F307" s="133"/>
    </row>
    <row r="308" ht="15.75" customHeight="1">
      <c r="A308" s="133"/>
      <c r="B308" s="133"/>
      <c r="C308" s="133"/>
      <c r="D308" s="133"/>
      <c r="E308" s="133"/>
      <c r="F308" s="133"/>
    </row>
    <row r="309" ht="15.75" customHeight="1">
      <c r="A309" s="133"/>
      <c r="B309" s="133"/>
      <c r="C309" s="133"/>
      <c r="D309" s="133"/>
      <c r="E309" s="133"/>
      <c r="F309" s="133"/>
    </row>
    <row r="310" ht="15.75" customHeight="1">
      <c r="A310" s="133"/>
      <c r="B310" s="133"/>
      <c r="C310" s="133"/>
      <c r="D310" s="133"/>
      <c r="E310" s="133"/>
      <c r="F310" s="133"/>
    </row>
    <row r="311" ht="15.75" customHeight="1">
      <c r="A311" s="133"/>
      <c r="B311" s="133"/>
      <c r="C311" s="133"/>
      <c r="D311" s="133"/>
      <c r="E311" s="133"/>
      <c r="F311" s="133"/>
    </row>
    <row r="312" ht="15.75" customHeight="1">
      <c r="A312" s="133"/>
      <c r="B312" s="133"/>
      <c r="C312" s="133"/>
      <c r="D312" s="133"/>
      <c r="E312" s="133"/>
      <c r="F312" s="133"/>
    </row>
    <row r="313" ht="15.75" customHeight="1">
      <c r="A313" s="133"/>
      <c r="B313" s="133"/>
      <c r="C313" s="133"/>
      <c r="D313" s="133"/>
      <c r="E313" s="133"/>
      <c r="F313" s="133"/>
    </row>
    <row r="314" ht="15.75" customHeight="1">
      <c r="A314" s="133"/>
      <c r="B314" s="133"/>
      <c r="C314" s="133"/>
      <c r="D314" s="133"/>
      <c r="E314" s="133"/>
      <c r="F314" s="133"/>
    </row>
    <row r="315" ht="15.75" customHeight="1">
      <c r="A315" s="133"/>
      <c r="B315" s="133"/>
      <c r="C315" s="133"/>
      <c r="D315" s="133"/>
      <c r="E315" s="133"/>
      <c r="F315" s="133"/>
    </row>
    <row r="316" ht="15.75" customHeight="1">
      <c r="A316" s="133"/>
      <c r="B316" s="133"/>
      <c r="C316" s="133"/>
      <c r="D316" s="133"/>
      <c r="E316" s="133"/>
      <c r="F316" s="133"/>
    </row>
    <row r="317" ht="15.75" customHeight="1">
      <c r="A317" s="133"/>
      <c r="B317" s="133"/>
      <c r="C317" s="133"/>
      <c r="D317" s="133"/>
      <c r="E317" s="133"/>
      <c r="F317" s="133"/>
    </row>
    <row r="318" ht="15.75" customHeight="1">
      <c r="A318" s="133"/>
      <c r="B318" s="133"/>
      <c r="C318" s="133"/>
      <c r="D318" s="133"/>
      <c r="E318" s="133"/>
      <c r="F318" s="133"/>
    </row>
    <row r="319" ht="15.75" customHeight="1">
      <c r="A319" s="133"/>
      <c r="B319" s="133"/>
      <c r="C319" s="133"/>
      <c r="D319" s="133"/>
      <c r="E319" s="133"/>
      <c r="F319" s="133"/>
    </row>
    <row r="320" ht="15.75" customHeight="1">
      <c r="A320" s="133"/>
      <c r="B320" s="133"/>
      <c r="C320" s="133"/>
      <c r="D320" s="133"/>
      <c r="E320" s="133"/>
      <c r="F320" s="133"/>
    </row>
    <row r="321" ht="15.75" customHeight="1">
      <c r="A321" s="133"/>
      <c r="B321" s="133"/>
      <c r="C321" s="133"/>
      <c r="D321" s="133"/>
      <c r="E321" s="133"/>
      <c r="F321" s="133"/>
    </row>
    <row r="322" ht="15.75" customHeight="1">
      <c r="A322" s="133"/>
      <c r="B322" s="133"/>
      <c r="C322" s="133"/>
      <c r="D322" s="133"/>
      <c r="E322" s="133"/>
      <c r="F322" s="133"/>
    </row>
    <row r="323" ht="15.75" customHeight="1">
      <c r="A323" s="133"/>
      <c r="B323" s="133"/>
      <c r="C323" s="133"/>
      <c r="D323" s="133"/>
      <c r="E323" s="133"/>
      <c r="F323" s="133"/>
    </row>
    <row r="324" ht="15.75" customHeight="1">
      <c r="A324" s="133"/>
      <c r="B324" s="133"/>
      <c r="C324" s="133"/>
      <c r="D324" s="133"/>
      <c r="E324" s="133"/>
      <c r="F324" s="133"/>
    </row>
    <row r="325" ht="15.75" customHeight="1">
      <c r="A325" s="133"/>
      <c r="B325" s="133"/>
      <c r="C325" s="133"/>
      <c r="D325" s="133"/>
      <c r="E325" s="133"/>
      <c r="F325" s="133"/>
    </row>
    <row r="326" ht="15.75" customHeight="1">
      <c r="A326" s="133"/>
      <c r="B326" s="133"/>
      <c r="C326" s="133"/>
      <c r="D326" s="133"/>
      <c r="E326" s="133"/>
      <c r="F326" s="133"/>
    </row>
    <row r="327" ht="15.75" customHeight="1">
      <c r="A327" s="133"/>
      <c r="B327" s="133"/>
      <c r="C327" s="133"/>
      <c r="D327" s="133"/>
      <c r="E327" s="133"/>
      <c r="F327" s="133"/>
    </row>
    <row r="328" ht="15.75" customHeight="1">
      <c r="A328" s="133"/>
      <c r="B328" s="133"/>
      <c r="C328" s="133"/>
      <c r="D328" s="133"/>
      <c r="E328" s="133"/>
      <c r="F328" s="133"/>
    </row>
    <row r="329" ht="15.75" customHeight="1">
      <c r="A329" s="133"/>
      <c r="B329" s="133"/>
      <c r="C329" s="133"/>
      <c r="D329" s="133"/>
      <c r="E329" s="133"/>
      <c r="F329" s="133"/>
    </row>
    <row r="330" ht="15.75" customHeight="1">
      <c r="A330" s="133"/>
      <c r="B330" s="133"/>
      <c r="C330" s="133"/>
      <c r="D330" s="133"/>
      <c r="E330" s="133"/>
      <c r="F330" s="133"/>
    </row>
    <row r="331" ht="15.75" customHeight="1">
      <c r="A331" s="133"/>
      <c r="B331" s="133"/>
      <c r="C331" s="133"/>
      <c r="D331" s="133"/>
      <c r="E331" s="133"/>
      <c r="F331" s="133"/>
    </row>
    <row r="332" ht="15.75" customHeight="1">
      <c r="A332" s="133"/>
      <c r="B332" s="133"/>
      <c r="C332" s="133"/>
      <c r="D332" s="133"/>
      <c r="E332" s="133"/>
      <c r="F332" s="133"/>
    </row>
    <row r="333" ht="15.75" customHeight="1">
      <c r="A333" s="133"/>
      <c r="B333" s="133"/>
      <c r="C333" s="133"/>
      <c r="D333" s="133"/>
      <c r="E333" s="133"/>
      <c r="F333" s="133"/>
    </row>
    <row r="334" ht="15.75" customHeight="1">
      <c r="A334" s="133"/>
      <c r="B334" s="133"/>
      <c r="C334" s="133"/>
      <c r="D334" s="133"/>
      <c r="E334" s="133"/>
      <c r="F334" s="133"/>
    </row>
    <row r="335" ht="15.75" customHeight="1">
      <c r="A335" s="133"/>
      <c r="B335" s="133"/>
      <c r="C335" s="133"/>
      <c r="D335" s="133"/>
      <c r="E335" s="133"/>
      <c r="F335" s="133"/>
    </row>
    <row r="336" ht="15.75" customHeight="1">
      <c r="A336" s="133"/>
      <c r="B336" s="133"/>
      <c r="C336" s="133"/>
      <c r="D336" s="133"/>
      <c r="E336" s="133"/>
      <c r="F336" s="133"/>
    </row>
    <row r="337" ht="15.75" customHeight="1">
      <c r="A337" s="133"/>
      <c r="B337" s="133"/>
      <c r="C337" s="133"/>
      <c r="D337" s="133"/>
      <c r="E337" s="133"/>
      <c r="F337" s="133"/>
    </row>
    <row r="338" ht="15.75" customHeight="1">
      <c r="A338" s="133"/>
      <c r="B338" s="133"/>
      <c r="C338" s="133"/>
      <c r="D338" s="133"/>
      <c r="E338" s="133"/>
      <c r="F338" s="133"/>
    </row>
    <row r="339" ht="15.75" customHeight="1">
      <c r="A339" s="133"/>
      <c r="B339" s="133"/>
      <c r="C339" s="133"/>
      <c r="D339" s="133"/>
      <c r="E339" s="133"/>
      <c r="F339" s="133"/>
    </row>
    <row r="340" ht="15.75" customHeight="1">
      <c r="A340" s="133"/>
      <c r="B340" s="133"/>
      <c r="C340" s="133"/>
      <c r="D340" s="133"/>
      <c r="E340" s="133"/>
      <c r="F340" s="133"/>
    </row>
    <row r="341" ht="15.75" customHeight="1">
      <c r="A341" s="133"/>
      <c r="B341" s="133"/>
      <c r="C341" s="133"/>
      <c r="D341" s="133"/>
      <c r="E341" s="133"/>
      <c r="F341" s="133"/>
    </row>
    <row r="342" ht="15.75" customHeight="1">
      <c r="A342" s="133"/>
      <c r="B342" s="133"/>
      <c r="C342" s="133"/>
      <c r="D342" s="133"/>
      <c r="E342" s="133"/>
      <c r="F342" s="133"/>
    </row>
    <row r="343" ht="15.75" customHeight="1">
      <c r="A343" s="133"/>
      <c r="B343" s="133"/>
      <c r="C343" s="133"/>
      <c r="D343" s="133"/>
      <c r="E343" s="133"/>
      <c r="F343" s="133"/>
    </row>
    <row r="344" ht="15.75" customHeight="1">
      <c r="A344" s="133"/>
      <c r="B344" s="133"/>
      <c r="C344" s="133"/>
      <c r="D344" s="133"/>
      <c r="E344" s="133"/>
      <c r="F344" s="133"/>
    </row>
    <row r="345" ht="15.75" customHeight="1">
      <c r="A345" s="133"/>
      <c r="B345" s="133"/>
      <c r="C345" s="133"/>
      <c r="D345" s="133"/>
      <c r="E345" s="133"/>
      <c r="F345" s="133"/>
    </row>
    <row r="346" ht="15.75" customHeight="1">
      <c r="A346" s="133"/>
      <c r="B346" s="133"/>
      <c r="C346" s="133"/>
      <c r="D346" s="133"/>
      <c r="E346" s="133"/>
      <c r="F346" s="133"/>
    </row>
    <row r="347" ht="15.75" customHeight="1">
      <c r="A347" s="133"/>
      <c r="B347" s="133"/>
      <c r="C347" s="133"/>
      <c r="D347" s="133"/>
      <c r="E347" s="133"/>
      <c r="F347" s="133"/>
    </row>
    <row r="348" ht="15.75" customHeight="1">
      <c r="A348" s="133"/>
      <c r="B348" s="133"/>
      <c r="C348" s="133"/>
      <c r="D348" s="133"/>
      <c r="E348" s="133"/>
      <c r="F348" s="133"/>
    </row>
    <row r="349" ht="15.75" customHeight="1">
      <c r="A349" s="133"/>
      <c r="B349" s="133"/>
      <c r="C349" s="133"/>
      <c r="D349" s="133"/>
      <c r="E349" s="133"/>
      <c r="F349" s="133"/>
    </row>
    <row r="350" ht="15.75" customHeight="1">
      <c r="A350" s="133"/>
      <c r="B350" s="133"/>
      <c r="C350" s="133"/>
      <c r="D350" s="133"/>
      <c r="E350" s="133"/>
      <c r="F350" s="133"/>
    </row>
    <row r="351" ht="15.75" customHeight="1">
      <c r="A351" s="133"/>
      <c r="B351" s="133"/>
      <c r="C351" s="133"/>
      <c r="D351" s="133"/>
      <c r="E351" s="133"/>
      <c r="F351" s="133"/>
    </row>
    <row r="352" ht="15.75" customHeight="1">
      <c r="A352" s="133"/>
      <c r="B352" s="133"/>
      <c r="C352" s="133"/>
      <c r="D352" s="133"/>
      <c r="E352" s="133"/>
      <c r="F352" s="133"/>
    </row>
    <row r="353" ht="15.75" customHeight="1">
      <c r="A353" s="133"/>
      <c r="B353" s="133"/>
      <c r="C353" s="133"/>
      <c r="D353" s="133"/>
      <c r="E353" s="133"/>
      <c r="F353" s="133"/>
    </row>
    <row r="354" ht="15.75" customHeight="1">
      <c r="A354" s="133"/>
      <c r="B354" s="133"/>
      <c r="C354" s="133"/>
      <c r="D354" s="133"/>
      <c r="E354" s="133"/>
      <c r="F354" s="133"/>
    </row>
    <row r="355" ht="15.75" customHeight="1">
      <c r="A355" s="133"/>
      <c r="B355" s="133"/>
      <c r="C355" s="133"/>
      <c r="D355" s="133"/>
      <c r="E355" s="133"/>
      <c r="F355" s="133"/>
    </row>
    <row r="356" ht="15.75" customHeight="1">
      <c r="A356" s="133"/>
      <c r="B356" s="133"/>
      <c r="C356" s="133"/>
      <c r="D356" s="133"/>
      <c r="E356" s="133"/>
      <c r="F356" s="133"/>
    </row>
    <row r="357" ht="15.75" customHeight="1">
      <c r="A357" s="133"/>
      <c r="B357" s="133"/>
      <c r="C357" s="133"/>
      <c r="D357" s="133"/>
      <c r="E357" s="133"/>
      <c r="F357" s="133"/>
    </row>
    <row r="358" ht="15.75" customHeight="1">
      <c r="A358" s="133"/>
      <c r="B358" s="133"/>
      <c r="C358" s="133"/>
      <c r="D358" s="133"/>
      <c r="E358" s="133"/>
      <c r="F358" s="133"/>
    </row>
    <row r="359" ht="15.75" customHeight="1">
      <c r="A359" s="133"/>
      <c r="B359" s="133"/>
      <c r="C359" s="133"/>
      <c r="D359" s="133"/>
      <c r="E359" s="133"/>
      <c r="F359" s="133"/>
    </row>
    <row r="360" ht="15.75" customHeight="1">
      <c r="A360" s="133"/>
      <c r="B360" s="133"/>
      <c r="C360" s="133"/>
      <c r="D360" s="133"/>
      <c r="E360" s="133"/>
      <c r="F360" s="133"/>
    </row>
    <row r="361" ht="15.75" customHeight="1">
      <c r="A361" s="133"/>
      <c r="B361" s="133"/>
      <c r="C361" s="133"/>
      <c r="D361" s="133"/>
      <c r="E361" s="133"/>
      <c r="F361" s="133"/>
    </row>
    <row r="362" ht="15.75" customHeight="1">
      <c r="A362" s="133"/>
      <c r="B362" s="133"/>
      <c r="C362" s="133"/>
      <c r="D362" s="133"/>
      <c r="E362" s="133"/>
      <c r="F362" s="133"/>
    </row>
    <row r="363" ht="15.75" customHeight="1">
      <c r="A363" s="133"/>
      <c r="B363" s="133"/>
      <c r="C363" s="133"/>
      <c r="D363" s="133"/>
      <c r="E363" s="133"/>
      <c r="F363" s="133"/>
    </row>
    <row r="364" ht="15.75" customHeight="1">
      <c r="A364" s="133"/>
      <c r="B364" s="133"/>
      <c r="C364" s="133"/>
      <c r="D364" s="133"/>
      <c r="E364" s="133"/>
      <c r="F364" s="133"/>
    </row>
    <row r="365" ht="15.75" customHeight="1">
      <c r="A365" s="133"/>
      <c r="B365" s="133"/>
      <c r="C365" s="133"/>
      <c r="D365" s="133"/>
      <c r="E365" s="133"/>
      <c r="F365" s="133"/>
    </row>
    <row r="366" ht="15.75" customHeight="1">
      <c r="A366" s="133"/>
      <c r="B366" s="133"/>
      <c r="C366" s="133"/>
      <c r="D366" s="133"/>
      <c r="E366" s="133"/>
      <c r="F366" s="133"/>
    </row>
    <row r="367" ht="15.75" customHeight="1">
      <c r="A367" s="133"/>
      <c r="B367" s="133"/>
      <c r="C367" s="133"/>
      <c r="D367" s="133"/>
      <c r="E367" s="133"/>
      <c r="F367" s="133"/>
    </row>
    <row r="368" ht="15.75" customHeight="1">
      <c r="A368" s="133"/>
      <c r="B368" s="133"/>
      <c r="C368" s="133"/>
      <c r="D368" s="133"/>
      <c r="E368" s="133"/>
      <c r="F368" s="133"/>
    </row>
    <row r="369" ht="15.75" customHeight="1">
      <c r="A369" s="133"/>
      <c r="B369" s="133"/>
      <c r="C369" s="133"/>
      <c r="D369" s="133"/>
      <c r="E369" s="133"/>
      <c r="F369" s="133"/>
    </row>
    <row r="370" ht="15.75" customHeight="1">
      <c r="A370" s="133"/>
      <c r="B370" s="133"/>
      <c r="C370" s="133"/>
      <c r="D370" s="133"/>
      <c r="E370" s="133"/>
      <c r="F370" s="133"/>
    </row>
    <row r="371" ht="15.75" customHeight="1">
      <c r="A371" s="133"/>
      <c r="B371" s="133"/>
      <c r="C371" s="133"/>
      <c r="D371" s="133"/>
      <c r="E371" s="133"/>
      <c r="F371" s="133"/>
    </row>
    <row r="372" ht="15.75" customHeight="1">
      <c r="A372" s="133"/>
      <c r="B372" s="133"/>
      <c r="C372" s="133"/>
      <c r="D372" s="133"/>
      <c r="E372" s="133"/>
      <c r="F372" s="133"/>
    </row>
    <row r="373" ht="15.75" customHeight="1">
      <c r="A373" s="133"/>
      <c r="B373" s="133"/>
      <c r="C373" s="133"/>
      <c r="D373" s="133"/>
      <c r="E373" s="133"/>
      <c r="F373" s="133"/>
    </row>
    <row r="374" ht="15.75" customHeight="1">
      <c r="A374" s="133"/>
      <c r="B374" s="133"/>
      <c r="C374" s="133"/>
      <c r="D374" s="133"/>
      <c r="E374" s="133"/>
      <c r="F374" s="133"/>
    </row>
    <row r="375" ht="15.75" customHeight="1">
      <c r="A375" s="133"/>
      <c r="B375" s="133"/>
      <c r="C375" s="133"/>
      <c r="D375" s="133"/>
      <c r="E375" s="133"/>
      <c r="F375" s="133"/>
    </row>
    <row r="376" ht="15.75" customHeight="1">
      <c r="A376" s="133"/>
      <c r="B376" s="133"/>
      <c r="C376" s="133"/>
      <c r="D376" s="133"/>
      <c r="E376" s="133"/>
      <c r="F376" s="133"/>
    </row>
    <row r="377" ht="15.75" customHeight="1">
      <c r="A377" s="133"/>
      <c r="B377" s="133"/>
      <c r="C377" s="133"/>
      <c r="D377" s="133"/>
      <c r="E377" s="133"/>
      <c r="F377" s="133"/>
    </row>
    <row r="378" ht="15.75" customHeight="1">
      <c r="A378" s="133"/>
      <c r="B378" s="133"/>
      <c r="C378" s="133"/>
      <c r="D378" s="133"/>
      <c r="E378" s="133"/>
      <c r="F378" s="133"/>
    </row>
    <row r="379" ht="15.75" customHeight="1">
      <c r="A379" s="133"/>
      <c r="B379" s="133"/>
      <c r="C379" s="133"/>
      <c r="D379" s="133"/>
      <c r="E379" s="133"/>
      <c r="F379" s="133"/>
    </row>
    <row r="380" ht="15.75" customHeight="1">
      <c r="A380" s="133"/>
      <c r="B380" s="133"/>
      <c r="C380" s="133"/>
      <c r="D380" s="133"/>
      <c r="E380" s="133"/>
      <c r="F380" s="133"/>
    </row>
    <row r="381" ht="15.75" customHeight="1">
      <c r="A381" s="133"/>
      <c r="B381" s="133"/>
      <c r="C381" s="133"/>
      <c r="D381" s="133"/>
      <c r="E381" s="133"/>
      <c r="F381" s="133"/>
    </row>
    <row r="382" ht="15.75" customHeight="1">
      <c r="A382" s="133"/>
      <c r="B382" s="133"/>
      <c r="C382" s="133"/>
      <c r="D382" s="133"/>
      <c r="E382" s="133"/>
      <c r="F382" s="133"/>
    </row>
    <row r="383" ht="15.75" customHeight="1">
      <c r="A383" s="133"/>
      <c r="B383" s="133"/>
      <c r="C383" s="133"/>
      <c r="D383" s="133"/>
      <c r="E383" s="133"/>
      <c r="F383" s="133"/>
    </row>
    <row r="384" ht="15.75" customHeight="1">
      <c r="A384" s="133"/>
      <c r="B384" s="133"/>
      <c r="C384" s="133"/>
      <c r="D384" s="133"/>
      <c r="E384" s="133"/>
      <c r="F384" s="133"/>
    </row>
    <row r="385" ht="15.75" customHeight="1">
      <c r="A385" s="133"/>
      <c r="B385" s="133"/>
      <c r="C385" s="133"/>
      <c r="D385" s="133"/>
      <c r="E385" s="133"/>
      <c r="F385" s="133"/>
    </row>
    <row r="386" ht="15.75" customHeight="1">
      <c r="A386" s="133"/>
      <c r="B386" s="133"/>
      <c r="C386" s="133"/>
      <c r="D386" s="133"/>
      <c r="E386" s="133"/>
      <c r="F386" s="133"/>
    </row>
    <row r="387" ht="15.75" customHeight="1">
      <c r="A387" s="133"/>
      <c r="B387" s="133"/>
      <c r="C387" s="133"/>
      <c r="D387" s="133"/>
      <c r="E387" s="133"/>
      <c r="F387" s="133"/>
    </row>
    <row r="388" ht="15.75" customHeight="1">
      <c r="A388" s="133"/>
      <c r="B388" s="133"/>
      <c r="C388" s="133"/>
      <c r="D388" s="133"/>
      <c r="E388" s="133"/>
      <c r="F388" s="133"/>
    </row>
    <row r="389" ht="15.75" customHeight="1">
      <c r="A389" s="133"/>
      <c r="B389" s="133"/>
      <c r="C389" s="133"/>
      <c r="D389" s="133"/>
      <c r="E389" s="133"/>
      <c r="F389" s="133"/>
    </row>
    <row r="390" ht="15.75" customHeight="1">
      <c r="A390" s="133"/>
      <c r="B390" s="133"/>
      <c r="C390" s="133"/>
      <c r="D390" s="133"/>
      <c r="E390" s="133"/>
      <c r="F390" s="133"/>
    </row>
    <row r="391" ht="15.75" customHeight="1">
      <c r="A391" s="133"/>
      <c r="B391" s="133"/>
      <c r="C391" s="133"/>
      <c r="D391" s="133"/>
      <c r="E391" s="133"/>
      <c r="F391" s="133"/>
    </row>
    <row r="392" ht="15.75" customHeight="1">
      <c r="A392" s="133"/>
      <c r="B392" s="133"/>
      <c r="C392" s="133"/>
      <c r="D392" s="133"/>
      <c r="E392" s="133"/>
      <c r="F392" s="133"/>
    </row>
    <row r="393" ht="15.75" customHeight="1">
      <c r="A393" s="133"/>
      <c r="B393" s="133"/>
      <c r="C393" s="133"/>
      <c r="D393" s="133"/>
      <c r="E393" s="133"/>
      <c r="F393" s="133"/>
    </row>
    <row r="394" ht="15.75" customHeight="1">
      <c r="A394" s="133"/>
      <c r="B394" s="133"/>
      <c r="C394" s="133"/>
      <c r="D394" s="133"/>
      <c r="E394" s="133"/>
      <c r="F394" s="133"/>
    </row>
    <row r="395" ht="15.75" customHeight="1">
      <c r="A395" s="133"/>
      <c r="B395" s="133"/>
      <c r="C395" s="133"/>
      <c r="D395" s="133"/>
      <c r="E395" s="133"/>
      <c r="F395" s="133"/>
    </row>
    <row r="396" ht="15.75" customHeight="1">
      <c r="A396" s="133"/>
      <c r="B396" s="133"/>
      <c r="C396" s="133"/>
      <c r="D396" s="133"/>
      <c r="E396" s="133"/>
      <c r="F396" s="133"/>
    </row>
    <row r="397" ht="15.75" customHeight="1">
      <c r="A397" s="133"/>
      <c r="B397" s="133"/>
      <c r="C397" s="133"/>
      <c r="D397" s="133"/>
      <c r="E397" s="133"/>
      <c r="F397" s="133"/>
    </row>
    <row r="398" ht="15.75" customHeight="1">
      <c r="A398" s="133"/>
      <c r="B398" s="133"/>
      <c r="C398" s="133"/>
      <c r="D398" s="133"/>
      <c r="E398" s="133"/>
      <c r="F398" s="133"/>
    </row>
    <row r="399" ht="15.75" customHeight="1">
      <c r="A399" s="133"/>
      <c r="B399" s="133"/>
      <c r="C399" s="133"/>
      <c r="D399" s="133"/>
      <c r="E399" s="133"/>
      <c r="F399" s="133"/>
    </row>
    <row r="400" ht="15.75" customHeight="1">
      <c r="A400" s="133"/>
      <c r="B400" s="133"/>
      <c r="C400" s="133"/>
      <c r="D400" s="133"/>
      <c r="E400" s="133"/>
      <c r="F400" s="133"/>
    </row>
    <row r="401" ht="15.75" customHeight="1">
      <c r="A401" s="133"/>
      <c r="B401" s="133"/>
      <c r="C401" s="133"/>
      <c r="D401" s="133"/>
      <c r="E401" s="133"/>
      <c r="F401" s="133"/>
    </row>
    <row r="402" ht="15.75" customHeight="1">
      <c r="A402" s="133"/>
      <c r="B402" s="133"/>
      <c r="C402" s="133"/>
      <c r="D402" s="133"/>
      <c r="E402" s="133"/>
      <c r="F402" s="133"/>
    </row>
    <row r="403" ht="15.75" customHeight="1">
      <c r="A403" s="133"/>
      <c r="B403" s="133"/>
      <c r="C403" s="133"/>
      <c r="D403" s="133"/>
      <c r="E403" s="133"/>
      <c r="F403" s="133"/>
    </row>
    <row r="404" ht="15.75" customHeight="1">
      <c r="A404" s="133"/>
      <c r="B404" s="133"/>
      <c r="C404" s="133"/>
      <c r="D404" s="133"/>
      <c r="E404" s="133"/>
      <c r="F404" s="133"/>
    </row>
    <row r="405" ht="15.75" customHeight="1">
      <c r="A405" s="133"/>
      <c r="B405" s="133"/>
      <c r="C405" s="133"/>
      <c r="D405" s="133"/>
      <c r="E405" s="133"/>
      <c r="F405" s="133"/>
    </row>
    <row r="406" ht="15.75" customHeight="1">
      <c r="A406" s="133"/>
      <c r="B406" s="133"/>
      <c r="C406" s="133"/>
      <c r="D406" s="133"/>
      <c r="E406" s="133"/>
      <c r="F406" s="133"/>
    </row>
    <row r="407" ht="15.75" customHeight="1">
      <c r="A407" s="133"/>
      <c r="B407" s="133"/>
      <c r="C407" s="133"/>
      <c r="D407" s="133"/>
      <c r="E407" s="133"/>
      <c r="F407" s="133"/>
    </row>
    <row r="408" ht="15.75" customHeight="1">
      <c r="A408" s="133"/>
      <c r="B408" s="133"/>
      <c r="C408" s="133"/>
      <c r="D408" s="133"/>
      <c r="E408" s="133"/>
      <c r="F408" s="133"/>
    </row>
    <row r="409" ht="15.75" customHeight="1">
      <c r="A409" s="133"/>
      <c r="B409" s="133"/>
      <c r="C409" s="133"/>
      <c r="D409" s="133"/>
      <c r="E409" s="133"/>
      <c r="F409" s="133"/>
    </row>
    <row r="410" ht="15.75" customHeight="1">
      <c r="A410" s="133"/>
      <c r="B410" s="133"/>
      <c r="C410" s="133"/>
      <c r="D410" s="133"/>
      <c r="E410" s="133"/>
      <c r="F410" s="133"/>
    </row>
    <row r="411" ht="15.75" customHeight="1">
      <c r="A411" s="133"/>
      <c r="B411" s="133"/>
      <c r="C411" s="133"/>
      <c r="D411" s="133"/>
      <c r="E411" s="133"/>
      <c r="F411" s="133"/>
    </row>
    <row r="412" ht="15.75" customHeight="1">
      <c r="A412" s="133"/>
      <c r="B412" s="133"/>
      <c r="C412" s="133"/>
      <c r="D412" s="133"/>
      <c r="E412" s="133"/>
      <c r="F412" s="133"/>
    </row>
    <row r="413" ht="15.75" customHeight="1">
      <c r="A413" s="133"/>
      <c r="B413" s="133"/>
      <c r="C413" s="133"/>
      <c r="D413" s="133"/>
      <c r="E413" s="133"/>
      <c r="F413" s="133"/>
    </row>
    <row r="414" ht="15.75" customHeight="1">
      <c r="A414" s="133"/>
      <c r="B414" s="133"/>
      <c r="C414" s="133"/>
      <c r="D414" s="133"/>
      <c r="E414" s="133"/>
      <c r="F414" s="133"/>
    </row>
    <row r="415" ht="15.75" customHeight="1">
      <c r="A415" s="133"/>
      <c r="B415" s="133"/>
      <c r="C415" s="133"/>
      <c r="D415" s="133"/>
      <c r="E415" s="133"/>
      <c r="F415" s="133"/>
    </row>
    <row r="416" ht="15.75" customHeight="1">
      <c r="A416" s="133"/>
      <c r="B416" s="133"/>
      <c r="C416" s="133"/>
      <c r="D416" s="133"/>
      <c r="E416" s="133"/>
      <c r="F416" s="133"/>
    </row>
    <row r="417" ht="15.75" customHeight="1">
      <c r="A417" s="133"/>
      <c r="B417" s="133"/>
      <c r="C417" s="133"/>
      <c r="D417" s="133"/>
      <c r="E417" s="133"/>
      <c r="F417" s="133"/>
    </row>
    <row r="418" ht="15.75" customHeight="1">
      <c r="A418" s="133"/>
      <c r="B418" s="133"/>
      <c r="C418" s="133"/>
      <c r="D418" s="133"/>
      <c r="E418" s="133"/>
      <c r="F418" s="133"/>
    </row>
    <row r="419" ht="15.75" customHeight="1">
      <c r="A419" s="133"/>
      <c r="B419" s="133"/>
      <c r="C419" s="133"/>
      <c r="D419" s="133"/>
      <c r="E419" s="133"/>
      <c r="F419" s="133"/>
    </row>
    <row r="420" ht="15.75" customHeight="1">
      <c r="A420" s="133"/>
      <c r="B420" s="133"/>
      <c r="C420" s="133"/>
      <c r="D420" s="133"/>
      <c r="E420" s="133"/>
      <c r="F420" s="133"/>
    </row>
    <row r="421" ht="15.75" customHeight="1">
      <c r="A421" s="133"/>
      <c r="B421" s="133"/>
      <c r="C421" s="133"/>
      <c r="D421" s="133"/>
      <c r="E421" s="133"/>
      <c r="F421" s="133"/>
    </row>
    <row r="422" ht="15.75" customHeight="1">
      <c r="A422" s="133"/>
      <c r="B422" s="133"/>
      <c r="C422" s="133"/>
      <c r="D422" s="133"/>
      <c r="E422" s="133"/>
      <c r="F422" s="133"/>
    </row>
    <row r="423" ht="15.75" customHeight="1">
      <c r="A423" s="133"/>
      <c r="B423" s="133"/>
      <c r="C423" s="133"/>
      <c r="D423" s="133"/>
      <c r="E423" s="133"/>
      <c r="F423" s="133"/>
    </row>
    <row r="424" ht="15.75" customHeight="1">
      <c r="A424" s="133"/>
      <c r="B424" s="133"/>
      <c r="C424" s="133"/>
      <c r="D424" s="133"/>
      <c r="E424" s="133"/>
      <c r="F424" s="133"/>
    </row>
    <row r="425" ht="15.75" customHeight="1">
      <c r="A425" s="133"/>
      <c r="B425" s="133"/>
      <c r="C425" s="133"/>
      <c r="D425" s="133"/>
      <c r="E425" s="133"/>
      <c r="F425" s="133"/>
    </row>
    <row r="426" ht="15.75" customHeight="1">
      <c r="A426" s="133"/>
      <c r="B426" s="133"/>
      <c r="C426" s="133"/>
      <c r="D426" s="133"/>
      <c r="E426" s="133"/>
      <c r="F426" s="133"/>
    </row>
    <row r="427" ht="15.75" customHeight="1">
      <c r="A427" s="133"/>
      <c r="B427" s="133"/>
      <c r="C427" s="133"/>
      <c r="D427" s="133"/>
      <c r="E427" s="133"/>
      <c r="F427" s="133"/>
    </row>
    <row r="428" ht="15.75" customHeight="1">
      <c r="A428" s="133"/>
      <c r="B428" s="133"/>
      <c r="C428" s="133"/>
      <c r="D428" s="133"/>
      <c r="E428" s="133"/>
      <c r="F428" s="133"/>
    </row>
    <row r="429" ht="15.75" customHeight="1">
      <c r="A429" s="133"/>
      <c r="B429" s="133"/>
      <c r="C429" s="133"/>
      <c r="D429" s="133"/>
      <c r="E429" s="133"/>
      <c r="F429" s="133"/>
    </row>
    <row r="430" ht="15.75" customHeight="1">
      <c r="A430" s="133"/>
      <c r="B430" s="133"/>
      <c r="C430" s="133"/>
      <c r="D430" s="133"/>
      <c r="E430" s="133"/>
      <c r="F430" s="133"/>
    </row>
    <row r="431" ht="15.75" customHeight="1">
      <c r="A431" s="133"/>
      <c r="B431" s="133"/>
      <c r="C431" s="133"/>
      <c r="D431" s="133"/>
      <c r="E431" s="133"/>
      <c r="F431" s="133"/>
    </row>
    <row r="432" ht="15.75" customHeight="1">
      <c r="A432" s="133"/>
      <c r="B432" s="133"/>
      <c r="C432" s="133"/>
      <c r="D432" s="133"/>
      <c r="E432" s="133"/>
      <c r="F432" s="133"/>
    </row>
    <row r="433" ht="15.75" customHeight="1">
      <c r="A433" s="133"/>
      <c r="B433" s="133"/>
      <c r="C433" s="133"/>
      <c r="D433" s="133"/>
      <c r="E433" s="133"/>
      <c r="F433" s="133"/>
    </row>
    <row r="434" ht="15.75" customHeight="1">
      <c r="A434" s="133"/>
      <c r="B434" s="133"/>
      <c r="C434" s="133"/>
      <c r="D434" s="133"/>
      <c r="E434" s="133"/>
      <c r="F434" s="133"/>
    </row>
    <row r="435" ht="15.75" customHeight="1">
      <c r="A435" s="133"/>
      <c r="B435" s="133"/>
      <c r="C435" s="133"/>
      <c r="D435" s="133"/>
      <c r="E435" s="133"/>
      <c r="F435" s="133"/>
    </row>
    <row r="436" ht="15.75" customHeight="1">
      <c r="A436" s="133"/>
      <c r="B436" s="133"/>
      <c r="C436" s="133"/>
      <c r="D436" s="133"/>
      <c r="E436" s="133"/>
      <c r="F436" s="133"/>
    </row>
    <row r="437" ht="15.75" customHeight="1">
      <c r="A437" s="133"/>
      <c r="B437" s="133"/>
      <c r="C437" s="133"/>
      <c r="D437" s="133"/>
      <c r="E437" s="133"/>
      <c r="F437" s="133"/>
    </row>
    <row r="438" ht="15.75" customHeight="1">
      <c r="A438" s="133"/>
      <c r="B438" s="133"/>
      <c r="C438" s="133"/>
      <c r="D438" s="133"/>
      <c r="E438" s="133"/>
      <c r="F438" s="133"/>
    </row>
    <row r="439" ht="15.75" customHeight="1">
      <c r="A439" s="133"/>
      <c r="B439" s="133"/>
      <c r="C439" s="133"/>
      <c r="D439" s="133"/>
      <c r="E439" s="133"/>
      <c r="F439" s="133"/>
    </row>
    <row r="440" ht="15.75" customHeight="1">
      <c r="A440" s="133"/>
      <c r="B440" s="133"/>
      <c r="C440" s="133"/>
      <c r="D440" s="133"/>
      <c r="E440" s="133"/>
      <c r="F440" s="133"/>
    </row>
    <row r="441" ht="15.75" customHeight="1">
      <c r="A441" s="133"/>
      <c r="B441" s="133"/>
      <c r="C441" s="133"/>
      <c r="D441" s="133"/>
      <c r="E441" s="133"/>
      <c r="F441" s="133"/>
    </row>
    <row r="442" ht="15.75" customHeight="1">
      <c r="A442" s="133"/>
      <c r="B442" s="133"/>
      <c r="C442" s="133"/>
      <c r="D442" s="133"/>
      <c r="E442" s="133"/>
      <c r="F442" s="133"/>
    </row>
    <row r="443" ht="15.75" customHeight="1">
      <c r="A443" s="133"/>
      <c r="B443" s="133"/>
      <c r="C443" s="133"/>
      <c r="D443" s="133"/>
      <c r="E443" s="133"/>
      <c r="F443" s="133"/>
    </row>
    <row r="444" ht="15.75" customHeight="1">
      <c r="A444" s="133"/>
      <c r="B444" s="133"/>
      <c r="C444" s="133"/>
      <c r="D444" s="133"/>
      <c r="E444" s="133"/>
      <c r="F444" s="133"/>
    </row>
    <row r="445" ht="15.75" customHeight="1">
      <c r="A445" s="133"/>
      <c r="B445" s="133"/>
      <c r="C445" s="133"/>
      <c r="D445" s="133"/>
      <c r="E445" s="133"/>
      <c r="F445" s="133"/>
    </row>
    <row r="446" ht="15.75" customHeight="1">
      <c r="A446" s="133"/>
      <c r="B446" s="133"/>
      <c r="C446" s="133"/>
      <c r="D446" s="133"/>
      <c r="E446" s="133"/>
      <c r="F446" s="133"/>
    </row>
    <row r="447" ht="15.75" customHeight="1">
      <c r="A447" s="133"/>
      <c r="B447" s="133"/>
      <c r="C447" s="133"/>
      <c r="D447" s="133"/>
      <c r="E447" s="133"/>
      <c r="F447" s="133"/>
    </row>
    <row r="448" ht="15.75" customHeight="1">
      <c r="A448" s="133"/>
      <c r="B448" s="133"/>
      <c r="C448" s="133"/>
      <c r="D448" s="133"/>
      <c r="E448" s="133"/>
      <c r="F448" s="133"/>
    </row>
    <row r="449" ht="15.75" customHeight="1">
      <c r="A449" s="133"/>
      <c r="B449" s="133"/>
      <c r="C449" s="133"/>
      <c r="D449" s="133"/>
      <c r="E449" s="133"/>
      <c r="F449" s="133"/>
    </row>
    <row r="450" ht="15.75" customHeight="1">
      <c r="A450" s="133"/>
      <c r="B450" s="133"/>
      <c r="C450" s="133"/>
      <c r="D450" s="133"/>
      <c r="E450" s="133"/>
      <c r="F450" s="133"/>
    </row>
    <row r="451" ht="15.75" customHeight="1">
      <c r="A451" s="133"/>
      <c r="B451" s="133"/>
      <c r="C451" s="133"/>
      <c r="D451" s="133"/>
      <c r="E451" s="133"/>
      <c r="F451" s="133"/>
    </row>
    <row r="452" ht="15.75" customHeight="1">
      <c r="A452" s="133"/>
      <c r="B452" s="133"/>
      <c r="C452" s="133"/>
      <c r="D452" s="133"/>
      <c r="E452" s="133"/>
      <c r="F452" s="133"/>
    </row>
    <row r="453" ht="15.75" customHeight="1">
      <c r="A453" s="133"/>
      <c r="B453" s="133"/>
      <c r="C453" s="133"/>
      <c r="D453" s="133"/>
      <c r="E453" s="133"/>
      <c r="F453" s="133"/>
    </row>
    <row r="454" ht="15.75" customHeight="1">
      <c r="A454" s="133"/>
      <c r="B454" s="133"/>
      <c r="C454" s="133"/>
      <c r="D454" s="133"/>
      <c r="E454" s="133"/>
      <c r="F454" s="133"/>
    </row>
    <row r="455" ht="15.75" customHeight="1">
      <c r="A455" s="133"/>
      <c r="B455" s="133"/>
      <c r="C455" s="133"/>
      <c r="D455" s="133"/>
      <c r="E455" s="133"/>
      <c r="F455" s="133"/>
    </row>
    <row r="456" ht="15.75" customHeight="1">
      <c r="A456" s="133"/>
      <c r="B456" s="133"/>
      <c r="C456" s="133"/>
      <c r="D456" s="133"/>
      <c r="E456" s="133"/>
      <c r="F456" s="133"/>
    </row>
    <row r="457" ht="15.75" customHeight="1">
      <c r="A457" s="133"/>
      <c r="B457" s="133"/>
      <c r="C457" s="133"/>
      <c r="D457" s="133"/>
      <c r="E457" s="133"/>
      <c r="F457" s="133"/>
    </row>
    <row r="458" ht="15.75" customHeight="1">
      <c r="A458" s="133"/>
      <c r="B458" s="133"/>
      <c r="C458" s="133"/>
      <c r="D458" s="133"/>
      <c r="E458" s="133"/>
      <c r="F458" s="133"/>
    </row>
    <row r="459" ht="15.75" customHeight="1">
      <c r="A459" s="133"/>
      <c r="B459" s="133"/>
      <c r="C459" s="133"/>
      <c r="D459" s="133"/>
      <c r="E459" s="133"/>
      <c r="F459" s="133"/>
    </row>
    <row r="460" ht="15.75" customHeight="1">
      <c r="A460" s="133"/>
      <c r="B460" s="133"/>
      <c r="C460" s="133"/>
      <c r="D460" s="133"/>
      <c r="E460" s="133"/>
      <c r="F460" s="133"/>
    </row>
    <row r="461" ht="15.75" customHeight="1">
      <c r="A461" s="133"/>
      <c r="B461" s="133"/>
      <c r="C461" s="133"/>
      <c r="D461" s="133"/>
      <c r="E461" s="133"/>
      <c r="F461" s="133"/>
    </row>
    <row r="462" ht="15.75" customHeight="1">
      <c r="A462" s="133"/>
      <c r="B462" s="133"/>
      <c r="C462" s="133"/>
      <c r="D462" s="133"/>
      <c r="E462" s="133"/>
      <c r="F462" s="133"/>
    </row>
    <row r="463" ht="15.75" customHeight="1">
      <c r="A463" s="133"/>
      <c r="B463" s="133"/>
      <c r="C463" s="133"/>
      <c r="D463" s="133"/>
      <c r="E463" s="133"/>
      <c r="F463" s="133"/>
    </row>
    <row r="464" ht="15.75" customHeight="1">
      <c r="A464" s="133"/>
      <c r="B464" s="133"/>
      <c r="C464" s="133"/>
      <c r="D464" s="133"/>
      <c r="E464" s="133"/>
      <c r="F464" s="133"/>
    </row>
    <row r="465" ht="15.75" customHeight="1">
      <c r="A465" s="133"/>
      <c r="B465" s="133"/>
      <c r="C465" s="133"/>
      <c r="D465" s="133"/>
      <c r="E465" s="133"/>
      <c r="F465" s="133"/>
    </row>
    <row r="466" ht="15.75" customHeight="1">
      <c r="A466" s="133"/>
      <c r="B466" s="133"/>
      <c r="C466" s="133"/>
      <c r="D466" s="133"/>
      <c r="E466" s="133"/>
      <c r="F466" s="133"/>
    </row>
    <row r="467" ht="15.75" customHeight="1">
      <c r="A467" s="133"/>
      <c r="B467" s="133"/>
      <c r="C467" s="133"/>
      <c r="D467" s="133"/>
      <c r="E467" s="133"/>
      <c r="F467" s="133"/>
    </row>
    <row r="468" ht="15.75" customHeight="1">
      <c r="A468" s="133"/>
      <c r="B468" s="133"/>
      <c r="C468" s="133"/>
      <c r="D468" s="133"/>
      <c r="E468" s="133"/>
      <c r="F468" s="133"/>
    </row>
    <row r="469" ht="15.75" customHeight="1">
      <c r="A469" s="133"/>
      <c r="B469" s="133"/>
      <c r="C469" s="133"/>
      <c r="D469" s="133"/>
      <c r="E469" s="133"/>
      <c r="F469" s="133"/>
    </row>
    <row r="470" ht="15.75" customHeight="1">
      <c r="A470" s="133"/>
      <c r="B470" s="133"/>
      <c r="C470" s="133"/>
      <c r="D470" s="133"/>
      <c r="E470" s="133"/>
      <c r="F470" s="133"/>
    </row>
    <row r="471" ht="15.75" customHeight="1">
      <c r="A471" s="133"/>
      <c r="B471" s="133"/>
      <c r="C471" s="133"/>
      <c r="D471" s="133"/>
      <c r="E471" s="133"/>
      <c r="F471" s="133"/>
    </row>
    <row r="472" ht="15.75" customHeight="1">
      <c r="A472" s="133"/>
      <c r="B472" s="133"/>
      <c r="C472" s="133"/>
      <c r="D472" s="133"/>
      <c r="E472" s="133"/>
      <c r="F472" s="133"/>
    </row>
    <row r="473" ht="15.75" customHeight="1">
      <c r="A473" s="133"/>
      <c r="B473" s="133"/>
      <c r="C473" s="133"/>
      <c r="D473" s="133"/>
      <c r="E473" s="133"/>
      <c r="F473" s="133"/>
    </row>
    <row r="474" ht="15.75" customHeight="1">
      <c r="A474" s="133"/>
      <c r="B474" s="133"/>
      <c r="C474" s="133"/>
      <c r="D474" s="133"/>
      <c r="E474" s="133"/>
      <c r="F474" s="133"/>
    </row>
    <row r="475" ht="15.75" customHeight="1">
      <c r="A475" s="133"/>
      <c r="B475" s="133"/>
      <c r="C475" s="133"/>
      <c r="D475" s="133"/>
      <c r="E475" s="133"/>
      <c r="F475" s="133"/>
    </row>
    <row r="476" ht="15.75" customHeight="1">
      <c r="A476" s="133"/>
      <c r="B476" s="133"/>
      <c r="C476" s="133"/>
      <c r="D476" s="133"/>
      <c r="E476" s="133"/>
      <c r="F476" s="133"/>
    </row>
    <row r="477" ht="15.75" customHeight="1">
      <c r="A477" s="133"/>
      <c r="B477" s="133"/>
      <c r="C477" s="133"/>
      <c r="D477" s="133"/>
      <c r="E477" s="133"/>
      <c r="F477" s="133"/>
    </row>
    <row r="478" ht="15.75" customHeight="1">
      <c r="A478" s="133"/>
      <c r="B478" s="133"/>
      <c r="C478" s="133"/>
      <c r="D478" s="133"/>
      <c r="E478" s="133"/>
      <c r="F478" s="133"/>
    </row>
    <row r="479" ht="15.75" customHeight="1">
      <c r="A479" s="133"/>
      <c r="B479" s="133"/>
      <c r="C479" s="133"/>
      <c r="D479" s="133"/>
      <c r="E479" s="133"/>
      <c r="F479" s="133"/>
    </row>
    <row r="480" ht="15.75" customHeight="1">
      <c r="A480" s="133"/>
      <c r="B480" s="133"/>
      <c r="C480" s="133"/>
      <c r="D480" s="133"/>
      <c r="E480" s="133"/>
      <c r="F480" s="133"/>
    </row>
    <row r="481" ht="15.75" customHeight="1">
      <c r="A481" s="133"/>
      <c r="B481" s="133"/>
      <c r="C481" s="133"/>
      <c r="D481" s="133"/>
      <c r="E481" s="133"/>
      <c r="F481" s="133"/>
    </row>
    <row r="482" ht="15.75" customHeight="1">
      <c r="A482" s="133"/>
      <c r="B482" s="133"/>
      <c r="C482" s="133"/>
      <c r="D482" s="133"/>
      <c r="E482" s="133"/>
      <c r="F482" s="133"/>
    </row>
    <row r="483" ht="15.75" customHeight="1">
      <c r="A483" s="133"/>
      <c r="B483" s="133"/>
      <c r="C483" s="133"/>
      <c r="D483" s="133"/>
      <c r="E483" s="133"/>
      <c r="F483" s="133"/>
    </row>
    <row r="484" ht="15.75" customHeight="1">
      <c r="A484" s="133"/>
      <c r="B484" s="133"/>
      <c r="C484" s="133"/>
      <c r="D484" s="133"/>
      <c r="E484" s="133"/>
      <c r="F484" s="133"/>
    </row>
    <row r="485" ht="15.75" customHeight="1">
      <c r="A485" s="133"/>
      <c r="B485" s="133"/>
      <c r="C485" s="133"/>
      <c r="D485" s="133"/>
      <c r="E485" s="133"/>
      <c r="F485" s="133"/>
    </row>
    <row r="486" ht="15.75" customHeight="1">
      <c r="A486" s="133"/>
      <c r="B486" s="133"/>
      <c r="C486" s="133"/>
      <c r="D486" s="133"/>
      <c r="E486" s="133"/>
      <c r="F486" s="133"/>
    </row>
    <row r="487" ht="15.75" customHeight="1">
      <c r="A487" s="133"/>
      <c r="B487" s="133"/>
      <c r="C487" s="133"/>
      <c r="D487" s="133"/>
      <c r="E487" s="133"/>
      <c r="F487" s="133"/>
    </row>
    <row r="488" ht="15.75" customHeight="1">
      <c r="A488" s="133"/>
      <c r="B488" s="133"/>
      <c r="C488" s="133"/>
      <c r="D488" s="133"/>
      <c r="E488" s="133"/>
      <c r="F488" s="133"/>
    </row>
    <row r="489" ht="15.75" customHeight="1">
      <c r="A489" s="133"/>
      <c r="B489" s="133"/>
      <c r="C489" s="133"/>
      <c r="D489" s="133"/>
      <c r="E489" s="133"/>
      <c r="F489" s="133"/>
    </row>
    <row r="490" ht="15.75" customHeight="1">
      <c r="A490" s="133"/>
      <c r="B490" s="133"/>
      <c r="C490" s="133"/>
      <c r="D490" s="133"/>
      <c r="E490" s="133"/>
      <c r="F490" s="133"/>
    </row>
    <row r="491" ht="15.75" customHeight="1">
      <c r="A491" s="133"/>
      <c r="B491" s="133"/>
      <c r="C491" s="133"/>
      <c r="D491" s="133"/>
      <c r="E491" s="133"/>
      <c r="F491" s="133"/>
    </row>
    <row r="492" ht="15.75" customHeight="1">
      <c r="A492" s="133"/>
      <c r="B492" s="133"/>
      <c r="C492" s="133"/>
      <c r="D492" s="133"/>
      <c r="E492" s="133"/>
      <c r="F492" s="133"/>
    </row>
    <row r="493" ht="15.75" customHeight="1">
      <c r="A493" s="133"/>
      <c r="B493" s="133"/>
      <c r="C493" s="133"/>
      <c r="D493" s="133"/>
      <c r="E493" s="133"/>
      <c r="F493" s="133"/>
    </row>
    <row r="494" ht="15.75" customHeight="1">
      <c r="A494" s="133"/>
      <c r="B494" s="133"/>
      <c r="C494" s="133"/>
      <c r="D494" s="133"/>
      <c r="E494" s="133"/>
      <c r="F494" s="133"/>
    </row>
    <row r="495" ht="15.75" customHeight="1">
      <c r="A495" s="133"/>
      <c r="B495" s="133"/>
      <c r="C495" s="133"/>
      <c r="D495" s="133"/>
      <c r="E495" s="133"/>
      <c r="F495" s="133"/>
    </row>
    <row r="496" ht="15.75" customHeight="1">
      <c r="A496" s="133"/>
      <c r="B496" s="133"/>
      <c r="C496" s="133"/>
      <c r="D496" s="133"/>
      <c r="E496" s="133"/>
      <c r="F496" s="133"/>
    </row>
    <row r="497" ht="15.75" customHeight="1">
      <c r="A497" s="133"/>
      <c r="B497" s="133"/>
      <c r="C497" s="133"/>
      <c r="D497" s="133"/>
      <c r="E497" s="133"/>
      <c r="F497" s="133"/>
    </row>
    <row r="498" ht="15.75" customHeight="1">
      <c r="A498" s="133"/>
      <c r="B498" s="133"/>
      <c r="C498" s="133"/>
      <c r="D498" s="133"/>
      <c r="E498" s="133"/>
      <c r="F498" s="133"/>
    </row>
    <row r="499" ht="15.75" customHeight="1">
      <c r="A499" s="133"/>
      <c r="B499" s="133"/>
      <c r="C499" s="133"/>
      <c r="D499" s="133"/>
      <c r="E499" s="133"/>
      <c r="F499" s="133"/>
    </row>
    <row r="500" ht="15.75" customHeight="1">
      <c r="A500" s="133"/>
      <c r="B500" s="133"/>
      <c r="C500" s="133"/>
      <c r="D500" s="133"/>
      <c r="E500" s="133"/>
      <c r="F500" s="133"/>
    </row>
    <row r="501" ht="15.75" customHeight="1">
      <c r="A501" s="133"/>
      <c r="B501" s="133"/>
      <c r="C501" s="133"/>
      <c r="D501" s="133"/>
      <c r="E501" s="133"/>
      <c r="F501" s="133"/>
    </row>
    <row r="502" ht="15.75" customHeight="1">
      <c r="A502" s="133"/>
      <c r="B502" s="133"/>
      <c r="C502" s="133"/>
      <c r="D502" s="133"/>
      <c r="E502" s="133"/>
      <c r="F502" s="133"/>
    </row>
    <row r="503" ht="15.75" customHeight="1">
      <c r="A503" s="133"/>
      <c r="B503" s="133"/>
      <c r="C503" s="133"/>
      <c r="D503" s="133"/>
      <c r="E503" s="133"/>
      <c r="F503" s="133"/>
    </row>
    <row r="504" ht="15.75" customHeight="1">
      <c r="A504" s="133"/>
      <c r="B504" s="133"/>
      <c r="C504" s="133"/>
      <c r="D504" s="133"/>
      <c r="E504" s="133"/>
      <c r="F504" s="133"/>
    </row>
    <row r="505" ht="15.75" customHeight="1">
      <c r="A505" s="133"/>
      <c r="B505" s="133"/>
      <c r="C505" s="133"/>
      <c r="D505" s="133"/>
      <c r="E505" s="133"/>
      <c r="F505" s="133"/>
    </row>
    <row r="506" ht="15.75" customHeight="1">
      <c r="A506" s="133"/>
      <c r="B506" s="133"/>
      <c r="C506" s="133"/>
      <c r="D506" s="133"/>
      <c r="E506" s="133"/>
      <c r="F506" s="133"/>
    </row>
    <row r="507" ht="15.75" customHeight="1">
      <c r="A507" s="133"/>
      <c r="B507" s="133"/>
      <c r="C507" s="133"/>
      <c r="D507" s="133"/>
      <c r="E507" s="133"/>
      <c r="F507" s="133"/>
    </row>
    <row r="508" ht="15.75" customHeight="1">
      <c r="A508" s="133"/>
      <c r="B508" s="133"/>
      <c r="C508" s="133"/>
      <c r="D508" s="133"/>
      <c r="E508" s="133"/>
      <c r="F508" s="133"/>
    </row>
    <row r="509" ht="15.75" customHeight="1">
      <c r="A509" s="133"/>
      <c r="B509" s="133"/>
      <c r="C509" s="133"/>
      <c r="D509" s="133"/>
      <c r="E509" s="133"/>
      <c r="F509" s="133"/>
    </row>
    <row r="510" ht="15.75" customHeight="1">
      <c r="A510" s="133"/>
      <c r="B510" s="133"/>
      <c r="C510" s="133"/>
      <c r="D510" s="133"/>
      <c r="E510" s="133"/>
      <c r="F510" s="133"/>
    </row>
    <row r="511" ht="15.75" customHeight="1">
      <c r="A511" s="133"/>
      <c r="B511" s="133"/>
      <c r="C511" s="133"/>
      <c r="D511" s="133"/>
      <c r="E511" s="133"/>
      <c r="F511" s="133"/>
    </row>
    <row r="512" ht="15.75" customHeight="1">
      <c r="A512" s="133"/>
      <c r="B512" s="133"/>
      <c r="C512" s="133"/>
      <c r="D512" s="133"/>
      <c r="E512" s="133"/>
      <c r="F512" s="133"/>
    </row>
    <row r="513" ht="15.75" customHeight="1">
      <c r="A513" s="133"/>
      <c r="B513" s="133"/>
      <c r="C513" s="133"/>
      <c r="D513" s="133"/>
      <c r="E513" s="133"/>
      <c r="F513" s="133"/>
    </row>
    <row r="514" ht="15.75" customHeight="1">
      <c r="A514" s="133"/>
      <c r="B514" s="133"/>
      <c r="C514" s="133"/>
      <c r="D514" s="133"/>
      <c r="E514" s="133"/>
      <c r="F514" s="133"/>
    </row>
    <row r="515" ht="15.75" customHeight="1">
      <c r="A515" s="133"/>
      <c r="B515" s="133"/>
      <c r="C515" s="133"/>
      <c r="D515" s="133"/>
      <c r="E515" s="133"/>
      <c r="F515" s="133"/>
    </row>
    <row r="516" ht="15.75" customHeight="1">
      <c r="A516" s="133"/>
      <c r="B516" s="133"/>
      <c r="C516" s="133"/>
      <c r="D516" s="133"/>
      <c r="E516" s="133"/>
      <c r="F516" s="133"/>
    </row>
    <row r="517" ht="15.75" customHeight="1">
      <c r="A517" s="133"/>
      <c r="B517" s="133"/>
      <c r="C517" s="133"/>
      <c r="D517" s="133"/>
      <c r="E517" s="133"/>
      <c r="F517" s="133"/>
    </row>
    <row r="518" ht="15.75" customHeight="1">
      <c r="A518" s="133"/>
      <c r="B518" s="133"/>
      <c r="C518" s="133"/>
      <c r="D518" s="133"/>
      <c r="E518" s="133"/>
      <c r="F518" s="133"/>
    </row>
    <row r="519" ht="15.75" customHeight="1">
      <c r="A519" s="133"/>
      <c r="B519" s="133"/>
      <c r="C519" s="133"/>
      <c r="D519" s="133"/>
      <c r="E519" s="133"/>
      <c r="F519" s="133"/>
    </row>
    <row r="520" ht="15.75" customHeight="1">
      <c r="A520" s="133"/>
      <c r="B520" s="133"/>
      <c r="C520" s="133"/>
      <c r="D520" s="133"/>
      <c r="E520" s="133"/>
      <c r="F520" s="133"/>
    </row>
    <row r="521" ht="15.75" customHeight="1">
      <c r="A521" s="133"/>
      <c r="B521" s="133"/>
      <c r="C521" s="133"/>
      <c r="D521" s="133"/>
      <c r="E521" s="133"/>
      <c r="F521" s="133"/>
    </row>
    <row r="522" ht="15.75" customHeight="1">
      <c r="A522" s="133"/>
      <c r="B522" s="133"/>
      <c r="C522" s="133"/>
      <c r="D522" s="133"/>
      <c r="E522" s="133"/>
      <c r="F522" s="133"/>
    </row>
    <row r="523" ht="15.75" customHeight="1">
      <c r="A523" s="133"/>
      <c r="B523" s="133"/>
      <c r="C523" s="133"/>
      <c r="D523" s="133"/>
      <c r="E523" s="133"/>
      <c r="F523" s="133"/>
    </row>
    <row r="524" ht="15.75" customHeight="1">
      <c r="A524" s="133"/>
      <c r="B524" s="133"/>
      <c r="C524" s="133"/>
      <c r="D524" s="133"/>
      <c r="E524" s="133"/>
      <c r="F524" s="133"/>
    </row>
    <row r="525" ht="15.75" customHeight="1">
      <c r="A525" s="133"/>
      <c r="B525" s="133"/>
      <c r="C525" s="133"/>
      <c r="D525" s="133"/>
      <c r="E525" s="133"/>
      <c r="F525" s="133"/>
    </row>
    <row r="526" ht="15.75" customHeight="1">
      <c r="A526" s="133"/>
      <c r="B526" s="133"/>
      <c r="C526" s="133"/>
      <c r="D526" s="133"/>
      <c r="E526" s="133"/>
      <c r="F526" s="133"/>
    </row>
    <row r="527" ht="15.75" customHeight="1">
      <c r="A527" s="133"/>
      <c r="B527" s="133"/>
      <c r="C527" s="133"/>
      <c r="D527" s="133"/>
      <c r="E527" s="133"/>
      <c r="F527" s="133"/>
    </row>
    <row r="528" ht="15.75" customHeight="1">
      <c r="A528" s="133"/>
      <c r="B528" s="133"/>
      <c r="C528" s="133"/>
      <c r="D528" s="133"/>
      <c r="E528" s="133"/>
      <c r="F528" s="133"/>
    </row>
    <row r="529" ht="15.75" customHeight="1">
      <c r="A529" s="133"/>
      <c r="B529" s="133"/>
      <c r="C529" s="133"/>
      <c r="D529" s="133"/>
      <c r="E529" s="133"/>
      <c r="F529" s="133"/>
    </row>
    <row r="530" ht="15.75" customHeight="1">
      <c r="A530" s="133"/>
      <c r="B530" s="133"/>
      <c r="C530" s="133"/>
      <c r="D530" s="133"/>
      <c r="E530" s="133"/>
      <c r="F530" s="133"/>
    </row>
    <row r="531" ht="15.75" customHeight="1">
      <c r="A531" s="133"/>
      <c r="B531" s="133"/>
      <c r="C531" s="133"/>
      <c r="D531" s="133"/>
      <c r="E531" s="133"/>
      <c r="F531" s="133"/>
    </row>
    <row r="532" ht="15.75" customHeight="1">
      <c r="A532" s="133"/>
      <c r="B532" s="133"/>
      <c r="C532" s="133"/>
      <c r="D532" s="133"/>
      <c r="E532" s="133"/>
      <c r="F532" s="133"/>
    </row>
    <row r="533" ht="15.75" customHeight="1">
      <c r="A533" s="133"/>
      <c r="B533" s="133"/>
      <c r="C533" s="133"/>
      <c r="D533" s="133"/>
      <c r="E533" s="133"/>
      <c r="F533" s="133"/>
    </row>
    <row r="534" ht="15.75" customHeight="1">
      <c r="A534" s="133"/>
      <c r="B534" s="133"/>
      <c r="C534" s="133"/>
      <c r="D534" s="133"/>
      <c r="E534" s="133"/>
      <c r="F534" s="133"/>
    </row>
    <row r="535" ht="15.75" customHeight="1">
      <c r="A535" s="133"/>
      <c r="B535" s="133"/>
      <c r="C535" s="133"/>
      <c r="D535" s="133"/>
      <c r="E535" s="133"/>
      <c r="F535" s="133"/>
    </row>
    <row r="536" ht="15.75" customHeight="1">
      <c r="A536" s="133"/>
      <c r="B536" s="133"/>
      <c r="C536" s="133"/>
      <c r="D536" s="133"/>
      <c r="E536" s="133"/>
      <c r="F536" s="133"/>
    </row>
    <row r="537" ht="15.75" customHeight="1">
      <c r="A537" s="133"/>
      <c r="B537" s="133"/>
      <c r="C537" s="133"/>
      <c r="D537" s="133"/>
      <c r="E537" s="133"/>
      <c r="F537" s="133"/>
    </row>
    <row r="538" ht="15.75" customHeight="1">
      <c r="A538" s="133"/>
      <c r="B538" s="133"/>
      <c r="C538" s="133"/>
      <c r="D538" s="133"/>
      <c r="E538" s="133"/>
      <c r="F538" s="133"/>
    </row>
    <row r="539" ht="15.75" customHeight="1">
      <c r="A539" s="133"/>
      <c r="B539" s="133"/>
      <c r="C539" s="133"/>
      <c r="D539" s="133"/>
      <c r="E539" s="133"/>
      <c r="F539" s="133"/>
    </row>
    <row r="540" ht="15.75" customHeight="1">
      <c r="A540" s="133"/>
      <c r="B540" s="133"/>
      <c r="C540" s="133"/>
      <c r="D540" s="133"/>
      <c r="E540" s="133"/>
      <c r="F540" s="133"/>
    </row>
    <row r="541" ht="15.75" customHeight="1">
      <c r="A541" s="133"/>
      <c r="B541" s="133"/>
      <c r="C541" s="133"/>
      <c r="D541" s="133"/>
      <c r="E541" s="133"/>
      <c r="F541" s="133"/>
    </row>
    <row r="542" ht="15.75" customHeight="1">
      <c r="A542" s="133"/>
      <c r="B542" s="133"/>
      <c r="C542" s="133"/>
      <c r="D542" s="133"/>
      <c r="E542" s="133"/>
      <c r="F542" s="133"/>
    </row>
    <row r="543" ht="15.75" customHeight="1">
      <c r="A543" s="133"/>
      <c r="B543" s="133"/>
      <c r="C543" s="133"/>
      <c r="D543" s="133"/>
      <c r="E543" s="133"/>
      <c r="F543" s="133"/>
    </row>
    <row r="544" ht="15.75" customHeight="1">
      <c r="A544" s="133"/>
      <c r="B544" s="133"/>
      <c r="C544" s="133"/>
      <c r="D544" s="133"/>
      <c r="E544" s="133"/>
      <c r="F544" s="133"/>
    </row>
    <row r="545" ht="15.75" customHeight="1">
      <c r="A545" s="133"/>
      <c r="B545" s="133"/>
      <c r="C545" s="133"/>
      <c r="D545" s="133"/>
      <c r="E545" s="133"/>
      <c r="F545" s="133"/>
    </row>
    <row r="546" ht="15.75" customHeight="1">
      <c r="A546" s="133"/>
      <c r="B546" s="133"/>
      <c r="C546" s="133"/>
      <c r="D546" s="133"/>
      <c r="E546" s="133"/>
      <c r="F546" s="133"/>
    </row>
    <row r="547" ht="15.75" customHeight="1">
      <c r="A547" s="133"/>
      <c r="B547" s="133"/>
      <c r="C547" s="133"/>
      <c r="D547" s="133"/>
      <c r="E547" s="133"/>
      <c r="F547" s="133"/>
    </row>
    <row r="548" ht="15.75" customHeight="1">
      <c r="A548" s="133"/>
      <c r="B548" s="133"/>
      <c r="C548" s="133"/>
      <c r="D548" s="133"/>
      <c r="E548" s="133"/>
      <c r="F548" s="133"/>
    </row>
    <row r="549" ht="15.75" customHeight="1">
      <c r="A549" s="133"/>
      <c r="B549" s="133"/>
      <c r="C549" s="133"/>
      <c r="D549" s="133"/>
      <c r="E549" s="133"/>
      <c r="F549" s="133"/>
    </row>
    <row r="550" ht="15.75" customHeight="1">
      <c r="A550" s="133"/>
      <c r="B550" s="133"/>
      <c r="C550" s="133"/>
      <c r="D550" s="133"/>
      <c r="E550" s="133"/>
      <c r="F550" s="133"/>
    </row>
    <row r="551" ht="15.75" customHeight="1">
      <c r="A551" s="133"/>
      <c r="B551" s="133"/>
      <c r="C551" s="133"/>
      <c r="D551" s="133"/>
      <c r="E551" s="133"/>
      <c r="F551" s="133"/>
    </row>
    <row r="552" ht="15.75" customHeight="1">
      <c r="A552" s="133"/>
      <c r="B552" s="133"/>
      <c r="C552" s="133"/>
      <c r="D552" s="133"/>
      <c r="E552" s="133"/>
      <c r="F552" s="133"/>
    </row>
    <row r="553" ht="15.75" customHeight="1">
      <c r="A553" s="133"/>
      <c r="B553" s="133"/>
      <c r="C553" s="133"/>
      <c r="D553" s="133"/>
      <c r="E553" s="133"/>
      <c r="F553" s="133"/>
    </row>
    <row r="554" ht="15.75" customHeight="1">
      <c r="A554" s="133"/>
      <c r="B554" s="133"/>
      <c r="C554" s="133"/>
      <c r="D554" s="133"/>
      <c r="E554" s="133"/>
      <c r="F554" s="133"/>
    </row>
    <row r="555" ht="15.75" customHeight="1">
      <c r="A555" s="133"/>
      <c r="B555" s="133"/>
      <c r="C555" s="133"/>
      <c r="D555" s="133"/>
      <c r="E555" s="133"/>
      <c r="F555" s="133"/>
    </row>
    <row r="556" ht="15.75" customHeight="1">
      <c r="A556" s="133"/>
      <c r="B556" s="133"/>
      <c r="C556" s="133"/>
      <c r="D556" s="133"/>
      <c r="E556" s="133"/>
      <c r="F556" s="133"/>
    </row>
    <row r="557" ht="15.75" customHeight="1">
      <c r="A557" s="133"/>
      <c r="B557" s="133"/>
      <c r="C557" s="133"/>
      <c r="D557" s="133"/>
      <c r="E557" s="133"/>
      <c r="F557" s="133"/>
    </row>
    <row r="558" ht="15.75" customHeight="1">
      <c r="A558" s="133"/>
      <c r="B558" s="133"/>
      <c r="C558" s="133"/>
      <c r="D558" s="133"/>
      <c r="E558" s="133"/>
      <c r="F558" s="133"/>
    </row>
    <row r="559" ht="15.75" customHeight="1">
      <c r="A559" s="133"/>
      <c r="B559" s="133"/>
      <c r="C559" s="133"/>
      <c r="D559" s="133"/>
      <c r="E559" s="133"/>
      <c r="F559" s="133"/>
    </row>
    <row r="560" ht="15.75" customHeight="1">
      <c r="A560" s="133"/>
      <c r="B560" s="133"/>
      <c r="C560" s="133"/>
      <c r="D560" s="133"/>
      <c r="E560" s="133"/>
      <c r="F560" s="133"/>
    </row>
    <row r="561" ht="15.75" customHeight="1">
      <c r="A561" s="133"/>
      <c r="B561" s="133"/>
      <c r="C561" s="133"/>
      <c r="D561" s="133"/>
      <c r="E561" s="133"/>
      <c r="F561" s="133"/>
    </row>
    <row r="562" ht="15.75" customHeight="1">
      <c r="A562" s="133"/>
      <c r="B562" s="133"/>
      <c r="C562" s="133"/>
      <c r="D562" s="133"/>
      <c r="E562" s="133"/>
      <c r="F562" s="133"/>
    </row>
    <row r="563" ht="15.75" customHeight="1">
      <c r="A563" s="133"/>
      <c r="B563" s="133"/>
      <c r="C563" s="133"/>
      <c r="D563" s="133"/>
      <c r="E563" s="133"/>
      <c r="F563" s="133"/>
    </row>
    <row r="564" ht="15.75" customHeight="1">
      <c r="A564" s="133"/>
      <c r="B564" s="133"/>
      <c r="C564" s="133"/>
      <c r="D564" s="133"/>
      <c r="E564" s="133"/>
      <c r="F564" s="133"/>
    </row>
    <row r="565" ht="15.75" customHeight="1">
      <c r="A565" s="133"/>
      <c r="B565" s="133"/>
      <c r="C565" s="133"/>
      <c r="D565" s="133"/>
      <c r="E565" s="133"/>
      <c r="F565" s="133"/>
    </row>
    <row r="566" ht="15.75" customHeight="1">
      <c r="A566" s="133"/>
      <c r="B566" s="133"/>
      <c r="C566" s="133"/>
      <c r="D566" s="133"/>
      <c r="E566" s="133"/>
      <c r="F566" s="133"/>
    </row>
    <row r="567" ht="15.75" customHeight="1">
      <c r="A567" s="133"/>
      <c r="B567" s="133"/>
      <c r="C567" s="133"/>
      <c r="D567" s="133"/>
      <c r="E567" s="133"/>
      <c r="F567" s="133"/>
    </row>
    <row r="568" ht="15.75" customHeight="1">
      <c r="A568" s="133"/>
      <c r="B568" s="133"/>
      <c r="C568" s="133"/>
      <c r="D568" s="133"/>
      <c r="E568" s="133"/>
      <c r="F568" s="133"/>
    </row>
    <row r="569" ht="15.75" customHeight="1">
      <c r="A569" s="133"/>
      <c r="B569" s="133"/>
      <c r="C569" s="133"/>
      <c r="D569" s="133"/>
      <c r="E569" s="133"/>
      <c r="F569" s="133"/>
    </row>
    <row r="570" ht="15.75" customHeight="1">
      <c r="A570" s="133"/>
      <c r="B570" s="133"/>
      <c r="C570" s="133"/>
      <c r="D570" s="133"/>
      <c r="E570" s="133"/>
      <c r="F570" s="133"/>
    </row>
    <row r="571" ht="15.75" customHeight="1">
      <c r="A571" s="133"/>
      <c r="B571" s="133"/>
      <c r="C571" s="133"/>
      <c r="D571" s="133"/>
      <c r="E571" s="133"/>
      <c r="F571" s="133"/>
    </row>
    <row r="572" ht="15.75" customHeight="1">
      <c r="A572" s="133"/>
      <c r="B572" s="133"/>
      <c r="C572" s="133"/>
      <c r="D572" s="133"/>
      <c r="E572" s="133"/>
      <c r="F572" s="133"/>
    </row>
    <row r="573" ht="15.75" customHeight="1">
      <c r="A573" s="133"/>
      <c r="B573" s="133"/>
      <c r="C573" s="133"/>
      <c r="D573" s="133"/>
      <c r="E573" s="133"/>
      <c r="F573" s="133"/>
    </row>
    <row r="574" ht="15.75" customHeight="1">
      <c r="A574" s="133"/>
      <c r="B574" s="133"/>
      <c r="C574" s="133"/>
      <c r="D574" s="133"/>
      <c r="E574" s="133"/>
      <c r="F574" s="133"/>
    </row>
    <row r="575" ht="15.75" customHeight="1">
      <c r="A575" s="133"/>
      <c r="B575" s="133"/>
      <c r="C575" s="133"/>
      <c r="D575" s="133"/>
      <c r="E575" s="133"/>
      <c r="F575" s="133"/>
    </row>
    <row r="576" ht="15.75" customHeight="1">
      <c r="A576" s="133"/>
      <c r="B576" s="133"/>
      <c r="C576" s="133"/>
      <c r="D576" s="133"/>
      <c r="E576" s="133"/>
      <c r="F576" s="133"/>
    </row>
    <row r="577" ht="15.75" customHeight="1">
      <c r="A577" s="133"/>
      <c r="B577" s="133"/>
      <c r="C577" s="133"/>
      <c r="D577" s="133"/>
      <c r="E577" s="133"/>
      <c r="F577" s="133"/>
    </row>
    <row r="578" ht="15.75" customHeight="1">
      <c r="A578" s="133"/>
      <c r="B578" s="133"/>
      <c r="C578" s="133"/>
      <c r="D578" s="133"/>
      <c r="E578" s="133"/>
      <c r="F578" s="133"/>
    </row>
    <row r="579" ht="15.75" customHeight="1">
      <c r="A579" s="133"/>
      <c r="B579" s="133"/>
      <c r="C579" s="133"/>
      <c r="D579" s="133"/>
      <c r="E579" s="133"/>
      <c r="F579" s="133"/>
    </row>
    <row r="580" ht="15.75" customHeight="1">
      <c r="A580" s="133"/>
      <c r="B580" s="133"/>
      <c r="C580" s="133"/>
      <c r="D580" s="133"/>
      <c r="E580" s="133"/>
      <c r="F580" s="133"/>
    </row>
    <row r="581" ht="15.75" customHeight="1">
      <c r="A581" s="133"/>
      <c r="B581" s="133"/>
      <c r="C581" s="133"/>
      <c r="D581" s="133"/>
      <c r="E581" s="133"/>
      <c r="F581" s="133"/>
    </row>
    <row r="582" ht="15.75" customHeight="1">
      <c r="A582" s="133"/>
      <c r="B582" s="133"/>
      <c r="C582" s="133"/>
      <c r="D582" s="133"/>
      <c r="E582" s="133"/>
      <c r="F582" s="133"/>
    </row>
    <row r="583" ht="15.75" customHeight="1">
      <c r="A583" s="133"/>
      <c r="B583" s="133"/>
      <c r="C583" s="133"/>
      <c r="D583" s="133"/>
      <c r="E583" s="133"/>
      <c r="F583" s="133"/>
    </row>
    <row r="584" ht="15.75" customHeight="1">
      <c r="A584" s="133"/>
      <c r="B584" s="133"/>
      <c r="C584" s="133"/>
      <c r="D584" s="133"/>
      <c r="E584" s="133"/>
      <c r="F584" s="133"/>
    </row>
    <row r="585" ht="15.75" customHeight="1">
      <c r="A585" s="133"/>
      <c r="B585" s="133"/>
      <c r="C585" s="133"/>
      <c r="D585" s="133"/>
      <c r="E585" s="133"/>
      <c r="F585" s="133"/>
    </row>
    <row r="586" ht="15.75" customHeight="1">
      <c r="A586" s="133"/>
      <c r="B586" s="133"/>
      <c r="C586" s="133"/>
      <c r="D586" s="133"/>
      <c r="E586" s="133"/>
      <c r="F586" s="133"/>
    </row>
    <row r="587" ht="15.75" customHeight="1">
      <c r="A587" s="133"/>
      <c r="B587" s="133"/>
      <c r="C587" s="133"/>
      <c r="D587" s="133"/>
      <c r="E587" s="133"/>
      <c r="F587" s="133"/>
    </row>
    <row r="588" ht="15.75" customHeight="1">
      <c r="A588" s="133"/>
      <c r="B588" s="133"/>
      <c r="C588" s="133"/>
      <c r="D588" s="133"/>
      <c r="E588" s="133"/>
      <c r="F588" s="133"/>
    </row>
    <row r="589" ht="15.75" customHeight="1">
      <c r="A589" s="133"/>
      <c r="B589" s="133"/>
      <c r="C589" s="133"/>
      <c r="D589" s="133"/>
      <c r="E589" s="133"/>
      <c r="F589" s="133"/>
    </row>
    <row r="590" ht="15.75" customHeight="1">
      <c r="A590" s="133"/>
      <c r="B590" s="133"/>
      <c r="C590" s="133"/>
      <c r="D590" s="133"/>
      <c r="E590" s="133"/>
      <c r="F590" s="133"/>
    </row>
    <row r="591" ht="15.75" customHeight="1">
      <c r="A591" s="133"/>
      <c r="B591" s="133"/>
      <c r="C591" s="133"/>
      <c r="D591" s="133"/>
      <c r="E591" s="133"/>
      <c r="F591" s="133"/>
    </row>
    <row r="592" ht="15.75" customHeight="1">
      <c r="A592" s="133"/>
      <c r="B592" s="133"/>
      <c r="C592" s="133"/>
      <c r="D592" s="133"/>
      <c r="E592" s="133"/>
      <c r="F592" s="133"/>
    </row>
    <row r="593" ht="15.75" customHeight="1">
      <c r="A593" s="133"/>
      <c r="B593" s="133"/>
      <c r="C593" s="133"/>
      <c r="D593" s="133"/>
      <c r="E593" s="133"/>
      <c r="F593" s="133"/>
    </row>
    <row r="594" ht="15.75" customHeight="1">
      <c r="A594" s="133"/>
      <c r="B594" s="133"/>
      <c r="C594" s="133"/>
      <c r="D594" s="133"/>
      <c r="E594" s="133"/>
      <c r="F594" s="133"/>
    </row>
    <row r="595" ht="15.75" customHeight="1">
      <c r="A595" s="133"/>
      <c r="B595" s="133"/>
      <c r="C595" s="133"/>
      <c r="D595" s="133"/>
      <c r="E595" s="133"/>
      <c r="F595" s="133"/>
    </row>
    <row r="596" ht="15.75" customHeight="1">
      <c r="A596" s="133"/>
      <c r="B596" s="133"/>
      <c r="C596" s="133"/>
      <c r="D596" s="133"/>
      <c r="E596" s="133"/>
      <c r="F596" s="133"/>
    </row>
    <row r="597" ht="15.75" customHeight="1">
      <c r="A597" s="133"/>
      <c r="B597" s="133"/>
      <c r="C597" s="133"/>
      <c r="D597" s="133"/>
      <c r="E597" s="133"/>
      <c r="F597" s="133"/>
    </row>
    <row r="598" ht="15.75" customHeight="1">
      <c r="A598" s="133"/>
      <c r="B598" s="133"/>
      <c r="C598" s="133"/>
      <c r="D598" s="133"/>
      <c r="E598" s="133"/>
      <c r="F598" s="133"/>
    </row>
    <row r="599" ht="15.75" customHeight="1">
      <c r="A599" s="133"/>
      <c r="B599" s="133"/>
      <c r="C599" s="133"/>
      <c r="D599" s="133"/>
      <c r="E599" s="133"/>
      <c r="F599" s="133"/>
    </row>
    <row r="600" ht="15.75" customHeight="1">
      <c r="A600" s="133"/>
      <c r="B600" s="133"/>
      <c r="C600" s="133"/>
      <c r="D600" s="133"/>
      <c r="E600" s="133"/>
      <c r="F600" s="133"/>
    </row>
    <row r="601" ht="15.75" customHeight="1">
      <c r="A601" s="133"/>
      <c r="B601" s="133"/>
      <c r="C601" s="133"/>
      <c r="D601" s="133"/>
      <c r="E601" s="133"/>
      <c r="F601" s="133"/>
    </row>
    <row r="602" ht="15.75" customHeight="1">
      <c r="A602" s="133"/>
      <c r="B602" s="133"/>
      <c r="C602" s="133"/>
      <c r="D602" s="133"/>
      <c r="E602" s="133"/>
      <c r="F602" s="133"/>
    </row>
    <row r="603" ht="15.75" customHeight="1">
      <c r="A603" s="133"/>
      <c r="B603" s="133"/>
      <c r="C603" s="133"/>
      <c r="D603" s="133"/>
      <c r="E603" s="133"/>
      <c r="F603" s="133"/>
    </row>
    <row r="604" ht="15.75" customHeight="1">
      <c r="A604" s="133"/>
      <c r="B604" s="133"/>
      <c r="C604" s="133"/>
      <c r="D604" s="133"/>
      <c r="E604" s="133"/>
      <c r="F604" s="133"/>
    </row>
    <row r="605" ht="15.75" customHeight="1">
      <c r="A605" s="133"/>
      <c r="B605" s="133"/>
      <c r="C605" s="133"/>
      <c r="D605" s="133"/>
      <c r="E605" s="133"/>
      <c r="F605" s="133"/>
    </row>
    <row r="606" ht="15.75" customHeight="1">
      <c r="A606" s="133"/>
      <c r="B606" s="133"/>
      <c r="C606" s="133"/>
      <c r="D606" s="133"/>
      <c r="E606" s="133"/>
      <c r="F606" s="133"/>
    </row>
    <row r="607" ht="15.75" customHeight="1">
      <c r="A607" s="133"/>
      <c r="B607" s="133"/>
      <c r="C607" s="133"/>
      <c r="D607" s="133"/>
      <c r="E607" s="133"/>
      <c r="F607" s="133"/>
    </row>
    <row r="608" ht="15.75" customHeight="1">
      <c r="A608" s="133"/>
      <c r="B608" s="133"/>
      <c r="C608" s="133"/>
      <c r="D608" s="133"/>
      <c r="E608" s="133"/>
      <c r="F608" s="133"/>
    </row>
    <row r="609" ht="15.75" customHeight="1">
      <c r="A609" s="133"/>
      <c r="B609" s="133"/>
      <c r="C609" s="133"/>
      <c r="D609" s="133"/>
      <c r="E609" s="133"/>
      <c r="F609" s="133"/>
    </row>
    <row r="610" ht="15.75" customHeight="1">
      <c r="A610" s="133"/>
      <c r="B610" s="133"/>
      <c r="C610" s="133"/>
      <c r="D610" s="133"/>
      <c r="E610" s="133"/>
      <c r="F610" s="133"/>
    </row>
    <row r="611" ht="15.75" customHeight="1">
      <c r="A611" s="133"/>
      <c r="B611" s="133"/>
      <c r="C611" s="133"/>
      <c r="D611" s="133"/>
      <c r="E611" s="133"/>
      <c r="F611" s="133"/>
    </row>
    <row r="612" ht="15.75" customHeight="1">
      <c r="A612" s="133"/>
      <c r="B612" s="133"/>
      <c r="C612" s="133"/>
      <c r="D612" s="133"/>
      <c r="E612" s="133"/>
      <c r="F612" s="133"/>
    </row>
    <row r="613" ht="15.75" customHeight="1">
      <c r="A613" s="133"/>
      <c r="B613" s="133"/>
      <c r="C613" s="133"/>
      <c r="D613" s="133"/>
      <c r="E613" s="133"/>
      <c r="F613" s="133"/>
    </row>
    <row r="614" ht="15.75" customHeight="1">
      <c r="A614" s="133"/>
      <c r="B614" s="133"/>
      <c r="C614" s="133"/>
      <c r="D614" s="133"/>
      <c r="E614" s="133"/>
      <c r="F614" s="133"/>
    </row>
    <row r="615" ht="15.75" customHeight="1">
      <c r="A615" s="133"/>
      <c r="B615" s="133"/>
      <c r="C615" s="133"/>
      <c r="D615" s="133"/>
      <c r="E615" s="133"/>
      <c r="F615" s="133"/>
    </row>
    <row r="616" ht="15.75" customHeight="1">
      <c r="A616" s="133"/>
      <c r="B616" s="133"/>
      <c r="C616" s="133"/>
      <c r="D616" s="133"/>
      <c r="E616" s="133"/>
      <c r="F616" s="133"/>
    </row>
    <row r="617" ht="15.75" customHeight="1">
      <c r="A617" s="133"/>
      <c r="B617" s="133"/>
      <c r="C617" s="133"/>
      <c r="D617" s="133"/>
      <c r="E617" s="133"/>
      <c r="F617" s="133"/>
    </row>
    <row r="618" ht="15.75" customHeight="1">
      <c r="A618" s="133"/>
      <c r="B618" s="133"/>
      <c r="C618" s="133"/>
      <c r="D618" s="133"/>
      <c r="E618" s="133"/>
      <c r="F618" s="133"/>
    </row>
    <row r="619" ht="15.75" customHeight="1">
      <c r="A619" s="133"/>
      <c r="B619" s="133"/>
      <c r="C619" s="133"/>
      <c r="D619" s="133"/>
      <c r="E619" s="133"/>
      <c r="F619" s="133"/>
    </row>
    <row r="620" ht="15.75" customHeight="1">
      <c r="A620" s="133"/>
      <c r="B620" s="133"/>
      <c r="C620" s="133"/>
      <c r="D620" s="133"/>
      <c r="E620" s="133"/>
      <c r="F620" s="133"/>
    </row>
    <row r="621" ht="15.75" customHeight="1">
      <c r="A621" s="133"/>
      <c r="B621" s="133"/>
      <c r="C621" s="133"/>
      <c r="D621" s="133"/>
      <c r="E621" s="133"/>
      <c r="F621" s="133"/>
    </row>
    <row r="622" ht="15.75" customHeight="1">
      <c r="A622" s="133"/>
      <c r="B622" s="133"/>
      <c r="C622" s="133"/>
      <c r="D622" s="133"/>
      <c r="E622" s="133"/>
      <c r="F622" s="133"/>
    </row>
    <row r="623" ht="15.75" customHeight="1">
      <c r="A623" s="133"/>
      <c r="B623" s="133"/>
      <c r="C623" s="133"/>
      <c r="D623" s="133"/>
      <c r="E623" s="133"/>
      <c r="F623" s="133"/>
    </row>
    <row r="624" ht="15.75" customHeight="1">
      <c r="A624" s="133"/>
      <c r="B624" s="133"/>
      <c r="C624" s="133"/>
      <c r="D624" s="133"/>
      <c r="E624" s="133"/>
      <c r="F624" s="133"/>
    </row>
    <row r="625" ht="15.75" customHeight="1">
      <c r="A625" s="133"/>
      <c r="B625" s="133"/>
      <c r="C625" s="133"/>
      <c r="D625" s="133"/>
      <c r="E625" s="133"/>
      <c r="F625" s="133"/>
    </row>
    <row r="626" ht="15.75" customHeight="1">
      <c r="A626" s="133"/>
      <c r="B626" s="133"/>
      <c r="C626" s="133"/>
      <c r="D626" s="133"/>
      <c r="E626" s="133"/>
      <c r="F626" s="133"/>
    </row>
    <row r="627" ht="15.75" customHeight="1">
      <c r="A627" s="133"/>
      <c r="B627" s="133"/>
      <c r="C627" s="133"/>
      <c r="D627" s="133"/>
      <c r="E627" s="133"/>
      <c r="F627" s="133"/>
    </row>
    <row r="628" ht="15.75" customHeight="1">
      <c r="A628" s="133"/>
      <c r="B628" s="133"/>
      <c r="C628" s="133"/>
      <c r="D628" s="133"/>
      <c r="E628" s="133"/>
      <c r="F628" s="133"/>
    </row>
    <row r="629" ht="15.75" customHeight="1">
      <c r="A629" s="133"/>
      <c r="B629" s="133"/>
      <c r="C629" s="133"/>
      <c r="D629" s="133"/>
      <c r="E629" s="133"/>
      <c r="F629" s="133"/>
    </row>
    <row r="630" ht="15.75" customHeight="1">
      <c r="A630" s="133"/>
      <c r="B630" s="133"/>
      <c r="C630" s="133"/>
      <c r="D630" s="133"/>
      <c r="E630" s="133"/>
      <c r="F630" s="133"/>
    </row>
    <row r="631" ht="15.75" customHeight="1">
      <c r="A631" s="133"/>
      <c r="B631" s="133"/>
      <c r="C631" s="133"/>
      <c r="D631" s="133"/>
      <c r="E631" s="133"/>
      <c r="F631" s="133"/>
    </row>
    <row r="632" ht="15.75" customHeight="1">
      <c r="A632" s="133"/>
      <c r="B632" s="133"/>
      <c r="C632" s="133"/>
      <c r="D632" s="133"/>
      <c r="E632" s="133"/>
      <c r="F632" s="133"/>
    </row>
    <row r="633" ht="15.75" customHeight="1">
      <c r="A633" s="133"/>
      <c r="B633" s="133"/>
      <c r="C633" s="133"/>
      <c r="D633" s="133"/>
      <c r="E633" s="133"/>
      <c r="F633" s="133"/>
    </row>
    <row r="634" ht="15.75" customHeight="1">
      <c r="A634" s="133"/>
      <c r="B634" s="133"/>
      <c r="C634" s="133"/>
      <c r="D634" s="133"/>
      <c r="E634" s="133"/>
      <c r="F634" s="133"/>
    </row>
    <row r="635" ht="15.75" customHeight="1">
      <c r="A635" s="133"/>
      <c r="B635" s="133"/>
      <c r="C635" s="133"/>
      <c r="D635" s="133"/>
      <c r="E635" s="133"/>
      <c r="F635" s="133"/>
    </row>
    <row r="636" ht="15.75" customHeight="1">
      <c r="A636" s="133"/>
      <c r="B636" s="133"/>
      <c r="C636" s="133"/>
      <c r="D636" s="133"/>
      <c r="E636" s="133"/>
      <c r="F636" s="133"/>
    </row>
    <row r="637" ht="15.75" customHeight="1">
      <c r="A637" s="133"/>
      <c r="B637" s="133"/>
      <c r="C637" s="133"/>
      <c r="D637" s="133"/>
      <c r="E637" s="133"/>
      <c r="F637" s="133"/>
    </row>
    <row r="638" ht="15.75" customHeight="1">
      <c r="A638" s="133"/>
      <c r="B638" s="133"/>
      <c r="C638" s="133"/>
      <c r="D638" s="133"/>
      <c r="E638" s="133"/>
      <c r="F638" s="133"/>
    </row>
    <row r="639" ht="15.75" customHeight="1">
      <c r="A639" s="133"/>
      <c r="B639" s="133"/>
      <c r="C639" s="133"/>
      <c r="D639" s="133"/>
      <c r="E639" s="133"/>
      <c r="F639" s="133"/>
    </row>
    <row r="640" ht="15.75" customHeight="1">
      <c r="A640" s="133"/>
      <c r="B640" s="133"/>
      <c r="C640" s="133"/>
      <c r="D640" s="133"/>
      <c r="E640" s="133"/>
      <c r="F640" s="133"/>
    </row>
    <row r="641" ht="15.75" customHeight="1">
      <c r="A641" s="133"/>
      <c r="B641" s="133"/>
      <c r="C641" s="133"/>
      <c r="D641" s="133"/>
      <c r="E641" s="133"/>
      <c r="F641" s="133"/>
    </row>
    <row r="642" ht="15.75" customHeight="1">
      <c r="A642" s="133"/>
      <c r="B642" s="133"/>
      <c r="C642" s="133"/>
      <c r="D642" s="133"/>
      <c r="E642" s="133"/>
      <c r="F642" s="133"/>
    </row>
    <row r="643" ht="15.75" customHeight="1">
      <c r="A643" s="133"/>
      <c r="B643" s="133"/>
      <c r="C643" s="133"/>
      <c r="D643" s="133"/>
      <c r="E643" s="133"/>
      <c r="F643" s="133"/>
    </row>
    <row r="644" ht="15.75" customHeight="1">
      <c r="A644" s="133"/>
      <c r="B644" s="133"/>
      <c r="C644" s="133"/>
      <c r="D644" s="133"/>
      <c r="E644" s="133"/>
      <c r="F644" s="133"/>
    </row>
    <row r="645" ht="15.75" customHeight="1">
      <c r="A645" s="133"/>
      <c r="B645" s="133"/>
      <c r="C645" s="133"/>
      <c r="D645" s="133"/>
      <c r="E645" s="133"/>
      <c r="F645" s="133"/>
    </row>
    <row r="646" ht="15.75" customHeight="1">
      <c r="A646" s="133"/>
      <c r="B646" s="133"/>
      <c r="C646" s="133"/>
      <c r="D646" s="133"/>
      <c r="E646" s="133"/>
      <c r="F646" s="133"/>
    </row>
    <row r="647" ht="15.75" customHeight="1">
      <c r="A647" s="133"/>
      <c r="B647" s="133"/>
      <c r="C647" s="133"/>
      <c r="D647" s="133"/>
      <c r="E647" s="133"/>
      <c r="F647" s="133"/>
    </row>
    <row r="648" ht="15.75" customHeight="1">
      <c r="A648" s="133"/>
      <c r="B648" s="133"/>
      <c r="C648" s="133"/>
      <c r="D648" s="133"/>
      <c r="E648" s="133"/>
      <c r="F648" s="133"/>
    </row>
    <row r="649" ht="15.75" customHeight="1">
      <c r="A649" s="133"/>
      <c r="B649" s="133"/>
      <c r="C649" s="133"/>
      <c r="D649" s="133"/>
      <c r="E649" s="133"/>
      <c r="F649" s="133"/>
    </row>
    <row r="650" ht="15.75" customHeight="1">
      <c r="A650" s="133"/>
      <c r="B650" s="133"/>
      <c r="C650" s="133"/>
      <c r="D650" s="133"/>
      <c r="E650" s="133"/>
      <c r="F650" s="133"/>
    </row>
    <row r="651" ht="15.75" customHeight="1">
      <c r="A651" s="133"/>
      <c r="B651" s="133"/>
      <c r="C651" s="133"/>
      <c r="D651" s="133"/>
      <c r="E651" s="133"/>
      <c r="F651" s="133"/>
    </row>
    <row r="652" ht="15.75" customHeight="1">
      <c r="A652" s="133"/>
      <c r="B652" s="133"/>
      <c r="C652" s="133"/>
      <c r="D652" s="133"/>
      <c r="E652" s="133"/>
      <c r="F652" s="133"/>
    </row>
    <row r="653" ht="15.75" customHeight="1">
      <c r="A653" s="133"/>
      <c r="B653" s="133"/>
      <c r="C653" s="133"/>
      <c r="D653" s="133"/>
      <c r="E653" s="133"/>
      <c r="F653" s="133"/>
    </row>
    <row r="654" ht="15.75" customHeight="1">
      <c r="A654" s="133"/>
      <c r="B654" s="133"/>
      <c r="C654" s="133"/>
      <c r="D654" s="133"/>
      <c r="E654" s="133"/>
      <c r="F654" s="133"/>
    </row>
    <row r="655" ht="15.75" customHeight="1">
      <c r="A655" s="133"/>
      <c r="B655" s="133"/>
      <c r="C655" s="133"/>
      <c r="D655" s="133"/>
      <c r="E655" s="133"/>
      <c r="F655" s="133"/>
    </row>
    <row r="656" ht="15.75" customHeight="1">
      <c r="A656" s="133"/>
      <c r="B656" s="133"/>
      <c r="C656" s="133"/>
      <c r="D656" s="133"/>
      <c r="E656" s="133"/>
      <c r="F656" s="133"/>
    </row>
    <row r="657" ht="15.75" customHeight="1">
      <c r="A657" s="133"/>
      <c r="B657" s="133"/>
      <c r="C657" s="133"/>
      <c r="D657" s="133"/>
      <c r="E657" s="133"/>
      <c r="F657" s="133"/>
    </row>
    <row r="658" ht="15.75" customHeight="1">
      <c r="A658" s="133"/>
      <c r="B658" s="133"/>
      <c r="C658" s="133"/>
      <c r="D658" s="133"/>
      <c r="E658" s="133"/>
      <c r="F658" s="133"/>
    </row>
    <row r="659" ht="15.75" customHeight="1">
      <c r="A659" s="133"/>
      <c r="B659" s="133"/>
      <c r="C659" s="133"/>
      <c r="D659" s="133"/>
      <c r="E659" s="133"/>
      <c r="F659" s="133"/>
    </row>
    <row r="660" ht="15.75" customHeight="1">
      <c r="A660" s="133"/>
      <c r="B660" s="133"/>
      <c r="C660" s="133"/>
      <c r="D660" s="133"/>
      <c r="E660" s="133"/>
      <c r="F660" s="133"/>
    </row>
    <row r="661" ht="15.75" customHeight="1">
      <c r="A661" s="133"/>
      <c r="B661" s="133"/>
      <c r="C661" s="133"/>
      <c r="D661" s="133"/>
      <c r="E661" s="133"/>
      <c r="F661" s="133"/>
    </row>
    <row r="662" ht="15.75" customHeight="1">
      <c r="A662" s="133"/>
      <c r="B662" s="133"/>
      <c r="C662" s="133"/>
      <c r="D662" s="133"/>
      <c r="E662" s="133"/>
      <c r="F662" s="133"/>
    </row>
    <row r="663" ht="15.75" customHeight="1">
      <c r="A663" s="133"/>
      <c r="B663" s="133"/>
      <c r="C663" s="133"/>
      <c r="D663" s="133"/>
      <c r="E663" s="133"/>
      <c r="F663" s="133"/>
    </row>
    <row r="664" ht="15.75" customHeight="1">
      <c r="A664" s="133"/>
      <c r="B664" s="133"/>
      <c r="C664" s="133"/>
      <c r="D664" s="133"/>
      <c r="E664" s="133"/>
      <c r="F664" s="133"/>
    </row>
    <row r="665" ht="15.75" customHeight="1">
      <c r="A665" s="133"/>
      <c r="B665" s="133"/>
      <c r="C665" s="133"/>
      <c r="D665" s="133"/>
      <c r="E665" s="133"/>
      <c r="F665" s="133"/>
    </row>
    <row r="666" ht="15.75" customHeight="1">
      <c r="A666" s="133"/>
      <c r="B666" s="133"/>
      <c r="C666" s="133"/>
      <c r="D666" s="133"/>
      <c r="E666" s="133"/>
      <c r="F666" s="133"/>
    </row>
    <row r="667" ht="15.75" customHeight="1">
      <c r="A667" s="133"/>
      <c r="B667" s="133"/>
      <c r="C667" s="133"/>
      <c r="D667" s="133"/>
      <c r="E667" s="133"/>
      <c r="F667" s="133"/>
    </row>
    <row r="668" ht="15.75" customHeight="1">
      <c r="A668" s="133"/>
      <c r="B668" s="133"/>
      <c r="C668" s="133"/>
      <c r="D668" s="133"/>
      <c r="E668" s="133"/>
      <c r="F668" s="133"/>
    </row>
    <row r="669" ht="15.75" customHeight="1">
      <c r="A669" s="133"/>
      <c r="B669" s="133"/>
      <c r="C669" s="133"/>
      <c r="D669" s="133"/>
      <c r="E669" s="133"/>
      <c r="F669" s="133"/>
    </row>
    <row r="670" ht="15.75" customHeight="1">
      <c r="A670" s="133"/>
      <c r="B670" s="133"/>
      <c r="C670" s="133"/>
      <c r="D670" s="133"/>
      <c r="E670" s="133"/>
      <c r="F670" s="133"/>
    </row>
    <row r="671" ht="15.75" customHeight="1">
      <c r="A671" s="133"/>
      <c r="B671" s="133"/>
      <c r="C671" s="133"/>
      <c r="D671" s="133"/>
      <c r="E671" s="133"/>
      <c r="F671" s="133"/>
    </row>
    <row r="672" ht="15.75" customHeight="1">
      <c r="A672" s="133"/>
      <c r="B672" s="133"/>
      <c r="C672" s="133"/>
      <c r="D672" s="133"/>
      <c r="E672" s="133"/>
      <c r="F672" s="133"/>
    </row>
    <row r="673" ht="15.75" customHeight="1">
      <c r="A673" s="133"/>
      <c r="B673" s="133"/>
      <c r="C673" s="133"/>
      <c r="D673" s="133"/>
      <c r="E673" s="133"/>
      <c r="F673" s="133"/>
    </row>
    <row r="674" ht="15.75" customHeight="1">
      <c r="A674" s="133"/>
      <c r="B674" s="133"/>
      <c r="C674" s="133"/>
      <c r="D674" s="133"/>
      <c r="E674" s="133"/>
      <c r="F674" s="133"/>
    </row>
    <row r="675" ht="15.75" customHeight="1">
      <c r="A675" s="133"/>
      <c r="B675" s="133"/>
      <c r="C675" s="133"/>
      <c r="D675" s="133"/>
      <c r="E675" s="133"/>
      <c r="F675" s="133"/>
    </row>
    <row r="676" ht="15.75" customHeight="1">
      <c r="A676" s="133"/>
      <c r="B676" s="133"/>
      <c r="C676" s="133"/>
      <c r="D676" s="133"/>
      <c r="E676" s="133"/>
      <c r="F676" s="133"/>
    </row>
    <row r="677" ht="15.75" customHeight="1">
      <c r="A677" s="133"/>
      <c r="B677" s="133"/>
      <c r="C677" s="133"/>
      <c r="D677" s="133"/>
      <c r="E677" s="133"/>
      <c r="F677" s="133"/>
    </row>
    <row r="678" ht="15.75" customHeight="1">
      <c r="A678" s="133"/>
      <c r="B678" s="133"/>
      <c r="C678" s="133"/>
      <c r="D678" s="133"/>
      <c r="E678" s="133"/>
      <c r="F678" s="133"/>
    </row>
    <row r="679" ht="15.75" customHeight="1">
      <c r="A679" s="133"/>
      <c r="B679" s="133"/>
      <c r="C679" s="133"/>
      <c r="D679" s="133"/>
      <c r="E679" s="133"/>
      <c r="F679" s="133"/>
    </row>
    <row r="680" ht="15.75" customHeight="1">
      <c r="A680" s="133"/>
      <c r="B680" s="133"/>
      <c r="C680" s="133"/>
      <c r="D680" s="133"/>
      <c r="E680" s="133"/>
      <c r="F680" s="133"/>
    </row>
    <row r="681" ht="15.75" customHeight="1">
      <c r="A681" s="133"/>
      <c r="B681" s="133"/>
      <c r="C681" s="133"/>
      <c r="D681" s="133"/>
      <c r="E681" s="133"/>
      <c r="F681" s="133"/>
    </row>
    <row r="682" ht="15.75" customHeight="1">
      <c r="A682" s="133"/>
      <c r="B682" s="133"/>
      <c r="C682" s="133"/>
      <c r="D682" s="133"/>
      <c r="E682" s="133"/>
      <c r="F682" s="133"/>
    </row>
    <row r="683" ht="15.75" customHeight="1">
      <c r="A683" s="133"/>
      <c r="B683" s="133"/>
      <c r="C683" s="133"/>
      <c r="D683" s="133"/>
      <c r="E683" s="133"/>
      <c r="F683" s="133"/>
    </row>
    <row r="684" ht="15.75" customHeight="1">
      <c r="A684" s="133"/>
      <c r="B684" s="133"/>
      <c r="C684" s="133"/>
      <c r="D684" s="133"/>
      <c r="E684" s="133"/>
      <c r="F684" s="133"/>
    </row>
    <row r="685" ht="15.75" customHeight="1">
      <c r="A685" s="133"/>
      <c r="B685" s="133"/>
      <c r="C685" s="133"/>
      <c r="D685" s="133"/>
      <c r="E685" s="133"/>
      <c r="F685" s="133"/>
    </row>
    <row r="686" ht="15.75" customHeight="1">
      <c r="A686" s="133"/>
      <c r="B686" s="133"/>
      <c r="C686" s="133"/>
      <c r="D686" s="133"/>
      <c r="E686" s="133"/>
      <c r="F686" s="133"/>
    </row>
    <row r="687" ht="15.75" customHeight="1">
      <c r="A687" s="133"/>
      <c r="B687" s="133"/>
      <c r="C687" s="133"/>
      <c r="D687" s="133"/>
      <c r="E687" s="133"/>
      <c r="F687" s="133"/>
    </row>
    <row r="688" ht="15.75" customHeight="1">
      <c r="A688" s="133"/>
      <c r="B688" s="133"/>
      <c r="C688" s="133"/>
      <c r="D688" s="133"/>
      <c r="E688" s="133"/>
      <c r="F688" s="133"/>
    </row>
    <row r="689" ht="15.75" customHeight="1">
      <c r="A689" s="133"/>
      <c r="B689" s="133"/>
      <c r="C689" s="133"/>
      <c r="D689" s="133"/>
      <c r="E689" s="133"/>
      <c r="F689" s="133"/>
    </row>
    <row r="690" ht="15.75" customHeight="1">
      <c r="A690" s="133"/>
      <c r="B690" s="133"/>
      <c r="C690" s="133"/>
      <c r="D690" s="133"/>
      <c r="E690" s="133"/>
      <c r="F690" s="133"/>
    </row>
    <row r="691" ht="15.75" customHeight="1">
      <c r="A691" s="133"/>
      <c r="B691" s="133"/>
      <c r="C691" s="133"/>
      <c r="D691" s="133"/>
      <c r="E691" s="133"/>
      <c r="F691" s="133"/>
    </row>
    <row r="692" ht="15.75" customHeight="1">
      <c r="A692" s="133"/>
      <c r="B692" s="133"/>
      <c r="C692" s="133"/>
      <c r="D692" s="133"/>
      <c r="E692" s="133"/>
      <c r="F692" s="133"/>
    </row>
    <row r="693" ht="15.75" customHeight="1">
      <c r="A693" s="133"/>
      <c r="B693" s="133"/>
      <c r="C693" s="133"/>
      <c r="D693" s="133"/>
      <c r="E693" s="133"/>
      <c r="F693" s="133"/>
    </row>
    <row r="694" ht="15.75" customHeight="1">
      <c r="A694" s="133"/>
      <c r="B694" s="133"/>
      <c r="C694" s="133"/>
      <c r="D694" s="133"/>
      <c r="E694" s="133"/>
      <c r="F694" s="133"/>
    </row>
    <row r="695" ht="15.75" customHeight="1">
      <c r="A695" s="133"/>
      <c r="B695" s="133"/>
      <c r="C695" s="133"/>
      <c r="D695" s="133"/>
      <c r="E695" s="133"/>
      <c r="F695" s="133"/>
    </row>
    <row r="696" ht="15.75" customHeight="1">
      <c r="A696" s="133"/>
      <c r="B696" s="133"/>
      <c r="C696" s="133"/>
      <c r="D696" s="133"/>
      <c r="E696" s="133"/>
      <c r="F696" s="133"/>
    </row>
    <row r="697" ht="15.75" customHeight="1">
      <c r="A697" s="133"/>
      <c r="B697" s="133"/>
      <c r="C697" s="133"/>
      <c r="D697" s="133"/>
      <c r="E697" s="133"/>
      <c r="F697" s="133"/>
    </row>
    <row r="698" ht="15.75" customHeight="1">
      <c r="A698" s="133"/>
      <c r="B698" s="133"/>
      <c r="C698" s="133"/>
      <c r="D698" s="133"/>
      <c r="E698" s="133"/>
      <c r="F698" s="133"/>
    </row>
    <row r="699" ht="15.75" customHeight="1">
      <c r="A699" s="133"/>
      <c r="B699" s="133"/>
      <c r="C699" s="133"/>
      <c r="D699" s="133"/>
      <c r="E699" s="133"/>
      <c r="F699" s="133"/>
    </row>
    <row r="700" ht="15.75" customHeight="1">
      <c r="A700" s="133"/>
      <c r="B700" s="133"/>
      <c r="C700" s="133"/>
      <c r="D700" s="133"/>
      <c r="E700" s="133"/>
      <c r="F700" s="133"/>
    </row>
    <row r="701" ht="15.75" customHeight="1">
      <c r="A701" s="133"/>
      <c r="B701" s="133"/>
      <c r="C701" s="133"/>
      <c r="D701" s="133"/>
      <c r="E701" s="133"/>
      <c r="F701" s="133"/>
    </row>
    <row r="702" ht="15.75" customHeight="1">
      <c r="A702" s="133"/>
      <c r="B702" s="133"/>
      <c r="C702" s="133"/>
      <c r="D702" s="133"/>
      <c r="E702" s="133"/>
      <c r="F702" s="133"/>
    </row>
    <row r="703" ht="15.75" customHeight="1">
      <c r="A703" s="133"/>
      <c r="B703" s="133"/>
      <c r="C703" s="133"/>
      <c r="D703" s="133"/>
      <c r="E703" s="133"/>
      <c r="F703" s="133"/>
    </row>
    <row r="704" ht="15.75" customHeight="1">
      <c r="A704" s="133"/>
      <c r="B704" s="133"/>
      <c r="C704" s="133"/>
      <c r="D704" s="133"/>
      <c r="E704" s="133"/>
      <c r="F704" s="133"/>
    </row>
    <row r="705" ht="15.75" customHeight="1">
      <c r="A705" s="133"/>
      <c r="B705" s="133"/>
      <c r="C705" s="133"/>
      <c r="D705" s="133"/>
      <c r="E705" s="133"/>
      <c r="F705" s="133"/>
    </row>
    <row r="706" ht="15.75" customHeight="1">
      <c r="A706" s="133"/>
      <c r="B706" s="133"/>
      <c r="C706" s="133"/>
      <c r="D706" s="133"/>
      <c r="E706" s="133"/>
      <c r="F706" s="133"/>
    </row>
    <row r="707" ht="15.75" customHeight="1">
      <c r="A707" s="133"/>
      <c r="B707" s="133"/>
      <c r="C707" s="133"/>
      <c r="D707" s="133"/>
      <c r="E707" s="133"/>
      <c r="F707" s="133"/>
    </row>
    <row r="708" ht="15.75" customHeight="1">
      <c r="A708" s="133"/>
      <c r="B708" s="133"/>
      <c r="C708" s="133"/>
      <c r="D708" s="133"/>
      <c r="E708" s="133"/>
      <c r="F708" s="133"/>
    </row>
    <row r="709" ht="15.75" customHeight="1">
      <c r="A709" s="133"/>
      <c r="B709" s="133"/>
      <c r="C709" s="133"/>
      <c r="D709" s="133"/>
      <c r="E709" s="133"/>
      <c r="F709" s="133"/>
    </row>
    <row r="710" ht="15.75" customHeight="1">
      <c r="A710" s="133"/>
      <c r="B710" s="133"/>
      <c r="C710" s="133"/>
      <c r="D710" s="133"/>
      <c r="E710" s="133"/>
      <c r="F710" s="133"/>
    </row>
    <row r="711" ht="15.75" customHeight="1">
      <c r="A711" s="133"/>
      <c r="B711" s="133"/>
      <c r="C711" s="133"/>
      <c r="D711" s="133"/>
      <c r="E711" s="133"/>
      <c r="F711" s="133"/>
    </row>
    <row r="712" ht="15.75" customHeight="1">
      <c r="A712" s="133"/>
      <c r="B712" s="133"/>
      <c r="C712" s="133"/>
      <c r="D712" s="133"/>
      <c r="E712" s="133"/>
      <c r="F712" s="133"/>
    </row>
    <row r="713" ht="15.75" customHeight="1">
      <c r="A713" s="133"/>
      <c r="B713" s="133"/>
      <c r="C713" s="133"/>
      <c r="D713" s="133"/>
      <c r="E713" s="133"/>
      <c r="F713" s="133"/>
    </row>
    <row r="714" ht="15.75" customHeight="1">
      <c r="A714" s="133"/>
      <c r="B714" s="133"/>
      <c r="C714" s="133"/>
      <c r="D714" s="133"/>
      <c r="E714" s="133"/>
      <c r="F714" s="133"/>
    </row>
    <row r="715" ht="15.75" customHeight="1">
      <c r="A715" s="133"/>
      <c r="B715" s="133"/>
      <c r="C715" s="133"/>
      <c r="D715" s="133"/>
      <c r="E715" s="133"/>
      <c r="F715" s="133"/>
    </row>
    <row r="716" ht="15.75" customHeight="1">
      <c r="A716" s="133"/>
      <c r="B716" s="133"/>
      <c r="C716" s="133"/>
      <c r="D716" s="133"/>
      <c r="E716" s="133"/>
      <c r="F716" s="133"/>
    </row>
    <row r="717" ht="15.75" customHeight="1">
      <c r="A717" s="133"/>
      <c r="B717" s="133"/>
      <c r="C717" s="133"/>
      <c r="D717" s="133"/>
      <c r="E717" s="133"/>
      <c r="F717" s="133"/>
    </row>
    <row r="718" ht="15.75" customHeight="1">
      <c r="A718" s="133"/>
      <c r="B718" s="133"/>
      <c r="C718" s="133"/>
      <c r="D718" s="133"/>
      <c r="E718" s="133"/>
      <c r="F718" s="133"/>
    </row>
    <row r="719" ht="15.75" customHeight="1">
      <c r="A719" s="133"/>
      <c r="B719" s="133"/>
      <c r="C719" s="133"/>
      <c r="D719" s="133"/>
      <c r="E719" s="133"/>
      <c r="F719" s="133"/>
    </row>
    <row r="720" ht="15.75" customHeight="1">
      <c r="A720" s="133"/>
      <c r="B720" s="133"/>
      <c r="C720" s="133"/>
      <c r="D720" s="133"/>
      <c r="E720" s="133"/>
      <c r="F720" s="133"/>
    </row>
    <row r="721" ht="15.75" customHeight="1">
      <c r="A721" s="133"/>
      <c r="B721" s="133"/>
      <c r="C721" s="133"/>
      <c r="D721" s="133"/>
      <c r="E721" s="133"/>
      <c r="F721" s="133"/>
    </row>
    <row r="722" ht="15.75" customHeight="1">
      <c r="A722" s="133"/>
      <c r="B722" s="133"/>
      <c r="C722" s="133"/>
      <c r="D722" s="133"/>
      <c r="E722" s="133"/>
      <c r="F722" s="133"/>
    </row>
    <row r="723" ht="15.75" customHeight="1">
      <c r="A723" s="133"/>
      <c r="B723" s="133"/>
      <c r="C723" s="133"/>
      <c r="D723" s="133"/>
      <c r="E723" s="133"/>
      <c r="F723" s="133"/>
    </row>
    <row r="724" ht="15.75" customHeight="1">
      <c r="A724" s="133"/>
      <c r="B724" s="133"/>
      <c r="C724" s="133"/>
      <c r="D724" s="133"/>
      <c r="E724" s="133"/>
      <c r="F724" s="133"/>
    </row>
    <row r="725" ht="15.75" customHeight="1">
      <c r="A725" s="133"/>
      <c r="B725" s="133"/>
      <c r="C725" s="133"/>
      <c r="D725" s="133"/>
      <c r="E725" s="133"/>
      <c r="F725" s="133"/>
    </row>
    <row r="726" ht="15.75" customHeight="1">
      <c r="A726" s="133"/>
      <c r="B726" s="133"/>
      <c r="C726" s="133"/>
      <c r="D726" s="133"/>
      <c r="E726" s="133"/>
      <c r="F726" s="133"/>
    </row>
    <row r="727" ht="15.75" customHeight="1">
      <c r="A727" s="133"/>
      <c r="B727" s="133"/>
      <c r="C727" s="133"/>
      <c r="D727" s="133"/>
      <c r="E727" s="133"/>
      <c r="F727" s="133"/>
    </row>
    <row r="728" ht="15.75" customHeight="1">
      <c r="A728" s="133"/>
      <c r="B728" s="133"/>
      <c r="C728" s="133"/>
      <c r="D728" s="133"/>
      <c r="E728" s="133"/>
      <c r="F728" s="133"/>
    </row>
    <row r="729" ht="15.75" customHeight="1">
      <c r="A729" s="133"/>
      <c r="B729" s="133"/>
      <c r="C729" s="133"/>
      <c r="D729" s="133"/>
      <c r="E729" s="133"/>
      <c r="F729" s="133"/>
    </row>
    <row r="730" ht="15.75" customHeight="1">
      <c r="A730" s="133"/>
      <c r="B730" s="133"/>
      <c r="C730" s="133"/>
      <c r="D730" s="133"/>
      <c r="E730" s="133"/>
      <c r="F730" s="133"/>
    </row>
    <row r="731" ht="15.75" customHeight="1">
      <c r="A731" s="133"/>
      <c r="B731" s="133"/>
      <c r="C731" s="133"/>
      <c r="D731" s="133"/>
      <c r="E731" s="133"/>
      <c r="F731" s="133"/>
    </row>
    <row r="732" ht="15.75" customHeight="1">
      <c r="A732" s="133"/>
      <c r="B732" s="133"/>
      <c r="C732" s="133"/>
      <c r="D732" s="133"/>
      <c r="E732" s="133"/>
      <c r="F732" s="133"/>
    </row>
    <row r="733" ht="15.75" customHeight="1">
      <c r="A733" s="133"/>
      <c r="B733" s="133"/>
      <c r="C733" s="133"/>
      <c r="D733" s="133"/>
      <c r="E733" s="133"/>
      <c r="F733" s="133"/>
    </row>
    <row r="734" ht="15.75" customHeight="1">
      <c r="A734" s="133"/>
      <c r="B734" s="133"/>
      <c r="C734" s="133"/>
      <c r="D734" s="133"/>
      <c r="E734" s="133"/>
      <c r="F734" s="133"/>
    </row>
    <row r="735" ht="15.75" customHeight="1">
      <c r="A735" s="133"/>
      <c r="B735" s="133"/>
      <c r="C735" s="133"/>
      <c r="D735" s="133"/>
      <c r="E735" s="133"/>
      <c r="F735" s="133"/>
    </row>
    <row r="736" ht="15.75" customHeight="1">
      <c r="A736" s="133"/>
      <c r="B736" s="133"/>
      <c r="C736" s="133"/>
      <c r="D736" s="133"/>
      <c r="E736" s="133"/>
      <c r="F736" s="133"/>
    </row>
    <row r="737" ht="15.75" customHeight="1">
      <c r="A737" s="133"/>
      <c r="B737" s="133"/>
      <c r="C737" s="133"/>
      <c r="D737" s="133"/>
      <c r="E737" s="133"/>
      <c r="F737" s="133"/>
    </row>
    <row r="738" ht="15.75" customHeight="1">
      <c r="A738" s="133"/>
      <c r="B738" s="133"/>
      <c r="C738" s="133"/>
      <c r="D738" s="133"/>
      <c r="E738" s="133"/>
      <c r="F738" s="133"/>
    </row>
    <row r="739" ht="15.75" customHeight="1">
      <c r="A739" s="133"/>
      <c r="B739" s="133"/>
      <c r="C739" s="133"/>
      <c r="D739" s="133"/>
      <c r="E739" s="133"/>
      <c r="F739" s="133"/>
    </row>
    <row r="740" ht="15.75" customHeight="1">
      <c r="A740" s="133"/>
      <c r="B740" s="133"/>
      <c r="C740" s="133"/>
      <c r="D740" s="133"/>
      <c r="E740" s="133"/>
      <c r="F740" s="133"/>
    </row>
    <row r="741" ht="15.75" customHeight="1">
      <c r="A741" s="133"/>
      <c r="B741" s="133"/>
      <c r="C741" s="133"/>
      <c r="D741" s="133"/>
      <c r="E741" s="133"/>
      <c r="F741" s="133"/>
    </row>
    <row r="742" ht="15.75" customHeight="1">
      <c r="A742" s="133"/>
      <c r="B742" s="133"/>
      <c r="C742" s="133"/>
      <c r="D742" s="133"/>
      <c r="E742" s="133"/>
      <c r="F742" s="133"/>
    </row>
    <row r="743" ht="15.75" customHeight="1">
      <c r="A743" s="133"/>
      <c r="B743" s="133"/>
      <c r="C743" s="133"/>
      <c r="D743" s="133"/>
      <c r="E743" s="133"/>
      <c r="F743" s="133"/>
    </row>
    <row r="744" ht="15.75" customHeight="1">
      <c r="A744" s="133"/>
      <c r="B744" s="133"/>
      <c r="C744" s="133"/>
      <c r="D744" s="133"/>
      <c r="E744" s="133"/>
      <c r="F744" s="133"/>
    </row>
    <row r="745" ht="15.75" customHeight="1">
      <c r="A745" s="133"/>
      <c r="B745" s="133"/>
      <c r="C745" s="133"/>
      <c r="D745" s="133"/>
      <c r="E745" s="133"/>
      <c r="F745" s="133"/>
    </row>
    <row r="746" ht="15.75" customHeight="1">
      <c r="A746" s="133"/>
      <c r="B746" s="133"/>
      <c r="C746" s="133"/>
      <c r="D746" s="133"/>
      <c r="E746" s="133"/>
      <c r="F746" s="133"/>
    </row>
    <row r="747" ht="15.75" customHeight="1">
      <c r="A747" s="133"/>
      <c r="B747" s="133"/>
      <c r="C747" s="133"/>
      <c r="D747" s="133"/>
      <c r="E747" s="133"/>
      <c r="F747" s="133"/>
    </row>
    <row r="748" ht="15.75" customHeight="1">
      <c r="A748" s="133"/>
      <c r="B748" s="133"/>
      <c r="C748" s="133"/>
      <c r="D748" s="133"/>
      <c r="E748" s="133"/>
      <c r="F748" s="133"/>
    </row>
    <row r="749" ht="15.75" customHeight="1">
      <c r="A749" s="133"/>
      <c r="B749" s="133"/>
      <c r="C749" s="133"/>
      <c r="D749" s="133"/>
      <c r="E749" s="133"/>
      <c r="F749" s="133"/>
    </row>
    <row r="750" ht="15.75" customHeight="1">
      <c r="A750" s="133"/>
      <c r="B750" s="133"/>
      <c r="C750" s="133"/>
      <c r="D750" s="133"/>
      <c r="E750" s="133"/>
      <c r="F750" s="133"/>
    </row>
    <row r="751" ht="15.75" customHeight="1">
      <c r="A751" s="133"/>
      <c r="B751" s="133"/>
      <c r="C751" s="133"/>
      <c r="D751" s="133"/>
      <c r="E751" s="133"/>
      <c r="F751" s="133"/>
    </row>
    <row r="752" ht="15.75" customHeight="1">
      <c r="A752" s="133"/>
      <c r="B752" s="133"/>
      <c r="C752" s="133"/>
      <c r="D752" s="133"/>
      <c r="E752" s="133"/>
      <c r="F752" s="133"/>
    </row>
    <row r="753" ht="15.75" customHeight="1">
      <c r="A753" s="133"/>
      <c r="B753" s="133"/>
      <c r="C753" s="133"/>
      <c r="D753" s="133"/>
      <c r="E753" s="133"/>
      <c r="F753" s="133"/>
    </row>
    <row r="754" ht="15.75" customHeight="1">
      <c r="A754" s="133"/>
      <c r="B754" s="133"/>
      <c r="C754" s="133"/>
      <c r="D754" s="133"/>
      <c r="E754" s="133"/>
      <c r="F754" s="133"/>
    </row>
    <row r="755" ht="15.75" customHeight="1">
      <c r="A755" s="133"/>
      <c r="B755" s="133"/>
      <c r="C755" s="133"/>
      <c r="D755" s="133"/>
      <c r="E755" s="133"/>
      <c r="F755" s="133"/>
    </row>
    <row r="756" ht="15.75" customHeight="1">
      <c r="A756" s="133"/>
      <c r="B756" s="133"/>
      <c r="C756" s="133"/>
      <c r="D756" s="133"/>
      <c r="E756" s="133"/>
      <c r="F756" s="133"/>
    </row>
    <row r="757" ht="15.75" customHeight="1">
      <c r="A757" s="133"/>
      <c r="B757" s="133"/>
      <c r="C757" s="133"/>
      <c r="D757" s="133"/>
      <c r="E757" s="133"/>
      <c r="F757" s="133"/>
    </row>
    <row r="758" ht="15.75" customHeight="1">
      <c r="A758" s="133"/>
      <c r="B758" s="133"/>
      <c r="C758" s="133"/>
      <c r="D758" s="133"/>
      <c r="E758" s="133"/>
      <c r="F758" s="133"/>
    </row>
    <row r="759" ht="15.75" customHeight="1">
      <c r="A759" s="133"/>
      <c r="B759" s="133"/>
      <c r="C759" s="133"/>
      <c r="D759" s="133"/>
      <c r="E759" s="133"/>
      <c r="F759" s="133"/>
    </row>
    <row r="760" ht="15.75" customHeight="1">
      <c r="A760" s="133"/>
      <c r="B760" s="133"/>
      <c r="C760" s="133"/>
      <c r="D760" s="133"/>
      <c r="E760" s="133"/>
      <c r="F760" s="133"/>
    </row>
    <row r="761" ht="15.75" customHeight="1">
      <c r="A761" s="133"/>
      <c r="B761" s="133"/>
      <c r="C761" s="133"/>
      <c r="D761" s="133"/>
      <c r="E761" s="133"/>
      <c r="F761" s="133"/>
    </row>
    <row r="762" ht="15.75" customHeight="1">
      <c r="A762" s="133"/>
      <c r="B762" s="133"/>
      <c r="C762" s="133"/>
      <c r="D762" s="133"/>
      <c r="E762" s="133"/>
      <c r="F762" s="133"/>
    </row>
    <row r="763" ht="15.75" customHeight="1">
      <c r="A763" s="133"/>
      <c r="B763" s="133"/>
      <c r="C763" s="133"/>
      <c r="D763" s="133"/>
      <c r="E763" s="133"/>
      <c r="F763" s="133"/>
    </row>
    <row r="764" ht="15.75" customHeight="1">
      <c r="A764" s="133"/>
      <c r="B764" s="133"/>
      <c r="C764" s="133"/>
      <c r="D764" s="133"/>
      <c r="E764" s="133"/>
      <c r="F764" s="133"/>
    </row>
    <row r="765" ht="15.75" customHeight="1">
      <c r="A765" s="133"/>
      <c r="B765" s="133"/>
      <c r="C765" s="133"/>
      <c r="D765" s="133"/>
      <c r="E765" s="133"/>
      <c r="F765" s="133"/>
    </row>
    <row r="766" ht="15.75" customHeight="1">
      <c r="A766" s="133"/>
      <c r="B766" s="133"/>
      <c r="C766" s="133"/>
      <c r="D766" s="133"/>
      <c r="E766" s="133"/>
      <c r="F766" s="133"/>
    </row>
    <row r="767" ht="15.75" customHeight="1">
      <c r="A767" s="133"/>
      <c r="B767" s="133"/>
      <c r="C767" s="133"/>
      <c r="D767" s="133"/>
      <c r="E767" s="133"/>
      <c r="F767" s="133"/>
    </row>
    <row r="768" ht="15.75" customHeight="1">
      <c r="A768" s="133"/>
      <c r="B768" s="133"/>
      <c r="C768" s="133"/>
      <c r="D768" s="133"/>
      <c r="E768" s="133"/>
      <c r="F768" s="133"/>
    </row>
    <row r="769" ht="15.75" customHeight="1">
      <c r="A769" s="133"/>
      <c r="B769" s="133"/>
      <c r="C769" s="133"/>
      <c r="D769" s="133"/>
      <c r="E769" s="133"/>
      <c r="F769" s="133"/>
    </row>
    <row r="770" ht="15.75" customHeight="1">
      <c r="A770" s="133"/>
      <c r="B770" s="133"/>
      <c r="C770" s="133"/>
      <c r="D770" s="133"/>
      <c r="E770" s="133"/>
      <c r="F770" s="133"/>
    </row>
    <row r="771" ht="15.75" customHeight="1">
      <c r="A771" s="133"/>
      <c r="B771" s="133"/>
      <c r="C771" s="133"/>
      <c r="D771" s="133"/>
      <c r="E771" s="133"/>
      <c r="F771" s="133"/>
    </row>
    <row r="772" ht="15.75" customHeight="1">
      <c r="A772" s="133"/>
      <c r="B772" s="133"/>
      <c r="C772" s="133"/>
      <c r="D772" s="133"/>
      <c r="E772" s="133"/>
      <c r="F772" s="133"/>
    </row>
    <row r="773" ht="15.75" customHeight="1">
      <c r="A773" s="133"/>
      <c r="B773" s="133"/>
      <c r="C773" s="133"/>
      <c r="D773" s="133"/>
      <c r="E773" s="133"/>
      <c r="F773" s="133"/>
    </row>
    <row r="774" ht="15.75" customHeight="1">
      <c r="A774" s="133"/>
      <c r="B774" s="133"/>
      <c r="C774" s="133"/>
      <c r="D774" s="133"/>
      <c r="E774" s="133"/>
      <c r="F774" s="133"/>
    </row>
    <row r="775" ht="15.75" customHeight="1">
      <c r="A775" s="133"/>
      <c r="B775" s="133"/>
      <c r="C775" s="133"/>
      <c r="D775" s="133"/>
      <c r="E775" s="133"/>
      <c r="F775" s="133"/>
    </row>
    <row r="776" ht="15.75" customHeight="1">
      <c r="A776" s="133"/>
      <c r="B776" s="133"/>
      <c r="C776" s="133"/>
      <c r="D776" s="133"/>
      <c r="E776" s="133"/>
      <c r="F776" s="133"/>
    </row>
    <row r="777" ht="15.75" customHeight="1">
      <c r="A777" s="133"/>
      <c r="B777" s="133"/>
      <c r="C777" s="133"/>
      <c r="D777" s="133"/>
      <c r="E777" s="133"/>
      <c r="F777" s="133"/>
    </row>
    <row r="778" ht="15.75" customHeight="1">
      <c r="A778" s="133"/>
      <c r="B778" s="133"/>
      <c r="C778" s="133"/>
      <c r="D778" s="133"/>
      <c r="E778" s="133"/>
      <c r="F778" s="133"/>
    </row>
    <row r="779" ht="15.75" customHeight="1">
      <c r="A779" s="133"/>
      <c r="B779" s="133"/>
      <c r="C779" s="133"/>
      <c r="D779" s="133"/>
      <c r="E779" s="133"/>
      <c r="F779" s="133"/>
    </row>
    <row r="780" ht="15.75" customHeight="1">
      <c r="A780" s="133"/>
      <c r="B780" s="133"/>
      <c r="C780" s="133"/>
      <c r="D780" s="133"/>
      <c r="E780" s="133"/>
      <c r="F780" s="133"/>
    </row>
    <row r="781" ht="15.75" customHeight="1">
      <c r="A781" s="133"/>
      <c r="B781" s="133"/>
      <c r="C781" s="133"/>
      <c r="D781" s="133"/>
      <c r="E781" s="133"/>
      <c r="F781" s="133"/>
    </row>
    <row r="782" ht="15.75" customHeight="1">
      <c r="A782" s="133"/>
      <c r="B782" s="133"/>
      <c r="C782" s="133"/>
      <c r="D782" s="133"/>
      <c r="E782" s="133"/>
      <c r="F782" s="133"/>
    </row>
    <row r="783" ht="15.75" customHeight="1">
      <c r="A783" s="133"/>
      <c r="B783" s="133"/>
      <c r="C783" s="133"/>
      <c r="D783" s="133"/>
      <c r="E783" s="133"/>
      <c r="F783" s="133"/>
    </row>
    <row r="784" ht="15.75" customHeight="1">
      <c r="A784" s="133"/>
      <c r="B784" s="133"/>
      <c r="C784" s="133"/>
      <c r="D784" s="133"/>
      <c r="E784" s="133"/>
      <c r="F784" s="133"/>
    </row>
    <row r="785" ht="15.75" customHeight="1">
      <c r="A785" s="133"/>
      <c r="B785" s="133"/>
      <c r="C785" s="133"/>
      <c r="D785" s="133"/>
      <c r="E785" s="133"/>
      <c r="F785" s="133"/>
    </row>
    <row r="786" ht="15.75" customHeight="1">
      <c r="A786" s="133"/>
      <c r="B786" s="133"/>
      <c r="C786" s="133"/>
      <c r="D786" s="133"/>
      <c r="E786" s="133"/>
      <c r="F786" s="133"/>
    </row>
    <row r="787" ht="15.75" customHeight="1">
      <c r="A787" s="133"/>
      <c r="B787" s="133"/>
      <c r="C787" s="133"/>
      <c r="D787" s="133"/>
      <c r="E787" s="133"/>
      <c r="F787" s="133"/>
    </row>
    <row r="788" ht="15.75" customHeight="1">
      <c r="A788" s="133"/>
      <c r="B788" s="133"/>
      <c r="C788" s="133"/>
      <c r="D788" s="133"/>
      <c r="E788" s="133"/>
      <c r="F788" s="133"/>
    </row>
    <row r="789" ht="15.75" customHeight="1">
      <c r="A789" s="133"/>
      <c r="B789" s="133"/>
      <c r="C789" s="133"/>
      <c r="D789" s="133"/>
      <c r="E789" s="133"/>
      <c r="F789" s="133"/>
    </row>
    <row r="790" ht="15.75" customHeight="1">
      <c r="A790" s="133"/>
      <c r="B790" s="133"/>
      <c r="C790" s="133"/>
      <c r="D790" s="133"/>
      <c r="E790" s="133"/>
      <c r="F790" s="133"/>
    </row>
    <row r="791" ht="15.75" customHeight="1">
      <c r="A791" s="133"/>
      <c r="B791" s="133"/>
      <c r="C791" s="133"/>
      <c r="D791" s="133"/>
      <c r="E791" s="133"/>
      <c r="F791" s="133"/>
    </row>
    <row r="792" ht="15.75" customHeight="1">
      <c r="A792" s="133"/>
      <c r="B792" s="133"/>
      <c r="C792" s="133"/>
      <c r="D792" s="133"/>
      <c r="E792" s="133"/>
      <c r="F792" s="133"/>
    </row>
    <row r="793" ht="15.75" customHeight="1">
      <c r="A793" s="133"/>
      <c r="B793" s="133"/>
      <c r="C793" s="133"/>
      <c r="D793" s="133"/>
      <c r="E793" s="133"/>
      <c r="F793" s="133"/>
    </row>
    <row r="794" ht="15.75" customHeight="1">
      <c r="A794" s="133"/>
      <c r="B794" s="133"/>
      <c r="C794" s="133"/>
      <c r="D794" s="133"/>
      <c r="E794" s="133"/>
      <c r="F794" s="133"/>
    </row>
    <row r="795" ht="15.75" customHeight="1">
      <c r="A795" s="133"/>
      <c r="B795" s="133"/>
      <c r="C795" s="133"/>
      <c r="D795" s="133"/>
      <c r="E795" s="133"/>
      <c r="F795" s="133"/>
    </row>
    <row r="796" ht="15.75" customHeight="1">
      <c r="A796" s="133"/>
      <c r="B796" s="133"/>
      <c r="C796" s="133"/>
      <c r="D796" s="133"/>
      <c r="E796" s="133"/>
      <c r="F796" s="133"/>
    </row>
    <row r="797" ht="15.75" customHeight="1">
      <c r="A797" s="133"/>
      <c r="B797" s="133"/>
      <c r="C797" s="133"/>
      <c r="D797" s="133"/>
      <c r="E797" s="133"/>
      <c r="F797" s="133"/>
    </row>
    <row r="798" ht="15.75" customHeight="1">
      <c r="A798" s="133"/>
      <c r="B798" s="133"/>
      <c r="C798" s="133"/>
      <c r="D798" s="133"/>
      <c r="E798" s="133"/>
      <c r="F798" s="133"/>
    </row>
    <row r="799" ht="15.75" customHeight="1">
      <c r="A799" s="133"/>
      <c r="B799" s="133"/>
      <c r="C799" s="133"/>
      <c r="D799" s="133"/>
      <c r="E799" s="133"/>
      <c r="F799" s="133"/>
    </row>
    <row r="800" ht="15.75" customHeight="1">
      <c r="A800" s="133"/>
      <c r="B800" s="133"/>
      <c r="C800" s="133"/>
      <c r="D800" s="133"/>
      <c r="E800" s="133"/>
      <c r="F800" s="133"/>
    </row>
    <row r="801" ht="15.75" customHeight="1">
      <c r="A801" s="133"/>
      <c r="B801" s="133"/>
      <c r="C801" s="133"/>
      <c r="D801" s="133"/>
      <c r="E801" s="133"/>
      <c r="F801" s="133"/>
    </row>
    <row r="802" ht="15.75" customHeight="1">
      <c r="A802" s="133"/>
      <c r="B802" s="133"/>
      <c r="C802" s="133"/>
      <c r="D802" s="133"/>
      <c r="E802" s="133"/>
      <c r="F802" s="133"/>
    </row>
    <row r="803" ht="15.75" customHeight="1">
      <c r="A803" s="133"/>
      <c r="B803" s="133"/>
      <c r="C803" s="133"/>
      <c r="D803" s="133"/>
      <c r="E803" s="133"/>
      <c r="F803" s="133"/>
    </row>
    <row r="804" ht="15.75" customHeight="1">
      <c r="A804" s="133"/>
      <c r="B804" s="133"/>
      <c r="C804" s="133"/>
      <c r="D804" s="133"/>
      <c r="E804" s="133"/>
      <c r="F804" s="133"/>
    </row>
    <row r="805" ht="15.75" customHeight="1">
      <c r="A805" s="133"/>
      <c r="B805" s="133"/>
      <c r="C805" s="133"/>
      <c r="D805" s="133"/>
      <c r="E805" s="133"/>
      <c r="F805" s="133"/>
    </row>
    <row r="806" ht="15.75" customHeight="1">
      <c r="A806" s="133"/>
      <c r="B806" s="133"/>
      <c r="C806" s="133"/>
      <c r="D806" s="133"/>
      <c r="E806" s="133"/>
      <c r="F806" s="133"/>
    </row>
    <row r="807" ht="15.75" customHeight="1">
      <c r="A807" s="133"/>
      <c r="B807" s="133"/>
      <c r="C807" s="133"/>
      <c r="D807" s="133"/>
      <c r="E807" s="133"/>
      <c r="F807" s="133"/>
    </row>
    <row r="808" ht="15.75" customHeight="1">
      <c r="A808" s="133"/>
      <c r="B808" s="133"/>
      <c r="C808" s="133"/>
      <c r="D808" s="133"/>
      <c r="E808" s="133"/>
      <c r="F808" s="133"/>
    </row>
    <row r="809" ht="15.75" customHeight="1">
      <c r="A809" s="133"/>
      <c r="B809" s="133"/>
      <c r="C809" s="133"/>
      <c r="D809" s="133"/>
      <c r="E809" s="133"/>
      <c r="F809" s="133"/>
    </row>
    <row r="810" ht="15.75" customHeight="1">
      <c r="A810" s="133"/>
      <c r="B810" s="133"/>
      <c r="C810" s="133"/>
      <c r="D810" s="133"/>
      <c r="E810" s="133"/>
      <c r="F810" s="133"/>
    </row>
    <row r="811" ht="15.75" customHeight="1">
      <c r="A811" s="133"/>
      <c r="B811" s="133"/>
      <c r="C811" s="133"/>
      <c r="D811" s="133"/>
      <c r="E811" s="133"/>
      <c r="F811" s="133"/>
    </row>
    <row r="812" ht="15.75" customHeight="1">
      <c r="A812" s="133"/>
      <c r="B812" s="133"/>
      <c r="C812" s="133"/>
      <c r="D812" s="133"/>
      <c r="E812" s="133"/>
      <c r="F812" s="133"/>
    </row>
    <row r="813" ht="15.75" customHeight="1">
      <c r="A813" s="133"/>
      <c r="B813" s="133"/>
      <c r="C813" s="133"/>
      <c r="D813" s="133"/>
      <c r="E813" s="133"/>
      <c r="F813" s="133"/>
    </row>
    <row r="814" ht="15.75" customHeight="1">
      <c r="A814" s="133"/>
      <c r="B814" s="133"/>
      <c r="C814" s="133"/>
      <c r="D814" s="133"/>
      <c r="E814" s="133"/>
      <c r="F814" s="133"/>
    </row>
    <row r="815" ht="15.75" customHeight="1">
      <c r="A815" s="133"/>
      <c r="B815" s="133"/>
      <c r="C815" s="133"/>
      <c r="D815" s="133"/>
      <c r="E815" s="133"/>
      <c r="F815" s="133"/>
    </row>
    <row r="816" ht="15.75" customHeight="1">
      <c r="A816" s="133"/>
      <c r="B816" s="133"/>
      <c r="C816" s="133"/>
      <c r="D816" s="133"/>
      <c r="E816" s="133"/>
      <c r="F816" s="133"/>
    </row>
    <row r="817" ht="15.75" customHeight="1">
      <c r="A817" s="133"/>
      <c r="B817" s="133"/>
      <c r="C817" s="133"/>
      <c r="D817" s="133"/>
      <c r="E817" s="133"/>
      <c r="F817" s="133"/>
    </row>
    <row r="818" ht="15.75" customHeight="1">
      <c r="A818" s="133"/>
      <c r="B818" s="133"/>
      <c r="C818" s="133"/>
      <c r="D818" s="133"/>
      <c r="E818" s="133"/>
      <c r="F818" s="133"/>
    </row>
    <row r="819" ht="15.75" customHeight="1">
      <c r="A819" s="133"/>
      <c r="B819" s="133"/>
      <c r="C819" s="133"/>
      <c r="D819" s="133"/>
      <c r="E819" s="133"/>
      <c r="F819" s="133"/>
    </row>
    <row r="820" ht="15.75" customHeight="1">
      <c r="A820" s="133"/>
      <c r="B820" s="133"/>
      <c r="C820" s="133"/>
      <c r="D820" s="133"/>
      <c r="E820" s="133"/>
      <c r="F820" s="133"/>
    </row>
    <row r="821" ht="15.75" customHeight="1">
      <c r="A821" s="133"/>
      <c r="B821" s="133"/>
      <c r="C821" s="133"/>
      <c r="D821" s="133"/>
      <c r="E821" s="133"/>
      <c r="F821" s="133"/>
    </row>
    <row r="822" ht="15.75" customHeight="1">
      <c r="A822" s="133"/>
      <c r="B822" s="133"/>
      <c r="C822" s="133"/>
      <c r="D822" s="133"/>
      <c r="E822" s="133"/>
      <c r="F822" s="133"/>
    </row>
    <row r="823" ht="15.75" customHeight="1">
      <c r="A823" s="133"/>
      <c r="B823" s="133"/>
      <c r="C823" s="133"/>
      <c r="D823" s="133"/>
      <c r="E823" s="133"/>
      <c r="F823" s="133"/>
    </row>
    <row r="824" ht="15.75" customHeight="1">
      <c r="A824" s="133"/>
      <c r="B824" s="133"/>
      <c r="C824" s="133"/>
      <c r="D824" s="133"/>
      <c r="E824" s="133"/>
      <c r="F824" s="133"/>
    </row>
    <row r="825" ht="15.75" customHeight="1">
      <c r="A825" s="133"/>
      <c r="B825" s="133"/>
      <c r="C825" s="133"/>
      <c r="D825" s="133"/>
      <c r="E825" s="133"/>
      <c r="F825" s="133"/>
    </row>
    <row r="826" ht="15.75" customHeight="1">
      <c r="A826" s="133"/>
      <c r="B826" s="133"/>
      <c r="C826" s="133"/>
      <c r="D826" s="133"/>
      <c r="E826" s="133"/>
      <c r="F826" s="133"/>
    </row>
    <row r="827" ht="15.75" customHeight="1">
      <c r="A827" s="133"/>
      <c r="B827" s="133"/>
      <c r="C827" s="133"/>
      <c r="D827" s="133"/>
      <c r="E827" s="133"/>
      <c r="F827" s="133"/>
    </row>
    <row r="828" ht="15.75" customHeight="1">
      <c r="A828" s="133"/>
      <c r="B828" s="133"/>
      <c r="C828" s="133"/>
      <c r="D828" s="133"/>
      <c r="E828" s="133"/>
      <c r="F828" s="133"/>
    </row>
    <row r="829" ht="15.75" customHeight="1">
      <c r="A829" s="133"/>
      <c r="B829" s="133"/>
      <c r="C829" s="133"/>
      <c r="D829" s="133"/>
      <c r="E829" s="133"/>
      <c r="F829" s="133"/>
    </row>
    <row r="830" ht="15.75" customHeight="1">
      <c r="A830" s="133"/>
      <c r="B830" s="133"/>
      <c r="C830" s="133"/>
      <c r="D830" s="133"/>
      <c r="E830" s="133"/>
      <c r="F830" s="133"/>
    </row>
    <row r="831" ht="15.75" customHeight="1">
      <c r="A831" s="133"/>
      <c r="B831" s="133"/>
      <c r="C831" s="133"/>
      <c r="D831" s="133"/>
      <c r="E831" s="133"/>
      <c r="F831" s="133"/>
    </row>
    <row r="832" ht="15.75" customHeight="1">
      <c r="A832" s="133"/>
      <c r="B832" s="133"/>
      <c r="C832" s="133"/>
      <c r="D832" s="133"/>
      <c r="E832" s="133"/>
      <c r="F832" s="133"/>
    </row>
    <row r="833" ht="15.75" customHeight="1">
      <c r="A833" s="133"/>
      <c r="B833" s="133"/>
      <c r="C833" s="133"/>
      <c r="D833" s="133"/>
      <c r="E833" s="133"/>
      <c r="F833" s="133"/>
    </row>
    <row r="834" ht="15.75" customHeight="1">
      <c r="A834" s="133"/>
      <c r="B834" s="133"/>
      <c r="C834" s="133"/>
      <c r="D834" s="133"/>
      <c r="E834" s="133"/>
      <c r="F834" s="133"/>
    </row>
    <row r="835" ht="15.75" customHeight="1">
      <c r="A835" s="133"/>
      <c r="B835" s="133"/>
      <c r="C835" s="133"/>
      <c r="D835" s="133"/>
      <c r="E835" s="133"/>
      <c r="F835" s="133"/>
    </row>
    <row r="836" ht="15.75" customHeight="1">
      <c r="A836" s="133"/>
      <c r="B836" s="133"/>
      <c r="C836" s="133"/>
      <c r="D836" s="133"/>
      <c r="E836" s="133"/>
      <c r="F836" s="133"/>
    </row>
    <row r="837" ht="15.75" customHeight="1">
      <c r="A837" s="133"/>
      <c r="B837" s="133"/>
      <c r="C837" s="133"/>
      <c r="D837" s="133"/>
      <c r="E837" s="133"/>
      <c r="F837" s="133"/>
    </row>
    <row r="838" ht="15.75" customHeight="1">
      <c r="A838" s="133"/>
      <c r="B838" s="133"/>
      <c r="C838" s="133"/>
      <c r="D838" s="133"/>
      <c r="E838" s="133"/>
      <c r="F838" s="133"/>
    </row>
    <row r="839" ht="15.75" customHeight="1">
      <c r="A839" s="133"/>
      <c r="B839" s="133"/>
      <c r="C839" s="133"/>
      <c r="D839" s="133"/>
      <c r="E839" s="133"/>
      <c r="F839" s="133"/>
    </row>
    <row r="840" ht="15.75" customHeight="1">
      <c r="A840" s="133"/>
      <c r="B840" s="133"/>
      <c r="C840" s="133"/>
      <c r="D840" s="133"/>
      <c r="E840" s="133"/>
      <c r="F840" s="133"/>
    </row>
    <row r="841" ht="15.75" customHeight="1">
      <c r="A841" s="133"/>
      <c r="B841" s="133"/>
      <c r="C841" s="133"/>
      <c r="D841" s="133"/>
      <c r="E841" s="133"/>
      <c r="F841" s="133"/>
    </row>
    <row r="842" ht="15.75" customHeight="1">
      <c r="A842" s="133"/>
      <c r="B842" s="133"/>
      <c r="C842" s="133"/>
      <c r="D842" s="133"/>
      <c r="E842" s="133"/>
      <c r="F842" s="133"/>
    </row>
    <row r="843" ht="15.75" customHeight="1">
      <c r="A843" s="133"/>
      <c r="B843" s="133"/>
      <c r="C843" s="133"/>
      <c r="D843" s="133"/>
      <c r="E843" s="133"/>
      <c r="F843" s="133"/>
    </row>
    <row r="844" ht="15.75" customHeight="1">
      <c r="A844" s="133"/>
      <c r="B844" s="133"/>
      <c r="C844" s="133"/>
      <c r="D844" s="133"/>
      <c r="E844" s="133"/>
      <c r="F844" s="133"/>
    </row>
    <row r="845" ht="15.75" customHeight="1">
      <c r="A845" s="133"/>
      <c r="B845" s="133"/>
      <c r="C845" s="133"/>
      <c r="D845" s="133"/>
      <c r="E845" s="133"/>
      <c r="F845" s="133"/>
    </row>
    <row r="846" ht="15.75" customHeight="1">
      <c r="A846" s="133"/>
      <c r="B846" s="133"/>
      <c r="C846" s="133"/>
      <c r="D846" s="133"/>
      <c r="E846" s="133"/>
      <c r="F846" s="133"/>
    </row>
    <row r="847" ht="15.75" customHeight="1">
      <c r="A847" s="133"/>
      <c r="B847" s="133"/>
      <c r="C847" s="133"/>
      <c r="D847" s="133"/>
      <c r="E847" s="133"/>
      <c r="F847" s="133"/>
    </row>
    <row r="848" ht="15.75" customHeight="1">
      <c r="A848" s="133"/>
      <c r="B848" s="133"/>
      <c r="C848" s="133"/>
      <c r="D848" s="133"/>
      <c r="E848" s="133"/>
      <c r="F848" s="133"/>
    </row>
    <row r="849" ht="15.75" customHeight="1">
      <c r="A849" s="133"/>
      <c r="B849" s="133"/>
      <c r="C849" s="133"/>
      <c r="D849" s="133"/>
      <c r="E849" s="133"/>
      <c r="F849" s="133"/>
    </row>
    <row r="850" ht="15.75" customHeight="1">
      <c r="A850" s="133"/>
      <c r="B850" s="133"/>
      <c r="C850" s="133"/>
      <c r="D850" s="133"/>
      <c r="E850" s="133"/>
      <c r="F850" s="133"/>
    </row>
    <row r="851" ht="15.75" customHeight="1">
      <c r="A851" s="133"/>
      <c r="B851" s="133"/>
      <c r="C851" s="133"/>
      <c r="D851" s="133"/>
      <c r="E851" s="133"/>
      <c r="F851" s="133"/>
    </row>
    <row r="852" ht="15.75" customHeight="1">
      <c r="A852" s="133"/>
      <c r="B852" s="133"/>
      <c r="C852" s="133"/>
      <c r="D852" s="133"/>
      <c r="E852" s="133"/>
      <c r="F852" s="133"/>
    </row>
    <row r="853" ht="15.75" customHeight="1">
      <c r="A853" s="133"/>
      <c r="B853" s="133"/>
      <c r="C853" s="133"/>
      <c r="D853" s="133"/>
      <c r="E853" s="133"/>
      <c r="F853" s="133"/>
    </row>
    <row r="854" ht="15.75" customHeight="1">
      <c r="A854" s="133"/>
      <c r="B854" s="133"/>
      <c r="C854" s="133"/>
      <c r="D854" s="133"/>
      <c r="E854" s="133"/>
      <c r="F854" s="133"/>
    </row>
    <row r="855" ht="15.75" customHeight="1">
      <c r="A855" s="133"/>
      <c r="B855" s="133"/>
      <c r="C855" s="133"/>
      <c r="D855" s="133"/>
      <c r="E855" s="133"/>
      <c r="F855" s="133"/>
    </row>
    <row r="856" ht="15.75" customHeight="1">
      <c r="A856" s="133"/>
      <c r="B856" s="133"/>
      <c r="C856" s="133"/>
      <c r="D856" s="133"/>
      <c r="E856" s="133"/>
      <c r="F856" s="133"/>
    </row>
    <row r="857" ht="15.75" customHeight="1">
      <c r="A857" s="133"/>
      <c r="B857" s="133"/>
      <c r="C857" s="133"/>
      <c r="D857" s="133"/>
      <c r="E857" s="133"/>
      <c r="F857" s="133"/>
    </row>
    <row r="858" ht="15.75" customHeight="1">
      <c r="A858" s="133"/>
      <c r="B858" s="133"/>
      <c r="C858" s="133"/>
      <c r="D858" s="133"/>
      <c r="E858" s="133"/>
      <c r="F858" s="133"/>
    </row>
    <row r="859" ht="15.75" customHeight="1">
      <c r="A859" s="133"/>
      <c r="B859" s="133"/>
      <c r="C859" s="133"/>
      <c r="D859" s="133"/>
      <c r="E859" s="133"/>
      <c r="F859" s="133"/>
    </row>
    <row r="860" ht="15.75" customHeight="1">
      <c r="A860" s="133"/>
      <c r="B860" s="133"/>
      <c r="C860" s="133"/>
      <c r="D860" s="133"/>
      <c r="E860" s="133"/>
      <c r="F860" s="133"/>
    </row>
    <row r="861" ht="15.75" customHeight="1">
      <c r="A861" s="133"/>
      <c r="B861" s="133"/>
      <c r="C861" s="133"/>
      <c r="D861" s="133"/>
      <c r="E861" s="133"/>
      <c r="F861" s="133"/>
    </row>
    <row r="862" ht="15.75" customHeight="1">
      <c r="A862" s="133"/>
      <c r="B862" s="133"/>
      <c r="C862" s="133"/>
      <c r="D862" s="133"/>
      <c r="E862" s="133"/>
      <c r="F862" s="133"/>
    </row>
    <row r="863" ht="15.75" customHeight="1">
      <c r="A863" s="133"/>
      <c r="B863" s="133"/>
      <c r="C863" s="133"/>
      <c r="D863" s="133"/>
      <c r="E863" s="133"/>
      <c r="F863" s="133"/>
    </row>
    <row r="864" ht="15.75" customHeight="1">
      <c r="A864" s="133"/>
      <c r="B864" s="133"/>
      <c r="C864" s="133"/>
      <c r="D864" s="133"/>
      <c r="E864" s="133"/>
      <c r="F864" s="133"/>
    </row>
    <row r="865" ht="15.75" customHeight="1">
      <c r="A865" s="133"/>
      <c r="B865" s="133"/>
      <c r="C865" s="133"/>
      <c r="D865" s="133"/>
      <c r="E865" s="133"/>
      <c r="F865" s="133"/>
    </row>
    <row r="866" ht="15.75" customHeight="1">
      <c r="A866" s="133"/>
      <c r="B866" s="133"/>
      <c r="C866" s="133"/>
      <c r="D866" s="133"/>
      <c r="E866" s="133"/>
      <c r="F866" s="133"/>
    </row>
    <row r="867" ht="15.75" customHeight="1">
      <c r="A867" s="133"/>
      <c r="B867" s="133"/>
      <c r="C867" s="133"/>
      <c r="D867" s="133"/>
      <c r="E867" s="133"/>
      <c r="F867" s="133"/>
    </row>
    <row r="868" ht="15.75" customHeight="1">
      <c r="A868" s="133"/>
      <c r="B868" s="133"/>
      <c r="C868" s="133"/>
      <c r="D868" s="133"/>
      <c r="E868" s="133"/>
      <c r="F868" s="133"/>
    </row>
    <row r="869" ht="15.75" customHeight="1">
      <c r="A869" s="133"/>
      <c r="B869" s="133"/>
      <c r="C869" s="133"/>
      <c r="D869" s="133"/>
      <c r="E869" s="133"/>
      <c r="F869" s="133"/>
    </row>
    <row r="870" ht="15.75" customHeight="1">
      <c r="A870" s="133"/>
      <c r="B870" s="133"/>
      <c r="C870" s="133"/>
      <c r="D870" s="133"/>
      <c r="E870" s="133"/>
      <c r="F870" s="133"/>
    </row>
    <row r="871" ht="15.75" customHeight="1">
      <c r="A871" s="133"/>
      <c r="B871" s="133"/>
      <c r="C871" s="133"/>
      <c r="D871" s="133"/>
      <c r="E871" s="133"/>
      <c r="F871" s="133"/>
    </row>
    <row r="872" ht="15.75" customHeight="1">
      <c r="A872" s="133"/>
      <c r="B872" s="133"/>
      <c r="C872" s="133"/>
      <c r="D872" s="133"/>
      <c r="E872" s="133"/>
      <c r="F872" s="133"/>
    </row>
    <row r="873" ht="15.75" customHeight="1">
      <c r="A873" s="133"/>
      <c r="B873" s="133"/>
      <c r="C873" s="133"/>
      <c r="D873" s="133"/>
      <c r="E873" s="133"/>
      <c r="F873" s="133"/>
    </row>
    <row r="874" ht="15.75" customHeight="1">
      <c r="A874" s="133"/>
      <c r="B874" s="133"/>
      <c r="C874" s="133"/>
      <c r="D874" s="133"/>
      <c r="E874" s="133"/>
      <c r="F874" s="133"/>
    </row>
    <row r="875" ht="15.75" customHeight="1">
      <c r="A875" s="133"/>
      <c r="B875" s="133"/>
      <c r="C875" s="133"/>
      <c r="D875" s="133"/>
      <c r="E875" s="133"/>
      <c r="F875" s="133"/>
    </row>
    <row r="876" ht="15.75" customHeight="1">
      <c r="A876" s="133"/>
      <c r="B876" s="133"/>
      <c r="C876" s="133"/>
      <c r="D876" s="133"/>
      <c r="E876" s="133"/>
      <c r="F876" s="133"/>
    </row>
    <row r="877" ht="15.75" customHeight="1">
      <c r="A877" s="133"/>
      <c r="B877" s="133"/>
      <c r="C877" s="133"/>
      <c r="D877" s="133"/>
      <c r="E877" s="133"/>
      <c r="F877" s="133"/>
    </row>
    <row r="878" ht="15.75" customHeight="1">
      <c r="A878" s="133"/>
      <c r="B878" s="133"/>
      <c r="C878" s="133"/>
      <c r="D878" s="133"/>
      <c r="E878" s="133"/>
      <c r="F878" s="133"/>
    </row>
    <row r="879" ht="15.75" customHeight="1">
      <c r="A879" s="133"/>
      <c r="B879" s="133"/>
      <c r="C879" s="133"/>
      <c r="D879" s="133"/>
      <c r="E879" s="133"/>
      <c r="F879" s="133"/>
    </row>
    <row r="880" ht="15.75" customHeight="1">
      <c r="A880" s="133"/>
      <c r="B880" s="133"/>
      <c r="C880" s="133"/>
      <c r="D880" s="133"/>
      <c r="E880" s="133"/>
      <c r="F880" s="133"/>
    </row>
    <row r="881" ht="15.75" customHeight="1">
      <c r="A881" s="133"/>
      <c r="B881" s="133"/>
      <c r="C881" s="133"/>
      <c r="D881" s="133"/>
      <c r="E881" s="133"/>
      <c r="F881" s="133"/>
    </row>
    <row r="882" ht="15.75" customHeight="1">
      <c r="A882" s="133"/>
      <c r="B882" s="133"/>
      <c r="C882" s="133"/>
      <c r="D882" s="133"/>
      <c r="E882" s="133"/>
      <c r="F882" s="133"/>
    </row>
    <row r="883" ht="15.75" customHeight="1">
      <c r="A883" s="133"/>
      <c r="B883" s="133"/>
      <c r="C883" s="133"/>
      <c r="D883" s="133"/>
      <c r="E883" s="133"/>
      <c r="F883" s="133"/>
    </row>
    <row r="884" ht="15.75" customHeight="1">
      <c r="A884" s="133"/>
      <c r="B884" s="133"/>
      <c r="C884" s="133"/>
      <c r="D884" s="133"/>
      <c r="E884" s="133"/>
      <c r="F884" s="133"/>
    </row>
    <row r="885" ht="15.75" customHeight="1">
      <c r="A885" s="133"/>
      <c r="B885" s="133"/>
      <c r="C885" s="133"/>
      <c r="D885" s="133"/>
      <c r="E885" s="133"/>
      <c r="F885" s="133"/>
    </row>
    <row r="886" ht="15.75" customHeight="1">
      <c r="A886" s="133"/>
      <c r="B886" s="133"/>
      <c r="C886" s="133"/>
      <c r="D886" s="133"/>
      <c r="E886" s="133"/>
      <c r="F886" s="133"/>
    </row>
    <row r="887" ht="15.75" customHeight="1">
      <c r="A887" s="133"/>
      <c r="B887" s="133"/>
      <c r="C887" s="133"/>
      <c r="D887" s="133"/>
      <c r="E887" s="133"/>
      <c r="F887" s="133"/>
    </row>
    <row r="888" ht="15.75" customHeight="1">
      <c r="A888" s="133"/>
      <c r="B888" s="133"/>
      <c r="C888" s="133"/>
      <c r="D888" s="133"/>
      <c r="E888" s="133"/>
      <c r="F888" s="133"/>
    </row>
    <row r="889" ht="15.75" customHeight="1">
      <c r="A889" s="133"/>
      <c r="B889" s="133"/>
      <c r="C889" s="133"/>
      <c r="D889" s="133"/>
      <c r="E889" s="133"/>
      <c r="F889" s="133"/>
    </row>
    <row r="890" ht="15.75" customHeight="1">
      <c r="A890" s="133"/>
      <c r="B890" s="133"/>
      <c r="C890" s="133"/>
      <c r="D890" s="133"/>
      <c r="E890" s="133"/>
      <c r="F890" s="133"/>
    </row>
    <row r="891" ht="15.75" customHeight="1">
      <c r="A891" s="133"/>
      <c r="B891" s="133"/>
      <c r="C891" s="133"/>
      <c r="D891" s="133"/>
      <c r="E891" s="133"/>
      <c r="F891" s="133"/>
    </row>
    <row r="892" ht="15.75" customHeight="1">
      <c r="A892" s="133"/>
      <c r="B892" s="133"/>
      <c r="C892" s="133"/>
      <c r="D892" s="133"/>
      <c r="E892" s="133"/>
      <c r="F892" s="133"/>
    </row>
    <row r="893" ht="15.75" customHeight="1">
      <c r="A893" s="133"/>
      <c r="B893" s="133"/>
      <c r="C893" s="133"/>
      <c r="D893" s="133"/>
      <c r="E893" s="133"/>
      <c r="F893" s="133"/>
    </row>
    <row r="894" ht="15.75" customHeight="1">
      <c r="A894" s="133"/>
      <c r="B894" s="133"/>
      <c r="C894" s="133"/>
      <c r="D894" s="133"/>
      <c r="E894" s="133"/>
      <c r="F894" s="133"/>
    </row>
    <row r="895" ht="15.75" customHeight="1">
      <c r="A895" s="133"/>
      <c r="B895" s="133"/>
      <c r="C895" s="133"/>
      <c r="D895" s="133"/>
      <c r="E895" s="133"/>
      <c r="F895" s="133"/>
    </row>
    <row r="896" ht="15.75" customHeight="1">
      <c r="A896" s="133"/>
      <c r="B896" s="133"/>
      <c r="C896" s="133"/>
      <c r="D896" s="133"/>
      <c r="E896" s="133"/>
      <c r="F896" s="133"/>
    </row>
    <row r="897" ht="15.75" customHeight="1">
      <c r="A897" s="133"/>
      <c r="B897" s="133"/>
      <c r="C897" s="133"/>
      <c r="D897" s="133"/>
      <c r="E897" s="133"/>
      <c r="F897" s="133"/>
    </row>
    <row r="898" ht="15.75" customHeight="1">
      <c r="A898" s="133"/>
      <c r="B898" s="133"/>
      <c r="C898" s="133"/>
      <c r="D898" s="133"/>
      <c r="E898" s="133"/>
      <c r="F898" s="133"/>
    </row>
    <row r="899" ht="15.75" customHeight="1">
      <c r="A899" s="133"/>
      <c r="B899" s="133"/>
      <c r="C899" s="133"/>
      <c r="D899" s="133"/>
      <c r="E899" s="133"/>
      <c r="F899" s="133"/>
    </row>
    <row r="900" ht="15.75" customHeight="1">
      <c r="A900" s="133"/>
      <c r="B900" s="133"/>
      <c r="C900" s="133"/>
      <c r="D900" s="133"/>
      <c r="E900" s="133"/>
      <c r="F900" s="133"/>
    </row>
    <row r="901" ht="15.75" customHeight="1">
      <c r="A901" s="133"/>
      <c r="B901" s="133"/>
      <c r="C901" s="133"/>
      <c r="D901" s="133"/>
      <c r="E901" s="133"/>
      <c r="F901" s="133"/>
    </row>
    <row r="902" ht="15.75" customHeight="1">
      <c r="A902" s="133"/>
      <c r="B902" s="133"/>
      <c r="C902" s="133"/>
      <c r="D902" s="133"/>
      <c r="E902" s="133"/>
      <c r="F902" s="133"/>
    </row>
    <row r="903" ht="15.75" customHeight="1">
      <c r="A903" s="133"/>
      <c r="B903" s="133"/>
      <c r="C903" s="133"/>
      <c r="D903" s="133"/>
      <c r="E903" s="133"/>
      <c r="F903" s="133"/>
    </row>
    <row r="904" ht="15.75" customHeight="1">
      <c r="A904" s="133"/>
      <c r="B904" s="133"/>
      <c r="C904" s="133"/>
      <c r="D904" s="133"/>
      <c r="E904" s="133"/>
      <c r="F904" s="133"/>
    </row>
    <row r="905" ht="15.75" customHeight="1">
      <c r="A905" s="133"/>
      <c r="B905" s="133"/>
      <c r="C905" s="133"/>
      <c r="D905" s="133"/>
      <c r="E905" s="133"/>
      <c r="F905" s="133"/>
    </row>
    <row r="906" ht="15.75" customHeight="1">
      <c r="A906" s="133"/>
      <c r="B906" s="133"/>
      <c r="C906" s="133"/>
      <c r="D906" s="133"/>
      <c r="E906" s="133"/>
      <c r="F906" s="133"/>
    </row>
    <row r="907" ht="15.75" customHeight="1">
      <c r="A907" s="133"/>
      <c r="B907" s="133"/>
      <c r="C907" s="133"/>
      <c r="D907" s="133"/>
      <c r="E907" s="133"/>
      <c r="F907" s="133"/>
    </row>
    <row r="908" ht="15.75" customHeight="1">
      <c r="A908" s="133"/>
      <c r="B908" s="133"/>
      <c r="C908" s="133"/>
      <c r="D908" s="133"/>
      <c r="E908" s="133"/>
      <c r="F908" s="133"/>
    </row>
    <row r="909" ht="15.75" customHeight="1">
      <c r="A909" s="133"/>
      <c r="B909" s="133"/>
      <c r="C909" s="133"/>
      <c r="D909" s="133"/>
      <c r="E909" s="133"/>
      <c r="F909" s="133"/>
    </row>
    <row r="910" ht="15.75" customHeight="1">
      <c r="A910" s="133"/>
      <c r="B910" s="133"/>
      <c r="C910" s="133"/>
      <c r="D910" s="133"/>
      <c r="E910" s="133"/>
      <c r="F910" s="133"/>
    </row>
    <row r="911" ht="15.75" customHeight="1">
      <c r="A911" s="133"/>
      <c r="B911" s="133"/>
      <c r="C911" s="133"/>
      <c r="D911" s="133"/>
      <c r="E911" s="133"/>
      <c r="F911" s="133"/>
    </row>
    <row r="912" ht="15.75" customHeight="1">
      <c r="A912" s="133"/>
      <c r="B912" s="133"/>
      <c r="C912" s="133"/>
      <c r="D912" s="133"/>
      <c r="E912" s="133"/>
      <c r="F912" s="133"/>
    </row>
    <row r="913" ht="15.75" customHeight="1">
      <c r="A913" s="133"/>
      <c r="B913" s="133"/>
      <c r="C913" s="133"/>
      <c r="D913" s="133"/>
      <c r="E913" s="133"/>
      <c r="F913" s="133"/>
    </row>
    <row r="914" ht="15.75" customHeight="1">
      <c r="A914" s="133"/>
      <c r="B914" s="133"/>
      <c r="C914" s="133"/>
      <c r="D914" s="133"/>
      <c r="E914" s="133"/>
      <c r="F914" s="133"/>
    </row>
    <row r="915" ht="15.75" customHeight="1">
      <c r="A915" s="133"/>
      <c r="B915" s="133"/>
      <c r="C915" s="133"/>
      <c r="D915" s="133"/>
      <c r="E915" s="133"/>
      <c r="F915" s="133"/>
    </row>
    <row r="916" ht="15.75" customHeight="1">
      <c r="A916" s="133"/>
      <c r="B916" s="133"/>
      <c r="C916" s="133"/>
      <c r="D916" s="133"/>
      <c r="E916" s="133"/>
      <c r="F916" s="133"/>
    </row>
    <row r="917" ht="15.75" customHeight="1">
      <c r="A917" s="133"/>
      <c r="B917" s="133"/>
      <c r="C917" s="133"/>
      <c r="D917" s="133"/>
      <c r="E917" s="133"/>
      <c r="F917" s="133"/>
    </row>
    <row r="918" ht="15.75" customHeight="1">
      <c r="A918" s="133"/>
      <c r="B918" s="133"/>
      <c r="C918" s="133"/>
      <c r="D918" s="133"/>
      <c r="E918" s="133"/>
      <c r="F918" s="133"/>
    </row>
    <row r="919" ht="15.75" customHeight="1">
      <c r="A919" s="133"/>
      <c r="B919" s="133"/>
      <c r="C919" s="133"/>
      <c r="D919" s="133"/>
      <c r="E919" s="133"/>
      <c r="F919" s="133"/>
    </row>
    <row r="920" ht="15.75" customHeight="1">
      <c r="A920" s="133"/>
      <c r="B920" s="133"/>
      <c r="C920" s="133"/>
      <c r="D920" s="133"/>
      <c r="E920" s="133"/>
      <c r="F920" s="133"/>
    </row>
    <row r="921" ht="15.75" customHeight="1">
      <c r="A921" s="133"/>
      <c r="B921" s="133"/>
      <c r="C921" s="133"/>
      <c r="D921" s="133"/>
      <c r="E921" s="133"/>
      <c r="F921" s="133"/>
    </row>
    <row r="922" ht="15.75" customHeight="1">
      <c r="A922" s="133"/>
      <c r="B922" s="133"/>
      <c r="C922" s="133"/>
      <c r="D922" s="133"/>
      <c r="E922" s="133"/>
      <c r="F922" s="133"/>
    </row>
    <row r="923" ht="15.75" customHeight="1">
      <c r="A923" s="133"/>
      <c r="B923" s="133"/>
      <c r="C923" s="133"/>
      <c r="D923" s="133"/>
      <c r="E923" s="133"/>
      <c r="F923" s="133"/>
    </row>
    <row r="924" ht="15.75" customHeight="1">
      <c r="A924" s="133"/>
      <c r="B924" s="133"/>
      <c r="C924" s="133"/>
      <c r="D924" s="133"/>
      <c r="E924" s="133"/>
      <c r="F924" s="133"/>
    </row>
    <row r="925" ht="15.75" customHeight="1">
      <c r="A925" s="133"/>
      <c r="B925" s="133"/>
      <c r="C925" s="133"/>
      <c r="D925" s="133"/>
      <c r="E925" s="133"/>
      <c r="F925" s="133"/>
    </row>
    <row r="926" ht="15.75" customHeight="1">
      <c r="A926" s="133"/>
      <c r="B926" s="133"/>
      <c r="C926" s="133"/>
      <c r="D926" s="133"/>
      <c r="E926" s="133"/>
      <c r="F926" s="133"/>
    </row>
    <row r="927" ht="15.75" customHeight="1">
      <c r="A927" s="133"/>
      <c r="B927" s="133"/>
      <c r="C927" s="133"/>
      <c r="D927" s="133"/>
      <c r="E927" s="133"/>
      <c r="F927" s="133"/>
    </row>
    <row r="928" ht="15.75" customHeight="1">
      <c r="A928" s="133"/>
      <c r="B928" s="133"/>
      <c r="C928" s="133"/>
      <c r="D928" s="133"/>
      <c r="E928" s="133"/>
      <c r="F928" s="133"/>
    </row>
    <row r="929" ht="15.75" customHeight="1">
      <c r="A929" s="133"/>
      <c r="B929" s="133"/>
      <c r="C929" s="133"/>
      <c r="D929" s="133"/>
      <c r="E929" s="133"/>
      <c r="F929" s="133"/>
    </row>
    <row r="930" ht="15.75" customHeight="1">
      <c r="A930" s="133"/>
      <c r="B930" s="133"/>
      <c r="C930" s="133"/>
      <c r="D930" s="133"/>
      <c r="E930" s="133"/>
      <c r="F930" s="133"/>
    </row>
    <row r="931" ht="15.75" customHeight="1">
      <c r="A931" s="133"/>
      <c r="B931" s="133"/>
      <c r="C931" s="133"/>
      <c r="D931" s="133"/>
      <c r="E931" s="133"/>
      <c r="F931" s="133"/>
    </row>
    <row r="932" ht="15.75" customHeight="1">
      <c r="A932" s="133"/>
      <c r="B932" s="133"/>
      <c r="C932" s="133"/>
      <c r="D932" s="133"/>
      <c r="E932" s="133"/>
      <c r="F932" s="133"/>
    </row>
    <row r="933" ht="15.75" customHeight="1">
      <c r="A933" s="133"/>
      <c r="B933" s="133"/>
      <c r="C933" s="133"/>
      <c r="D933" s="133"/>
      <c r="E933" s="133"/>
      <c r="F933" s="133"/>
    </row>
    <row r="934" ht="15.75" customHeight="1">
      <c r="A934" s="133"/>
      <c r="B934" s="133"/>
      <c r="C934" s="133"/>
      <c r="D934" s="133"/>
      <c r="E934" s="133"/>
      <c r="F934" s="133"/>
    </row>
    <row r="935" ht="15.75" customHeight="1">
      <c r="A935" s="133"/>
      <c r="B935" s="133"/>
      <c r="C935" s="133"/>
      <c r="D935" s="133"/>
      <c r="E935" s="133"/>
      <c r="F935" s="133"/>
    </row>
    <row r="936" ht="15.75" customHeight="1">
      <c r="A936" s="133"/>
      <c r="B936" s="133"/>
      <c r="C936" s="133"/>
      <c r="D936" s="133"/>
      <c r="E936" s="133"/>
      <c r="F936" s="133"/>
    </row>
    <row r="937" ht="15.75" customHeight="1">
      <c r="A937" s="133"/>
      <c r="B937" s="133"/>
      <c r="C937" s="133"/>
      <c r="D937" s="133"/>
      <c r="E937" s="133"/>
      <c r="F937" s="133"/>
    </row>
    <row r="938" ht="15.75" customHeight="1">
      <c r="A938" s="133"/>
      <c r="B938" s="133"/>
      <c r="C938" s="133"/>
      <c r="D938" s="133"/>
      <c r="E938" s="133"/>
      <c r="F938" s="133"/>
    </row>
    <row r="939" ht="15.75" customHeight="1">
      <c r="A939" s="133"/>
      <c r="B939" s="133"/>
      <c r="C939" s="133"/>
      <c r="D939" s="133"/>
      <c r="E939" s="133"/>
      <c r="F939" s="133"/>
    </row>
    <row r="940" ht="15.75" customHeight="1">
      <c r="A940" s="133"/>
      <c r="B940" s="133"/>
      <c r="C940" s="133"/>
      <c r="D940" s="133"/>
      <c r="E940" s="133"/>
      <c r="F940" s="133"/>
    </row>
    <row r="941" ht="15.75" customHeight="1">
      <c r="A941" s="133"/>
      <c r="B941" s="133"/>
      <c r="C941" s="133"/>
      <c r="D941" s="133"/>
      <c r="E941" s="133"/>
      <c r="F941" s="133"/>
    </row>
    <row r="942" ht="15.75" customHeight="1">
      <c r="A942" s="133"/>
      <c r="B942" s="133"/>
      <c r="C942" s="133"/>
      <c r="D942" s="133"/>
      <c r="E942" s="133"/>
      <c r="F942" s="133"/>
    </row>
    <row r="943" ht="15.75" customHeight="1">
      <c r="A943" s="133"/>
      <c r="B943" s="133"/>
      <c r="C943" s="133"/>
      <c r="D943" s="133"/>
      <c r="E943" s="133"/>
      <c r="F943" s="133"/>
    </row>
    <row r="944" ht="15.75" customHeight="1">
      <c r="A944" s="133"/>
      <c r="B944" s="133"/>
      <c r="C944" s="133"/>
      <c r="D944" s="133"/>
      <c r="E944" s="133"/>
      <c r="F944" s="133"/>
    </row>
    <row r="945" ht="15.75" customHeight="1">
      <c r="A945" s="133"/>
      <c r="B945" s="133"/>
      <c r="C945" s="133"/>
      <c r="D945" s="133"/>
      <c r="E945" s="133"/>
      <c r="F945" s="133"/>
    </row>
    <row r="946" ht="15.75" customHeight="1">
      <c r="A946" s="133"/>
      <c r="B946" s="133"/>
      <c r="C946" s="133"/>
      <c r="D946" s="133"/>
      <c r="E946" s="133"/>
      <c r="F946" s="133"/>
    </row>
    <row r="947" ht="15.75" customHeight="1">
      <c r="A947" s="133"/>
      <c r="B947" s="133"/>
      <c r="C947" s="133"/>
      <c r="D947" s="133"/>
      <c r="E947" s="133"/>
      <c r="F947" s="133"/>
    </row>
    <row r="948" ht="15.75" customHeight="1">
      <c r="A948" s="133"/>
      <c r="B948" s="133"/>
      <c r="C948" s="133"/>
      <c r="D948" s="133"/>
      <c r="E948" s="133"/>
      <c r="F948" s="133"/>
    </row>
    <row r="949" ht="15.75" customHeight="1">
      <c r="A949" s="133"/>
      <c r="B949" s="133"/>
      <c r="C949" s="133"/>
      <c r="D949" s="133"/>
      <c r="E949" s="133"/>
      <c r="F949" s="133"/>
    </row>
    <row r="950" ht="15.75" customHeight="1">
      <c r="A950" s="133"/>
      <c r="B950" s="133"/>
      <c r="C950" s="133"/>
      <c r="D950" s="133"/>
      <c r="E950" s="133"/>
      <c r="F950" s="133"/>
    </row>
    <row r="951" ht="15.75" customHeight="1">
      <c r="A951" s="133"/>
      <c r="B951" s="133"/>
      <c r="C951" s="133"/>
      <c r="D951" s="133"/>
      <c r="E951" s="133"/>
      <c r="F951" s="133"/>
    </row>
    <row r="952" ht="15.75" customHeight="1">
      <c r="A952" s="133"/>
      <c r="B952" s="133"/>
      <c r="C952" s="133"/>
      <c r="D952" s="133"/>
      <c r="E952" s="133"/>
      <c r="F952" s="133"/>
    </row>
    <row r="953" ht="15.75" customHeight="1">
      <c r="A953" s="133"/>
      <c r="B953" s="133"/>
      <c r="C953" s="133"/>
      <c r="D953" s="133"/>
      <c r="E953" s="133"/>
      <c r="F953" s="133"/>
    </row>
    <row r="954" ht="15.75" customHeight="1">
      <c r="A954" s="133"/>
      <c r="B954" s="133"/>
      <c r="C954" s="133"/>
      <c r="D954" s="133"/>
      <c r="E954" s="133"/>
      <c r="F954" s="133"/>
    </row>
    <row r="955" ht="15.75" customHeight="1">
      <c r="A955" s="133"/>
      <c r="B955" s="133"/>
      <c r="C955" s="133"/>
      <c r="D955" s="133"/>
      <c r="E955" s="133"/>
      <c r="F955" s="133"/>
    </row>
    <row r="956" ht="15.75" customHeight="1">
      <c r="A956" s="133"/>
      <c r="B956" s="133"/>
      <c r="C956" s="133"/>
      <c r="D956" s="133"/>
      <c r="E956" s="133"/>
      <c r="F956" s="133"/>
    </row>
    <row r="957" ht="15.75" customHeight="1">
      <c r="A957" s="133"/>
      <c r="B957" s="133"/>
      <c r="C957" s="133"/>
      <c r="D957" s="133"/>
      <c r="E957" s="133"/>
      <c r="F957" s="133"/>
    </row>
    <row r="958" ht="15.75" customHeight="1">
      <c r="A958" s="133"/>
      <c r="B958" s="133"/>
      <c r="C958" s="133"/>
      <c r="D958" s="133"/>
      <c r="E958" s="133"/>
      <c r="F958" s="133"/>
    </row>
    <row r="959" ht="15.75" customHeight="1">
      <c r="A959" s="133"/>
      <c r="B959" s="133"/>
      <c r="C959" s="133"/>
      <c r="D959" s="133"/>
      <c r="E959" s="133"/>
      <c r="F959" s="133"/>
    </row>
    <row r="960" ht="15.75" customHeight="1">
      <c r="A960" s="133"/>
      <c r="B960" s="133"/>
      <c r="C960" s="133"/>
      <c r="D960" s="133"/>
      <c r="E960" s="133"/>
      <c r="F960" s="133"/>
    </row>
    <row r="961" ht="15.75" customHeight="1">
      <c r="A961" s="133"/>
      <c r="B961" s="133"/>
      <c r="C961" s="133"/>
      <c r="D961" s="133"/>
      <c r="E961" s="133"/>
      <c r="F961" s="133"/>
    </row>
    <row r="962" ht="15.75" customHeight="1">
      <c r="A962" s="133"/>
      <c r="B962" s="133"/>
      <c r="C962" s="133"/>
      <c r="D962" s="133"/>
      <c r="E962" s="133"/>
      <c r="F962" s="133"/>
    </row>
    <row r="963" ht="15.75" customHeight="1">
      <c r="A963" s="133"/>
      <c r="B963" s="133"/>
      <c r="C963" s="133"/>
      <c r="D963" s="133"/>
      <c r="E963" s="133"/>
      <c r="F963" s="133"/>
    </row>
    <row r="964" ht="15.75" customHeight="1">
      <c r="A964" s="133"/>
      <c r="B964" s="133"/>
      <c r="C964" s="133"/>
      <c r="D964" s="133"/>
      <c r="E964" s="133"/>
      <c r="F964" s="133"/>
    </row>
    <row r="965" ht="15.75" customHeight="1">
      <c r="A965" s="133"/>
      <c r="B965" s="133"/>
      <c r="C965" s="133"/>
      <c r="D965" s="133"/>
      <c r="E965" s="133"/>
      <c r="F965" s="133"/>
    </row>
    <row r="966" ht="15.75" customHeight="1">
      <c r="A966" s="133"/>
      <c r="B966" s="133"/>
      <c r="C966" s="133"/>
      <c r="D966" s="133"/>
      <c r="E966" s="133"/>
      <c r="F966" s="133"/>
    </row>
    <row r="967" ht="15.75" customHeight="1">
      <c r="A967" s="133"/>
      <c r="B967" s="133"/>
      <c r="C967" s="133"/>
      <c r="D967" s="133"/>
      <c r="E967" s="133"/>
      <c r="F967" s="133"/>
    </row>
    <row r="968" ht="15.75" customHeight="1">
      <c r="A968" s="133"/>
      <c r="B968" s="133"/>
      <c r="C968" s="133"/>
      <c r="D968" s="133"/>
      <c r="E968" s="133"/>
      <c r="F968" s="133"/>
    </row>
    <row r="969" ht="15.75" customHeight="1">
      <c r="A969" s="133"/>
      <c r="B969" s="133"/>
      <c r="C969" s="133"/>
      <c r="D969" s="133"/>
      <c r="E969" s="133"/>
      <c r="F969" s="133"/>
    </row>
    <row r="970" ht="15.75" customHeight="1">
      <c r="A970" s="133"/>
      <c r="B970" s="133"/>
      <c r="C970" s="133"/>
      <c r="D970" s="133"/>
      <c r="E970" s="133"/>
      <c r="F970" s="133"/>
    </row>
    <row r="971" ht="15.75" customHeight="1">
      <c r="A971" s="133"/>
      <c r="B971" s="133"/>
      <c r="C971" s="133"/>
      <c r="D971" s="133"/>
      <c r="E971" s="133"/>
      <c r="F971" s="133"/>
    </row>
    <row r="972" ht="15.75" customHeight="1">
      <c r="A972" s="133"/>
      <c r="B972" s="133"/>
      <c r="C972" s="133"/>
      <c r="D972" s="133"/>
      <c r="E972" s="133"/>
      <c r="F972" s="133"/>
    </row>
    <row r="973" ht="15.75" customHeight="1">
      <c r="A973" s="133"/>
      <c r="B973" s="133"/>
      <c r="C973" s="133"/>
      <c r="D973" s="133"/>
      <c r="E973" s="133"/>
      <c r="F973" s="133"/>
    </row>
    <row r="974" ht="15.75" customHeight="1">
      <c r="A974" s="133"/>
      <c r="B974" s="133"/>
      <c r="C974" s="133"/>
      <c r="D974" s="133"/>
      <c r="E974" s="133"/>
      <c r="F974" s="133"/>
    </row>
    <row r="975" ht="15.75" customHeight="1">
      <c r="A975" s="133"/>
      <c r="B975" s="133"/>
      <c r="C975" s="133"/>
      <c r="D975" s="133"/>
      <c r="E975" s="133"/>
      <c r="F975" s="133"/>
    </row>
    <row r="976" ht="15.75" customHeight="1">
      <c r="A976" s="133"/>
      <c r="B976" s="133"/>
      <c r="C976" s="133"/>
      <c r="D976" s="133"/>
      <c r="E976" s="133"/>
      <c r="F976" s="133"/>
    </row>
    <row r="977" ht="15.75" customHeight="1">
      <c r="A977" s="133"/>
      <c r="B977" s="133"/>
      <c r="C977" s="133"/>
      <c r="D977" s="133"/>
      <c r="E977" s="133"/>
      <c r="F977" s="133"/>
    </row>
    <row r="978" ht="15.75" customHeight="1">
      <c r="A978" s="133"/>
      <c r="B978" s="133"/>
      <c r="C978" s="133"/>
      <c r="D978" s="133"/>
      <c r="E978" s="133"/>
      <c r="F978" s="133"/>
    </row>
    <row r="979" ht="15.75" customHeight="1">
      <c r="A979" s="133"/>
      <c r="B979" s="133"/>
      <c r="C979" s="133"/>
      <c r="D979" s="133"/>
      <c r="E979" s="133"/>
      <c r="F979" s="133"/>
    </row>
    <row r="980" ht="15.75" customHeight="1">
      <c r="A980" s="133"/>
      <c r="B980" s="133"/>
      <c r="C980" s="133"/>
      <c r="D980" s="133"/>
      <c r="E980" s="133"/>
      <c r="F980" s="133"/>
    </row>
    <row r="981" ht="15.75" customHeight="1">
      <c r="A981" s="133"/>
      <c r="B981" s="133"/>
      <c r="C981" s="133"/>
      <c r="D981" s="133"/>
      <c r="E981" s="133"/>
      <c r="F981" s="133"/>
    </row>
    <row r="982" ht="15.75" customHeight="1">
      <c r="A982" s="133"/>
      <c r="B982" s="133"/>
      <c r="C982" s="133"/>
      <c r="D982" s="133"/>
      <c r="E982" s="133"/>
      <c r="F982" s="133"/>
    </row>
    <row r="983" ht="15.75" customHeight="1">
      <c r="A983" s="133"/>
      <c r="B983" s="133"/>
      <c r="C983" s="133"/>
      <c r="D983" s="133"/>
      <c r="E983" s="133"/>
      <c r="F983" s="133"/>
    </row>
    <row r="984" ht="15.75" customHeight="1">
      <c r="A984" s="133"/>
      <c r="B984" s="133"/>
      <c r="C984" s="133"/>
      <c r="D984" s="133"/>
      <c r="E984" s="133"/>
      <c r="F984" s="133"/>
    </row>
    <row r="985" ht="15.75" customHeight="1">
      <c r="A985" s="133"/>
      <c r="B985" s="133"/>
      <c r="C985" s="133"/>
      <c r="D985" s="133"/>
      <c r="E985" s="133"/>
      <c r="F985" s="133"/>
    </row>
    <row r="986" ht="15.75" customHeight="1">
      <c r="A986" s="133"/>
      <c r="B986" s="133"/>
      <c r="C986" s="133"/>
      <c r="D986" s="133"/>
      <c r="E986" s="133"/>
      <c r="F986" s="133"/>
    </row>
    <row r="987" ht="15.75" customHeight="1">
      <c r="A987" s="133"/>
      <c r="B987" s="133"/>
      <c r="C987" s="133"/>
      <c r="D987" s="133"/>
      <c r="E987" s="133"/>
      <c r="F987" s="133"/>
    </row>
    <row r="988" ht="15.75" customHeight="1">
      <c r="A988" s="133"/>
      <c r="B988" s="133"/>
      <c r="C988" s="133"/>
      <c r="D988" s="133"/>
      <c r="E988" s="133"/>
      <c r="F988" s="133"/>
    </row>
    <row r="989" ht="15.75" customHeight="1">
      <c r="A989" s="133"/>
      <c r="B989" s="133"/>
      <c r="C989" s="133"/>
      <c r="D989" s="133"/>
      <c r="E989" s="133"/>
      <c r="F989" s="133"/>
    </row>
    <row r="990" ht="15.75" customHeight="1">
      <c r="A990" s="133"/>
      <c r="B990" s="133"/>
      <c r="C990" s="133"/>
      <c r="D990" s="133"/>
      <c r="E990" s="133"/>
      <c r="F990" s="133"/>
    </row>
    <row r="991" ht="15.75" customHeight="1">
      <c r="A991" s="133"/>
      <c r="B991" s="133"/>
      <c r="C991" s="133"/>
      <c r="D991" s="133"/>
      <c r="E991" s="133"/>
      <c r="F991" s="133"/>
    </row>
    <row r="992" ht="15.75" customHeight="1">
      <c r="A992" s="133"/>
      <c r="B992" s="133"/>
      <c r="C992" s="133"/>
      <c r="D992" s="133"/>
      <c r="E992" s="133"/>
      <c r="F992" s="133"/>
    </row>
    <row r="993" ht="15.75" customHeight="1">
      <c r="A993" s="133"/>
      <c r="B993" s="133"/>
      <c r="C993" s="133"/>
      <c r="D993" s="133"/>
      <c r="E993" s="133"/>
      <c r="F993" s="133"/>
    </row>
    <row r="994" ht="15.75" customHeight="1">
      <c r="A994" s="133"/>
      <c r="B994" s="133"/>
      <c r="C994" s="133"/>
      <c r="D994" s="133"/>
      <c r="E994" s="133"/>
      <c r="F994" s="133"/>
    </row>
    <row r="995" ht="15.75" customHeight="1">
      <c r="A995" s="133"/>
      <c r="B995" s="133"/>
      <c r="C995" s="133"/>
      <c r="D995" s="133"/>
      <c r="E995" s="133"/>
      <c r="F995" s="133"/>
    </row>
    <row r="996" ht="15.75" customHeight="1">
      <c r="A996" s="133"/>
      <c r="B996" s="133"/>
      <c r="C996" s="133"/>
      <c r="D996" s="133"/>
      <c r="E996" s="133"/>
      <c r="F996" s="133"/>
    </row>
    <row r="997" ht="15.75" customHeight="1">
      <c r="A997" s="133"/>
      <c r="B997" s="133"/>
      <c r="C997" s="133"/>
      <c r="D997" s="133"/>
      <c r="E997" s="133"/>
      <c r="F997" s="133"/>
    </row>
    <row r="998" ht="15.75" customHeight="1">
      <c r="A998" s="133"/>
      <c r="B998" s="133"/>
      <c r="C998" s="133"/>
      <c r="D998" s="133"/>
      <c r="E998" s="133"/>
      <c r="F998" s="133"/>
    </row>
    <row r="999" ht="15.75" customHeight="1">
      <c r="A999" s="133"/>
      <c r="B999" s="133"/>
      <c r="C999" s="133"/>
      <c r="D999" s="133"/>
      <c r="E999" s="133"/>
      <c r="F999" s="133"/>
    </row>
    <row r="1000" ht="15.75" customHeight="1">
      <c r="A1000" s="133"/>
      <c r="B1000" s="133"/>
      <c r="C1000" s="133"/>
      <c r="D1000" s="133"/>
      <c r="E1000" s="133"/>
      <c r="F1000" s="133"/>
    </row>
  </sheetData>
  <mergeCells count="5">
    <mergeCell ref="A1:A3"/>
    <mergeCell ref="B1:B3"/>
    <mergeCell ref="C1:D2"/>
    <mergeCell ref="E1:E3"/>
    <mergeCell ref="F1:F3"/>
  </mergeCells>
  <printOptions/>
  <pageMargins bottom="0.75" footer="0.0" header="0.0" left="0.7" right="0.7" top="0.75"/>
  <pageSetup orientation="landscape"/>
  <drawing r:id="rId1"/>
</worksheet>
</file>