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:\ISYS2109\"/>
    </mc:Choice>
  </mc:AlternateContent>
  <xr:revisionPtr revIDLastSave="0" documentId="13_ncr:1_{51178F49-F606-4413-A0E3-29F12CF041CA}" xr6:coauthVersionLast="45" xr6:coauthVersionMax="45" xr10:uidLastSave="{00000000-0000-0000-0000-000000000000}"/>
  <bookViews>
    <workbookView xWindow="12195" yWindow="90" windowWidth="15480" windowHeight="11385" tabRatio="644" firstSheet="2" activeTab="5" xr2:uid="{00000000-000D-0000-FFFF-FFFF00000000}"/>
  </bookViews>
  <sheets>
    <sheet name="Wholesale Price List " sheetId="4" r:id="rId1"/>
    <sheet name="Raw Sales" sheetId="5" r:id="rId2"/>
    <sheet name="Sales Analysis" sheetId="1" r:id="rId3"/>
    <sheet name="Sales Commission" sheetId="6" r:id="rId4"/>
    <sheet name="Sales Target" sheetId="7" r:id="rId5"/>
    <sheet name="Product Analysis" sheetId="10" r:id="rId6"/>
  </sheets>
  <definedNames>
    <definedName name="Commission">'Sales Commission'!$A$2:$B$7</definedName>
    <definedName name="REGION">'Raw Sales'!$E$2:$L$2</definedName>
    <definedName name="RegionSales">'Raw Sales'!$E$63:$L$63</definedName>
    <definedName name="TSales">'Raw Sales'!$M$63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" i="10" l="1"/>
  <c r="F22" i="10"/>
  <c r="F20" i="10"/>
  <c r="F5" i="10"/>
  <c r="F18" i="10"/>
  <c r="F16" i="10"/>
  <c r="F35" i="10"/>
  <c r="F4" i="10"/>
  <c r="F44" i="10"/>
  <c r="F26" i="10"/>
  <c r="F38" i="10"/>
  <c r="F28" i="10"/>
  <c r="F41" i="10"/>
  <c r="F40" i="10"/>
  <c r="F49" i="10"/>
  <c r="G49" i="10" s="1"/>
  <c r="F57" i="10"/>
  <c r="F39" i="10"/>
  <c r="F48" i="10"/>
  <c r="F15" i="10"/>
  <c r="F31" i="10"/>
  <c r="F51" i="10"/>
  <c r="F58" i="10"/>
  <c r="F6" i="10"/>
  <c r="F59" i="10"/>
  <c r="F8" i="10"/>
  <c r="F52" i="10"/>
  <c r="F9" i="10"/>
  <c r="F14" i="10"/>
  <c r="F33" i="10"/>
  <c r="F17" i="10"/>
  <c r="F29" i="10"/>
  <c r="F30" i="10"/>
  <c r="F19" i="10"/>
  <c r="F27" i="10"/>
  <c r="F43" i="10"/>
  <c r="F21" i="10"/>
  <c r="F13" i="10"/>
  <c r="F32" i="10"/>
  <c r="F50" i="10"/>
  <c r="F12" i="10"/>
  <c r="F25" i="10"/>
  <c r="F55" i="10"/>
  <c r="F42" i="10"/>
  <c r="F36" i="10"/>
  <c r="F11" i="10"/>
  <c r="F3" i="10"/>
  <c r="F10" i="10"/>
  <c r="F34" i="10"/>
  <c r="F46" i="10"/>
  <c r="F60" i="10"/>
  <c r="F23" i="10"/>
  <c r="F56" i="10"/>
  <c r="F7" i="10"/>
  <c r="F24" i="10"/>
  <c r="F2" i="10"/>
  <c r="G13" i="10" s="1"/>
  <c r="F37" i="10"/>
  <c r="F45" i="10"/>
  <c r="F54" i="10"/>
  <c r="F53" i="10"/>
  <c r="F47" i="10"/>
  <c r="B22" i="10"/>
  <c r="C22" i="10"/>
  <c r="D22" i="10"/>
  <c r="E22" i="10"/>
  <c r="B20" i="10"/>
  <c r="C20" i="10"/>
  <c r="D20" i="10"/>
  <c r="E20" i="10"/>
  <c r="B5" i="10"/>
  <c r="C5" i="10"/>
  <c r="D5" i="10"/>
  <c r="E5" i="10"/>
  <c r="B18" i="10"/>
  <c r="C18" i="10"/>
  <c r="D18" i="10"/>
  <c r="E18" i="10"/>
  <c r="B16" i="10"/>
  <c r="C16" i="10"/>
  <c r="D16" i="10"/>
  <c r="E16" i="10"/>
  <c r="B35" i="10"/>
  <c r="C35" i="10"/>
  <c r="D35" i="10"/>
  <c r="E35" i="10"/>
  <c r="B4" i="10"/>
  <c r="C4" i="10"/>
  <c r="D4" i="10"/>
  <c r="E4" i="10"/>
  <c r="B44" i="10"/>
  <c r="C44" i="10"/>
  <c r="D44" i="10"/>
  <c r="E44" i="10"/>
  <c r="B26" i="10"/>
  <c r="C26" i="10"/>
  <c r="D26" i="10"/>
  <c r="E26" i="10"/>
  <c r="B38" i="10"/>
  <c r="C38" i="10"/>
  <c r="D38" i="10"/>
  <c r="E38" i="10"/>
  <c r="B28" i="10"/>
  <c r="C28" i="10"/>
  <c r="D28" i="10"/>
  <c r="E28" i="10"/>
  <c r="B41" i="10"/>
  <c r="C41" i="10"/>
  <c r="D41" i="10"/>
  <c r="E41" i="10"/>
  <c r="B40" i="10"/>
  <c r="C40" i="10"/>
  <c r="D40" i="10"/>
  <c r="E40" i="10"/>
  <c r="B49" i="10"/>
  <c r="C49" i="10"/>
  <c r="D49" i="10"/>
  <c r="E49" i="10"/>
  <c r="B57" i="10"/>
  <c r="C57" i="10"/>
  <c r="D57" i="10"/>
  <c r="E57" i="10"/>
  <c r="B39" i="10"/>
  <c r="C39" i="10"/>
  <c r="D39" i="10"/>
  <c r="E39" i="10"/>
  <c r="B48" i="10"/>
  <c r="C48" i="10"/>
  <c r="D48" i="10"/>
  <c r="E48" i="10"/>
  <c r="B15" i="10"/>
  <c r="C15" i="10"/>
  <c r="D15" i="10"/>
  <c r="E15" i="10"/>
  <c r="B31" i="10"/>
  <c r="C31" i="10"/>
  <c r="D31" i="10"/>
  <c r="E31" i="10"/>
  <c r="B51" i="10"/>
  <c r="C51" i="10"/>
  <c r="D51" i="10"/>
  <c r="E51" i="10"/>
  <c r="B58" i="10"/>
  <c r="C58" i="10"/>
  <c r="D58" i="10"/>
  <c r="E58" i="10"/>
  <c r="B6" i="10"/>
  <c r="C6" i="10"/>
  <c r="D6" i="10"/>
  <c r="E6" i="10"/>
  <c r="B59" i="10"/>
  <c r="C59" i="10"/>
  <c r="D59" i="10"/>
  <c r="E59" i="10"/>
  <c r="B8" i="10"/>
  <c r="C8" i="10"/>
  <c r="D8" i="10"/>
  <c r="E8" i="10"/>
  <c r="B52" i="10"/>
  <c r="C52" i="10"/>
  <c r="D52" i="10"/>
  <c r="E52" i="10"/>
  <c r="B9" i="10"/>
  <c r="C9" i="10"/>
  <c r="D9" i="10"/>
  <c r="E9" i="10"/>
  <c r="B14" i="10"/>
  <c r="C14" i="10"/>
  <c r="D14" i="10"/>
  <c r="E14" i="10"/>
  <c r="B33" i="10"/>
  <c r="C33" i="10"/>
  <c r="D33" i="10"/>
  <c r="E33" i="10"/>
  <c r="B17" i="10"/>
  <c r="C17" i="10"/>
  <c r="D17" i="10"/>
  <c r="E17" i="10"/>
  <c r="B29" i="10"/>
  <c r="C29" i="10"/>
  <c r="D29" i="10"/>
  <c r="E29" i="10"/>
  <c r="B30" i="10"/>
  <c r="C30" i="10"/>
  <c r="D30" i="10"/>
  <c r="E30" i="10"/>
  <c r="B19" i="10"/>
  <c r="C19" i="10"/>
  <c r="D19" i="10"/>
  <c r="E19" i="10"/>
  <c r="B27" i="10"/>
  <c r="C27" i="10"/>
  <c r="D27" i="10"/>
  <c r="E27" i="10"/>
  <c r="B43" i="10"/>
  <c r="C43" i="10"/>
  <c r="D43" i="10"/>
  <c r="E43" i="10"/>
  <c r="B21" i="10"/>
  <c r="C21" i="10"/>
  <c r="D21" i="10"/>
  <c r="E21" i="10"/>
  <c r="B13" i="10"/>
  <c r="C13" i="10"/>
  <c r="D13" i="10"/>
  <c r="E13" i="10"/>
  <c r="B32" i="10"/>
  <c r="C32" i="10"/>
  <c r="D32" i="10"/>
  <c r="E32" i="10"/>
  <c r="B50" i="10"/>
  <c r="C50" i="10"/>
  <c r="D50" i="10"/>
  <c r="E50" i="10"/>
  <c r="B12" i="10"/>
  <c r="C12" i="10"/>
  <c r="D12" i="10"/>
  <c r="E12" i="10"/>
  <c r="B25" i="10"/>
  <c r="C25" i="10"/>
  <c r="D25" i="10"/>
  <c r="E25" i="10"/>
  <c r="B55" i="10"/>
  <c r="C55" i="10"/>
  <c r="D55" i="10"/>
  <c r="E55" i="10"/>
  <c r="B42" i="10"/>
  <c r="C42" i="10"/>
  <c r="D42" i="10"/>
  <c r="E42" i="10"/>
  <c r="B36" i="10"/>
  <c r="C36" i="10"/>
  <c r="D36" i="10"/>
  <c r="E36" i="10"/>
  <c r="B11" i="10"/>
  <c r="C11" i="10"/>
  <c r="D11" i="10"/>
  <c r="E11" i="10"/>
  <c r="B3" i="10"/>
  <c r="C3" i="10"/>
  <c r="D3" i="10"/>
  <c r="E3" i="10"/>
  <c r="B10" i="10"/>
  <c r="C10" i="10"/>
  <c r="D10" i="10"/>
  <c r="E10" i="10"/>
  <c r="B34" i="10"/>
  <c r="C34" i="10"/>
  <c r="D34" i="10"/>
  <c r="E34" i="10"/>
  <c r="B46" i="10"/>
  <c r="C46" i="10"/>
  <c r="D46" i="10"/>
  <c r="E46" i="10"/>
  <c r="B60" i="10"/>
  <c r="C60" i="10"/>
  <c r="D60" i="10"/>
  <c r="E60" i="10"/>
  <c r="B23" i="10"/>
  <c r="C23" i="10"/>
  <c r="D23" i="10"/>
  <c r="E23" i="10"/>
  <c r="B56" i="10"/>
  <c r="C56" i="10"/>
  <c r="D56" i="10"/>
  <c r="E56" i="10"/>
  <c r="B7" i="10"/>
  <c r="C7" i="10"/>
  <c r="D7" i="10"/>
  <c r="E7" i="10"/>
  <c r="B24" i="10"/>
  <c r="C24" i="10"/>
  <c r="D24" i="10"/>
  <c r="E24" i="10"/>
  <c r="B2" i="10"/>
  <c r="C2" i="10"/>
  <c r="D2" i="10"/>
  <c r="E2" i="10"/>
  <c r="B37" i="10"/>
  <c r="C37" i="10"/>
  <c r="D37" i="10"/>
  <c r="E37" i="10"/>
  <c r="B45" i="10"/>
  <c r="C45" i="10"/>
  <c r="D45" i="10"/>
  <c r="E45" i="10"/>
  <c r="B54" i="10"/>
  <c r="C54" i="10"/>
  <c r="D54" i="10"/>
  <c r="E54" i="10"/>
  <c r="B53" i="10"/>
  <c r="C53" i="10"/>
  <c r="D53" i="10"/>
  <c r="E53" i="10"/>
  <c r="B47" i="10"/>
  <c r="C47" i="10"/>
  <c r="D47" i="10"/>
  <c r="E47" i="10"/>
  <c r="B16" i="1" l="1"/>
  <c r="B1" i="1" l="1"/>
  <c r="N4" i="5"/>
  <c r="M4" i="5"/>
  <c r="C1" i="1" l="1"/>
  <c r="D1" i="1"/>
  <c r="E1" i="1"/>
  <c r="F1" i="1"/>
  <c r="G1" i="1"/>
  <c r="H1" i="1"/>
  <c r="I1" i="1"/>
  <c r="L63" i="5"/>
  <c r="B12" i="1" s="1"/>
  <c r="K63" i="5"/>
  <c r="H2" i="1" s="1"/>
  <c r="J63" i="5"/>
  <c r="G2" i="1" s="1"/>
  <c r="I63" i="5"/>
  <c r="F2" i="1" s="1"/>
  <c r="H63" i="5"/>
  <c r="G63" i="5"/>
  <c r="B11" i="1" s="1"/>
  <c r="F63" i="5"/>
  <c r="E63" i="5"/>
  <c r="M5" i="5"/>
  <c r="M6" i="5"/>
  <c r="N6" i="5" s="1"/>
  <c r="M7" i="5"/>
  <c r="N7" i="5" s="1"/>
  <c r="M8" i="5"/>
  <c r="N8" i="5" s="1"/>
  <c r="M9" i="5"/>
  <c r="N9" i="5" s="1"/>
  <c r="M10" i="5"/>
  <c r="N10" i="5" s="1"/>
  <c r="M11" i="5"/>
  <c r="N11" i="5" s="1"/>
  <c r="M12" i="5"/>
  <c r="N12" i="5" s="1"/>
  <c r="M13" i="5"/>
  <c r="N13" i="5" s="1"/>
  <c r="M14" i="5"/>
  <c r="N14" i="5" s="1"/>
  <c r="M15" i="5"/>
  <c r="N15" i="5" s="1"/>
  <c r="M16" i="5"/>
  <c r="N16" i="5" s="1"/>
  <c r="M17" i="5"/>
  <c r="N17" i="5" s="1"/>
  <c r="M18" i="5"/>
  <c r="N18" i="5" s="1"/>
  <c r="M19" i="5"/>
  <c r="N19" i="5" s="1"/>
  <c r="M20" i="5"/>
  <c r="N20" i="5" s="1"/>
  <c r="M21" i="5"/>
  <c r="N21" i="5" s="1"/>
  <c r="M22" i="5"/>
  <c r="N22" i="5" s="1"/>
  <c r="M23" i="5"/>
  <c r="N23" i="5" s="1"/>
  <c r="M24" i="5"/>
  <c r="N24" i="5" s="1"/>
  <c r="M25" i="5"/>
  <c r="N25" i="5" s="1"/>
  <c r="M26" i="5"/>
  <c r="N26" i="5" s="1"/>
  <c r="M27" i="5"/>
  <c r="N27" i="5" s="1"/>
  <c r="M28" i="5"/>
  <c r="N28" i="5" s="1"/>
  <c r="M29" i="5"/>
  <c r="N29" i="5" s="1"/>
  <c r="M30" i="5"/>
  <c r="N30" i="5" s="1"/>
  <c r="M31" i="5"/>
  <c r="N31" i="5" s="1"/>
  <c r="M32" i="5"/>
  <c r="N32" i="5" s="1"/>
  <c r="M33" i="5"/>
  <c r="N33" i="5" s="1"/>
  <c r="M34" i="5"/>
  <c r="N34" i="5" s="1"/>
  <c r="M35" i="5"/>
  <c r="N35" i="5" s="1"/>
  <c r="M36" i="5"/>
  <c r="N36" i="5" s="1"/>
  <c r="M37" i="5"/>
  <c r="N37" i="5" s="1"/>
  <c r="M38" i="5"/>
  <c r="N38" i="5" s="1"/>
  <c r="M39" i="5"/>
  <c r="N39" i="5" s="1"/>
  <c r="M40" i="5"/>
  <c r="N40" i="5" s="1"/>
  <c r="M41" i="5"/>
  <c r="N41" i="5" s="1"/>
  <c r="M42" i="5"/>
  <c r="N42" i="5" s="1"/>
  <c r="M43" i="5"/>
  <c r="N43" i="5" s="1"/>
  <c r="M44" i="5"/>
  <c r="N44" i="5" s="1"/>
  <c r="M45" i="5"/>
  <c r="N45" i="5" s="1"/>
  <c r="M46" i="5"/>
  <c r="N46" i="5" s="1"/>
  <c r="M47" i="5"/>
  <c r="N47" i="5" s="1"/>
  <c r="M48" i="5"/>
  <c r="N48" i="5" s="1"/>
  <c r="M49" i="5"/>
  <c r="N49" i="5" s="1"/>
  <c r="M50" i="5"/>
  <c r="N50" i="5" s="1"/>
  <c r="M51" i="5"/>
  <c r="N51" i="5" s="1"/>
  <c r="M52" i="5"/>
  <c r="N52" i="5" s="1"/>
  <c r="M53" i="5"/>
  <c r="N53" i="5" s="1"/>
  <c r="M54" i="5"/>
  <c r="N54" i="5" s="1"/>
  <c r="M55" i="5"/>
  <c r="N55" i="5" s="1"/>
  <c r="M56" i="5"/>
  <c r="N56" i="5" s="1"/>
  <c r="M57" i="5"/>
  <c r="N57" i="5" s="1"/>
  <c r="M58" i="5"/>
  <c r="N58" i="5" s="1"/>
  <c r="M59" i="5"/>
  <c r="N59" i="5" s="1"/>
  <c r="M60" i="5"/>
  <c r="N60" i="5" s="1"/>
  <c r="M61" i="5"/>
  <c r="N61" i="5" s="1"/>
  <c r="M62" i="5"/>
  <c r="N62" i="5" s="1"/>
  <c r="B15" i="1" l="1"/>
  <c r="N5" i="5"/>
  <c r="M63" i="5"/>
  <c r="G7" i="1" s="1"/>
  <c r="C2" i="1"/>
  <c r="B13" i="1"/>
  <c r="B14" i="1"/>
  <c r="B2" i="1"/>
  <c r="I2" i="1"/>
  <c r="H6" i="1"/>
  <c r="H4" i="1"/>
  <c r="H5" i="1" s="1"/>
  <c r="H8" i="1" s="1"/>
  <c r="E2" i="1"/>
  <c r="D2" i="1"/>
  <c r="G4" i="1"/>
  <c r="G5" i="1" s="1"/>
  <c r="G8" i="1" s="1"/>
  <c r="C4" i="1"/>
  <c r="C5" i="1" s="1"/>
  <c r="C8" i="1" s="1"/>
  <c r="G6" i="1"/>
  <c r="C6" i="1"/>
  <c r="F4" i="1"/>
  <c r="F5" i="1" s="1"/>
  <c r="F8" i="1" s="1"/>
  <c r="F6" i="1"/>
  <c r="I4" i="1"/>
  <c r="I5" i="1" s="1"/>
  <c r="I8" i="1" s="1"/>
  <c r="I6" i="1"/>
  <c r="B7" i="1" l="1"/>
  <c r="B6" i="1"/>
  <c r="B4" i="1"/>
  <c r="B5" i="1" s="1"/>
  <c r="B8" i="1" s="1"/>
  <c r="E7" i="1"/>
  <c r="C7" i="1"/>
  <c r="E6" i="1"/>
  <c r="H7" i="1"/>
  <c r="E4" i="1"/>
  <c r="E5" i="1" s="1"/>
  <c r="E8" i="1" s="1"/>
  <c r="I7" i="1"/>
  <c r="F7" i="1"/>
  <c r="D7" i="1"/>
  <c r="D6" i="1"/>
  <c r="D4" i="1"/>
  <c r="D5" i="1" s="1"/>
  <c r="D8" i="1" s="1"/>
</calcChain>
</file>

<file path=xl/sharedStrings.xml><?xml version="1.0" encoding="utf-8"?>
<sst xmlns="http://schemas.openxmlformats.org/spreadsheetml/2006/main" count="545" uniqueCount="87">
  <si>
    <t>SUPPLIER</t>
  </si>
  <si>
    <t>SIZE</t>
  </si>
  <si>
    <t xml:space="preserve">BEER </t>
  </si>
  <si>
    <t>BOTTLED</t>
  </si>
  <si>
    <t>FASS</t>
  </si>
  <si>
    <t>375 ML</t>
  </si>
  <si>
    <t>DURST</t>
  </si>
  <si>
    <t>WEIZEN</t>
  </si>
  <si>
    <t>HELLES</t>
  </si>
  <si>
    <t>DUNKLES</t>
  </si>
  <si>
    <t>PIJIU</t>
  </si>
  <si>
    <t>KE TAO</t>
  </si>
  <si>
    <t>750 ML</t>
  </si>
  <si>
    <t>KEG</t>
  </si>
  <si>
    <t>50 LITRE</t>
  </si>
  <si>
    <t>RTDs</t>
  </si>
  <si>
    <t>BOURBON/COLA</t>
  </si>
  <si>
    <t>HELVATIC</t>
  </si>
  <si>
    <t>355 ML</t>
  </si>
  <si>
    <t>BOURBON/DRY</t>
  </si>
  <si>
    <t>LEMON VODKSI</t>
  </si>
  <si>
    <t>VLADOVSKA</t>
  </si>
  <si>
    <t>ORANGE VODSKI</t>
  </si>
  <si>
    <t>VODKA/DRY</t>
  </si>
  <si>
    <t>PETROV</t>
  </si>
  <si>
    <t>VODKA/SODA</t>
  </si>
  <si>
    <t>VODKA/TONIC</t>
  </si>
  <si>
    <t>WHISKY/COLA</t>
  </si>
  <si>
    <t>WHISKY/DRY</t>
  </si>
  <si>
    <t>WHISKY/SODA</t>
  </si>
  <si>
    <t>SPIRITS</t>
  </si>
  <si>
    <t>BOURBON</t>
  </si>
  <si>
    <t>VODKA</t>
  </si>
  <si>
    <t>WHISKY</t>
  </si>
  <si>
    <t>WINE</t>
  </si>
  <si>
    <t>BEAUJOLIAS</t>
  </si>
  <si>
    <t>NABLINCA</t>
  </si>
  <si>
    <t>CHARDONNAY</t>
  </si>
  <si>
    <t>MYTHOS</t>
  </si>
  <si>
    <t>TOSCANO</t>
  </si>
  <si>
    <t>MERLOT</t>
  </si>
  <si>
    <t>DI ZENO</t>
  </si>
  <si>
    <t>PINOT BLANC</t>
  </si>
  <si>
    <t>DIEHARDEN</t>
  </si>
  <si>
    <t>MOSER GELT</t>
  </si>
  <si>
    <t>PINOT NOIR</t>
  </si>
  <si>
    <t>RIESLING</t>
  </si>
  <si>
    <t>SANGIOVESE</t>
  </si>
  <si>
    <t>SAUV. BLANC</t>
  </si>
  <si>
    <t>SHIRAZ</t>
  </si>
  <si>
    <t>PRODUCT</t>
  </si>
  <si>
    <t>TYPE</t>
  </si>
  <si>
    <t>BEER</t>
  </si>
  <si>
    <t>Total Sales</t>
  </si>
  <si>
    <t>NSW</t>
  </si>
  <si>
    <t>VIC</t>
  </si>
  <si>
    <t>QLD</t>
  </si>
  <si>
    <t>TAS</t>
  </si>
  <si>
    <t>WA &amp; SA</t>
  </si>
  <si>
    <t>Oliver, D</t>
  </si>
  <si>
    <t>Zhang, D</t>
  </si>
  <si>
    <t>Kewell, O</t>
  </si>
  <si>
    <t>Gregson, G</t>
  </si>
  <si>
    <t>Takalua, J</t>
  </si>
  <si>
    <t>White, G</t>
  </si>
  <si>
    <t>Cohen, S</t>
  </si>
  <si>
    <t>Sales Representatives</t>
  </si>
  <si>
    <t>% Sales</t>
  </si>
  <si>
    <t>Commission Earned</t>
  </si>
  <si>
    <t>Sales Region</t>
  </si>
  <si>
    <t>Total</t>
  </si>
  <si>
    <t>Jedd, D</t>
  </si>
  <si>
    <t>Commission Rate</t>
  </si>
  <si>
    <t>Sales Target</t>
  </si>
  <si>
    <t>Sales Variance</t>
  </si>
  <si>
    <t>% Sales Variance</t>
  </si>
  <si>
    <t>Comment on Performance</t>
  </si>
  <si>
    <t>Sales staff</t>
  </si>
  <si>
    <t>Sales target</t>
  </si>
  <si>
    <t>Product</t>
  </si>
  <si>
    <t>Profit Margin</t>
  </si>
  <si>
    <t>WHOLES SALE PRICE PER CARTON</t>
  </si>
  <si>
    <t>SALES REPRESENTATIVES FIGURES FOR YEAR ENDING JUNE 2007</t>
  </si>
  <si>
    <t>REGION</t>
  </si>
  <si>
    <t>TOTAL SALES</t>
  </si>
  <si>
    <t>QUANTITY</t>
  </si>
  <si>
    <t>% SALES PER PRODUCT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</si>
</sst>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_-&quot;$&quot;* #,##0.00_-;\-&quot;$&quot;* #,##0.00_-;_-&quot;$&quot;* &quot;-&quot;??_-;_-@_-"/>
    <numFmt numFmtId="165" formatCode="_-[$$-C09]* #,##0.00_-;\-[$$-C09]* #,##0.00_-;_-[$$-C09]* &quot;-&quot;??_-;_-@_-"/>
    <numFmt numFmtId="166" formatCode="&quot;$&quot;#,##0.00"/>
  </numFmts>
  <fonts count="11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.5"/>
      <name val="Calibri"/>
      <family val="2"/>
    </font>
    <font>
      <b/>
      <sz val="11.5"/>
      <name val="Arial"/>
      <family val="2"/>
    </font>
    <font>
      <sz val="11.5"/>
      <name val="Arial"/>
      <family val="2"/>
    </font>
    <font>
      <b/>
      <sz val="11.5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6" fillId="0" borderId="0" applyFont="0" applyFill="0" applyBorder="0" applyAlignment="0" applyProtection="0"/>
  </cellStyleXfs>
  <cellXfs count="96">
    <xf numFmtId="0" fontId="0" fillId="0" borderId="0" xfId="0"/>
    <xf numFmtId="0" fontId="3" fillId="0" borderId="0" xfId="0" applyFont="1"/>
    <xf numFmtId="0" fontId="0" fillId="0" borderId="0" xfId="0" applyBorder="1"/>
    <xf numFmtId="0" fontId="4" fillId="0" borderId="0" xfId="0" applyFont="1" applyAlignment="1">
      <alignment horizontal="center"/>
    </xf>
    <xf numFmtId="0" fontId="5" fillId="0" borderId="7" xfId="0" applyFont="1" applyFill="1" applyBorder="1"/>
    <xf numFmtId="0" fontId="5" fillId="0" borderId="11" xfId="0" applyFont="1" applyFill="1" applyBorder="1"/>
    <xf numFmtId="0" fontId="5" fillId="0" borderId="13" xfId="0" applyFont="1" applyFill="1" applyBorder="1"/>
    <xf numFmtId="0" fontId="5" fillId="0" borderId="15" xfId="0" applyFont="1" applyFill="1" applyBorder="1"/>
    <xf numFmtId="164" fontId="0" fillId="0" borderId="0" xfId="1" applyFont="1" applyBorder="1"/>
    <xf numFmtId="164" fontId="0" fillId="0" borderId="0" xfId="1" applyFont="1"/>
    <xf numFmtId="0" fontId="0" fillId="0" borderId="1" xfId="0" applyFill="1" applyBorder="1"/>
    <xf numFmtId="164" fontId="1" fillId="0" borderId="1" xfId="1" applyFill="1" applyBorder="1"/>
    <xf numFmtId="164" fontId="0" fillId="0" borderId="1" xfId="1" applyFont="1" applyFill="1" applyBorder="1"/>
    <xf numFmtId="164" fontId="1" fillId="0" borderId="1" xfId="1" applyFont="1" applyFill="1" applyBorder="1"/>
    <xf numFmtId="0" fontId="0" fillId="0" borderId="9" xfId="0" applyFill="1" applyBorder="1"/>
    <xf numFmtId="164" fontId="1" fillId="0" borderId="9" xfId="1" applyFill="1" applyBorder="1"/>
    <xf numFmtId="164" fontId="0" fillId="0" borderId="9" xfId="1" applyFont="1" applyFill="1" applyBorder="1"/>
    <xf numFmtId="0" fontId="0" fillId="0" borderId="5" xfId="0" applyFill="1" applyBorder="1"/>
    <xf numFmtId="164" fontId="1" fillId="0" borderId="5" xfId="1" applyFill="1" applyBorder="1"/>
    <xf numFmtId="164" fontId="0" fillId="0" borderId="5" xfId="1" applyFont="1" applyFill="1" applyBorder="1"/>
    <xf numFmtId="0" fontId="0" fillId="0" borderId="4" xfId="0" applyFill="1" applyBorder="1"/>
    <xf numFmtId="164" fontId="1" fillId="0" borderId="4" xfId="1" applyFill="1" applyBorder="1"/>
    <xf numFmtId="164" fontId="0" fillId="0" borderId="4" xfId="1" applyFont="1" applyFill="1" applyBorder="1"/>
    <xf numFmtId="164" fontId="4" fillId="2" borderId="0" xfId="1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164" fontId="0" fillId="0" borderId="8" xfId="1" applyFont="1" applyFill="1" applyBorder="1"/>
    <xf numFmtId="164" fontId="0" fillId="0" borderId="2" xfId="1" applyFont="1" applyFill="1" applyBorder="1"/>
    <xf numFmtId="164" fontId="0" fillId="0" borderId="6" xfId="1" applyFont="1" applyFill="1" applyBorder="1"/>
    <xf numFmtId="164" fontId="0" fillId="0" borderId="3" xfId="1" applyFont="1" applyFill="1" applyBorder="1"/>
    <xf numFmtId="165" fontId="0" fillId="0" borderId="0" xfId="0" applyNumberFormat="1"/>
    <xf numFmtId="10" fontId="0" fillId="0" borderId="0" xfId="2" applyNumberFormat="1" applyFont="1"/>
    <xf numFmtId="0" fontId="4" fillId="3" borderId="0" xfId="0" applyFont="1" applyFill="1" applyBorder="1" applyAlignment="1">
      <alignment horizontal="center"/>
    </xf>
    <xf numFmtId="164" fontId="4" fillId="2" borderId="0" xfId="0" applyNumberFormat="1" applyFont="1" applyFill="1" applyBorder="1" applyAlignment="1">
      <alignment horizontal="center"/>
    </xf>
    <xf numFmtId="0" fontId="4" fillId="2" borderId="0" xfId="0" applyFont="1" applyFill="1" applyBorder="1" applyAlignment="1"/>
    <xf numFmtId="164" fontId="0" fillId="0" borderId="0" xfId="0" applyNumberFormat="1"/>
    <xf numFmtId="164" fontId="4" fillId="2" borderId="0" xfId="0" applyNumberFormat="1" applyFont="1" applyFill="1" applyBorder="1" applyAlignment="1">
      <alignment horizontal="left"/>
    </xf>
    <xf numFmtId="0" fontId="1" fillId="0" borderId="4" xfId="0" applyFont="1" applyFill="1" applyBorder="1"/>
    <xf numFmtId="164" fontId="1" fillId="0" borderId="16" xfId="1" applyFont="1" applyFill="1" applyBorder="1"/>
    <xf numFmtId="0" fontId="1" fillId="0" borderId="1" xfId="0" applyFont="1" applyFill="1" applyBorder="1"/>
    <xf numFmtId="164" fontId="1" fillId="0" borderId="12" xfId="1" applyFont="1" applyFill="1" applyBorder="1"/>
    <xf numFmtId="0" fontId="1" fillId="0" borderId="5" xfId="0" applyFont="1" applyFill="1" applyBorder="1"/>
    <xf numFmtId="164" fontId="1" fillId="0" borderId="14" xfId="1" applyFont="1" applyFill="1" applyBorder="1"/>
    <xf numFmtId="0" fontId="1" fillId="0" borderId="9" xfId="0" applyFont="1" applyFill="1" applyBorder="1"/>
    <xf numFmtId="164" fontId="1" fillId="0" borderId="10" xfId="1" applyFont="1" applyFill="1" applyBorder="1"/>
    <xf numFmtId="0" fontId="7" fillId="0" borderId="19" xfId="0" applyFont="1" applyBorder="1" applyAlignment="1">
      <alignment vertical="center" wrapText="1"/>
    </xf>
    <xf numFmtId="0" fontId="7" fillId="0" borderId="20" xfId="0" applyFont="1" applyBorder="1" applyAlignment="1">
      <alignment horizontal="center" vertical="center" wrapText="1"/>
    </xf>
    <xf numFmtId="0" fontId="9" fillId="0" borderId="0" xfId="0" applyFont="1"/>
    <xf numFmtId="0" fontId="9" fillId="0" borderId="0" xfId="0" applyFont="1" applyBorder="1"/>
    <xf numFmtId="0" fontId="8" fillId="0" borderId="15" xfId="0" applyFont="1" applyBorder="1" applyAlignment="1">
      <alignment horizontal="center" wrapText="1"/>
    </xf>
    <xf numFmtId="0" fontId="8" fillId="0" borderId="16" xfId="0" applyFont="1" applyBorder="1" applyAlignment="1">
      <alignment horizontal="center" wrapText="1"/>
    </xf>
    <xf numFmtId="9" fontId="9" fillId="0" borderId="11" xfId="2" applyFont="1" applyBorder="1" applyAlignment="1">
      <alignment horizontal="center"/>
    </xf>
    <xf numFmtId="10" fontId="9" fillId="0" borderId="12" xfId="2" applyNumberFormat="1" applyFont="1" applyBorder="1" applyAlignment="1">
      <alignment horizontal="center"/>
    </xf>
    <xf numFmtId="9" fontId="9" fillId="0" borderId="13" xfId="2" applyFont="1" applyBorder="1" applyAlignment="1">
      <alignment horizontal="center"/>
    </xf>
    <xf numFmtId="10" fontId="9" fillId="0" borderId="14" xfId="2" applyNumberFormat="1" applyFont="1" applyBorder="1" applyAlignment="1">
      <alignment horizontal="center"/>
    </xf>
    <xf numFmtId="0" fontId="10" fillId="0" borderId="17" xfId="0" applyFont="1" applyBorder="1" applyAlignment="1">
      <alignment horizontal="center" vertical="center" wrapText="1"/>
    </xf>
    <xf numFmtId="0" fontId="10" fillId="0" borderId="18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/>
    </xf>
    <xf numFmtId="164" fontId="9" fillId="0" borderId="1" xfId="1" applyFont="1" applyBorder="1"/>
    <xf numFmtId="0" fontId="0" fillId="4" borderId="0" xfId="0" applyFill="1"/>
    <xf numFmtId="0" fontId="3" fillId="0" borderId="1" xfId="0" applyFont="1" applyFill="1" applyBorder="1"/>
    <xf numFmtId="0" fontId="3" fillId="0" borderId="4" xfId="0" applyFont="1" applyFill="1" applyBorder="1"/>
    <xf numFmtId="164" fontId="3" fillId="0" borderId="16" xfId="1" applyFont="1" applyFill="1" applyBorder="1"/>
    <xf numFmtId="164" fontId="3" fillId="0" borderId="12" xfId="1" applyFont="1" applyFill="1" applyBorder="1"/>
    <xf numFmtId="44" fontId="0" fillId="0" borderId="0" xfId="0" applyNumberFormat="1"/>
    <xf numFmtId="164" fontId="0" fillId="0" borderId="1" xfId="0" applyNumberFormat="1" applyBorder="1"/>
    <xf numFmtId="164" fontId="0" fillId="0" borderId="9" xfId="0" applyNumberFormat="1" applyBorder="1"/>
    <xf numFmtId="164" fontId="0" fillId="0" borderId="23" xfId="0" applyNumberFormat="1" applyBorder="1"/>
    <xf numFmtId="0" fontId="3" fillId="0" borderId="0" xfId="0" applyFont="1" applyBorder="1"/>
    <xf numFmtId="0" fontId="1" fillId="0" borderId="17" xfId="0" applyFont="1" applyBorder="1"/>
    <xf numFmtId="0" fontId="4" fillId="0" borderId="0" xfId="0" applyFont="1" applyBorder="1" applyAlignment="1">
      <alignment horizontal="center"/>
    </xf>
    <xf numFmtId="164" fontId="5" fillId="0" borderId="0" xfId="1" applyFont="1" applyAlignment="1">
      <alignment horizontal="center"/>
    </xf>
    <xf numFmtId="164" fontId="5" fillId="0" borderId="0" xfId="1" applyFont="1" applyBorder="1" applyAlignment="1">
      <alignment horizontal="center"/>
    </xf>
    <xf numFmtId="0" fontId="5" fillId="0" borderId="0" xfId="0" applyFont="1" applyAlignment="1">
      <alignment horizontal="center"/>
    </xf>
    <xf numFmtId="166" fontId="0" fillId="0" borderId="0" xfId="1" applyNumberFormat="1" applyFont="1"/>
    <xf numFmtId="166" fontId="0" fillId="0" borderId="0" xfId="0" applyNumberFormat="1"/>
    <xf numFmtId="164" fontId="0" fillId="0" borderId="5" xfId="0" applyNumberFormat="1" applyBorder="1"/>
    <xf numFmtId="166" fontId="5" fillId="0" borderId="0" xfId="0" applyNumberFormat="1" applyFont="1"/>
    <xf numFmtId="0" fontId="4" fillId="2" borderId="21" xfId="0" applyFont="1" applyFill="1" applyBorder="1" applyAlignment="1">
      <alignment horizontal="center" vertical="center"/>
    </xf>
    <xf numFmtId="0" fontId="4" fillId="2" borderId="22" xfId="0" applyFont="1" applyFill="1" applyBorder="1" applyAlignment="1">
      <alignment horizontal="center" vertical="center"/>
    </xf>
    <xf numFmtId="0" fontId="4" fillId="2" borderId="22" xfId="0" applyFont="1" applyFill="1" applyBorder="1" applyAlignment="1">
      <alignment horizontal="center" vertical="center" wrapText="1"/>
    </xf>
    <xf numFmtId="0" fontId="0" fillId="0" borderId="8" xfId="1" applyNumberFormat="1" applyFont="1" applyBorder="1"/>
    <xf numFmtId="0" fontId="0" fillId="0" borderId="2" xfId="1" applyNumberFormat="1" applyFont="1" applyBorder="1"/>
    <xf numFmtId="0" fontId="0" fillId="0" borderId="24" xfId="1" applyNumberFormat="1" applyFont="1" applyBorder="1"/>
    <xf numFmtId="0" fontId="5" fillId="0" borderId="4" xfId="0" applyFont="1" applyFill="1" applyBorder="1"/>
    <xf numFmtId="0" fontId="0" fillId="0" borderId="4" xfId="0" applyBorder="1"/>
    <xf numFmtId="164" fontId="0" fillId="0" borderId="4" xfId="1" applyFont="1" applyBorder="1"/>
    <xf numFmtId="164" fontId="1" fillId="0" borderId="4" xfId="0" applyNumberFormat="1" applyFont="1" applyBorder="1"/>
    <xf numFmtId="3" fontId="0" fillId="0" borderId="4" xfId="1" applyNumberFormat="1" applyFont="1" applyBorder="1"/>
    <xf numFmtId="0" fontId="0" fillId="0" borderId="6" xfId="1" applyNumberFormat="1" applyFont="1" applyBorder="1"/>
    <xf numFmtId="0" fontId="0" fillId="0" borderId="25" xfId="0" applyBorder="1"/>
    <xf numFmtId="0" fontId="1" fillId="4" borderId="0" xfId="0" applyFont="1" applyFill="1"/>
    <xf numFmtId="0" fontId="4" fillId="0" borderId="0" xfId="0" applyFont="1" applyAlignment="1">
      <alignment horizontal="center" vertical="center"/>
    </xf>
    <xf numFmtId="0" fontId="4" fillId="2" borderId="0" xfId="0" applyFont="1" applyFill="1" applyBorder="1" applyAlignment="1">
      <alignment horizontal="center" vertical="center" wrapText="1"/>
    </xf>
    <xf numFmtId="1" fontId="0" fillId="0" borderId="0" xfId="0" applyNumberFormat="1"/>
    <xf numFmtId="0" fontId="0" fillId="2" borderId="0" xfId="0" applyFill="1"/>
    <xf numFmtId="10" fontId="0" fillId="0" borderId="0" xfId="0" applyNumberFormat="1" applyFill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F60"/>
  <sheetViews>
    <sheetView workbookViewId="0">
      <selection activeCell="I11" sqref="I11"/>
    </sheetView>
  </sheetViews>
  <sheetFormatPr defaultRowHeight="12.75" x14ac:dyDescent="0.2"/>
  <cols>
    <col min="1" max="1" width="12.85546875" bestFit="1" customWidth="1"/>
    <col min="2" max="2" width="16.7109375" bestFit="1" customWidth="1"/>
    <col min="3" max="3" width="13.28515625" bestFit="1" customWidth="1"/>
    <col min="4" max="4" width="8.5703125" bestFit="1" customWidth="1"/>
    <col min="5" max="5" width="24.7109375" bestFit="1" customWidth="1"/>
  </cols>
  <sheetData>
    <row r="1" spans="1:6" s="3" customFormat="1" ht="32.25" thickBot="1" x14ac:dyDescent="0.3">
      <c r="A1" s="77" t="s">
        <v>50</v>
      </c>
      <c r="B1" s="78" t="s">
        <v>51</v>
      </c>
      <c r="C1" s="78" t="s">
        <v>0</v>
      </c>
      <c r="D1" s="78" t="s">
        <v>1</v>
      </c>
      <c r="E1" s="79" t="s">
        <v>81</v>
      </c>
      <c r="F1" s="69"/>
    </row>
    <row r="2" spans="1:6" x14ac:dyDescent="0.2">
      <c r="A2" s="7" t="s">
        <v>2</v>
      </c>
      <c r="B2" s="36" t="s">
        <v>3</v>
      </c>
      <c r="C2" s="60" t="s">
        <v>4</v>
      </c>
      <c r="D2" s="60" t="s">
        <v>5</v>
      </c>
      <c r="E2" s="61">
        <v>48.3</v>
      </c>
    </row>
    <row r="3" spans="1:6" x14ac:dyDescent="0.2">
      <c r="A3" s="5" t="s">
        <v>2</v>
      </c>
      <c r="B3" s="38" t="s">
        <v>3</v>
      </c>
      <c r="C3" s="59" t="s">
        <v>6</v>
      </c>
      <c r="D3" s="59" t="s">
        <v>5</v>
      </c>
      <c r="E3" s="62">
        <v>44.2</v>
      </c>
    </row>
    <row r="4" spans="1:6" x14ac:dyDescent="0.2">
      <c r="A4" s="5" t="s">
        <v>2</v>
      </c>
      <c r="B4" s="38" t="s">
        <v>3</v>
      </c>
      <c r="C4" s="59" t="s">
        <v>7</v>
      </c>
      <c r="D4" s="59" t="s">
        <v>5</v>
      </c>
      <c r="E4" s="62">
        <v>50.4</v>
      </c>
    </row>
    <row r="5" spans="1:6" x14ac:dyDescent="0.2">
      <c r="A5" s="5" t="s">
        <v>2</v>
      </c>
      <c r="B5" s="38" t="s">
        <v>3</v>
      </c>
      <c r="C5" s="59" t="s">
        <v>8</v>
      </c>
      <c r="D5" s="59" t="s">
        <v>5</v>
      </c>
      <c r="E5" s="62">
        <v>60</v>
      </c>
    </row>
    <row r="6" spans="1:6" x14ac:dyDescent="0.2">
      <c r="A6" s="5" t="s">
        <v>2</v>
      </c>
      <c r="B6" s="38" t="s">
        <v>3</v>
      </c>
      <c r="C6" s="59" t="s">
        <v>9</v>
      </c>
      <c r="D6" s="59" t="s">
        <v>5</v>
      </c>
      <c r="E6" s="62">
        <v>43.2</v>
      </c>
    </row>
    <row r="7" spans="1:6" x14ac:dyDescent="0.2">
      <c r="A7" s="5" t="s">
        <v>2</v>
      </c>
      <c r="B7" s="38" t="s">
        <v>3</v>
      </c>
      <c r="C7" s="59" t="s">
        <v>10</v>
      </c>
      <c r="D7" s="59" t="s">
        <v>5</v>
      </c>
      <c r="E7" s="62">
        <v>40</v>
      </c>
    </row>
    <row r="8" spans="1:6" x14ac:dyDescent="0.2">
      <c r="A8" s="5" t="s">
        <v>2</v>
      </c>
      <c r="B8" s="38" t="s">
        <v>3</v>
      </c>
      <c r="C8" s="59" t="s">
        <v>11</v>
      </c>
      <c r="D8" s="59" t="s">
        <v>5</v>
      </c>
      <c r="E8" s="62">
        <v>38.950000000000003</v>
      </c>
    </row>
    <row r="9" spans="1:6" x14ac:dyDescent="0.2">
      <c r="A9" s="5" t="s">
        <v>2</v>
      </c>
      <c r="B9" s="38" t="s">
        <v>3</v>
      </c>
      <c r="C9" s="59" t="s">
        <v>4</v>
      </c>
      <c r="D9" s="59" t="s">
        <v>12</v>
      </c>
      <c r="E9" s="62">
        <v>46.5</v>
      </c>
    </row>
    <row r="10" spans="1:6" x14ac:dyDescent="0.2">
      <c r="A10" s="5" t="s">
        <v>2</v>
      </c>
      <c r="B10" s="38" t="s">
        <v>3</v>
      </c>
      <c r="C10" s="59" t="s">
        <v>6</v>
      </c>
      <c r="D10" s="59" t="s">
        <v>12</v>
      </c>
      <c r="E10" s="62">
        <v>41.7</v>
      </c>
    </row>
    <row r="11" spans="1:6" x14ac:dyDescent="0.2">
      <c r="A11" s="5" t="s">
        <v>2</v>
      </c>
      <c r="B11" s="38" t="s">
        <v>3</v>
      </c>
      <c r="C11" s="59" t="s">
        <v>7</v>
      </c>
      <c r="D11" s="59" t="s">
        <v>12</v>
      </c>
      <c r="E11" s="62">
        <v>46.8</v>
      </c>
    </row>
    <row r="12" spans="1:6" x14ac:dyDescent="0.2">
      <c r="A12" s="5" t="s">
        <v>2</v>
      </c>
      <c r="B12" s="38" t="s">
        <v>3</v>
      </c>
      <c r="C12" s="59" t="s">
        <v>8</v>
      </c>
      <c r="D12" s="59" t="s">
        <v>12</v>
      </c>
      <c r="E12" s="62">
        <v>55.2</v>
      </c>
    </row>
    <row r="13" spans="1:6" x14ac:dyDescent="0.2">
      <c r="A13" s="5" t="s">
        <v>2</v>
      </c>
      <c r="B13" s="38" t="s">
        <v>3</v>
      </c>
      <c r="C13" s="59" t="s">
        <v>9</v>
      </c>
      <c r="D13" s="59" t="s">
        <v>12</v>
      </c>
      <c r="E13" s="62">
        <v>40.799999999999997</v>
      </c>
    </row>
    <row r="14" spans="1:6" x14ac:dyDescent="0.2">
      <c r="A14" s="5" t="s">
        <v>2</v>
      </c>
      <c r="B14" s="38" t="s">
        <v>3</v>
      </c>
      <c r="C14" s="59" t="s">
        <v>10</v>
      </c>
      <c r="D14" s="59" t="s">
        <v>12</v>
      </c>
      <c r="E14" s="62">
        <v>38.75</v>
      </c>
    </row>
    <row r="15" spans="1:6" x14ac:dyDescent="0.2">
      <c r="A15" s="5" t="s">
        <v>2</v>
      </c>
      <c r="B15" s="38" t="s">
        <v>3</v>
      </c>
      <c r="C15" s="59" t="s">
        <v>11</v>
      </c>
      <c r="D15" s="59" t="s">
        <v>12</v>
      </c>
      <c r="E15" s="62">
        <v>36.549999999999997</v>
      </c>
    </row>
    <row r="16" spans="1:6" x14ac:dyDescent="0.2">
      <c r="A16" s="5" t="s">
        <v>2</v>
      </c>
      <c r="B16" s="38" t="s">
        <v>13</v>
      </c>
      <c r="C16" s="38" t="s">
        <v>4</v>
      </c>
      <c r="D16" s="38" t="s">
        <v>14</v>
      </c>
      <c r="E16" s="39">
        <v>220.95</v>
      </c>
    </row>
    <row r="17" spans="1:5" x14ac:dyDescent="0.2">
      <c r="A17" s="5" t="s">
        <v>2</v>
      </c>
      <c r="B17" s="38" t="s">
        <v>13</v>
      </c>
      <c r="C17" s="38" t="s">
        <v>6</v>
      </c>
      <c r="D17" s="38" t="s">
        <v>14</v>
      </c>
      <c r="E17" s="39">
        <v>218.9</v>
      </c>
    </row>
    <row r="18" spans="1:5" x14ac:dyDescent="0.2">
      <c r="A18" s="5" t="s">
        <v>2</v>
      </c>
      <c r="B18" s="38" t="s">
        <v>13</v>
      </c>
      <c r="C18" s="38" t="s">
        <v>7</v>
      </c>
      <c r="D18" s="38" t="s">
        <v>14</v>
      </c>
      <c r="E18" s="39">
        <v>228.2</v>
      </c>
    </row>
    <row r="19" spans="1:5" x14ac:dyDescent="0.2">
      <c r="A19" s="5" t="s">
        <v>2</v>
      </c>
      <c r="B19" s="38" t="s">
        <v>13</v>
      </c>
      <c r="C19" s="38" t="s">
        <v>8</v>
      </c>
      <c r="D19" s="38" t="s">
        <v>14</v>
      </c>
      <c r="E19" s="39">
        <v>245.3</v>
      </c>
    </row>
    <row r="20" spans="1:5" x14ac:dyDescent="0.2">
      <c r="A20" s="5" t="s">
        <v>2</v>
      </c>
      <c r="B20" s="38" t="s">
        <v>13</v>
      </c>
      <c r="C20" s="38" t="s">
        <v>9</v>
      </c>
      <c r="D20" s="38" t="s">
        <v>14</v>
      </c>
      <c r="E20" s="39">
        <v>218.7</v>
      </c>
    </row>
    <row r="21" spans="1:5" x14ac:dyDescent="0.2">
      <c r="A21" s="5" t="s">
        <v>2</v>
      </c>
      <c r="B21" s="38" t="s">
        <v>13</v>
      </c>
      <c r="C21" s="38" t="s">
        <v>10</v>
      </c>
      <c r="D21" s="38" t="s">
        <v>14</v>
      </c>
      <c r="E21" s="39">
        <v>210.5</v>
      </c>
    </row>
    <row r="22" spans="1:5" ht="13.5" thickBot="1" x14ac:dyDescent="0.25">
      <c r="A22" s="6" t="s">
        <v>2</v>
      </c>
      <c r="B22" s="40" t="s">
        <v>13</v>
      </c>
      <c r="C22" s="40" t="s">
        <v>11</v>
      </c>
      <c r="D22" s="40" t="s">
        <v>14</v>
      </c>
      <c r="E22" s="41">
        <v>200.2</v>
      </c>
    </row>
    <row r="23" spans="1:5" x14ac:dyDescent="0.2">
      <c r="A23" s="4" t="s">
        <v>15</v>
      </c>
      <c r="B23" s="42" t="s">
        <v>16</v>
      </c>
      <c r="C23" s="42" t="s">
        <v>17</v>
      </c>
      <c r="D23" s="42" t="s">
        <v>18</v>
      </c>
      <c r="E23" s="43">
        <v>34.5</v>
      </c>
    </row>
    <row r="24" spans="1:5" x14ac:dyDescent="0.2">
      <c r="A24" s="5" t="s">
        <v>15</v>
      </c>
      <c r="B24" s="38" t="s">
        <v>19</v>
      </c>
      <c r="C24" s="38" t="s">
        <v>17</v>
      </c>
      <c r="D24" s="38" t="s">
        <v>18</v>
      </c>
      <c r="E24" s="39">
        <v>31.25</v>
      </c>
    </row>
    <row r="25" spans="1:5" x14ac:dyDescent="0.2">
      <c r="A25" s="5" t="s">
        <v>15</v>
      </c>
      <c r="B25" s="38" t="s">
        <v>20</v>
      </c>
      <c r="C25" s="38" t="s">
        <v>21</v>
      </c>
      <c r="D25" s="38" t="s">
        <v>18</v>
      </c>
      <c r="E25" s="39">
        <v>33.950000000000003</v>
      </c>
    </row>
    <row r="26" spans="1:5" x14ac:dyDescent="0.2">
      <c r="A26" s="5" t="s">
        <v>15</v>
      </c>
      <c r="B26" s="38" t="s">
        <v>22</v>
      </c>
      <c r="C26" s="38" t="s">
        <v>21</v>
      </c>
      <c r="D26" s="38" t="s">
        <v>18</v>
      </c>
      <c r="E26" s="39">
        <v>32.5</v>
      </c>
    </row>
    <row r="27" spans="1:5" x14ac:dyDescent="0.2">
      <c r="A27" s="5" t="s">
        <v>15</v>
      </c>
      <c r="B27" s="38" t="s">
        <v>23</v>
      </c>
      <c r="C27" s="38" t="s">
        <v>24</v>
      </c>
      <c r="D27" s="38" t="s">
        <v>18</v>
      </c>
      <c r="E27" s="39">
        <v>29.75</v>
      </c>
    </row>
    <row r="28" spans="1:5" x14ac:dyDescent="0.2">
      <c r="A28" s="5" t="s">
        <v>15</v>
      </c>
      <c r="B28" s="38" t="s">
        <v>25</v>
      </c>
      <c r="C28" s="38" t="s">
        <v>24</v>
      </c>
      <c r="D28" s="38" t="s">
        <v>18</v>
      </c>
      <c r="E28" s="39">
        <v>33.950000000000003</v>
      </c>
    </row>
    <row r="29" spans="1:5" x14ac:dyDescent="0.2">
      <c r="A29" s="5" t="s">
        <v>15</v>
      </c>
      <c r="B29" s="38" t="s">
        <v>26</v>
      </c>
      <c r="C29" s="38" t="s">
        <v>24</v>
      </c>
      <c r="D29" s="38" t="s">
        <v>18</v>
      </c>
      <c r="E29" s="39">
        <v>32</v>
      </c>
    </row>
    <row r="30" spans="1:5" x14ac:dyDescent="0.2">
      <c r="A30" s="5" t="s">
        <v>15</v>
      </c>
      <c r="B30" s="38" t="s">
        <v>27</v>
      </c>
      <c r="C30" s="38" t="s">
        <v>17</v>
      </c>
      <c r="D30" s="38" t="s">
        <v>18</v>
      </c>
      <c r="E30" s="39">
        <v>35.5</v>
      </c>
    </row>
    <row r="31" spans="1:5" x14ac:dyDescent="0.2">
      <c r="A31" s="5" t="s">
        <v>15</v>
      </c>
      <c r="B31" s="38" t="s">
        <v>28</v>
      </c>
      <c r="C31" s="38" t="s">
        <v>17</v>
      </c>
      <c r="D31" s="38" t="s">
        <v>18</v>
      </c>
      <c r="E31" s="39">
        <v>35.5</v>
      </c>
    </row>
    <row r="32" spans="1:5" ht="13.5" thickBot="1" x14ac:dyDescent="0.25">
      <c r="A32" s="6" t="s">
        <v>15</v>
      </c>
      <c r="B32" s="40" t="s">
        <v>29</v>
      </c>
      <c r="C32" s="40" t="s">
        <v>17</v>
      </c>
      <c r="D32" s="40" t="s">
        <v>18</v>
      </c>
      <c r="E32" s="41">
        <v>34.5</v>
      </c>
    </row>
    <row r="33" spans="1:5" x14ac:dyDescent="0.2">
      <c r="A33" s="7" t="s">
        <v>30</v>
      </c>
      <c r="B33" s="36" t="s">
        <v>31</v>
      </c>
      <c r="C33" s="36" t="s">
        <v>17</v>
      </c>
      <c r="D33" s="36" t="s">
        <v>12</v>
      </c>
      <c r="E33" s="37">
        <v>290</v>
      </c>
    </row>
    <row r="34" spans="1:5" x14ac:dyDescent="0.2">
      <c r="A34" s="5" t="s">
        <v>30</v>
      </c>
      <c r="B34" s="38" t="s">
        <v>31</v>
      </c>
      <c r="C34" s="38" t="s">
        <v>24</v>
      </c>
      <c r="D34" s="38" t="s">
        <v>12</v>
      </c>
      <c r="E34" s="39">
        <v>324</v>
      </c>
    </row>
    <row r="35" spans="1:5" x14ac:dyDescent="0.2">
      <c r="A35" s="5" t="s">
        <v>30</v>
      </c>
      <c r="B35" s="38" t="s">
        <v>31</v>
      </c>
      <c r="C35" s="38" t="s">
        <v>21</v>
      </c>
      <c r="D35" s="38" t="s">
        <v>12</v>
      </c>
      <c r="E35" s="39">
        <v>333</v>
      </c>
    </row>
    <row r="36" spans="1:5" x14ac:dyDescent="0.2">
      <c r="A36" s="5" t="s">
        <v>30</v>
      </c>
      <c r="B36" s="38" t="s">
        <v>32</v>
      </c>
      <c r="C36" s="38" t="s">
        <v>17</v>
      </c>
      <c r="D36" s="38" t="s">
        <v>12</v>
      </c>
      <c r="E36" s="39">
        <v>480</v>
      </c>
    </row>
    <row r="37" spans="1:5" x14ac:dyDescent="0.2">
      <c r="A37" s="5" t="s">
        <v>30</v>
      </c>
      <c r="B37" s="38" t="s">
        <v>32</v>
      </c>
      <c r="C37" s="38" t="s">
        <v>24</v>
      </c>
      <c r="D37" s="38" t="s">
        <v>12</v>
      </c>
      <c r="E37" s="39">
        <v>540</v>
      </c>
    </row>
    <row r="38" spans="1:5" x14ac:dyDescent="0.2">
      <c r="A38" s="5" t="s">
        <v>30</v>
      </c>
      <c r="B38" s="38" t="s">
        <v>32</v>
      </c>
      <c r="C38" s="38" t="s">
        <v>21</v>
      </c>
      <c r="D38" s="38" t="s">
        <v>12</v>
      </c>
      <c r="E38" s="39">
        <v>525</v>
      </c>
    </row>
    <row r="39" spans="1:5" x14ac:dyDescent="0.2">
      <c r="A39" s="5" t="s">
        <v>30</v>
      </c>
      <c r="B39" s="38" t="s">
        <v>33</v>
      </c>
      <c r="C39" s="38" t="s">
        <v>17</v>
      </c>
      <c r="D39" s="38" t="s">
        <v>12</v>
      </c>
      <c r="E39" s="39">
        <v>500</v>
      </c>
    </row>
    <row r="40" spans="1:5" x14ac:dyDescent="0.2">
      <c r="A40" s="5" t="s">
        <v>30</v>
      </c>
      <c r="B40" s="38" t="s">
        <v>33</v>
      </c>
      <c r="C40" s="38" t="s">
        <v>24</v>
      </c>
      <c r="D40" s="38" t="s">
        <v>12</v>
      </c>
      <c r="E40" s="39">
        <v>600</v>
      </c>
    </row>
    <row r="41" spans="1:5" ht="13.5" thickBot="1" x14ac:dyDescent="0.25">
      <c r="A41" s="6" t="s">
        <v>30</v>
      </c>
      <c r="B41" s="40" t="s">
        <v>33</v>
      </c>
      <c r="C41" s="40" t="s">
        <v>21</v>
      </c>
      <c r="D41" s="40" t="s">
        <v>12</v>
      </c>
      <c r="E41" s="41">
        <v>575</v>
      </c>
    </row>
    <row r="42" spans="1:5" x14ac:dyDescent="0.2">
      <c r="A42" s="7" t="s">
        <v>34</v>
      </c>
      <c r="B42" s="36" t="s">
        <v>35</v>
      </c>
      <c r="C42" s="36" t="s">
        <v>36</v>
      </c>
      <c r="D42" s="36" t="s">
        <v>12</v>
      </c>
      <c r="E42" s="37">
        <v>429</v>
      </c>
    </row>
    <row r="43" spans="1:5" x14ac:dyDescent="0.2">
      <c r="A43" s="5" t="s">
        <v>34</v>
      </c>
      <c r="B43" s="38" t="s">
        <v>37</v>
      </c>
      <c r="C43" s="38" t="s">
        <v>38</v>
      </c>
      <c r="D43" s="38" t="s">
        <v>12</v>
      </c>
      <c r="E43" s="39">
        <v>958</v>
      </c>
    </row>
    <row r="44" spans="1:5" x14ac:dyDescent="0.2">
      <c r="A44" s="5" t="s">
        <v>34</v>
      </c>
      <c r="B44" s="38" t="s">
        <v>37</v>
      </c>
      <c r="C44" s="38" t="s">
        <v>39</v>
      </c>
      <c r="D44" s="38" t="s">
        <v>12</v>
      </c>
      <c r="E44" s="39">
        <v>744</v>
      </c>
    </row>
    <row r="45" spans="1:5" x14ac:dyDescent="0.2">
      <c r="A45" s="5" t="s">
        <v>34</v>
      </c>
      <c r="B45" s="38" t="s">
        <v>40</v>
      </c>
      <c r="C45" s="38" t="s">
        <v>41</v>
      </c>
      <c r="D45" s="38" t="s">
        <v>12</v>
      </c>
      <c r="E45" s="39">
        <v>532</v>
      </c>
    </row>
    <row r="46" spans="1:5" x14ac:dyDescent="0.2">
      <c r="A46" s="5" t="s">
        <v>34</v>
      </c>
      <c r="B46" s="38" t="s">
        <v>40</v>
      </c>
      <c r="C46" s="38" t="s">
        <v>38</v>
      </c>
      <c r="D46" s="38" t="s">
        <v>12</v>
      </c>
      <c r="E46" s="39">
        <v>1584</v>
      </c>
    </row>
    <row r="47" spans="1:5" x14ac:dyDescent="0.2">
      <c r="A47" s="5" t="s">
        <v>34</v>
      </c>
      <c r="B47" s="38" t="s">
        <v>40</v>
      </c>
      <c r="C47" s="38" t="s">
        <v>39</v>
      </c>
      <c r="D47" s="38" t="s">
        <v>12</v>
      </c>
      <c r="E47" s="39">
        <v>462</v>
      </c>
    </row>
    <row r="48" spans="1:5" x14ac:dyDescent="0.2">
      <c r="A48" s="5" t="s">
        <v>34</v>
      </c>
      <c r="B48" s="38" t="s">
        <v>42</v>
      </c>
      <c r="C48" s="38" t="s">
        <v>43</v>
      </c>
      <c r="D48" s="38" t="s">
        <v>12</v>
      </c>
      <c r="E48" s="39">
        <v>496</v>
      </c>
    </row>
    <row r="49" spans="1:5" x14ac:dyDescent="0.2">
      <c r="A49" s="5" t="s">
        <v>34</v>
      </c>
      <c r="B49" s="38" t="s">
        <v>42</v>
      </c>
      <c r="C49" s="38" t="s">
        <v>44</v>
      </c>
      <c r="D49" s="38" t="s">
        <v>12</v>
      </c>
      <c r="E49" s="39">
        <v>823</v>
      </c>
    </row>
    <row r="50" spans="1:5" x14ac:dyDescent="0.2">
      <c r="A50" s="5" t="s">
        <v>34</v>
      </c>
      <c r="B50" s="38" t="s">
        <v>45</v>
      </c>
      <c r="C50" s="38" t="s">
        <v>44</v>
      </c>
      <c r="D50" s="38" t="s">
        <v>12</v>
      </c>
      <c r="E50" s="39">
        <v>442</v>
      </c>
    </row>
    <row r="51" spans="1:5" x14ac:dyDescent="0.2">
      <c r="A51" s="5" t="s">
        <v>34</v>
      </c>
      <c r="B51" s="38" t="s">
        <v>46</v>
      </c>
      <c r="C51" s="38" t="s">
        <v>41</v>
      </c>
      <c r="D51" s="38" t="s">
        <v>12</v>
      </c>
      <c r="E51" s="39">
        <v>586</v>
      </c>
    </row>
    <row r="52" spans="1:5" x14ac:dyDescent="0.2">
      <c r="A52" s="5" t="s">
        <v>34</v>
      </c>
      <c r="B52" s="38" t="s">
        <v>46</v>
      </c>
      <c r="C52" s="38" t="s">
        <v>43</v>
      </c>
      <c r="D52" s="38" t="s">
        <v>12</v>
      </c>
      <c r="E52" s="39">
        <v>514</v>
      </c>
    </row>
    <row r="53" spans="1:5" x14ac:dyDescent="0.2">
      <c r="A53" s="5" t="s">
        <v>34</v>
      </c>
      <c r="B53" s="38" t="s">
        <v>46</v>
      </c>
      <c r="C53" s="38" t="s">
        <v>36</v>
      </c>
      <c r="D53" s="38" t="s">
        <v>12</v>
      </c>
      <c r="E53" s="39">
        <v>604</v>
      </c>
    </row>
    <row r="54" spans="1:5" x14ac:dyDescent="0.2">
      <c r="A54" s="5" t="s">
        <v>34</v>
      </c>
      <c r="B54" s="38" t="s">
        <v>47</v>
      </c>
      <c r="C54" s="38" t="s">
        <v>41</v>
      </c>
      <c r="D54" s="38" t="s">
        <v>12</v>
      </c>
      <c r="E54" s="39">
        <v>550</v>
      </c>
    </row>
    <row r="55" spans="1:5" x14ac:dyDescent="0.2">
      <c r="A55" s="5" t="s">
        <v>34</v>
      </c>
      <c r="B55" s="38" t="s">
        <v>47</v>
      </c>
      <c r="C55" s="38" t="s">
        <v>38</v>
      </c>
      <c r="D55" s="38" t="s">
        <v>12</v>
      </c>
      <c r="E55" s="39">
        <v>763</v>
      </c>
    </row>
    <row r="56" spans="1:5" x14ac:dyDescent="0.2">
      <c r="A56" s="5" t="s">
        <v>34</v>
      </c>
      <c r="B56" s="38" t="s">
        <v>47</v>
      </c>
      <c r="C56" s="38" t="s">
        <v>39</v>
      </c>
      <c r="D56" s="38" t="s">
        <v>12</v>
      </c>
      <c r="E56" s="39">
        <v>432</v>
      </c>
    </row>
    <row r="57" spans="1:5" x14ac:dyDescent="0.2">
      <c r="A57" s="5" t="s">
        <v>34</v>
      </c>
      <c r="B57" s="38" t="s">
        <v>48</v>
      </c>
      <c r="C57" s="38" t="s">
        <v>44</v>
      </c>
      <c r="D57" s="38" t="s">
        <v>12</v>
      </c>
      <c r="E57" s="39">
        <v>632</v>
      </c>
    </row>
    <row r="58" spans="1:5" x14ac:dyDescent="0.2">
      <c r="A58" s="5" t="s">
        <v>34</v>
      </c>
      <c r="B58" s="38" t="s">
        <v>49</v>
      </c>
      <c r="C58" s="38" t="s">
        <v>43</v>
      </c>
      <c r="D58" s="38" t="s">
        <v>12</v>
      </c>
      <c r="E58" s="39">
        <v>496</v>
      </c>
    </row>
    <row r="59" spans="1:5" x14ac:dyDescent="0.2">
      <c r="A59" s="5" t="s">
        <v>34</v>
      </c>
      <c r="B59" s="38" t="s">
        <v>49</v>
      </c>
      <c r="C59" s="38" t="s">
        <v>38</v>
      </c>
      <c r="D59" s="38" t="s">
        <v>12</v>
      </c>
      <c r="E59" s="39">
        <v>528</v>
      </c>
    </row>
    <row r="60" spans="1:5" ht="13.5" thickBot="1" x14ac:dyDescent="0.25">
      <c r="A60" s="6" t="s">
        <v>34</v>
      </c>
      <c r="B60" s="40" t="s">
        <v>49</v>
      </c>
      <c r="C60" s="40" t="s">
        <v>36</v>
      </c>
      <c r="D60" s="40" t="s">
        <v>12</v>
      </c>
      <c r="E60" s="41">
        <v>350</v>
      </c>
    </row>
  </sheetData>
  <phoneticPr fontId="2" type="noConversion"/>
  <pageMargins left="0.75" right="0.75" top="0.49" bottom="0.48" header="0.2" footer="0.2"/>
  <pageSetup paperSize="9" scale="90" orientation="portrait" r:id="rId1"/>
  <headerFooter alignWithMargins="0">
    <oddHeader>&amp;L&amp;"Arial,Bold"&amp;12&amp;F &amp;A</oddHeader>
    <oddFooter>&amp;L&amp;"Arial,Bold"&amp;12Bui Ngan Ha - s3818561&amp;RPage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S153"/>
  <sheetViews>
    <sheetView topLeftCell="D1" zoomScaleNormal="100" workbookViewId="0">
      <selection activeCell="A3" sqref="A3:D3"/>
    </sheetView>
  </sheetViews>
  <sheetFormatPr defaultRowHeight="12.75" x14ac:dyDescent="0.2"/>
  <cols>
    <col min="1" max="1" width="12.85546875" bestFit="1" customWidth="1"/>
    <col min="2" max="2" width="16.7109375" bestFit="1" customWidth="1"/>
    <col min="3" max="3" width="13.28515625" bestFit="1" customWidth="1"/>
    <col min="4" max="4" width="9.7109375" bestFit="1" customWidth="1"/>
    <col min="5" max="7" width="14" style="9" bestFit="1" customWidth="1"/>
    <col min="8" max="8" width="15.140625" style="9" bestFit="1" customWidth="1"/>
    <col min="9" max="9" width="13.85546875" style="9" bestFit="1" customWidth="1"/>
    <col min="10" max="10" width="12.28515625" style="9" bestFit="1" customWidth="1"/>
    <col min="11" max="11" width="12.7109375" style="9" bestFit="1" customWidth="1"/>
    <col min="12" max="12" width="12.28515625" style="8" bestFit="1" customWidth="1"/>
    <col min="13" max="13" width="17.28515625" bestFit="1" customWidth="1"/>
    <col min="14" max="14" width="12.85546875" bestFit="1" customWidth="1"/>
    <col min="17" max="17" width="9.28515625" customWidth="1"/>
  </cols>
  <sheetData>
    <row r="1" spans="1:19" ht="25.5" customHeight="1" x14ac:dyDescent="0.2">
      <c r="A1" s="91" t="s">
        <v>82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</row>
    <row r="2" spans="1:19" ht="13.5" thickBot="1" x14ac:dyDescent="0.25">
      <c r="D2" s="70" t="s">
        <v>83</v>
      </c>
      <c r="E2" s="70" t="s">
        <v>54</v>
      </c>
      <c r="F2" s="70" t="s">
        <v>56</v>
      </c>
      <c r="G2" s="70" t="s">
        <v>55</v>
      </c>
      <c r="H2" s="70" t="s">
        <v>58</v>
      </c>
      <c r="I2" s="70" t="s">
        <v>54</v>
      </c>
      <c r="J2" s="70" t="s">
        <v>56</v>
      </c>
      <c r="K2" s="71" t="s">
        <v>58</v>
      </c>
      <c r="L2" s="72" t="s">
        <v>57</v>
      </c>
    </row>
    <row r="3" spans="1:19" s="1" customFormat="1" ht="16.5" thickBot="1" x14ac:dyDescent="0.3">
      <c r="A3" s="24" t="s">
        <v>50</v>
      </c>
      <c r="B3" s="24" t="s">
        <v>51</v>
      </c>
      <c r="C3" s="24" t="s">
        <v>0</v>
      </c>
      <c r="D3" s="24" t="s">
        <v>1</v>
      </c>
      <c r="E3" s="23" t="s">
        <v>59</v>
      </c>
      <c r="F3" s="23" t="s">
        <v>60</v>
      </c>
      <c r="G3" s="23" t="s">
        <v>61</v>
      </c>
      <c r="H3" s="23" t="s">
        <v>62</v>
      </c>
      <c r="I3" s="23" t="s">
        <v>63</v>
      </c>
      <c r="J3" s="23" t="s">
        <v>64</v>
      </c>
      <c r="K3" s="23" t="s">
        <v>65</v>
      </c>
      <c r="L3" s="23" t="s">
        <v>71</v>
      </c>
      <c r="M3" s="24" t="s">
        <v>84</v>
      </c>
      <c r="N3" s="24" t="s">
        <v>85</v>
      </c>
      <c r="O3" s="67"/>
      <c r="S3" s="68" t="s">
        <v>55</v>
      </c>
    </row>
    <row r="4" spans="1:19" ht="13.5" thickBot="1" x14ac:dyDescent="0.25">
      <c r="A4" s="4" t="s">
        <v>52</v>
      </c>
      <c r="B4" s="42" t="s">
        <v>3</v>
      </c>
      <c r="C4" s="14" t="s">
        <v>4</v>
      </c>
      <c r="D4" s="15" t="s">
        <v>5</v>
      </c>
      <c r="E4" s="16">
        <v>7000</v>
      </c>
      <c r="F4" s="16">
        <v>17400</v>
      </c>
      <c r="G4" s="16">
        <v>17800</v>
      </c>
      <c r="H4" s="16">
        <v>36730.9</v>
      </c>
      <c r="I4" s="16">
        <v>16320</v>
      </c>
      <c r="J4" s="16">
        <v>25339.200000000001</v>
      </c>
      <c r="K4" s="16">
        <v>3753.6</v>
      </c>
      <c r="L4" s="25">
        <v>21667.200000000001</v>
      </c>
      <c r="M4" s="65">
        <f>SUM(E4:L4)</f>
        <v>146010.9</v>
      </c>
      <c r="N4" s="80">
        <f>'Raw Sales'!M4/'Wholesale Price List '!E2</f>
        <v>3023</v>
      </c>
      <c r="O4" s="89"/>
      <c r="S4" s="68" t="s">
        <v>54</v>
      </c>
    </row>
    <row r="5" spans="1:19" ht="13.5" thickBot="1" x14ac:dyDescent="0.25">
      <c r="A5" s="5" t="s">
        <v>52</v>
      </c>
      <c r="B5" s="38" t="s">
        <v>3</v>
      </c>
      <c r="C5" s="10" t="s">
        <v>6</v>
      </c>
      <c r="D5" s="11" t="s">
        <v>5</v>
      </c>
      <c r="E5" s="12">
        <v>23625</v>
      </c>
      <c r="F5" s="12">
        <v>15225</v>
      </c>
      <c r="G5" s="12">
        <v>23825</v>
      </c>
      <c r="H5" s="12">
        <v>32161.599999999999</v>
      </c>
      <c r="I5" s="12">
        <v>3530</v>
      </c>
      <c r="J5" s="12">
        <v>22171.8</v>
      </c>
      <c r="K5" s="12">
        <v>29534.400000000001</v>
      </c>
      <c r="L5" s="26">
        <v>8958.7999999999993</v>
      </c>
      <c r="M5" s="64">
        <f t="shared" ref="M5:M62" si="0">SUM(E5:L5)</f>
        <v>159031.6</v>
      </c>
      <c r="N5" s="81">
        <f>'Raw Sales'!M5/'Wholesale Price List '!E3</f>
        <v>3598</v>
      </c>
      <c r="O5" s="89"/>
      <c r="S5" s="68" t="s">
        <v>56</v>
      </c>
    </row>
    <row r="6" spans="1:19" ht="13.5" thickBot="1" x14ac:dyDescent="0.25">
      <c r="A6" s="5" t="s">
        <v>52</v>
      </c>
      <c r="B6" s="38" t="s">
        <v>3</v>
      </c>
      <c r="C6" s="10" t="s">
        <v>7</v>
      </c>
      <c r="D6" s="11" t="s">
        <v>5</v>
      </c>
      <c r="E6" s="12">
        <v>118562.5</v>
      </c>
      <c r="F6" s="12">
        <v>33229.199999999997</v>
      </c>
      <c r="G6" s="12">
        <v>301895.84999999998</v>
      </c>
      <c r="H6" s="12">
        <v>90125</v>
      </c>
      <c r="I6" s="12">
        <v>28458.3</v>
      </c>
      <c r="J6" s="12">
        <v>68415.600000000006</v>
      </c>
      <c r="K6" s="12">
        <v>64460</v>
      </c>
      <c r="L6" s="26">
        <v>41378.35</v>
      </c>
      <c r="M6" s="64">
        <f t="shared" si="0"/>
        <v>746524.8</v>
      </c>
      <c r="N6" s="81">
        <f>'Raw Sales'!M6/'Wholesale Price List '!E4</f>
        <v>14812.000000000002</v>
      </c>
      <c r="O6" s="89"/>
      <c r="S6" s="68" t="s">
        <v>58</v>
      </c>
    </row>
    <row r="7" spans="1:19" ht="13.5" thickBot="1" x14ac:dyDescent="0.25">
      <c r="A7" s="5" t="s">
        <v>52</v>
      </c>
      <c r="B7" s="38" t="s">
        <v>3</v>
      </c>
      <c r="C7" s="10" t="s">
        <v>8</v>
      </c>
      <c r="D7" s="11" t="s">
        <v>5</v>
      </c>
      <c r="E7" s="12">
        <v>5875</v>
      </c>
      <c r="F7" s="12">
        <v>16675</v>
      </c>
      <c r="G7" s="12">
        <v>17475</v>
      </c>
      <c r="H7" s="12">
        <v>35230</v>
      </c>
      <c r="I7" s="12">
        <v>14390</v>
      </c>
      <c r="J7" s="12">
        <v>24283.4</v>
      </c>
      <c r="K7" s="12">
        <v>32347.200000000001</v>
      </c>
      <c r="L7" s="26">
        <v>20764.400000000001</v>
      </c>
      <c r="M7" s="64">
        <f t="shared" si="0"/>
        <v>167040</v>
      </c>
      <c r="N7" s="81">
        <f>'Raw Sales'!M7/'Wholesale Price List '!E5</f>
        <v>2784</v>
      </c>
      <c r="O7" s="89"/>
      <c r="S7" s="68" t="s">
        <v>57</v>
      </c>
    </row>
    <row r="8" spans="1:19" x14ac:dyDescent="0.2">
      <c r="A8" s="5" t="s">
        <v>52</v>
      </c>
      <c r="B8" s="38" t="s">
        <v>3</v>
      </c>
      <c r="C8" s="10" t="s">
        <v>9</v>
      </c>
      <c r="D8" s="11" t="s">
        <v>5</v>
      </c>
      <c r="E8" s="12">
        <v>1125</v>
      </c>
      <c r="F8" s="12">
        <v>18125</v>
      </c>
      <c r="G8" s="12">
        <v>38125</v>
      </c>
      <c r="H8" s="12">
        <v>38250</v>
      </c>
      <c r="I8" s="12">
        <v>18250</v>
      </c>
      <c r="J8" s="12">
        <v>26395</v>
      </c>
      <c r="K8" s="12">
        <v>35160</v>
      </c>
      <c r="L8" s="26">
        <v>22598.799999999999</v>
      </c>
      <c r="M8" s="64">
        <f t="shared" si="0"/>
        <v>198028.79999999999</v>
      </c>
      <c r="N8" s="81">
        <f>'Raw Sales'!M8/'Wholesale Price List '!E6</f>
        <v>4583.9999999999991</v>
      </c>
      <c r="O8" s="89"/>
    </row>
    <row r="9" spans="1:19" x14ac:dyDescent="0.2">
      <c r="A9" s="5" t="s">
        <v>52</v>
      </c>
      <c r="B9" s="38" t="s">
        <v>3</v>
      </c>
      <c r="C9" s="10" t="s">
        <v>10</v>
      </c>
      <c r="D9" s="11" t="s">
        <v>5</v>
      </c>
      <c r="E9" s="12">
        <v>18375</v>
      </c>
      <c r="F9" s="12">
        <v>11841.75</v>
      </c>
      <c r="G9" s="12">
        <v>5308.35</v>
      </c>
      <c r="H9" s="12">
        <v>4990</v>
      </c>
      <c r="I9" s="12">
        <v>11523.4</v>
      </c>
      <c r="J9" s="12">
        <v>17244.75</v>
      </c>
      <c r="K9" s="12">
        <v>22971.200000000001</v>
      </c>
      <c r="L9" s="26">
        <v>14745.55</v>
      </c>
      <c r="M9" s="64">
        <f t="shared" si="0"/>
        <v>107000</v>
      </c>
      <c r="N9" s="81">
        <f>'Raw Sales'!M9/'Wholesale Price List '!E7</f>
        <v>2675</v>
      </c>
      <c r="O9" s="89"/>
    </row>
    <row r="10" spans="1:19" x14ac:dyDescent="0.2">
      <c r="A10" s="5" t="s">
        <v>52</v>
      </c>
      <c r="B10" s="38" t="s">
        <v>3</v>
      </c>
      <c r="C10" s="10" t="s">
        <v>11</v>
      </c>
      <c r="D10" s="11" t="s">
        <v>5</v>
      </c>
      <c r="E10" s="12">
        <v>30750</v>
      </c>
      <c r="F10" s="12">
        <v>39850.75</v>
      </c>
      <c r="G10" s="12">
        <v>1088883.3500000001</v>
      </c>
      <c r="H10" s="12">
        <v>41820</v>
      </c>
      <c r="I10" s="12">
        <v>12753.1</v>
      </c>
      <c r="J10" s="12">
        <v>28858.5</v>
      </c>
      <c r="K10" s="12">
        <v>68441.600000000006</v>
      </c>
      <c r="L10" s="26">
        <v>34676.800000000003</v>
      </c>
      <c r="M10" s="64">
        <f t="shared" si="0"/>
        <v>1346034.1000000003</v>
      </c>
      <c r="N10" s="81">
        <f>'Raw Sales'!M10/'Wholesale Price List '!E8</f>
        <v>34558.000000000007</v>
      </c>
      <c r="O10" s="89"/>
    </row>
    <row r="11" spans="1:19" x14ac:dyDescent="0.2">
      <c r="A11" s="5" t="s">
        <v>52</v>
      </c>
      <c r="B11" s="38" t="s">
        <v>3</v>
      </c>
      <c r="C11" s="10" t="s">
        <v>4</v>
      </c>
      <c r="D11" s="11" t="s">
        <v>12</v>
      </c>
      <c r="E11" s="12">
        <v>9187.5</v>
      </c>
      <c r="F11" s="12">
        <v>5920.8</v>
      </c>
      <c r="G11" s="12">
        <v>2654.1</v>
      </c>
      <c r="H11" s="12">
        <v>12511.5</v>
      </c>
      <c r="I11" s="12">
        <v>15761.7</v>
      </c>
      <c r="J11" s="12">
        <v>8622.4</v>
      </c>
      <c r="K11" s="12">
        <v>11485.6</v>
      </c>
      <c r="L11" s="26">
        <v>7372.9</v>
      </c>
      <c r="M11" s="64">
        <f t="shared" si="0"/>
        <v>73516.5</v>
      </c>
      <c r="N11" s="81">
        <f>'Raw Sales'!M11/'Wholesale Price List '!E9</f>
        <v>1581</v>
      </c>
      <c r="O11" s="89"/>
    </row>
    <row r="12" spans="1:19" x14ac:dyDescent="0.2">
      <c r="A12" s="5" t="s">
        <v>52</v>
      </c>
      <c r="B12" s="38" t="s">
        <v>3</v>
      </c>
      <c r="C12" s="10" t="s">
        <v>6</v>
      </c>
      <c r="D12" s="11" t="s">
        <v>12</v>
      </c>
      <c r="E12" s="12">
        <v>18375</v>
      </c>
      <c r="F12" s="12">
        <v>11841.4</v>
      </c>
      <c r="G12" s="12">
        <v>8308.25</v>
      </c>
      <c r="H12" s="12">
        <v>25010.6</v>
      </c>
      <c r="I12" s="12">
        <v>11523.25</v>
      </c>
      <c r="J12" s="12">
        <v>17244.75</v>
      </c>
      <c r="K12" s="12">
        <v>22971.200000000001</v>
      </c>
      <c r="L12" s="26">
        <v>14746.15</v>
      </c>
      <c r="M12" s="64">
        <f t="shared" si="0"/>
        <v>130020.59999999999</v>
      </c>
      <c r="N12" s="81">
        <f>'Raw Sales'!M12/'Wholesale Price List '!E10</f>
        <v>3117.9999999999995</v>
      </c>
      <c r="O12" s="89"/>
    </row>
    <row r="13" spans="1:19" x14ac:dyDescent="0.2">
      <c r="A13" s="5" t="s">
        <v>52</v>
      </c>
      <c r="B13" s="38" t="s">
        <v>3</v>
      </c>
      <c r="C13" s="10" t="s">
        <v>7</v>
      </c>
      <c r="D13" s="11" t="s">
        <v>12</v>
      </c>
      <c r="E13" s="12">
        <v>13875</v>
      </c>
      <c r="F13" s="12">
        <v>8941.65</v>
      </c>
      <c r="G13" s="12">
        <v>4008.35</v>
      </c>
      <c r="H13" s="12">
        <v>18896</v>
      </c>
      <c r="I13" s="12">
        <v>3803.35</v>
      </c>
      <c r="J13" s="12">
        <v>13021.5</v>
      </c>
      <c r="K13" s="12">
        <v>17345.599999999999</v>
      </c>
      <c r="L13" s="26">
        <v>11134.55</v>
      </c>
      <c r="M13" s="64">
        <f t="shared" si="0"/>
        <v>91026</v>
      </c>
      <c r="N13" s="81">
        <f>'Raw Sales'!M13/'Wholesale Price List '!E11</f>
        <v>1945.0000000000002</v>
      </c>
      <c r="O13" s="89"/>
    </row>
    <row r="14" spans="1:19" x14ac:dyDescent="0.2">
      <c r="A14" s="5" t="s">
        <v>52</v>
      </c>
      <c r="B14" s="38" t="s">
        <v>3</v>
      </c>
      <c r="C14" s="10" t="s">
        <v>8</v>
      </c>
      <c r="D14" s="11" t="s">
        <v>12</v>
      </c>
      <c r="E14" s="12">
        <v>15750</v>
      </c>
      <c r="F14" s="12">
        <v>10150</v>
      </c>
      <c r="G14" s="12">
        <v>24550</v>
      </c>
      <c r="H14" s="12">
        <v>21441.599999999999</v>
      </c>
      <c r="I14" s="12">
        <v>7020</v>
      </c>
      <c r="J14" s="12">
        <v>14781.2</v>
      </c>
      <c r="K14" s="12">
        <v>19689.599999999999</v>
      </c>
      <c r="L14" s="26">
        <v>12639.2</v>
      </c>
      <c r="M14" s="64">
        <f t="shared" si="0"/>
        <v>126021.59999999999</v>
      </c>
      <c r="N14" s="81">
        <f>'Raw Sales'!M14/'Wholesale Price List '!E12</f>
        <v>2282.9999999999995</v>
      </c>
      <c r="O14" s="89"/>
    </row>
    <row r="15" spans="1:19" x14ac:dyDescent="0.2">
      <c r="A15" s="5" t="s">
        <v>52</v>
      </c>
      <c r="B15" s="38" t="s">
        <v>3</v>
      </c>
      <c r="C15" s="10" t="s">
        <v>9</v>
      </c>
      <c r="D15" s="11" t="s">
        <v>12</v>
      </c>
      <c r="E15" s="12">
        <v>13125</v>
      </c>
      <c r="F15" s="12">
        <v>8458.25</v>
      </c>
      <c r="G15" s="12">
        <v>3791.65</v>
      </c>
      <c r="H15" s="12">
        <v>17850</v>
      </c>
      <c r="I15" s="12">
        <v>2516.65</v>
      </c>
      <c r="J15" s="12">
        <v>12344.9</v>
      </c>
      <c r="K15" s="12">
        <v>16408</v>
      </c>
      <c r="L15" s="26">
        <v>10532.75</v>
      </c>
      <c r="M15" s="64">
        <f t="shared" si="0"/>
        <v>85027.200000000012</v>
      </c>
      <c r="N15" s="81">
        <f>'Raw Sales'!M15/'Wholesale Price List '!E13</f>
        <v>2084.0000000000005</v>
      </c>
      <c r="O15" s="89"/>
    </row>
    <row r="16" spans="1:19" x14ac:dyDescent="0.2">
      <c r="A16" s="5" t="s">
        <v>52</v>
      </c>
      <c r="B16" s="38" t="s">
        <v>3</v>
      </c>
      <c r="C16" s="10" t="s">
        <v>10</v>
      </c>
      <c r="D16" s="11" t="s">
        <v>12</v>
      </c>
      <c r="E16" s="12">
        <v>10875</v>
      </c>
      <c r="F16" s="12">
        <v>7008.3</v>
      </c>
      <c r="G16" s="12">
        <v>3141.6</v>
      </c>
      <c r="H16" s="12">
        <v>14790</v>
      </c>
      <c r="I16" s="12">
        <v>18656.599999999999</v>
      </c>
      <c r="J16" s="12">
        <v>10238.549999999999</v>
      </c>
      <c r="K16" s="12">
        <v>13595.2</v>
      </c>
      <c r="L16" s="26">
        <v>8727.25</v>
      </c>
      <c r="M16" s="64">
        <f t="shared" si="0"/>
        <v>87032.499999999985</v>
      </c>
      <c r="N16" s="81">
        <f>'Raw Sales'!M16/'Wholesale Price List '!E14</f>
        <v>2245.9999999999995</v>
      </c>
      <c r="O16" s="89"/>
    </row>
    <row r="17" spans="1:15" ht="13.5" thickBot="1" x14ac:dyDescent="0.25">
      <c r="A17" s="6" t="s">
        <v>52</v>
      </c>
      <c r="B17" s="40" t="s">
        <v>3</v>
      </c>
      <c r="C17" s="17" t="s">
        <v>11</v>
      </c>
      <c r="D17" s="18" t="s">
        <v>12</v>
      </c>
      <c r="E17" s="19">
        <v>7125</v>
      </c>
      <c r="F17" s="19">
        <v>4591.8</v>
      </c>
      <c r="G17" s="19">
        <v>2058.3000000000002</v>
      </c>
      <c r="H17" s="19">
        <v>9690</v>
      </c>
      <c r="I17" s="19">
        <v>12223.4</v>
      </c>
      <c r="J17" s="19">
        <v>6686.7</v>
      </c>
      <c r="K17" s="19">
        <v>8925.2000000000007</v>
      </c>
      <c r="L17" s="27">
        <v>5717.6</v>
      </c>
      <c r="M17" s="66">
        <f t="shared" si="0"/>
        <v>57017.999999999993</v>
      </c>
      <c r="N17" s="82">
        <f>'Raw Sales'!M17/'Wholesale Price List '!E15</f>
        <v>1560</v>
      </c>
      <c r="O17" s="89"/>
    </row>
    <row r="18" spans="1:15" x14ac:dyDescent="0.2">
      <c r="A18" s="5" t="s">
        <v>52</v>
      </c>
      <c r="B18" s="38" t="s">
        <v>13</v>
      </c>
      <c r="C18" s="10" t="s">
        <v>4</v>
      </c>
      <c r="D18" s="11" t="s">
        <v>14</v>
      </c>
      <c r="E18" s="12">
        <v>7269.25</v>
      </c>
      <c r="F18" s="12">
        <v>7104.75</v>
      </c>
      <c r="G18" s="12">
        <v>4141.7</v>
      </c>
      <c r="H18" s="12"/>
      <c r="I18" s="12">
        <v>11533.5</v>
      </c>
      <c r="J18" s="12"/>
      <c r="K18" s="12"/>
      <c r="L18" s="26"/>
      <c r="M18" s="65">
        <f t="shared" si="0"/>
        <v>30049.200000000001</v>
      </c>
      <c r="N18" s="80">
        <f>'Raw Sales'!M18/'Wholesale Price List '!E16</f>
        <v>136</v>
      </c>
      <c r="O18" s="89"/>
    </row>
    <row r="19" spans="1:15" x14ac:dyDescent="0.2">
      <c r="A19" s="5" t="s">
        <v>52</v>
      </c>
      <c r="B19" s="38" t="s">
        <v>13</v>
      </c>
      <c r="C19" s="10" t="s">
        <v>6</v>
      </c>
      <c r="D19" s="11" t="s">
        <v>14</v>
      </c>
      <c r="E19" s="12">
        <v>36444.75</v>
      </c>
      <c r="F19" s="12">
        <v>16113.05</v>
      </c>
      <c r="G19" s="12">
        <v>22073.4</v>
      </c>
      <c r="H19" s="12"/>
      <c r="I19" s="12">
        <v>14023.3</v>
      </c>
      <c r="J19" s="12"/>
      <c r="K19" s="12"/>
      <c r="L19" s="26"/>
      <c r="M19" s="64">
        <f t="shared" si="0"/>
        <v>88654.500000000015</v>
      </c>
      <c r="N19" s="81">
        <f>'Raw Sales'!M19/'Wholesale Price List '!E17</f>
        <v>405.00000000000006</v>
      </c>
      <c r="O19" s="89"/>
    </row>
    <row r="20" spans="1:15" x14ac:dyDescent="0.2">
      <c r="A20" s="5" t="s">
        <v>52</v>
      </c>
      <c r="B20" s="38" t="s">
        <v>13</v>
      </c>
      <c r="C20" s="10" t="s">
        <v>7</v>
      </c>
      <c r="D20" s="11" t="s">
        <v>14</v>
      </c>
      <c r="E20" s="12">
        <v>26169.599999999999</v>
      </c>
      <c r="F20" s="12">
        <v>5576.8</v>
      </c>
      <c r="G20" s="12">
        <v>19924.599999999999</v>
      </c>
      <c r="H20" s="12"/>
      <c r="I20" s="12">
        <v>6520</v>
      </c>
      <c r="J20" s="12"/>
      <c r="K20" s="12"/>
      <c r="L20" s="26"/>
      <c r="M20" s="64">
        <f t="shared" si="0"/>
        <v>58191</v>
      </c>
      <c r="N20" s="81">
        <f>'Raw Sales'!M20/'Wholesale Price List '!E18</f>
        <v>255</v>
      </c>
      <c r="O20" s="89"/>
    </row>
    <row r="21" spans="1:15" x14ac:dyDescent="0.2">
      <c r="A21" s="5" t="s">
        <v>52</v>
      </c>
      <c r="B21" s="38" t="s">
        <v>13</v>
      </c>
      <c r="C21" s="10" t="s">
        <v>8</v>
      </c>
      <c r="D21" s="11" t="s">
        <v>14</v>
      </c>
      <c r="E21" s="12">
        <v>77977.600000000006</v>
      </c>
      <c r="F21" s="12">
        <v>16890.8</v>
      </c>
      <c r="G21" s="12">
        <v>77214</v>
      </c>
      <c r="H21" s="12"/>
      <c r="I21" s="12">
        <v>26120</v>
      </c>
      <c r="J21" s="12"/>
      <c r="K21" s="12"/>
      <c r="L21" s="26"/>
      <c r="M21" s="64">
        <f t="shared" si="0"/>
        <v>198202.40000000002</v>
      </c>
      <c r="N21" s="81">
        <f>'Raw Sales'!M21/'Wholesale Price List '!E19</f>
        <v>808.00000000000011</v>
      </c>
      <c r="O21" s="89"/>
    </row>
    <row r="22" spans="1:15" x14ac:dyDescent="0.2">
      <c r="A22" s="5" t="s">
        <v>52</v>
      </c>
      <c r="B22" s="38" t="s">
        <v>13</v>
      </c>
      <c r="C22" s="10" t="s">
        <v>9</v>
      </c>
      <c r="D22" s="11" t="s">
        <v>14</v>
      </c>
      <c r="E22" s="12">
        <v>29440.799999999999</v>
      </c>
      <c r="F22" s="12">
        <v>28871.1</v>
      </c>
      <c r="G22" s="12">
        <v>46575.3</v>
      </c>
      <c r="H22" s="12"/>
      <c r="I22" s="12">
        <v>16710</v>
      </c>
      <c r="J22" s="12"/>
      <c r="K22" s="12"/>
      <c r="L22" s="26"/>
      <c r="M22" s="64">
        <f t="shared" si="0"/>
        <v>121597.2</v>
      </c>
      <c r="N22" s="81">
        <f>'Raw Sales'!M22/'Wholesale Price List '!E20</f>
        <v>556</v>
      </c>
      <c r="O22" s="89"/>
    </row>
    <row r="23" spans="1:15" x14ac:dyDescent="0.2">
      <c r="A23" s="5" t="s">
        <v>52</v>
      </c>
      <c r="B23" s="38" t="s">
        <v>13</v>
      </c>
      <c r="C23" s="10" t="s">
        <v>10</v>
      </c>
      <c r="D23" s="11" t="s">
        <v>14</v>
      </c>
      <c r="E23" s="12">
        <v>18324.3</v>
      </c>
      <c r="F23" s="12">
        <v>7761.7</v>
      </c>
      <c r="G23" s="12">
        <v>20231.650000000001</v>
      </c>
      <c r="H23" s="12"/>
      <c r="I23" s="12">
        <v>8833.35</v>
      </c>
      <c r="J23" s="12"/>
      <c r="K23" s="12"/>
      <c r="L23" s="26"/>
      <c r="M23" s="64">
        <f t="shared" si="0"/>
        <v>55151</v>
      </c>
      <c r="N23" s="81">
        <f>'Raw Sales'!M23/'Wholesale Price List '!E21</f>
        <v>262</v>
      </c>
      <c r="O23" s="89"/>
    </row>
    <row r="24" spans="1:15" ht="13.5" thickBot="1" x14ac:dyDescent="0.25">
      <c r="A24" s="6" t="s">
        <v>52</v>
      </c>
      <c r="B24" s="40" t="s">
        <v>13</v>
      </c>
      <c r="C24" s="17" t="s">
        <v>11</v>
      </c>
      <c r="D24" s="18" t="s">
        <v>14</v>
      </c>
      <c r="E24" s="19">
        <v>7259.75</v>
      </c>
      <c r="F24" s="19">
        <v>7134.25</v>
      </c>
      <c r="G24" s="19">
        <v>4092.65</v>
      </c>
      <c r="H24" s="19"/>
      <c r="I24" s="19">
        <v>11543.35</v>
      </c>
      <c r="J24" s="19"/>
      <c r="K24" s="19"/>
      <c r="L24" s="27"/>
      <c r="M24" s="66">
        <f t="shared" si="0"/>
        <v>30030</v>
      </c>
      <c r="N24" s="82">
        <f>'Raw Sales'!M24/'Wholesale Price List '!E22</f>
        <v>150</v>
      </c>
      <c r="O24" s="89"/>
    </row>
    <row r="25" spans="1:15" x14ac:dyDescent="0.2">
      <c r="A25" s="7" t="s">
        <v>15</v>
      </c>
      <c r="B25" s="20" t="s">
        <v>16</v>
      </c>
      <c r="C25" s="20" t="s">
        <v>17</v>
      </c>
      <c r="D25" s="21" t="s">
        <v>18</v>
      </c>
      <c r="E25" s="22">
        <v>355625</v>
      </c>
      <c r="F25" s="22">
        <v>46256.5</v>
      </c>
      <c r="G25" s="22">
        <v>18750</v>
      </c>
      <c r="H25" s="22">
        <v>57500</v>
      </c>
      <c r="I25" s="22">
        <v>31250</v>
      </c>
      <c r="J25" s="22">
        <v>50000</v>
      </c>
      <c r="K25" s="22">
        <v>9375</v>
      </c>
      <c r="L25" s="28">
        <v>65250</v>
      </c>
      <c r="M25" s="65">
        <f t="shared" si="0"/>
        <v>634006.5</v>
      </c>
      <c r="N25" s="80">
        <f>'Raw Sales'!M25/'Wholesale Price List '!E23</f>
        <v>18377</v>
      </c>
      <c r="O25" s="89"/>
    </row>
    <row r="26" spans="1:15" x14ac:dyDescent="0.2">
      <c r="A26" s="5" t="s">
        <v>15</v>
      </c>
      <c r="B26" s="10" t="s">
        <v>19</v>
      </c>
      <c r="C26" s="10" t="s">
        <v>17</v>
      </c>
      <c r="D26" s="11" t="s">
        <v>18</v>
      </c>
      <c r="E26" s="12">
        <v>250</v>
      </c>
      <c r="F26" s="12">
        <v>625</v>
      </c>
      <c r="G26" s="12">
        <v>750</v>
      </c>
      <c r="H26" s="12">
        <v>17500</v>
      </c>
      <c r="I26" s="12">
        <v>1250</v>
      </c>
      <c r="J26" s="12">
        <v>375</v>
      </c>
      <c r="K26" s="12">
        <v>2000</v>
      </c>
      <c r="L26" s="26">
        <v>2250</v>
      </c>
      <c r="M26" s="64">
        <f t="shared" si="0"/>
        <v>25000</v>
      </c>
      <c r="N26" s="81">
        <f>'Raw Sales'!M26/'Wholesale Price List '!E24</f>
        <v>800</v>
      </c>
      <c r="O26" s="89"/>
    </row>
    <row r="27" spans="1:15" x14ac:dyDescent="0.2">
      <c r="A27" s="5" t="s">
        <v>15</v>
      </c>
      <c r="B27" s="10" t="s">
        <v>20</v>
      </c>
      <c r="C27" s="10" t="s">
        <v>21</v>
      </c>
      <c r="D27" s="11" t="s">
        <v>18</v>
      </c>
      <c r="E27" s="12">
        <v>77214.7</v>
      </c>
      <c r="F27" s="12">
        <v>32750</v>
      </c>
      <c r="G27" s="12">
        <v>107125</v>
      </c>
      <c r="H27" s="12">
        <v>133170</v>
      </c>
      <c r="I27" s="12">
        <v>23750</v>
      </c>
      <c r="J27" s="12">
        <v>42750</v>
      </c>
      <c r="K27" s="12">
        <v>30250</v>
      </c>
      <c r="L27" s="26">
        <v>38000</v>
      </c>
      <c r="M27" s="64">
        <f t="shared" si="0"/>
        <v>485009.7</v>
      </c>
      <c r="N27" s="81">
        <f>'Raw Sales'!M27/'Wholesale Price List '!E25</f>
        <v>14286</v>
      </c>
      <c r="O27" s="89"/>
    </row>
    <row r="28" spans="1:15" x14ac:dyDescent="0.2">
      <c r="A28" s="5" t="s">
        <v>15</v>
      </c>
      <c r="B28" s="10" t="s">
        <v>22</v>
      </c>
      <c r="C28" s="10" t="s">
        <v>21</v>
      </c>
      <c r="D28" s="11" t="s">
        <v>18</v>
      </c>
      <c r="E28" s="12">
        <v>750</v>
      </c>
      <c r="F28" s="12">
        <v>517.5</v>
      </c>
      <c r="G28" s="12">
        <v>1500</v>
      </c>
      <c r="H28" s="12">
        <v>35000</v>
      </c>
      <c r="I28" s="12">
        <v>2500</v>
      </c>
      <c r="J28" s="12">
        <v>4000</v>
      </c>
      <c r="K28" s="12">
        <v>1250</v>
      </c>
      <c r="L28" s="26">
        <v>4500</v>
      </c>
      <c r="M28" s="64">
        <f t="shared" si="0"/>
        <v>50017.5</v>
      </c>
      <c r="N28" s="81">
        <f>'Raw Sales'!M28/'Wholesale Price List '!E26</f>
        <v>1539</v>
      </c>
      <c r="O28" s="89"/>
    </row>
    <row r="29" spans="1:15" x14ac:dyDescent="0.2">
      <c r="A29" s="5" t="s">
        <v>15</v>
      </c>
      <c r="B29" s="10" t="s">
        <v>23</v>
      </c>
      <c r="C29" s="10" t="s">
        <v>24</v>
      </c>
      <c r="D29" s="11" t="s">
        <v>18</v>
      </c>
      <c r="E29" s="12">
        <v>10000</v>
      </c>
      <c r="F29" s="12">
        <v>4000</v>
      </c>
      <c r="G29" s="12">
        <v>20000</v>
      </c>
      <c r="H29" s="12">
        <v>360000</v>
      </c>
      <c r="I29" s="12">
        <v>12000</v>
      </c>
      <c r="J29" s="12">
        <v>6000</v>
      </c>
      <c r="K29" s="12">
        <v>31986.5</v>
      </c>
      <c r="L29" s="26">
        <v>36000</v>
      </c>
      <c r="M29" s="64">
        <f t="shared" si="0"/>
        <v>479986.5</v>
      </c>
      <c r="N29" s="81">
        <f>'Raw Sales'!M29/'Wholesale Price List '!E27</f>
        <v>16134</v>
      </c>
      <c r="O29" s="89"/>
    </row>
    <row r="30" spans="1:15" x14ac:dyDescent="0.2">
      <c r="A30" s="5" t="s">
        <v>15</v>
      </c>
      <c r="B30" s="10" t="s">
        <v>25</v>
      </c>
      <c r="C30" s="10" t="s">
        <v>24</v>
      </c>
      <c r="D30" s="13" t="s">
        <v>18</v>
      </c>
      <c r="E30" s="12">
        <v>8250</v>
      </c>
      <c r="F30" s="12">
        <v>4750</v>
      </c>
      <c r="G30" s="12">
        <v>6875</v>
      </c>
      <c r="H30" s="12">
        <v>190500</v>
      </c>
      <c r="I30" s="12">
        <v>24750</v>
      </c>
      <c r="J30" s="12">
        <v>22028.95</v>
      </c>
      <c r="K30" s="12">
        <v>4125</v>
      </c>
      <c r="L30" s="26">
        <v>13750</v>
      </c>
      <c r="M30" s="64">
        <f t="shared" si="0"/>
        <v>275028.95</v>
      </c>
      <c r="N30" s="81">
        <f>'Raw Sales'!M30/'Wholesale Price List '!E28</f>
        <v>8101</v>
      </c>
      <c r="O30" s="89"/>
    </row>
    <row r="31" spans="1:15" x14ac:dyDescent="0.2">
      <c r="A31" s="5" t="s">
        <v>15</v>
      </c>
      <c r="B31" s="10" t="s">
        <v>26</v>
      </c>
      <c r="C31" s="10" t="s">
        <v>24</v>
      </c>
      <c r="D31" s="11" t="s">
        <v>18</v>
      </c>
      <c r="E31" s="12">
        <v>5000</v>
      </c>
      <c r="F31" s="12">
        <v>2000</v>
      </c>
      <c r="G31" s="12">
        <v>6000</v>
      </c>
      <c r="H31" s="12">
        <v>60000</v>
      </c>
      <c r="I31" s="12">
        <v>10000</v>
      </c>
      <c r="J31" s="12">
        <v>16000</v>
      </c>
      <c r="K31" s="12">
        <v>3000</v>
      </c>
      <c r="L31" s="26">
        <v>18000</v>
      </c>
      <c r="M31" s="64">
        <f t="shared" si="0"/>
        <v>120000</v>
      </c>
      <c r="N31" s="81">
        <f>'Raw Sales'!M31/'Wholesale Price List '!E29</f>
        <v>3750</v>
      </c>
      <c r="O31" s="89"/>
    </row>
    <row r="32" spans="1:15" x14ac:dyDescent="0.2">
      <c r="A32" s="5" t="s">
        <v>15</v>
      </c>
      <c r="B32" s="10" t="s">
        <v>27</v>
      </c>
      <c r="C32" s="10" t="s">
        <v>17</v>
      </c>
      <c r="D32" s="11" t="s">
        <v>18</v>
      </c>
      <c r="E32" s="12">
        <v>5000</v>
      </c>
      <c r="F32" s="12">
        <v>6000</v>
      </c>
      <c r="G32" s="12">
        <v>20000</v>
      </c>
      <c r="H32" s="12">
        <v>122000</v>
      </c>
      <c r="I32" s="12">
        <v>16000</v>
      </c>
      <c r="J32" s="12">
        <v>10984</v>
      </c>
      <c r="K32" s="12">
        <v>3000</v>
      </c>
      <c r="L32" s="26">
        <v>9000</v>
      </c>
      <c r="M32" s="64">
        <f t="shared" si="0"/>
        <v>191984</v>
      </c>
      <c r="N32" s="81">
        <f>'Raw Sales'!M32/'Wholesale Price List '!E30</f>
        <v>5408</v>
      </c>
      <c r="O32" s="89"/>
    </row>
    <row r="33" spans="1:15" x14ac:dyDescent="0.2">
      <c r="A33" s="5" t="s">
        <v>15</v>
      </c>
      <c r="B33" s="10" t="s">
        <v>28</v>
      </c>
      <c r="C33" s="10" t="s">
        <v>17</v>
      </c>
      <c r="D33" s="11" t="s">
        <v>18</v>
      </c>
      <c r="E33" s="12">
        <v>23125</v>
      </c>
      <c r="F33" s="12">
        <v>31250</v>
      </c>
      <c r="G33" s="12">
        <v>3750</v>
      </c>
      <c r="H33" s="12">
        <v>37500</v>
      </c>
      <c r="I33" s="12">
        <v>6250</v>
      </c>
      <c r="J33" s="12">
        <v>10031</v>
      </c>
      <c r="K33" s="12">
        <v>1875</v>
      </c>
      <c r="L33" s="26">
        <v>11250</v>
      </c>
      <c r="M33" s="64">
        <f t="shared" si="0"/>
        <v>125031</v>
      </c>
      <c r="N33" s="81">
        <f>'Raw Sales'!M33/'Wholesale Price List '!E31</f>
        <v>3522</v>
      </c>
      <c r="O33" s="89"/>
    </row>
    <row r="34" spans="1:15" ht="13.5" thickBot="1" x14ac:dyDescent="0.25">
      <c r="A34" s="6" t="s">
        <v>15</v>
      </c>
      <c r="B34" s="17" t="s">
        <v>29</v>
      </c>
      <c r="C34" s="17" t="s">
        <v>17</v>
      </c>
      <c r="D34" s="18" t="s">
        <v>18</v>
      </c>
      <c r="E34" s="19">
        <v>3125</v>
      </c>
      <c r="F34" s="19">
        <v>1250</v>
      </c>
      <c r="G34" s="19">
        <v>3750</v>
      </c>
      <c r="H34" s="19">
        <v>87500</v>
      </c>
      <c r="I34" s="19">
        <v>6250</v>
      </c>
      <c r="J34" s="19">
        <v>10000</v>
      </c>
      <c r="K34" s="19">
        <v>1875</v>
      </c>
      <c r="L34" s="27">
        <v>11278</v>
      </c>
      <c r="M34" s="66">
        <f t="shared" si="0"/>
        <v>125028</v>
      </c>
      <c r="N34" s="82">
        <f>'Raw Sales'!M34/'Wholesale Price List '!E32</f>
        <v>3624</v>
      </c>
      <c r="O34" s="89"/>
    </row>
    <row r="35" spans="1:15" x14ac:dyDescent="0.2">
      <c r="A35" s="7" t="s">
        <v>30</v>
      </c>
      <c r="B35" s="20" t="s">
        <v>31</v>
      </c>
      <c r="C35" s="20" t="s">
        <v>17</v>
      </c>
      <c r="D35" s="21" t="s">
        <v>12</v>
      </c>
      <c r="E35" s="22">
        <v>71688.55</v>
      </c>
      <c r="F35" s="22">
        <v>13456</v>
      </c>
      <c r="G35" s="22">
        <v>10256.25</v>
      </c>
      <c r="H35" s="22">
        <v>0</v>
      </c>
      <c r="I35" s="22"/>
      <c r="J35" s="22">
        <v>13895.95</v>
      </c>
      <c r="K35" s="22">
        <v>10589.3</v>
      </c>
      <c r="L35" s="28">
        <v>45123.95</v>
      </c>
      <c r="M35" s="65">
        <f t="shared" si="0"/>
        <v>165010</v>
      </c>
      <c r="N35" s="80">
        <f>'Raw Sales'!M35/'Wholesale Price List '!E33</f>
        <v>569</v>
      </c>
      <c r="O35" s="89"/>
    </row>
    <row r="36" spans="1:15" x14ac:dyDescent="0.2">
      <c r="A36" s="5" t="s">
        <v>30</v>
      </c>
      <c r="B36" s="10" t="s">
        <v>31</v>
      </c>
      <c r="C36" s="10" t="s">
        <v>24</v>
      </c>
      <c r="D36" s="11" t="s">
        <v>12</v>
      </c>
      <c r="E36" s="12">
        <v>30125</v>
      </c>
      <c r="F36" s="12">
        <v>18436.3</v>
      </c>
      <c r="G36" s="12">
        <v>28587</v>
      </c>
      <c r="H36" s="12">
        <v>0</v>
      </c>
      <c r="I36" s="12"/>
      <c r="J36" s="12">
        <v>10651.25</v>
      </c>
      <c r="K36" s="12">
        <v>13980.5</v>
      </c>
      <c r="L36" s="26">
        <v>25875.95</v>
      </c>
      <c r="M36" s="64">
        <f t="shared" si="0"/>
        <v>127656</v>
      </c>
      <c r="N36" s="81">
        <f>'Raw Sales'!M36/'Wholesale Price List '!E34</f>
        <v>394</v>
      </c>
      <c r="O36" s="89"/>
    </row>
    <row r="37" spans="1:15" x14ac:dyDescent="0.2">
      <c r="A37" s="5" t="s">
        <v>30</v>
      </c>
      <c r="B37" s="10" t="s">
        <v>31</v>
      </c>
      <c r="C37" s="10" t="s">
        <v>21</v>
      </c>
      <c r="D37" s="11" t="s">
        <v>12</v>
      </c>
      <c r="E37" s="12">
        <v>11919.1</v>
      </c>
      <c r="F37" s="12">
        <v>23988.3</v>
      </c>
      <c r="G37" s="12">
        <v>4835</v>
      </c>
      <c r="H37" s="12">
        <v>0</v>
      </c>
      <c r="I37" s="12"/>
      <c r="J37" s="12">
        <v>17456.900000000001</v>
      </c>
      <c r="K37" s="12">
        <v>11680.35</v>
      </c>
      <c r="L37" s="26">
        <v>5378.35</v>
      </c>
      <c r="M37" s="64">
        <f t="shared" si="0"/>
        <v>75258.000000000015</v>
      </c>
      <c r="N37" s="81">
        <f>'Raw Sales'!M37/'Wholesale Price List '!E35</f>
        <v>226.00000000000006</v>
      </c>
      <c r="O37" s="89"/>
    </row>
    <row r="38" spans="1:15" x14ac:dyDescent="0.2">
      <c r="A38" s="5" t="s">
        <v>30</v>
      </c>
      <c r="B38" s="10" t="s">
        <v>32</v>
      </c>
      <c r="C38" s="10" t="s">
        <v>17</v>
      </c>
      <c r="D38" s="11" t="s">
        <v>12</v>
      </c>
      <c r="E38" s="12">
        <v>17100</v>
      </c>
      <c r="F38" s="12">
        <v>38123.5</v>
      </c>
      <c r="G38" s="12">
        <v>70591.199999999997</v>
      </c>
      <c r="H38" s="12">
        <v>0</v>
      </c>
      <c r="I38" s="12"/>
      <c r="J38" s="12">
        <v>11842.35</v>
      </c>
      <c r="K38" s="12">
        <v>3056.75</v>
      </c>
      <c r="L38" s="26">
        <v>9526.2000000000007</v>
      </c>
      <c r="M38" s="64">
        <f t="shared" si="0"/>
        <v>150240</v>
      </c>
      <c r="N38" s="81">
        <f>'Raw Sales'!M38/'Wholesale Price List '!E36</f>
        <v>313</v>
      </c>
      <c r="O38" s="89"/>
    </row>
    <row r="39" spans="1:15" x14ac:dyDescent="0.2">
      <c r="A39" s="5" t="s">
        <v>30</v>
      </c>
      <c r="B39" s="10" t="s">
        <v>32</v>
      </c>
      <c r="C39" s="10" t="s">
        <v>24</v>
      </c>
      <c r="D39" s="11" t="s">
        <v>12</v>
      </c>
      <c r="E39" s="12">
        <v>158231.5</v>
      </c>
      <c r="F39" s="12">
        <v>29426.5</v>
      </c>
      <c r="G39" s="12">
        <v>113705.5</v>
      </c>
      <c r="H39" s="12">
        <v>0</v>
      </c>
      <c r="I39" s="12"/>
      <c r="J39" s="12">
        <v>8356.9</v>
      </c>
      <c r="K39" s="12">
        <v>2659.7</v>
      </c>
      <c r="L39" s="26">
        <v>17559.900000000001</v>
      </c>
      <c r="M39" s="64">
        <f t="shared" si="0"/>
        <v>329940.00000000006</v>
      </c>
      <c r="N39" s="81">
        <f>'Raw Sales'!M39/'Wholesale Price List '!E37</f>
        <v>611.00000000000011</v>
      </c>
      <c r="O39" s="89"/>
    </row>
    <row r="40" spans="1:15" x14ac:dyDescent="0.2">
      <c r="A40" s="5" t="s">
        <v>30</v>
      </c>
      <c r="B40" s="10" t="s">
        <v>32</v>
      </c>
      <c r="C40" s="10" t="s">
        <v>21</v>
      </c>
      <c r="D40" s="11" t="s">
        <v>12</v>
      </c>
      <c r="E40" s="12">
        <v>23680</v>
      </c>
      <c r="F40" s="12">
        <v>35620.800000000003</v>
      </c>
      <c r="G40" s="12">
        <v>35833</v>
      </c>
      <c r="H40" s="12">
        <v>0</v>
      </c>
      <c r="I40" s="12"/>
      <c r="J40" s="12">
        <v>9125.7000000000007</v>
      </c>
      <c r="K40" s="12">
        <v>3280</v>
      </c>
      <c r="L40" s="26">
        <v>12685.5</v>
      </c>
      <c r="M40" s="64">
        <f t="shared" si="0"/>
        <v>120225</v>
      </c>
      <c r="N40" s="81">
        <f>'Raw Sales'!M40/'Wholesale Price List '!E38</f>
        <v>229</v>
      </c>
      <c r="O40" s="89"/>
    </row>
    <row r="41" spans="1:15" x14ac:dyDescent="0.2">
      <c r="A41" s="5" t="s">
        <v>30</v>
      </c>
      <c r="B41" s="10" t="s">
        <v>33</v>
      </c>
      <c r="C41" s="10" t="s">
        <v>17</v>
      </c>
      <c r="D41" s="11" t="s">
        <v>12</v>
      </c>
      <c r="E41" s="12">
        <v>6498</v>
      </c>
      <c r="F41" s="12">
        <v>9377.2000000000007</v>
      </c>
      <c r="G41" s="12">
        <v>6583.35</v>
      </c>
      <c r="H41" s="12">
        <v>0</v>
      </c>
      <c r="I41" s="12"/>
      <c r="J41" s="12">
        <v>9333.65</v>
      </c>
      <c r="K41" s="12">
        <v>16363.8</v>
      </c>
      <c r="L41" s="26">
        <v>8844</v>
      </c>
      <c r="M41" s="64">
        <f t="shared" si="0"/>
        <v>57000</v>
      </c>
      <c r="N41" s="81">
        <f>'Raw Sales'!M41/'Wholesale Price List '!E39</f>
        <v>114</v>
      </c>
      <c r="O41" s="89"/>
    </row>
    <row r="42" spans="1:15" x14ac:dyDescent="0.2">
      <c r="A42" s="5" t="s">
        <v>30</v>
      </c>
      <c r="B42" s="10" t="s">
        <v>33</v>
      </c>
      <c r="C42" s="10" t="s">
        <v>24</v>
      </c>
      <c r="D42" s="11" t="s">
        <v>12</v>
      </c>
      <c r="E42" s="12">
        <v>170736.5</v>
      </c>
      <c r="F42" s="12">
        <v>16282.1</v>
      </c>
      <c r="G42" s="12">
        <v>41642.949999999997</v>
      </c>
      <c r="H42" s="12">
        <v>0</v>
      </c>
      <c r="I42" s="12"/>
      <c r="J42" s="12">
        <v>59623.45</v>
      </c>
      <c r="K42" s="12">
        <v>47125.599999999999</v>
      </c>
      <c r="L42" s="26">
        <v>19789.400000000001</v>
      </c>
      <c r="M42" s="64">
        <f t="shared" si="0"/>
        <v>355200</v>
      </c>
      <c r="N42" s="81">
        <f>'Raw Sales'!M42/'Wholesale Price List '!E40</f>
        <v>592</v>
      </c>
      <c r="O42" s="89"/>
    </row>
    <row r="43" spans="1:15" ht="13.5" thickBot="1" x14ac:dyDescent="0.25">
      <c r="A43" s="6" t="s">
        <v>30</v>
      </c>
      <c r="B43" s="17" t="s">
        <v>33</v>
      </c>
      <c r="C43" s="17" t="s">
        <v>21</v>
      </c>
      <c r="D43" s="18" t="s">
        <v>12</v>
      </c>
      <c r="E43" s="19">
        <v>20525.95</v>
      </c>
      <c r="F43" s="19">
        <v>43125.1</v>
      </c>
      <c r="G43" s="19">
        <v>13895</v>
      </c>
      <c r="H43" s="19">
        <v>0</v>
      </c>
      <c r="I43" s="19"/>
      <c r="J43" s="19">
        <v>23785.1</v>
      </c>
      <c r="K43" s="19">
        <v>15983.6</v>
      </c>
      <c r="L43" s="27">
        <v>13210.25</v>
      </c>
      <c r="M43" s="66">
        <f t="shared" si="0"/>
        <v>130525</v>
      </c>
      <c r="N43" s="82">
        <f>'Raw Sales'!M43/'Wholesale Price List '!E41</f>
        <v>227</v>
      </c>
      <c r="O43" s="89"/>
    </row>
    <row r="44" spans="1:15" x14ac:dyDescent="0.2">
      <c r="A44" s="5" t="s">
        <v>34</v>
      </c>
      <c r="B44" s="10" t="s">
        <v>35</v>
      </c>
      <c r="C44" s="10" t="s">
        <v>36</v>
      </c>
      <c r="D44" s="11" t="s">
        <v>12</v>
      </c>
      <c r="E44" s="12">
        <v>4500</v>
      </c>
      <c r="F44" s="12">
        <v>8100</v>
      </c>
      <c r="G44" s="12">
        <v>9000</v>
      </c>
      <c r="H44" s="12">
        <v>0</v>
      </c>
      <c r="I44" s="12">
        <v>18000</v>
      </c>
      <c r="J44" s="12">
        <v>2250</v>
      </c>
      <c r="K44" s="12">
        <v>1845</v>
      </c>
      <c r="L44" s="26">
        <v>1350</v>
      </c>
      <c r="M44" s="65">
        <f t="shared" si="0"/>
        <v>45045</v>
      </c>
      <c r="N44" s="80">
        <f>'Raw Sales'!M44/'Wholesale Price List '!E42</f>
        <v>105</v>
      </c>
      <c r="O44" s="89"/>
    </row>
    <row r="45" spans="1:15" x14ac:dyDescent="0.2">
      <c r="A45" s="5" t="s">
        <v>34</v>
      </c>
      <c r="B45" s="10" t="s">
        <v>37</v>
      </c>
      <c r="C45" s="10" t="s">
        <v>38</v>
      </c>
      <c r="D45" s="11" t="s">
        <v>12</v>
      </c>
      <c r="E45" s="12">
        <v>8500</v>
      </c>
      <c r="F45" s="12">
        <v>21350</v>
      </c>
      <c r="G45" s="12">
        <v>13098</v>
      </c>
      <c r="H45" s="12">
        <v>0</v>
      </c>
      <c r="I45" s="12">
        <v>15750</v>
      </c>
      <c r="J45" s="12">
        <v>7875</v>
      </c>
      <c r="K45" s="12">
        <v>6300</v>
      </c>
      <c r="L45" s="26">
        <v>4725</v>
      </c>
      <c r="M45" s="64">
        <f t="shared" si="0"/>
        <v>77598</v>
      </c>
      <c r="N45" s="81">
        <f>'Raw Sales'!M45/'Wholesale Price List '!E43</f>
        <v>81</v>
      </c>
      <c r="O45" s="89"/>
    </row>
    <row r="46" spans="1:15" x14ac:dyDescent="0.2">
      <c r="A46" s="5" t="s">
        <v>34</v>
      </c>
      <c r="B46" s="10" t="s">
        <v>37</v>
      </c>
      <c r="C46" s="10" t="s">
        <v>39</v>
      </c>
      <c r="D46" s="11" t="s">
        <v>12</v>
      </c>
      <c r="E46" s="12">
        <v>21600</v>
      </c>
      <c r="F46" s="12">
        <v>10800</v>
      </c>
      <c r="G46" s="12">
        <v>39440</v>
      </c>
      <c r="H46" s="12">
        <v>0</v>
      </c>
      <c r="I46" s="12">
        <v>17200</v>
      </c>
      <c r="J46" s="12">
        <v>6072</v>
      </c>
      <c r="K46" s="12">
        <v>4320</v>
      </c>
      <c r="L46" s="26">
        <v>3240</v>
      </c>
      <c r="M46" s="64">
        <f t="shared" si="0"/>
        <v>102672</v>
      </c>
      <c r="N46" s="81">
        <f>'Raw Sales'!M46/'Wholesale Price List '!E44</f>
        <v>138</v>
      </c>
      <c r="O46" s="89"/>
    </row>
    <row r="47" spans="1:15" x14ac:dyDescent="0.2">
      <c r="A47" s="5" t="s">
        <v>34</v>
      </c>
      <c r="B47" s="10" t="s">
        <v>40</v>
      </c>
      <c r="C47" s="10" t="s">
        <v>41</v>
      </c>
      <c r="D47" s="11" t="s">
        <v>12</v>
      </c>
      <c r="E47" s="12">
        <v>89200</v>
      </c>
      <c r="F47" s="12">
        <v>44280</v>
      </c>
      <c r="G47" s="12">
        <v>224600</v>
      </c>
      <c r="H47" s="12">
        <v>0</v>
      </c>
      <c r="I47" s="12">
        <v>28400</v>
      </c>
      <c r="J47" s="12">
        <v>12300</v>
      </c>
      <c r="K47" s="12">
        <v>9864</v>
      </c>
      <c r="L47" s="26">
        <v>7380</v>
      </c>
      <c r="M47" s="64">
        <f t="shared" si="0"/>
        <v>416024</v>
      </c>
      <c r="N47" s="81">
        <f>'Raw Sales'!M47/'Wholesale Price List '!E45</f>
        <v>782</v>
      </c>
      <c r="O47" s="89"/>
    </row>
    <row r="48" spans="1:15" x14ac:dyDescent="0.2">
      <c r="A48" s="5" t="s">
        <v>34</v>
      </c>
      <c r="B48" s="10" t="s">
        <v>40</v>
      </c>
      <c r="C48" s="10" t="s">
        <v>38</v>
      </c>
      <c r="D48" s="11" t="s">
        <v>12</v>
      </c>
      <c r="E48" s="12">
        <v>1117300</v>
      </c>
      <c r="F48" s="12">
        <v>38430</v>
      </c>
      <c r="G48" s="12">
        <v>113400</v>
      </c>
      <c r="H48" s="12">
        <v>0</v>
      </c>
      <c r="I48" s="12">
        <v>28350</v>
      </c>
      <c r="J48" s="12">
        <v>29175</v>
      </c>
      <c r="K48" s="12">
        <v>11240</v>
      </c>
      <c r="L48" s="26">
        <v>8505</v>
      </c>
      <c r="M48" s="64">
        <f t="shared" si="0"/>
        <v>1346400</v>
      </c>
      <c r="N48" s="81">
        <f>'Raw Sales'!M48/'Wholesale Price List '!E46</f>
        <v>850</v>
      </c>
      <c r="O48" s="89"/>
    </row>
    <row r="49" spans="1:15" x14ac:dyDescent="0.2">
      <c r="A49" s="5" t="s">
        <v>34</v>
      </c>
      <c r="B49" s="10" t="s">
        <v>40</v>
      </c>
      <c r="C49" s="10" t="s">
        <v>39</v>
      </c>
      <c r="D49" s="11" t="s">
        <v>12</v>
      </c>
      <c r="E49" s="12">
        <v>137000</v>
      </c>
      <c r="F49" s="12">
        <v>21300</v>
      </c>
      <c r="G49" s="12">
        <v>237500</v>
      </c>
      <c r="H49" s="12">
        <v>0</v>
      </c>
      <c r="I49" s="12">
        <v>30000</v>
      </c>
      <c r="J49" s="12">
        <v>14402</v>
      </c>
      <c r="K49" s="12">
        <v>11400</v>
      </c>
      <c r="L49" s="26">
        <v>8550</v>
      </c>
      <c r="M49" s="64">
        <f t="shared" si="0"/>
        <v>460152</v>
      </c>
      <c r="N49" s="81">
        <f>'Raw Sales'!M49/'Wholesale Price List '!E47</f>
        <v>996</v>
      </c>
      <c r="O49" s="89"/>
    </row>
    <row r="50" spans="1:15" x14ac:dyDescent="0.2">
      <c r="A50" s="5" t="s">
        <v>34</v>
      </c>
      <c r="B50" s="10" t="s">
        <v>42</v>
      </c>
      <c r="C50" s="10" t="s">
        <v>43</v>
      </c>
      <c r="D50" s="11" t="s">
        <v>12</v>
      </c>
      <c r="E50" s="12">
        <v>30000</v>
      </c>
      <c r="F50" s="12">
        <v>27000</v>
      </c>
      <c r="G50" s="12">
        <v>25000</v>
      </c>
      <c r="H50" s="12">
        <v>0</v>
      </c>
      <c r="I50" s="12">
        <v>10112</v>
      </c>
      <c r="J50" s="12">
        <v>4500</v>
      </c>
      <c r="K50" s="12">
        <v>6000</v>
      </c>
      <c r="L50" s="26">
        <v>7500</v>
      </c>
      <c r="M50" s="64">
        <f t="shared" si="0"/>
        <v>110112</v>
      </c>
      <c r="N50" s="81">
        <f>'Raw Sales'!M50/'Wholesale Price List '!E48</f>
        <v>222</v>
      </c>
      <c r="O50" s="89"/>
    </row>
    <row r="51" spans="1:15" x14ac:dyDescent="0.2">
      <c r="A51" s="5" t="s">
        <v>34</v>
      </c>
      <c r="B51" s="10" t="s">
        <v>42</v>
      </c>
      <c r="C51" s="10" t="s">
        <v>44</v>
      </c>
      <c r="D51" s="11" t="s">
        <v>12</v>
      </c>
      <c r="E51" s="12">
        <v>17000</v>
      </c>
      <c r="F51" s="12">
        <v>4317</v>
      </c>
      <c r="G51" s="12">
        <v>23500</v>
      </c>
      <c r="H51" s="12">
        <v>0</v>
      </c>
      <c r="I51" s="12">
        <v>4000</v>
      </c>
      <c r="J51" s="12">
        <v>6750</v>
      </c>
      <c r="K51" s="12">
        <v>5400</v>
      </c>
      <c r="L51" s="26">
        <v>4050</v>
      </c>
      <c r="M51" s="64">
        <f t="shared" si="0"/>
        <v>65017</v>
      </c>
      <c r="N51" s="81">
        <f>'Raw Sales'!M51/'Wholesale Price List '!E49</f>
        <v>79</v>
      </c>
      <c r="O51" s="89"/>
    </row>
    <row r="52" spans="1:15" x14ac:dyDescent="0.2">
      <c r="A52" s="5" t="s">
        <v>34</v>
      </c>
      <c r="B52" s="10" t="s">
        <v>45</v>
      </c>
      <c r="C52" s="10" t="s">
        <v>44</v>
      </c>
      <c r="D52" s="11" t="s">
        <v>12</v>
      </c>
      <c r="E52" s="12">
        <v>6000</v>
      </c>
      <c r="F52" s="12">
        <v>2728</v>
      </c>
      <c r="G52" s="12">
        <v>1500</v>
      </c>
      <c r="H52" s="12">
        <v>0</v>
      </c>
      <c r="I52" s="12">
        <v>3000</v>
      </c>
      <c r="J52" s="12">
        <v>750</v>
      </c>
      <c r="K52" s="12">
        <v>450</v>
      </c>
      <c r="L52" s="26">
        <v>600</v>
      </c>
      <c r="M52" s="64">
        <f t="shared" si="0"/>
        <v>15028</v>
      </c>
      <c r="N52" s="81">
        <f>'Raw Sales'!M52/'Wholesale Price List '!E50</f>
        <v>34</v>
      </c>
      <c r="O52" s="89"/>
    </row>
    <row r="53" spans="1:15" x14ac:dyDescent="0.2">
      <c r="A53" s="5" t="s">
        <v>34</v>
      </c>
      <c r="B53" s="10" t="s">
        <v>46</v>
      </c>
      <c r="C53" s="10" t="s">
        <v>41</v>
      </c>
      <c r="D53" s="11" t="s">
        <v>12</v>
      </c>
      <c r="E53" s="12">
        <v>31810</v>
      </c>
      <c r="F53" s="12">
        <v>15610</v>
      </c>
      <c r="G53" s="12">
        <v>49368</v>
      </c>
      <c r="H53" s="12">
        <v>0</v>
      </c>
      <c r="I53" s="12">
        <v>23600</v>
      </c>
      <c r="J53" s="12">
        <v>4770</v>
      </c>
      <c r="K53" s="12">
        <v>7950</v>
      </c>
      <c r="L53" s="26">
        <v>6360</v>
      </c>
      <c r="M53" s="64">
        <f t="shared" si="0"/>
        <v>139468</v>
      </c>
      <c r="N53" s="81">
        <f>'Raw Sales'!M53/'Wholesale Price List '!E51</f>
        <v>238</v>
      </c>
      <c r="O53" s="89"/>
    </row>
    <row r="54" spans="1:15" x14ac:dyDescent="0.2">
      <c r="A54" s="5" t="s">
        <v>34</v>
      </c>
      <c r="B54" s="10" t="s">
        <v>46</v>
      </c>
      <c r="C54" s="10" t="s">
        <v>43</v>
      </c>
      <c r="D54" s="11" t="s">
        <v>12</v>
      </c>
      <c r="E54" s="12">
        <v>6300</v>
      </c>
      <c r="F54" s="12">
        <v>12968</v>
      </c>
      <c r="G54" s="12">
        <v>3150</v>
      </c>
      <c r="H54" s="12">
        <v>0</v>
      </c>
      <c r="I54" s="12">
        <v>5670</v>
      </c>
      <c r="J54" s="12">
        <v>945</v>
      </c>
      <c r="K54" s="12">
        <v>1260</v>
      </c>
      <c r="L54" s="26">
        <v>1575</v>
      </c>
      <c r="M54" s="64">
        <f t="shared" si="0"/>
        <v>31868</v>
      </c>
      <c r="N54" s="81">
        <f>'Raw Sales'!M54/'Wholesale Price List '!E52</f>
        <v>62</v>
      </c>
      <c r="O54" s="89"/>
    </row>
    <row r="55" spans="1:15" x14ac:dyDescent="0.2">
      <c r="A55" s="5" t="s">
        <v>34</v>
      </c>
      <c r="B55" s="10" t="s">
        <v>46</v>
      </c>
      <c r="C55" s="10" t="s">
        <v>36</v>
      </c>
      <c r="D55" s="11" t="s">
        <v>12</v>
      </c>
      <c r="E55" s="12">
        <v>250530.35</v>
      </c>
      <c r="F55" s="12">
        <v>91469.65</v>
      </c>
      <c r="G55" s="12">
        <v>162708</v>
      </c>
      <c r="H55" s="12">
        <v>0</v>
      </c>
      <c r="I55" s="12">
        <v>17000</v>
      </c>
      <c r="J55" s="12">
        <v>28500</v>
      </c>
      <c r="K55" s="12">
        <v>22800</v>
      </c>
      <c r="L55" s="26">
        <v>17100</v>
      </c>
      <c r="M55" s="64">
        <f t="shared" si="0"/>
        <v>590108</v>
      </c>
      <c r="N55" s="81">
        <f>'Raw Sales'!M55/'Wholesale Price List '!E53</f>
        <v>977</v>
      </c>
      <c r="O55" s="89"/>
    </row>
    <row r="56" spans="1:15" x14ac:dyDescent="0.2">
      <c r="A56" s="5" t="s">
        <v>34</v>
      </c>
      <c r="B56" s="10" t="s">
        <v>47</v>
      </c>
      <c r="C56" s="10" t="s">
        <v>41</v>
      </c>
      <c r="D56" s="11" t="s">
        <v>12</v>
      </c>
      <c r="E56" s="12">
        <v>27600</v>
      </c>
      <c r="F56" s="12">
        <v>24840</v>
      </c>
      <c r="G56" s="12">
        <v>53800</v>
      </c>
      <c r="H56" s="12">
        <v>0</v>
      </c>
      <c r="I56" s="12">
        <v>15200</v>
      </c>
      <c r="J56" s="12">
        <v>6900</v>
      </c>
      <c r="K56" s="12">
        <v>5520</v>
      </c>
      <c r="L56" s="26">
        <v>4190</v>
      </c>
      <c r="M56" s="64">
        <f t="shared" si="0"/>
        <v>138050</v>
      </c>
      <c r="N56" s="81">
        <f>'Raw Sales'!M56/'Wholesale Price List '!E54</f>
        <v>251</v>
      </c>
      <c r="O56" s="89"/>
    </row>
    <row r="57" spans="1:15" x14ac:dyDescent="0.2">
      <c r="A57" s="5" t="s">
        <v>34</v>
      </c>
      <c r="B57" s="10" t="s">
        <v>47</v>
      </c>
      <c r="C57" s="10" t="s">
        <v>38</v>
      </c>
      <c r="D57" s="11" t="s">
        <v>12</v>
      </c>
      <c r="E57" s="12">
        <v>3200</v>
      </c>
      <c r="F57" s="12">
        <v>58880</v>
      </c>
      <c r="G57" s="12">
        <v>2345425</v>
      </c>
      <c r="H57" s="12">
        <v>0</v>
      </c>
      <c r="I57" s="12">
        <v>15966.75</v>
      </c>
      <c r="J57" s="12">
        <v>11401.25</v>
      </c>
      <c r="K57" s="12">
        <v>8640</v>
      </c>
      <c r="L57" s="26">
        <v>6480</v>
      </c>
      <c r="M57" s="64">
        <f t="shared" si="0"/>
        <v>2449993</v>
      </c>
      <c r="N57" s="81">
        <f>'Raw Sales'!M57/'Wholesale Price List '!E55</f>
        <v>3211</v>
      </c>
      <c r="O57" s="89"/>
    </row>
    <row r="58" spans="1:15" x14ac:dyDescent="0.2">
      <c r="A58" s="5" t="s">
        <v>34</v>
      </c>
      <c r="B58" s="10" t="s">
        <v>47</v>
      </c>
      <c r="C58" s="10" t="s">
        <v>39</v>
      </c>
      <c r="D58" s="11" t="s">
        <v>12</v>
      </c>
      <c r="E58" s="12">
        <v>9800</v>
      </c>
      <c r="F58" s="12">
        <v>15640</v>
      </c>
      <c r="G58" s="12">
        <v>39664</v>
      </c>
      <c r="H58" s="12">
        <v>0</v>
      </c>
      <c r="I58" s="12">
        <v>9200</v>
      </c>
      <c r="J58" s="12">
        <v>9900</v>
      </c>
      <c r="K58" s="12">
        <v>5940</v>
      </c>
      <c r="L58" s="26">
        <v>7920</v>
      </c>
      <c r="M58" s="64">
        <f t="shared" si="0"/>
        <v>98064</v>
      </c>
      <c r="N58" s="81">
        <f>'Raw Sales'!M58/'Wholesale Price List '!E56</f>
        <v>227</v>
      </c>
      <c r="O58" s="89"/>
    </row>
    <row r="59" spans="1:15" x14ac:dyDescent="0.2">
      <c r="A59" s="5" t="s">
        <v>34</v>
      </c>
      <c r="B59" s="10" t="s">
        <v>48</v>
      </c>
      <c r="C59" s="10" t="s">
        <v>44</v>
      </c>
      <c r="D59" s="11" t="s">
        <v>12</v>
      </c>
      <c r="E59" s="12">
        <v>17400</v>
      </c>
      <c r="F59" s="12">
        <v>15660</v>
      </c>
      <c r="G59" s="12">
        <v>14800</v>
      </c>
      <c r="H59" s="12">
        <v>0</v>
      </c>
      <c r="I59" s="12">
        <v>8700</v>
      </c>
      <c r="J59" s="12">
        <v>4974</v>
      </c>
      <c r="K59" s="12">
        <v>3480</v>
      </c>
      <c r="L59" s="26">
        <v>2610</v>
      </c>
      <c r="M59" s="64">
        <f t="shared" si="0"/>
        <v>67624</v>
      </c>
      <c r="N59" s="81">
        <f>'Raw Sales'!M59/'Wholesale Price List '!E57</f>
        <v>107</v>
      </c>
      <c r="O59" s="89"/>
    </row>
    <row r="60" spans="1:15" x14ac:dyDescent="0.2">
      <c r="A60" s="5" t="s">
        <v>34</v>
      </c>
      <c r="B60" s="10" t="s">
        <v>49</v>
      </c>
      <c r="C60" s="10" t="s">
        <v>43</v>
      </c>
      <c r="D60" s="11" t="s">
        <v>12</v>
      </c>
      <c r="E60" s="12">
        <v>9000</v>
      </c>
      <c r="F60" s="12">
        <v>8100</v>
      </c>
      <c r="G60" s="12">
        <v>4500</v>
      </c>
      <c r="H60" s="12">
        <v>0</v>
      </c>
      <c r="I60" s="12">
        <v>18136</v>
      </c>
      <c r="J60" s="12">
        <v>2250</v>
      </c>
      <c r="K60" s="12">
        <v>1800</v>
      </c>
      <c r="L60" s="26">
        <v>1350</v>
      </c>
      <c r="M60" s="64">
        <f t="shared" si="0"/>
        <v>45136</v>
      </c>
      <c r="N60" s="81">
        <f>'Raw Sales'!M60/'Wholesale Price List '!E58</f>
        <v>91</v>
      </c>
      <c r="O60" s="89"/>
    </row>
    <row r="61" spans="1:15" x14ac:dyDescent="0.2">
      <c r="A61" s="5" t="s">
        <v>34</v>
      </c>
      <c r="B61" s="10" t="s">
        <v>49</v>
      </c>
      <c r="C61" s="10" t="s">
        <v>38</v>
      </c>
      <c r="D61" s="11" t="s">
        <v>12</v>
      </c>
      <c r="E61" s="12">
        <v>3100</v>
      </c>
      <c r="F61" s="12">
        <v>9990</v>
      </c>
      <c r="G61" s="12">
        <v>5550</v>
      </c>
      <c r="H61" s="12">
        <v>0</v>
      </c>
      <c r="I61" s="12">
        <v>22220</v>
      </c>
      <c r="J61" s="12">
        <v>2775</v>
      </c>
      <c r="K61" s="12">
        <v>2220</v>
      </c>
      <c r="L61" s="26">
        <v>1665</v>
      </c>
      <c r="M61" s="64">
        <f t="shared" si="0"/>
        <v>47520</v>
      </c>
      <c r="N61" s="81">
        <f>'Raw Sales'!M61/'Wholesale Price List '!E59</f>
        <v>90</v>
      </c>
      <c r="O61" s="89"/>
    </row>
    <row r="62" spans="1:15" ht="13.5" thickBot="1" x14ac:dyDescent="0.25">
      <c r="A62" s="6" t="s">
        <v>34</v>
      </c>
      <c r="B62" s="17" t="s">
        <v>49</v>
      </c>
      <c r="C62" s="17" t="s">
        <v>36</v>
      </c>
      <c r="D62" s="18" t="s">
        <v>12</v>
      </c>
      <c r="E62" s="18">
        <v>15000</v>
      </c>
      <c r="F62" s="18">
        <v>13500</v>
      </c>
      <c r="G62" s="18">
        <v>7500</v>
      </c>
      <c r="H62" s="18">
        <v>0</v>
      </c>
      <c r="I62" s="19">
        <v>3750</v>
      </c>
      <c r="J62" s="19">
        <v>15200</v>
      </c>
      <c r="K62" s="19">
        <v>3000</v>
      </c>
      <c r="L62" s="27">
        <v>2250</v>
      </c>
      <c r="M62" s="75">
        <f t="shared" si="0"/>
        <v>60200</v>
      </c>
      <c r="N62" s="88">
        <f>'Raw Sales'!M62/'Wholesale Price List '!E60</f>
        <v>172</v>
      </c>
      <c r="O62" s="89"/>
    </row>
    <row r="63" spans="1:15" x14ac:dyDescent="0.2">
      <c r="A63" s="83" t="s">
        <v>53</v>
      </c>
      <c r="B63" s="84"/>
      <c r="C63" s="84"/>
      <c r="D63" s="84"/>
      <c r="E63" s="85">
        <f>SUM(E4:E62)</f>
        <v>3300195.6999999997</v>
      </c>
      <c r="F63" s="85">
        <f t="shared" ref="F63:L63" si="1">SUM(F4:F62)</f>
        <v>1100908.7999999998</v>
      </c>
      <c r="G63" s="85">
        <f t="shared" si="1"/>
        <v>5624010.3499999996</v>
      </c>
      <c r="H63" s="85">
        <f t="shared" si="1"/>
        <v>1500167.2</v>
      </c>
      <c r="I63" s="85">
        <f t="shared" si="1"/>
        <v>700268</v>
      </c>
      <c r="J63" s="85">
        <f t="shared" si="1"/>
        <v>803577.7</v>
      </c>
      <c r="K63" s="85">
        <f t="shared" si="1"/>
        <v>699973.5</v>
      </c>
      <c r="L63" s="85">
        <f t="shared" si="1"/>
        <v>700331.8</v>
      </c>
      <c r="M63" s="86">
        <f>SUM(M4:M62)</f>
        <v>14429433.050000001</v>
      </c>
      <c r="N63" s="87"/>
    </row>
    <row r="64" spans="1:15" x14ac:dyDescent="0.2">
      <c r="A64" s="2"/>
      <c r="B64" s="2"/>
      <c r="C64" s="2"/>
      <c r="D64" s="2"/>
      <c r="E64" s="8"/>
      <c r="F64" s="8"/>
      <c r="G64" s="8"/>
      <c r="H64" s="8"/>
      <c r="I64" s="8"/>
      <c r="J64" s="8"/>
      <c r="K64" s="8"/>
      <c r="N64" s="63"/>
    </row>
    <row r="65" spans="1:11" x14ac:dyDescent="0.2">
      <c r="A65" s="2"/>
      <c r="B65" s="2"/>
      <c r="C65" s="2"/>
      <c r="D65" s="2"/>
      <c r="E65" s="8"/>
      <c r="F65" s="8"/>
      <c r="G65" s="8"/>
      <c r="H65" s="8"/>
      <c r="I65" s="8"/>
      <c r="J65" s="8"/>
      <c r="K65" s="8"/>
    </row>
    <row r="66" spans="1:11" x14ac:dyDescent="0.2">
      <c r="A66" s="2"/>
      <c r="B66" s="2"/>
      <c r="C66" s="2"/>
      <c r="D66" s="2"/>
      <c r="E66" s="8"/>
      <c r="F66" s="8"/>
      <c r="G66" s="8"/>
      <c r="H66" s="8"/>
      <c r="I66" s="8"/>
      <c r="J66" s="8"/>
      <c r="K66" s="8"/>
    </row>
    <row r="67" spans="1:11" x14ac:dyDescent="0.2">
      <c r="A67" s="2"/>
      <c r="B67" s="2"/>
      <c r="C67" s="2"/>
      <c r="D67" s="2"/>
      <c r="E67" s="8"/>
      <c r="F67" s="8"/>
      <c r="G67" s="8"/>
      <c r="H67" s="8"/>
      <c r="I67" s="8"/>
      <c r="J67" s="8"/>
      <c r="K67" s="8"/>
    </row>
    <row r="68" spans="1:11" x14ac:dyDescent="0.2">
      <c r="A68" s="2"/>
      <c r="B68" s="2"/>
      <c r="C68" s="2"/>
      <c r="D68" s="2"/>
      <c r="E68" s="8"/>
      <c r="F68" s="8"/>
      <c r="G68" s="8"/>
      <c r="H68" s="8"/>
      <c r="I68" s="8"/>
      <c r="J68" s="8"/>
      <c r="K68" s="8"/>
    </row>
    <row r="69" spans="1:11" x14ac:dyDescent="0.2">
      <c r="A69" s="2"/>
      <c r="B69" s="2"/>
      <c r="C69" s="2"/>
      <c r="D69" s="2"/>
      <c r="E69" s="8"/>
      <c r="F69" s="8"/>
      <c r="G69" s="8"/>
      <c r="H69" s="8"/>
      <c r="I69" s="8"/>
      <c r="J69" s="8"/>
      <c r="K69" s="8"/>
    </row>
    <row r="70" spans="1:11" x14ac:dyDescent="0.2">
      <c r="A70" s="2"/>
      <c r="B70" s="2"/>
      <c r="C70" s="2"/>
      <c r="D70" s="2"/>
      <c r="E70" s="8"/>
      <c r="F70" s="8"/>
      <c r="G70" s="8"/>
      <c r="H70" s="8"/>
      <c r="I70" s="8"/>
      <c r="J70" s="8"/>
      <c r="K70" s="8"/>
    </row>
    <row r="71" spans="1:11" x14ac:dyDescent="0.2">
      <c r="A71" s="2"/>
      <c r="B71" s="2"/>
      <c r="C71" s="2"/>
      <c r="D71" s="2"/>
      <c r="E71" s="8"/>
      <c r="F71" s="8"/>
      <c r="G71" s="8"/>
      <c r="H71" s="8"/>
      <c r="I71" s="8"/>
      <c r="J71" s="8"/>
      <c r="K71" s="8"/>
    </row>
    <row r="72" spans="1:11" x14ac:dyDescent="0.2">
      <c r="A72" s="2"/>
      <c r="B72" s="2"/>
      <c r="C72" s="2"/>
      <c r="D72" s="2"/>
      <c r="E72" s="8"/>
      <c r="F72" s="8"/>
      <c r="G72" s="8"/>
      <c r="H72" s="8"/>
      <c r="I72" s="8"/>
      <c r="J72" s="8"/>
      <c r="K72" s="8"/>
    </row>
    <row r="73" spans="1:11" x14ac:dyDescent="0.2">
      <c r="A73" s="2"/>
      <c r="B73" s="2"/>
      <c r="C73" s="2"/>
      <c r="D73" s="2"/>
      <c r="E73" s="8"/>
      <c r="F73" s="8"/>
      <c r="G73" s="8"/>
      <c r="H73" s="8"/>
      <c r="I73" s="8"/>
      <c r="J73" s="8"/>
      <c r="K73" s="8"/>
    </row>
    <row r="74" spans="1:11" x14ac:dyDescent="0.2">
      <c r="A74" s="2"/>
      <c r="B74" s="2"/>
      <c r="C74" s="2"/>
      <c r="D74" s="2"/>
      <c r="E74" s="8"/>
      <c r="F74" s="8"/>
      <c r="G74" s="8"/>
      <c r="H74" s="8"/>
      <c r="I74" s="8"/>
      <c r="J74" s="8"/>
      <c r="K74" s="8"/>
    </row>
    <row r="75" spans="1:11" x14ac:dyDescent="0.2">
      <c r="A75" s="2"/>
      <c r="B75" s="2"/>
      <c r="C75" s="2"/>
      <c r="D75" s="2"/>
      <c r="E75" s="8"/>
      <c r="F75" s="8"/>
      <c r="G75" s="8"/>
      <c r="H75" s="8"/>
      <c r="I75" s="8"/>
      <c r="J75" s="8"/>
      <c r="K75" s="8"/>
    </row>
    <row r="76" spans="1:11" x14ac:dyDescent="0.2">
      <c r="A76" s="2"/>
      <c r="B76" s="2"/>
      <c r="C76" s="2"/>
      <c r="D76" s="2"/>
      <c r="E76" s="8"/>
      <c r="F76" s="8"/>
      <c r="G76" s="8"/>
      <c r="H76" s="8"/>
      <c r="I76" s="8"/>
      <c r="J76" s="8"/>
      <c r="K76" s="8"/>
    </row>
    <row r="77" spans="1:11" x14ac:dyDescent="0.2">
      <c r="A77" s="2"/>
      <c r="B77" s="2"/>
      <c r="C77" s="2"/>
      <c r="D77" s="2"/>
      <c r="E77" s="8"/>
      <c r="F77" s="8"/>
      <c r="G77" s="8"/>
      <c r="H77" s="8"/>
      <c r="I77" s="8"/>
      <c r="J77" s="8"/>
      <c r="K77" s="8"/>
    </row>
    <row r="78" spans="1:11" x14ac:dyDescent="0.2">
      <c r="A78" s="2"/>
      <c r="B78" s="2"/>
      <c r="C78" s="2"/>
      <c r="D78" s="2"/>
      <c r="E78" s="8"/>
      <c r="F78" s="8"/>
      <c r="G78" s="8"/>
      <c r="H78" s="8"/>
      <c r="I78" s="8"/>
      <c r="J78" s="8"/>
      <c r="K78" s="8"/>
    </row>
    <row r="79" spans="1:11" x14ac:dyDescent="0.2">
      <c r="A79" s="2"/>
      <c r="B79" s="2"/>
      <c r="C79" s="2"/>
      <c r="D79" s="2"/>
      <c r="E79" s="8"/>
      <c r="F79" s="8"/>
      <c r="G79" s="8"/>
      <c r="H79" s="8"/>
      <c r="I79" s="8"/>
      <c r="J79" s="8"/>
      <c r="K79" s="8"/>
    </row>
    <row r="80" spans="1:11" x14ac:dyDescent="0.2">
      <c r="A80" s="2"/>
      <c r="B80" s="2"/>
      <c r="C80" s="2"/>
      <c r="D80" s="2"/>
      <c r="E80" s="8"/>
      <c r="F80" s="8"/>
      <c r="G80" s="8"/>
      <c r="H80" s="8"/>
      <c r="I80" s="8"/>
      <c r="J80" s="8"/>
      <c r="K80" s="8"/>
    </row>
    <row r="81" spans="1:11" x14ac:dyDescent="0.2">
      <c r="A81" s="2"/>
      <c r="B81" s="2"/>
      <c r="C81" s="2"/>
      <c r="D81" s="2"/>
      <c r="E81" s="8"/>
      <c r="F81" s="8"/>
      <c r="G81" s="8"/>
      <c r="H81" s="8"/>
      <c r="I81" s="8"/>
      <c r="J81" s="8"/>
      <c r="K81" s="8"/>
    </row>
    <row r="82" spans="1:11" x14ac:dyDescent="0.2">
      <c r="A82" s="2"/>
      <c r="B82" s="2"/>
      <c r="C82" s="2"/>
      <c r="D82" s="2"/>
      <c r="E82" s="8"/>
      <c r="F82" s="8"/>
      <c r="G82" s="8"/>
      <c r="H82" s="8"/>
      <c r="I82" s="8"/>
      <c r="J82" s="8"/>
      <c r="K82" s="8"/>
    </row>
    <row r="83" spans="1:11" x14ac:dyDescent="0.2">
      <c r="A83" s="2"/>
      <c r="B83" s="2"/>
      <c r="C83" s="2"/>
      <c r="D83" s="2"/>
      <c r="E83" s="8"/>
      <c r="F83" s="8"/>
      <c r="G83" s="8"/>
      <c r="H83" s="8"/>
      <c r="I83" s="8"/>
      <c r="J83" s="8"/>
      <c r="K83" s="8"/>
    </row>
    <row r="84" spans="1:11" x14ac:dyDescent="0.2">
      <c r="A84" s="2"/>
      <c r="B84" s="2"/>
      <c r="C84" s="2"/>
      <c r="D84" s="2"/>
      <c r="E84" s="8"/>
      <c r="F84" s="8"/>
      <c r="G84" s="8"/>
      <c r="H84" s="8"/>
      <c r="I84" s="8"/>
      <c r="J84" s="8"/>
      <c r="K84" s="8"/>
    </row>
    <row r="85" spans="1:11" x14ac:dyDescent="0.2">
      <c r="A85" s="2"/>
      <c r="B85" s="2"/>
      <c r="C85" s="2"/>
      <c r="D85" s="2"/>
      <c r="E85" s="8"/>
      <c r="F85" s="8"/>
      <c r="G85" s="8"/>
      <c r="H85" s="8"/>
      <c r="I85" s="8"/>
      <c r="J85" s="8"/>
      <c r="K85" s="8"/>
    </row>
    <row r="86" spans="1:11" x14ac:dyDescent="0.2">
      <c r="A86" s="2"/>
      <c r="B86" s="2"/>
      <c r="C86" s="2"/>
      <c r="D86" s="2"/>
      <c r="E86" s="8"/>
      <c r="F86" s="8"/>
      <c r="G86" s="8"/>
      <c r="H86" s="8"/>
      <c r="I86" s="8"/>
      <c r="J86" s="8"/>
      <c r="K86" s="8"/>
    </row>
    <row r="87" spans="1:11" x14ac:dyDescent="0.2">
      <c r="A87" s="2"/>
      <c r="B87" s="2"/>
      <c r="C87" s="2"/>
      <c r="D87" s="2"/>
      <c r="E87" s="8"/>
      <c r="F87" s="8"/>
      <c r="G87" s="8"/>
      <c r="H87" s="8"/>
      <c r="I87" s="8"/>
      <c r="J87" s="8"/>
      <c r="K87" s="8"/>
    </row>
    <row r="88" spans="1:11" x14ac:dyDescent="0.2">
      <c r="A88" s="2"/>
      <c r="B88" s="2"/>
      <c r="C88" s="2"/>
      <c r="D88" s="2"/>
      <c r="E88" s="8"/>
      <c r="F88" s="8"/>
      <c r="G88" s="8"/>
      <c r="H88" s="8"/>
      <c r="I88" s="8"/>
      <c r="J88" s="8"/>
      <c r="K88" s="8"/>
    </row>
    <row r="89" spans="1:11" x14ac:dyDescent="0.2">
      <c r="A89" s="2"/>
      <c r="B89" s="2"/>
      <c r="C89" s="2"/>
      <c r="D89" s="2"/>
      <c r="E89" s="8"/>
      <c r="F89" s="8"/>
      <c r="G89" s="8"/>
      <c r="H89" s="8"/>
      <c r="I89" s="8"/>
      <c r="J89" s="8"/>
      <c r="K89" s="8"/>
    </row>
    <row r="90" spans="1:11" x14ac:dyDescent="0.2">
      <c r="A90" s="2"/>
      <c r="B90" s="2"/>
      <c r="C90" s="2"/>
      <c r="D90" s="2"/>
      <c r="E90" s="8"/>
      <c r="F90" s="8"/>
      <c r="G90" s="8"/>
      <c r="H90" s="8"/>
      <c r="I90" s="8"/>
      <c r="J90" s="8"/>
      <c r="K90" s="8"/>
    </row>
    <row r="91" spans="1:11" x14ac:dyDescent="0.2">
      <c r="A91" s="2"/>
      <c r="B91" s="2"/>
      <c r="C91" s="2"/>
      <c r="D91" s="2"/>
      <c r="E91" s="8"/>
      <c r="F91" s="8"/>
      <c r="G91" s="8"/>
      <c r="H91" s="8"/>
      <c r="I91" s="8"/>
      <c r="J91" s="8"/>
      <c r="K91" s="8"/>
    </row>
    <row r="92" spans="1:11" x14ac:dyDescent="0.2">
      <c r="A92" s="2"/>
      <c r="B92" s="2"/>
      <c r="C92" s="2"/>
      <c r="D92" s="2"/>
      <c r="E92" s="8"/>
      <c r="F92" s="8"/>
      <c r="G92" s="8"/>
      <c r="H92" s="8"/>
      <c r="I92" s="8"/>
      <c r="J92" s="8"/>
      <c r="K92" s="8"/>
    </row>
    <row r="93" spans="1:11" x14ac:dyDescent="0.2">
      <c r="A93" s="2"/>
      <c r="B93" s="2"/>
      <c r="C93" s="2"/>
      <c r="D93" s="2"/>
      <c r="E93" s="8"/>
      <c r="F93" s="8"/>
      <c r="G93" s="8"/>
      <c r="H93" s="8"/>
      <c r="I93" s="8"/>
      <c r="J93" s="8"/>
      <c r="K93" s="8"/>
    </row>
    <row r="94" spans="1:11" x14ac:dyDescent="0.2">
      <c r="A94" s="2"/>
      <c r="B94" s="2"/>
      <c r="C94" s="2"/>
      <c r="D94" s="2"/>
      <c r="E94" s="8"/>
      <c r="F94" s="8"/>
      <c r="G94" s="8"/>
      <c r="H94" s="8"/>
      <c r="I94" s="8"/>
      <c r="J94" s="8"/>
      <c r="K94" s="8"/>
    </row>
    <row r="95" spans="1:11" x14ac:dyDescent="0.2">
      <c r="A95" s="2"/>
      <c r="B95" s="2"/>
      <c r="C95" s="2"/>
      <c r="D95" s="2"/>
      <c r="E95" s="8"/>
      <c r="F95" s="8"/>
      <c r="G95" s="8"/>
      <c r="H95" s="8"/>
      <c r="I95" s="8"/>
      <c r="J95" s="8"/>
      <c r="K95" s="8"/>
    </row>
    <row r="96" spans="1:11" x14ac:dyDescent="0.2">
      <c r="A96" s="2"/>
      <c r="B96" s="2"/>
      <c r="C96" s="2"/>
      <c r="D96" s="2"/>
      <c r="E96" s="8"/>
      <c r="F96" s="8"/>
      <c r="G96" s="8"/>
      <c r="H96" s="8"/>
      <c r="I96" s="8"/>
      <c r="J96" s="8"/>
      <c r="K96" s="8"/>
    </row>
    <row r="97" spans="1:11" x14ac:dyDescent="0.2">
      <c r="A97" s="2"/>
      <c r="B97" s="2"/>
      <c r="C97" s="2"/>
      <c r="D97" s="2"/>
      <c r="E97" s="8"/>
      <c r="F97" s="8"/>
      <c r="G97" s="8"/>
      <c r="H97" s="8"/>
      <c r="I97" s="8"/>
      <c r="J97" s="8"/>
      <c r="K97" s="8"/>
    </row>
    <row r="98" spans="1:11" x14ac:dyDescent="0.2">
      <c r="A98" s="2"/>
      <c r="B98" s="2"/>
      <c r="C98" s="2"/>
      <c r="D98" s="2"/>
      <c r="E98" s="8"/>
      <c r="F98" s="8"/>
      <c r="G98" s="8"/>
      <c r="H98" s="8"/>
      <c r="I98" s="8"/>
      <c r="J98" s="8"/>
      <c r="K98" s="8"/>
    </row>
    <row r="99" spans="1:11" x14ac:dyDescent="0.2">
      <c r="A99" s="2"/>
      <c r="B99" s="2"/>
      <c r="C99" s="2"/>
      <c r="D99" s="2"/>
      <c r="E99" s="8"/>
      <c r="F99" s="8"/>
      <c r="G99" s="8"/>
      <c r="H99" s="8"/>
      <c r="I99" s="8"/>
      <c r="J99" s="8"/>
      <c r="K99" s="8"/>
    </row>
    <row r="100" spans="1:11" x14ac:dyDescent="0.2">
      <c r="A100" s="2"/>
      <c r="B100" s="2"/>
      <c r="C100" s="2"/>
      <c r="D100" s="2"/>
      <c r="E100" s="8"/>
      <c r="F100" s="8"/>
      <c r="G100" s="8"/>
      <c r="H100" s="8"/>
      <c r="I100" s="8"/>
      <c r="J100" s="8"/>
      <c r="K100" s="8"/>
    </row>
    <row r="101" spans="1:11" x14ac:dyDescent="0.2">
      <c r="A101" s="2"/>
      <c r="B101" s="2"/>
      <c r="C101" s="2"/>
      <c r="D101" s="2"/>
      <c r="E101" s="8"/>
      <c r="F101" s="8"/>
      <c r="G101" s="8"/>
      <c r="H101" s="8"/>
      <c r="I101" s="8"/>
      <c r="J101" s="8"/>
      <c r="K101" s="8"/>
    </row>
    <row r="102" spans="1:11" x14ac:dyDescent="0.2">
      <c r="A102" s="2"/>
      <c r="B102" s="2"/>
      <c r="C102" s="2"/>
      <c r="D102" s="2"/>
      <c r="E102" s="8"/>
      <c r="F102" s="8"/>
      <c r="G102" s="8"/>
      <c r="H102" s="8"/>
      <c r="I102" s="8"/>
      <c r="J102" s="8"/>
      <c r="K102" s="8"/>
    </row>
    <row r="103" spans="1:11" x14ac:dyDescent="0.2">
      <c r="A103" s="2"/>
      <c r="B103" s="2"/>
      <c r="C103" s="2"/>
      <c r="D103" s="2"/>
      <c r="E103" s="8"/>
      <c r="F103" s="8"/>
      <c r="G103" s="8"/>
      <c r="H103" s="8"/>
      <c r="I103" s="8"/>
      <c r="J103" s="8"/>
      <c r="K103" s="8"/>
    </row>
    <row r="104" spans="1:11" x14ac:dyDescent="0.2">
      <c r="A104" s="2"/>
      <c r="B104" s="2"/>
      <c r="C104" s="2"/>
      <c r="D104" s="2"/>
      <c r="E104" s="8"/>
      <c r="F104" s="8"/>
      <c r="G104" s="8"/>
      <c r="H104" s="8"/>
      <c r="I104" s="8"/>
      <c r="J104" s="8"/>
      <c r="K104" s="8"/>
    </row>
    <row r="105" spans="1:11" x14ac:dyDescent="0.2">
      <c r="A105" s="2"/>
      <c r="B105" s="2"/>
      <c r="C105" s="2"/>
      <c r="D105" s="2"/>
      <c r="E105" s="8"/>
      <c r="F105" s="8"/>
      <c r="G105" s="8"/>
      <c r="H105" s="8"/>
      <c r="I105" s="8"/>
      <c r="J105" s="8"/>
      <c r="K105" s="8"/>
    </row>
    <row r="106" spans="1:11" x14ac:dyDescent="0.2">
      <c r="A106" s="2"/>
      <c r="B106" s="2"/>
      <c r="C106" s="2"/>
      <c r="D106" s="2"/>
      <c r="E106" s="8"/>
      <c r="F106" s="8"/>
      <c r="G106" s="8"/>
      <c r="H106" s="8"/>
      <c r="I106" s="8"/>
      <c r="J106" s="8"/>
      <c r="K106" s="8"/>
    </row>
    <row r="107" spans="1:11" x14ac:dyDescent="0.2">
      <c r="A107" s="2"/>
      <c r="B107" s="2"/>
      <c r="C107" s="2"/>
      <c r="D107" s="2"/>
      <c r="E107" s="8"/>
      <c r="F107" s="8"/>
      <c r="G107" s="8"/>
      <c r="H107" s="8"/>
      <c r="I107" s="8"/>
      <c r="J107" s="8"/>
      <c r="K107" s="8"/>
    </row>
    <row r="108" spans="1:11" x14ac:dyDescent="0.2">
      <c r="A108" s="2"/>
      <c r="B108" s="2"/>
      <c r="C108" s="2"/>
      <c r="D108" s="2"/>
      <c r="E108" s="8"/>
      <c r="F108" s="8"/>
      <c r="G108" s="8"/>
      <c r="H108" s="8"/>
      <c r="I108" s="8"/>
      <c r="J108" s="8"/>
      <c r="K108" s="8"/>
    </row>
    <row r="109" spans="1:11" x14ac:dyDescent="0.2">
      <c r="A109" s="2"/>
      <c r="B109" s="2"/>
      <c r="C109" s="2"/>
      <c r="D109" s="2"/>
      <c r="E109" s="8"/>
      <c r="F109" s="8"/>
      <c r="G109" s="8"/>
      <c r="H109" s="8"/>
      <c r="I109" s="8"/>
      <c r="J109" s="8"/>
      <c r="K109" s="8"/>
    </row>
    <row r="110" spans="1:11" x14ac:dyDescent="0.2">
      <c r="A110" s="2"/>
      <c r="B110" s="2"/>
      <c r="C110" s="2"/>
      <c r="D110" s="2"/>
      <c r="E110" s="8"/>
      <c r="F110" s="8"/>
      <c r="G110" s="8"/>
      <c r="H110" s="8"/>
      <c r="I110" s="8"/>
      <c r="J110" s="8"/>
      <c r="K110" s="8"/>
    </row>
    <row r="111" spans="1:11" x14ac:dyDescent="0.2">
      <c r="A111" s="2"/>
      <c r="B111" s="2"/>
      <c r="C111" s="2"/>
      <c r="D111" s="2"/>
      <c r="E111" s="8"/>
      <c r="F111" s="8"/>
      <c r="G111" s="8"/>
      <c r="H111" s="8"/>
      <c r="I111" s="8"/>
      <c r="J111" s="8"/>
      <c r="K111" s="8"/>
    </row>
    <row r="112" spans="1:11" x14ac:dyDescent="0.2">
      <c r="A112" s="2"/>
      <c r="B112" s="2"/>
      <c r="C112" s="2"/>
      <c r="D112" s="2"/>
      <c r="E112" s="8"/>
      <c r="F112" s="8"/>
      <c r="G112" s="8"/>
      <c r="H112" s="8"/>
      <c r="I112" s="8"/>
      <c r="J112" s="8"/>
      <c r="K112" s="8"/>
    </row>
    <row r="113" spans="1:11" x14ac:dyDescent="0.2">
      <c r="A113" s="2"/>
      <c r="B113" s="2"/>
      <c r="C113" s="2"/>
      <c r="D113" s="2"/>
      <c r="E113" s="8"/>
      <c r="F113" s="8"/>
      <c r="G113" s="8"/>
      <c r="H113" s="8"/>
      <c r="I113" s="8"/>
      <c r="J113" s="8"/>
      <c r="K113" s="8"/>
    </row>
    <row r="114" spans="1:11" x14ac:dyDescent="0.2">
      <c r="A114" s="2"/>
      <c r="B114" s="2"/>
      <c r="C114" s="2"/>
      <c r="D114" s="2"/>
      <c r="E114" s="8"/>
      <c r="F114" s="8"/>
      <c r="G114" s="8"/>
      <c r="H114" s="8"/>
      <c r="I114" s="8"/>
      <c r="J114" s="8"/>
      <c r="K114" s="8"/>
    </row>
    <row r="115" spans="1:11" x14ac:dyDescent="0.2">
      <c r="A115" s="2"/>
      <c r="B115" s="2"/>
      <c r="C115" s="2"/>
      <c r="D115" s="2"/>
      <c r="E115" s="8"/>
      <c r="F115" s="8"/>
      <c r="G115" s="8"/>
      <c r="H115" s="8"/>
      <c r="I115" s="8"/>
      <c r="J115" s="8"/>
      <c r="K115" s="8"/>
    </row>
    <row r="116" spans="1:11" x14ac:dyDescent="0.2">
      <c r="A116" s="2"/>
      <c r="B116" s="2"/>
      <c r="C116" s="2"/>
      <c r="D116" s="2"/>
      <c r="E116" s="8"/>
      <c r="F116" s="8"/>
      <c r="G116" s="8"/>
      <c r="H116" s="8"/>
      <c r="I116" s="8"/>
      <c r="J116" s="8"/>
      <c r="K116" s="8"/>
    </row>
    <row r="117" spans="1:11" x14ac:dyDescent="0.2">
      <c r="A117" s="2"/>
      <c r="B117" s="2"/>
      <c r="C117" s="2"/>
      <c r="D117" s="2"/>
      <c r="E117" s="8"/>
      <c r="F117" s="8"/>
      <c r="G117" s="8"/>
      <c r="H117" s="8"/>
      <c r="I117" s="8"/>
      <c r="J117" s="8"/>
      <c r="K117" s="8"/>
    </row>
    <row r="118" spans="1:11" x14ac:dyDescent="0.2">
      <c r="A118" s="2"/>
      <c r="B118" s="2"/>
      <c r="C118" s="2"/>
      <c r="D118" s="2"/>
      <c r="E118" s="8"/>
      <c r="F118" s="8"/>
      <c r="G118" s="8"/>
      <c r="H118" s="8"/>
      <c r="I118" s="8"/>
      <c r="J118" s="8"/>
      <c r="K118" s="8"/>
    </row>
    <row r="119" spans="1:11" x14ac:dyDescent="0.2">
      <c r="A119" s="2"/>
      <c r="B119" s="2"/>
      <c r="C119" s="2"/>
      <c r="D119" s="2"/>
      <c r="E119" s="8"/>
      <c r="F119" s="8"/>
      <c r="G119" s="8"/>
      <c r="H119" s="8"/>
      <c r="I119" s="8"/>
      <c r="J119" s="8"/>
      <c r="K119" s="8"/>
    </row>
    <row r="120" spans="1:11" x14ac:dyDescent="0.2">
      <c r="A120" s="2"/>
      <c r="B120" s="2"/>
      <c r="C120" s="2"/>
      <c r="D120" s="2"/>
      <c r="E120" s="8"/>
      <c r="F120" s="8"/>
      <c r="G120" s="8"/>
      <c r="H120" s="8"/>
      <c r="I120" s="8"/>
      <c r="J120" s="8"/>
      <c r="K120" s="8"/>
    </row>
    <row r="121" spans="1:11" x14ac:dyDescent="0.2">
      <c r="A121" s="2"/>
      <c r="B121" s="2"/>
      <c r="C121" s="2"/>
      <c r="D121" s="2"/>
      <c r="E121" s="8"/>
      <c r="F121" s="8"/>
      <c r="G121" s="8"/>
      <c r="H121" s="8"/>
      <c r="I121" s="8"/>
      <c r="J121" s="8"/>
      <c r="K121" s="8"/>
    </row>
    <row r="122" spans="1:11" x14ac:dyDescent="0.2">
      <c r="A122" s="2"/>
      <c r="B122" s="2"/>
      <c r="C122" s="2"/>
      <c r="D122" s="2"/>
      <c r="E122" s="8"/>
      <c r="F122" s="8"/>
      <c r="G122" s="8"/>
      <c r="H122" s="8"/>
      <c r="I122" s="8"/>
      <c r="J122" s="8"/>
      <c r="K122" s="8"/>
    </row>
    <row r="123" spans="1:11" x14ac:dyDescent="0.2">
      <c r="A123" s="2"/>
      <c r="B123" s="2"/>
      <c r="C123" s="2"/>
      <c r="D123" s="2"/>
      <c r="E123" s="8"/>
      <c r="F123" s="8"/>
      <c r="G123" s="8"/>
      <c r="H123" s="8"/>
      <c r="I123" s="8"/>
      <c r="J123" s="8"/>
      <c r="K123" s="8"/>
    </row>
    <row r="124" spans="1:11" x14ac:dyDescent="0.2">
      <c r="A124" s="2"/>
      <c r="B124" s="2"/>
      <c r="C124" s="2"/>
      <c r="D124" s="2"/>
      <c r="E124" s="8"/>
      <c r="F124" s="8"/>
      <c r="G124" s="8"/>
      <c r="H124" s="8"/>
      <c r="I124" s="8"/>
      <c r="J124" s="8"/>
      <c r="K124" s="8"/>
    </row>
    <row r="125" spans="1:11" x14ac:dyDescent="0.2">
      <c r="A125" s="2"/>
      <c r="B125" s="2"/>
      <c r="C125" s="2"/>
      <c r="D125" s="2"/>
      <c r="E125" s="8"/>
      <c r="F125" s="8"/>
      <c r="G125" s="8"/>
      <c r="H125" s="8"/>
      <c r="I125" s="8"/>
      <c r="J125" s="8"/>
      <c r="K125" s="8"/>
    </row>
    <row r="126" spans="1:11" x14ac:dyDescent="0.2">
      <c r="A126" s="2"/>
      <c r="B126" s="2"/>
      <c r="C126" s="2"/>
      <c r="D126" s="2"/>
      <c r="E126" s="8"/>
      <c r="F126" s="8"/>
      <c r="G126" s="8"/>
      <c r="H126" s="8"/>
      <c r="I126" s="8"/>
      <c r="J126" s="8"/>
      <c r="K126" s="8"/>
    </row>
    <row r="127" spans="1:11" x14ac:dyDescent="0.2">
      <c r="A127" s="2"/>
      <c r="B127" s="2"/>
      <c r="C127" s="2"/>
      <c r="D127" s="2"/>
      <c r="E127" s="8"/>
      <c r="F127" s="8"/>
      <c r="G127" s="8"/>
      <c r="H127" s="8"/>
      <c r="I127" s="8"/>
      <c r="J127" s="8"/>
      <c r="K127" s="8"/>
    </row>
    <row r="128" spans="1:11" x14ac:dyDescent="0.2">
      <c r="A128" s="2"/>
      <c r="B128" s="2"/>
      <c r="C128" s="2"/>
      <c r="D128" s="2"/>
      <c r="E128" s="8"/>
      <c r="F128" s="8"/>
      <c r="G128" s="8"/>
      <c r="H128" s="8"/>
      <c r="I128" s="8"/>
      <c r="J128" s="8"/>
      <c r="K128" s="8"/>
    </row>
    <row r="129" spans="1:11" x14ac:dyDescent="0.2">
      <c r="A129" s="2"/>
      <c r="B129" s="2"/>
      <c r="C129" s="2"/>
      <c r="D129" s="2"/>
      <c r="E129" s="8"/>
      <c r="F129" s="8"/>
      <c r="G129" s="8"/>
      <c r="H129" s="8"/>
      <c r="I129" s="8"/>
      <c r="J129" s="8"/>
      <c r="K129" s="8"/>
    </row>
    <row r="130" spans="1:11" x14ac:dyDescent="0.2">
      <c r="A130" s="2"/>
      <c r="B130" s="2"/>
      <c r="C130" s="2"/>
      <c r="D130" s="2"/>
      <c r="E130" s="8"/>
      <c r="F130" s="8"/>
      <c r="G130" s="8"/>
      <c r="H130" s="8"/>
      <c r="I130" s="8"/>
      <c r="J130" s="8"/>
      <c r="K130" s="8"/>
    </row>
    <row r="131" spans="1:11" x14ac:dyDescent="0.2">
      <c r="A131" s="2"/>
      <c r="B131" s="2"/>
      <c r="C131" s="2"/>
      <c r="D131" s="2"/>
      <c r="E131" s="8"/>
      <c r="F131" s="8"/>
      <c r="G131" s="8"/>
      <c r="H131" s="8"/>
      <c r="I131" s="8"/>
      <c r="J131" s="8"/>
      <c r="K131" s="8"/>
    </row>
    <row r="132" spans="1:11" x14ac:dyDescent="0.2">
      <c r="A132" s="2"/>
      <c r="B132" s="2"/>
      <c r="C132" s="2"/>
      <c r="D132" s="2"/>
      <c r="E132" s="8"/>
      <c r="F132" s="8"/>
      <c r="G132" s="8"/>
      <c r="H132" s="8"/>
      <c r="I132" s="8"/>
      <c r="J132" s="8"/>
      <c r="K132" s="8"/>
    </row>
    <row r="133" spans="1:11" x14ac:dyDescent="0.2">
      <c r="A133" s="2"/>
      <c r="B133" s="2"/>
      <c r="C133" s="2"/>
      <c r="D133" s="2"/>
      <c r="E133" s="8"/>
      <c r="F133" s="8"/>
      <c r="G133" s="8"/>
      <c r="H133" s="8"/>
      <c r="I133" s="8"/>
      <c r="J133" s="8"/>
      <c r="K133" s="8"/>
    </row>
    <row r="134" spans="1:11" x14ac:dyDescent="0.2">
      <c r="A134" s="2"/>
      <c r="B134" s="2"/>
      <c r="C134" s="2"/>
      <c r="D134" s="2"/>
      <c r="E134" s="8"/>
      <c r="F134" s="8"/>
      <c r="G134" s="8"/>
      <c r="H134" s="8"/>
      <c r="I134" s="8"/>
      <c r="J134" s="8"/>
      <c r="K134" s="8"/>
    </row>
    <row r="135" spans="1:11" x14ac:dyDescent="0.2">
      <c r="A135" s="2"/>
      <c r="B135" s="2"/>
      <c r="C135" s="2"/>
      <c r="D135" s="2"/>
      <c r="E135" s="8"/>
      <c r="F135" s="8"/>
      <c r="G135" s="8"/>
      <c r="H135" s="8"/>
      <c r="I135" s="8"/>
      <c r="J135" s="8"/>
      <c r="K135" s="8"/>
    </row>
    <row r="136" spans="1:11" x14ac:dyDescent="0.2">
      <c r="A136" s="2"/>
      <c r="B136" s="2"/>
      <c r="C136" s="2"/>
      <c r="D136" s="2"/>
      <c r="E136" s="8"/>
      <c r="F136" s="8"/>
      <c r="G136" s="8"/>
      <c r="H136" s="8"/>
      <c r="I136" s="8"/>
      <c r="J136" s="8"/>
      <c r="K136" s="8"/>
    </row>
    <row r="137" spans="1:11" x14ac:dyDescent="0.2">
      <c r="A137" s="2"/>
      <c r="B137" s="2"/>
      <c r="C137" s="2"/>
      <c r="D137" s="2"/>
      <c r="E137" s="8"/>
      <c r="F137" s="8"/>
      <c r="G137" s="8"/>
      <c r="H137" s="8"/>
      <c r="I137" s="8"/>
      <c r="J137" s="8"/>
      <c r="K137" s="8"/>
    </row>
    <row r="138" spans="1:11" x14ac:dyDescent="0.2">
      <c r="A138" s="2"/>
      <c r="B138" s="2"/>
      <c r="C138" s="2"/>
      <c r="D138" s="2"/>
      <c r="E138" s="8"/>
      <c r="F138" s="8"/>
      <c r="G138" s="8"/>
      <c r="H138" s="8"/>
      <c r="I138" s="8"/>
      <c r="J138" s="8"/>
      <c r="K138" s="8"/>
    </row>
    <row r="139" spans="1:11" x14ac:dyDescent="0.2">
      <c r="A139" s="2"/>
      <c r="B139" s="2"/>
      <c r="C139" s="2"/>
      <c r="D139" s="2"/>
      <c r="E139" s="8"/>
      <c r="F139" s="8"/>
      <c r="G139" s="8"/>
      <c r="H139" s="8"/>
      <c r="I139" s="8"/>
      <c r="J139" s="8"/>
      <c r="K139" s="8"/>
    </row>
    <row r="140" spans="1:11" x14ac:dyDescent="0.2">
      <c r="A140" s="2"/>
      <c r="B140" s="2"/>
      <c r="C140" s="2"/>
      <c r="D140" s="2"/>
      <c r="E140" s="8"/>
      <c r="F140" s="8"/>
      <c r="G140" s="8"/>
      <c r="H140" s="8"/>
      <c r="I140" s="8"/>
      <c r="J140" s="8"/>
      <c r="K140" s="8"/>
    </row>
    <row r="141" spans="1:11" x14ac:dyDescent="0.2">
      <c r="A141" s="2"/>
      <c r="B141" s="2"/>
      <c r="C141" s="2"/>
      <c r="D141" s="2"/>
      <c r="E141" s="8"/>
      <c r="F141" s="8"/>
      <c r="G141" s="8"/>
      <c r="H141" s="8"/>
      <c r="I141" s="8"/>
      <c r="J141" s="8"/>
      <c r="K141" s="8"/>
    </row>
    <row r="142" spans="1:11" x14ac:dyDescent="0.2">
      <c r="A142" s="2"/>
      <c r="B142" s="2"/>
      <c r="C142" s="2"/>
      <c r="D142" s="2"/>
      <c r="E142" s="8"/>
      <c r="F142" s="8"/>
      <c r="G142" s="8"/>
      <c r="H142" s="8"/>
      <c r="I142" s="8"/>
      <c r="J142" s="8"/>
      <c r="K142" s="8"/>
    </row>
    <row r="143" spans="1:11" x14ac:dyDescent="0.2">
      <c r="A143" s="2"/>
      <c r="B143" s="2"/>
      <c r="C143" s="2"/>
      <c r="D143" s="2"/>
      <c r="E143" s="8"/>
      <c r="F143" s="8"/>
      <c r="G143" s="8"/>
      <c r="H143" s="8"/>
      <c r="I143" s="8"/>
      <c r="J143" s="8"/>
      <c r="K143" s="8"/>
    </row>
    <row r="144" spans="1:11" x14ac:dyDescent="0.2">
      <c r="A144" s="2"/>
      <c r="B144" s="2"/>
      <c r="C144" s="2"/>
      <c r="D144" s="2"/>
      <c r="E144" s="8"/>
      <c r="F144" s="8"/>
      <c r="G144" s="8"/>
      <c r="H144" s="8"/>
      <c r="I144" s="8"/>
      <c r="J144" s="8"/>
      <c r="K144" s="8"/>
    </row>
    <row r="145" spans="1:11" x14ac:dyDescent="0.2">
      <c r="A145" s="2"/>
      <c r="B145" s="2"/>
      <c r="C145" s="2"/>
      <c r="D145" s="2"/>
      <c r="E145" s="8"/>
      <c r="F145" s="8"/>
      <c r="G145" s="8"/>
      <c r="H145" s="8"/>
      <c r="I145" s="8"/>
      <c r="J145" s="8"/>
      <c r="K145" s="8"/>
    </row>
    <row r="146" spans="1:11" x14ac:dyDescent="0.2">
      <c r="A146" s="2"/>
      <c r="B146" s="2"/>
      <c r="C146" s="2"/>
      <c r="D146" s="2"/>
      <c r="E146" s="8"/>
      <c r="F146" s="8"/>
      <c r="G146" s="8"/>
      <c r="H146" s="8"/>
      <c r="I146" s="8"/>
      <c r="J146" s="8"/>
      <c r="K146" s="8"/>
    </row>
    <row r="147" spans="1:11" x14ac:dyDescent="0.2">
      <c r="A147" s="2"/>
      <c r="B147" s="2"/>
      <c r="C147" s="2"/>
      <c r="D147" s="2"/>
      <c r="E147" s="8"/>
      <c r="F147" s="8"/>
      <c r="G147" s="8"/>
      <c r="H147" s="8"/>
      <c r="I147" s="8"/>
      <c r="J147" s="8"/>
      <c r="K147" s="8"/>
    </row>
    <row r="148" spans="1:11" x14ac:dyDescent="0.2">
      <c r="A148" s="2"/>
      <c r="B148" s="2"/>
      <c r="C148" s="2"/>
      <c r="D148" s="2"/>
      <c r="E148" s="8"/>
      <c r="F148" s="8"/>
      <c r="G148" s="8"/>
      <c r="H148" s="8"/>
      <c r="I148" s="8"/>
      <c r="J148" s="8"/>
      <c r="K148" s="8"/>
    </row>
    <row r="149" spans="1:11" x14ac:dyDescent="0.2">
      <c r="A149" s="2"/>
      <c r="B149" s="2"/>
      <c r="C149" s="2"/>
      <c r="D149" s="2"/>
      <c r="E149" s="8"/>
      <c r="F149" s="8"/>
      <c r="G149" s="8"/>
      <c r="H149" s="8"/>
      <c r="I149" s="8"/>
      <c r="J149" s="8"/>
      <c r="K149" s="8"/>
    </row>
    <row r="150" spans="1:11" x14ac:dyDescent="0.2">
      <c r="A150" s="2"/>
      <c r="B150" s="2"/>
      <c r="C150" s="2"/>
      <c r="D150" s="2"/>
      <c r="E150" s="8"/>
      <c r="F150" s="8"/>
      <c r="G150" s="8"/>
      <c r="H150" s="8"/>
      <c r="I150" s="8"/>
      <c r="J150" s="8"/>
      <c r="K150" s="8"/>
    </row>
    <row r="151" spans="1:11" x14ac:dyDescent="0.2">
      <c r="A151" s="2"/>
      <c r="B151" s="2"/>
      <c r="C151" s="2"/>
      <c r="D151" s="2"/>
      <c r="E151" s="8"/>
      <c r="F151" s="8"/>
      <c r="G151" s="8"/>
      <c r="H151" s="8"/>
      <c r="I151" s="8"/>
      <c r="J151" s="8"/>
      <c r="K151" s="8"/>
    </row>
    <row r="152" spans="1:11" x14ac:dyDescent="0.2">
      <c r="A152" s="2"/>
      <c r="B152" s="2"/>
      <c r="C152" s="2"/>
      <c r="D152" s="2"/>
      <c r="E152" s="8"/>
      <c r="F152" s="8"/>
      <c r="G152" s="8"/>
      <c r="H152" s="8"/>
      <c r="I152" s="8"/>
      <c r="J152" s="8"/>
      <c r="K152" s="8"/>
    </row>
    <row r="153" spans="1:11" x14ac:dyDescent="0.2">
      <c r="A153" s="2"/>
      <c r="B153" s="2"/>
      <c r="C153" s="2"/>
      <c r="D153" s="2"/>
      <c r="E153" s="8"/>
      <c r="F153" s="8"/>
      <c r="G153" s="8"/>
      <c r="H153" s="8"/>
      <c r="I153" s="8"/>
      <c r="J153" s="8"/>
      <c r="K153" s="8"/>
    </row>
  </sheetData>
  <mergeCells count="1">
    <mergeCell ref="A1:N1"/>
  </mergeCells>
  <phoneticPr fontId="2" type="noConversion"/>
  <dataValidations count="1">
    <dataValidation type="list" allowBlank="1" showInputMessage="1" showErrorMessage="1" sqref="E2:L2" xr:uid="{00000000-0002-0000-0200-000000000000}">
      <formula1>$S$3:$S$7</formula1>
    </dataValidation>
  </dataValidations>
  <pageMargins left="0.23622047244094491" right="0.23622047244094491" top="0.19685039370078741" bottom="0.19685039370078741" header="0.9055118110236221" footer="0.19685039370078741"/>
  <pageSetup paperSize="9" scale="70" orientation="landscape" r:id="rId1"/>
  <headerFooter alignWithMargins="0">
    <oddFooter>&amp;L&amp;"Arial,Bold"&amp;F&amp;R&amp;"Arial,Bold"&amp;A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J17"/>
  <sheetViews>
    <sheetView workbookViewId="0">
      <selection activeCell="B17" sqref="B17"/>
    </sheetView>
  </sheetViews>
  <sheetFormatPr defaultRowHeight="12.75" x14ac:dyDescent="0.2"/>
  <cols>
    <col min="1" max="1" width="27.5703125" bestFit="1" customWidth="1"/>
    <col min="2" max="2" width="14.28515625" bestFit="1" customWidth="1"/>
    <col min="3" max="3" width="12.7109375" bestFit="1" customWidth="1"/>
    <col min="4" max="4" width="14.28515625" bestFit="1" customWidth="1"/>
    <col min="5" max="5" width="15.140625" bestFit="1" customWidth="1"/>
    <col min="6" max="8" width="14.28515625" bestFit="1" customWidth="1"/>
    <col min="9" max="9" width="12.7109375" bestFit="1" customWidth="1"/>
    <col min="10" max="10" width="15" bestFit="1" customWidth="1"/>
  </cols>
  <sheetData>
    <row r="1" spans="1:10" s="31" customFormat="1" ht="15.75" x14ac:dyDescent="0.25">
      <c r="A1" s="35" t="s">
        <v>66</v>
      </c>
      <c r="B1" s="32" t="str">
        <f>'Raw Sales'!E3</f>
        <v>Oliver, D</v>
      </c>
      <c r="C1" s="32" t="str">
        <f>'Raw Sales'!F3</f>
        <v>Zhang, D</v>
      </c>
      <c r="D1" s="32" t="str">
        <f>'Raw Sales'!G3</f>
        <v>Kewell, O</v>
      </c>
      <c r="E1" s="32" t="str">
        <f>'Raw Sales'!H3</f>
        <v>Gregson, G</v>
      </c>
      <c r="F1" s="32" t="str">
        <f>'Raw Sales'!I3</f>
        <v>Takalua, J</v>
      </c>
      <c r="G1" s="32" t="str">
        <f>'Raw Sales'!J3</f>
        <v>White, G</v>
      </c>
      <c r="H1" s="32" t="str">
        <f>'Raw Sales'!K3</f>
        <v>Cohen, S</v>
      </c>
      <c r="I1" s="32" t="str">
        <f>'Raw Sales'!L3</f>
        <v>Jedd, D</v>
      </c>
    </row>
    <row r="2" spans="1:10" x14ac:dyDescent="0.2">
      <c r="A2" s="58" t="s">
        <v>53</v>
      </c>
      <c r="B2" s="73">
        <f>'Raw Sales'!E63</f>
        <v>3300195.6999999997</v>
      </c>
      <c r="C2" s="73">
        <f>'Raw Sales'!F63</f>
        <v>1100908.7999999998</v>
      </c>
      <c r="D2" s="73">
        <f>'Raw Sales'!G63</f>
        <v>5624010.3499999996</v>
      </c>
      <c r="E2" s="73">
        <f>'Raw Sales'!H63</f>
        <v>1500167.2</v>
      </c>
      <c r="F2" s="73">
        <f>'Raw Sales'!I63</f>
        <v>700268</v>
      </c>
      <c r="G2" s="73">
        <f>'Raw Sales'!J63</f>
        <v>803577.7</v>
      </c>
      <c r="H2" s="73">
        <f>'Raw Sales'!K63</f>
        <v>699973.5</v>
      </c>
      <c r="I2" s="73">
        <f>'Raw Sales'!L63</f>
        <v>700331.8</v>
      </c>
      <c r="J2" s="29"/>
    </row>
    <row r="3" spans="1:10" x14ac:dyDescent="0.2">
      <c r="A3" s="58" t="s">
        <v>73</v>
      </c>
      <c r="B3" s="73">
        <v>488000</v>
      </c>
      <c r="C3" s="73">
        <v>1830000</v>
      </c>
      <c r="D3" s="73">
        <v>4530000</v>
      </c>
      <c r="E3" s="73">
        <v>2600000</v>
      </c>
      <c r="F3" s="73">
        <v>550000</v>
      </c>
      <c r="G3" s="73">
        <v>732000</v>
      </c>
      <c r="H3" s="73">
        <v>650000</v>
      </c>
      <c r="I3" s="73">
        <v>1500000</v>
      </c>
    </row>
    <row r="4" spans="1:10" x14ac:dyDescent="0.2">
      <c r="A4" s="58" t="s">
        <v>74</v>
      </c>
      <c r="B4" s="74">
        <f>B2-B3</f>
        <v>2812195.6999999997</v>
      </c>
      <c r="C4" s="74">
        <f t="shared" ref="C4:I4" si="0">C2-C3</f>
        <v>-729091.20000000019</v>
      </c>
      <c r="D4" s="74">
        <f t="shared" si="0"/>
        <v>1094010.3499999996</v>
      </c>
      <c r="E4" s="74">
        <f t="shared" si="0"/>
        <v>-1099832.8</v>
      </c>
      <c r="F4" s="74">
        <f t="shared" si="0"/>
        <v>150268</v>
      </c>
      <c r="G4" s="74">
        <f t="shared" si="0"/>
        <v>71577.699999999953</v>
      </c>
      <c r="H4" s="74">
        <f t="shared" si="0"/>
        <v>49973.5</v>
      </c>
      <c r="I4" s="74">
        <f t="shared" si="0"/>
        <v>-799668.2</v>
      </c>
    </row>
    <row r="5" spans="1:10" x14ac:dyDescent="0.2">
      <c r="A5" s="58" t="s">
        <v>75</v>
      </c>
      <c r="B5" s="30">
        <f>B4/B3</f>
        <v>5.7626961065573763</v>
      </c>
      <c r="C5" s="30">
        <f t="shared" ref="C5:I5" si="1">C4/C3</f>
        <v>-0.39841049180327881</v>
      </c>
      <c r="D5" s="30">
        <f t="shared" si="1"/>
        <v>0.24150338852097122</v>
      </c>
      <c r="E5" s="30">
        <f t="shared" si="1"/>
        <v>-0.42301261538461538</v>
      </c>
      <c r="F5" s="30">
        <f t="shared" si="1"/>
        <v>0.27321454545454543</v>
      </c>
      <c r="G5" s="30">
        <f t="shared" si="1"/>
        <v>9.7783743169398848E-2</v>
      </c>
      <c r="H5" s="30">
        <f t="shared" si="1"/>
        <v>7.6882307692307694E-2</v>
      </c>
      <c r="I5" s="30">
        <f t="shared" si="1"/>
        <v>-0.53311213333333329</v>
      </c>
    </row>
    <row r="6" spans="1:10" x14ac:dyDescent="0.2">
      <c r="A6" s="58" t="s">
        <v>76</v>
      </c>
      <c r="B6" t="str">
        <f>IF(B2&gt;B3,"Achieved Target","Under Target")</f>
        <v>Achieved Target</v>
      </c>
      <c r="C6" t="str">
        <f t="shared" ref="C6:I6" si="2">IF(C2&gt;C3,"Achieved Target","Under Target")</f>
        <v>Under Target</v>
      </c>
      <c r="D6" t="str">
        <f t="shared" si="2"/>
        <v>Achieved Target</v>
      </c>
      <c r="E6" t="str">
        <f t="shared" si="2"/>
        <v>Under Target</v>
      </c>
      <c r="F6" t="str">
        <f t="shared" si="2"/>
        <v>Achieved Target</v>
      </c>
      <c r="G6" t="str">
        <f t="shared" si="2"/>
        <v>Achieved Target</v>
      </c>
      <c r="H6" t="str">
        <f t="shared" si="2"/>
        <v>Achieved Target</v>
      </c>
      <c r="I6" t="str">
        <f t="shared" si="2"/>
        <v>Under Target</v>
      </c>
    </row>
    <row r="7" spans="1:10" x14ac:dyDescent="0.2">
      <c r="A7" s="58" t="s">
        <v>67</v>
      </c>
      <c r="B7" s="30">
        <f>B2/TSales</f>
        <v>0.22871277676429563</v>
      </c>
      <c r="C7" s="30">
        <f t="shared" ref="C7:I7" si="3">C2/TSales</f>
        <v>7.6296053780158732E-2</v>
      </c>
      <c r="D7" s="30">
        <f t="shared" si="3"/>
        <v>0.38975962052784874</v>
      </c>
      <c r="E7" s="30">
        <f t="shared" si="3"/>
        <v>0.10396577570315556</v>
      </c>
      <c r="F7" s="30">
        <f t="shared" si="3"/>
        <v>4.8530527677246471E-2</v>
      </c>
      <c r="G7" s="30">
        <f t="shared" si="3"/>
        <v>5.5690178346958677E-2</v>
      </c>
      <c r="H7" s="30">
        <f t="shared" si="3"/>
        <v>4.8510118004948227E-2</v>
      </c>
      <c r="I7" s="30">
        <f t="shared" si="3"/>
        <v>4.8534949195387825E-2</v>
      </c>
    </row>
    <row r="8" spans="1:10" x14ac:dyDescent="0.2">
      <c r="A8" s="58" t="s">
        <v>68</v>
      </c>
      <c r="B8" s="73">
        <f>VLOOKUP(B5,Commission,2)*B4</f>
        <v>210914.67749999996</v>
      </c>
      <c r="C8" s="73">
        <f t="shared" ref="C8:I8" si="4">VLOOKUP(C5,Commission,2)*C4</f>
        <v>0</v>
      </c>
      <c r="D8" s="73">
        <f t="shared" si="4"/>
        <v>27350.258749999994</v>
      </c>
      <c r="E8" s="73">
        <f t="shared" si="4"/>
        <v>0</v>
      </c>
      <c r="F8" s="73">
        <f t="shared" si="4"/>
        <v>3756.7000000000003</v>
      </c>
      <c r="G8" s="73">
        <f t="shared" si="4"/>
        <v>357.88849999999979</v>
      </c>
      <c r="H8" s="73">
        <f t="shared" si="4"/>
        <v>249.86750000000001</v>
      </c>
      <c r="I8" s="73">
        <f t="shared" si="4"/>
        <v>0</v>
      </c>
    </row>
    <row r="9" spans="1:10" x14ac:dyDescent="0.2">
      <c r="A9" s="29"/>
      <c r="B9" s="29"/>
      <c r="C9" s="29"/>
      <c r="D9" s="29"/>
      <c r="E9" s="29"/>
      <c r="F9" s="29"/>
      <c r="G9" s="29"/>
      <c r="H9" s="29"/>
    </row>
    <row r="10" spans="1:10" ht="15.75" x14ac:dyDescent="0.25">
      <c r="A10" s="35" t="s">
        <v>69</v>
      </c>
      <c r="B10" s="33" t="s">
        <v>70</v>
      </c>
    </row>
    <row r="11" spans="1:10" x14ac:dyDescent="0.2">
      <c r="A11" s="90" t="s">
        <v>55</v>
      </c>
      <c r="B11" s="73">
        <f>SUMIF(REGION,A11,RegionSales)</f>
        <v>5624010.3499999996</v>
      </c>
    </row>
    <row r="12" spans="1:10" x14ac:dyDescent="0.2">
      <c r="A12" s="58" t="s">
        <v>57</v>
      </c>
      <c r="B12" s="73">
        <f>SUMIF(REGION,A12,RegionSales)</f>
        <v>700331.8</v>
      </c>
    </row>
    <row r="13" spans="1:10" x14ac:dyDescent="0.2">
      <c r="A13" s="58" t="s">
        <v>56</v>
      </c>
      <c r="B13" s="73">
        <f>SUMIF(REGION,A13,RegionSales)</f>
        <v>1904486.4999999998</v>
      </c>
    </row>
    <row r="14" spans="1:10" x14ac:dyDescent="0.2">
      <c r="A14" s="58" t="s">
        <v>54</v>
      </c>
      <c r="B14" s="73">
        <f>SUMIF(REGION,A14,RegionSales)</f>
        <v>4000463.6999999997</v>
      </c>
    </row>
    <row r="15" spans="1:10" x14ac:dyDescent="0.2">
      <c r="A15" s="58" t="s">
        <v>58</v>
      </c>
      <c r="B15" s="73">
        <f>SUMIF(REGION,A15,RegionSales)</f>
        <v>2200140.7000000002</v>
      </c>
    </row>
    <row r="16" spans="1:10" x14ac:dyDescent="0.2">
      <c r="B16" s="76">
        <f>SUM(B11:B15)</f>
        <v>14429433.050000001</v>
      </c>
    </row>
    <row r="17" spans="2:2" x14ac:dyDescent="0.2">
      <c r="B17" s="34"/>
    </row>
  </sheetData>
  <sortState ref="A11:B15">
    <sortCondition ref="A11"/>
  </sortState>
  <phoneticPr fontId="2" type="noConversion"/>
  <pageMargins left="0.23622047244094491" right="0.23622047244094491" top="0.35433070866141736" bottom="0.74803149606299213" header="0.19685039370078741" footer="0.31496062992125984"/>
  <pageSetup paperSize="9" scale="95" orientation="landscape" r:id="rId1"/>
  <headerFooter alignWithMargins="0">
    <oddFooter>&amp;L&amp;"Arial,Bold"&amp;F&amp;R&amp;"Arial,Bold"&amp;A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pageSetUpPr fitToPage="1"/>
  </sheetPr>
  <dimension ref="A1:G7"/>
  <sheetViews>
    <sheetView workbookViewId="0">
      <selection activeCell="L9" sqref="L9"/>
    </sheetView>
  </sheetViews>
  <sheetFormatPr defaultColWidth="9.140625" defaultRowHeight="20.25" customHeight="1" x14ac:dyDescent="0.2"/>
  <cols>
    <col min="1" max="1" width="12" style="46" customWidth="1"/>
    <col min="2" max="2" width="16" style="46" customWidth="1"/>
    <col min="3" max="4" width="9.140625" style="46"/>
    <col min="5" max="5" width="12.85546875" style="46" customWidth="1"/>
    <col min="6" max="6" width="11.42578125" style="46" customWidth="1"/>
    <col min="7" max="16384" width="9.140625" style="46"/>
  </cols>
  <sheetData>
    <row r="1" spans="1:7" ht="31.5" customHeight="1" thickBot="1" x14ac:dyDescent="0.3">
      <c r="A1" s="48" t="s">
        <v>75</v>
      </c>
      <c r="B1" s="49" t="s">
        <v>72</v>
      </c>
      <c r="D1" s="47"/>
      <c r="E1" s="54" t="s">
        <v>79</v>
      </c>
      <c r="F1" s="55" t="s">
        <v>80</v>
      </c>
      <c r="G1" s="47"/>
    </row>
    <row r="2" spans="1:7" ht="21" customHeight="1" thickBot="1" x14ac:dyDescent="0.25">
      <c r="A2" s="50">
        <v>-1</v>
      </c>
      <c r="B2" s="51">
        <v>0</v>
      </c>
      <c r="D2" s="47"/>
      <c r="E2" s="44" t="s">
        <v>34</v>
      </c>
      <c r="F2" s="45">
        <v>0.21</v>
      </c>
      <c r="G2" s="47"/>
    </row>
    <row r="3" spans="1:7" ht="21" customHeight="1" thickBot="1" x14ac:dyDescent="0.25">
      <c r="A3" s="50">
        <v>0</v>
      </c>
      <c r="B3" s="51">
        <v>5.0000000000000001E-3</v>
      </c>
      <c r="D3" s="47"/>
      <c r="E3" s="44" t="s">
        <v>30</v>
      </c>
      <c r="F3" s="45">
        <v>0.23</v>
      </c>
      <c r="G3" s="47"/>
    </row>
    <row r="4" spans="1:7" ht="21" customHeight="1" thickBot="1" x14ac:dyDescent="0.25">
      <c r="A4" s="50">
        <v>0.1</v>
      </c>
      <c r="B4" s="51">
        <v>0.01</v>
      </c>
      <c r="D4" s="47"/>
      <c r="E4" s="44" t="s">
        <v>15</v>
      </c>
      <c r="F4" s="45">
        <v>0.28000000000000003</v>
      </c>
      <c r="G4" s="47"/>
    </row>
    <row r="5" spans="1:7" ht="21" customHeight="1" thickBot="1" x14ac:dyDescent="0.25">
      <c r="A5" s="50">
        <v>0.2</v>
      </c>
      <c r="B5" s="51">
        <v>2.5000000000000001E-2</v>
      </c>
      <c r="D5" s="47"/>
      <c r="E5" s="44" t="s">
        <v>52</v>
      </c>
      <c r="F5" s="45">
        <v>0.35</v>
      </c>
      <c r="G5" s="47"/>
    </row>
    <row r="6" spans="1:7" ht="21" customHeight="1" x14ac:dyDescent="0.2">
      <c r="A6" s="50">
        <v>0.5</v>
      </c>
      <c r="B6" s="51">
        <v>0.05</v>
      </c>
      <c r="D6" s="47"/>
      <c r="E6" s="47"/>
      <c r="F6" s="47"/>
      <c r="G6" s="47"/>
    </row>
    <row r="7" spans="1:7" ht="21" customHeight="1" thickBot="1" x14ac:dyDescent="0.25">
      <c r="A7" s="52">
        <v>0.75</v>
      </c>
      <c r="B7" s="53">
        <v>7.4999999999999997E-2</v>
      </c>
      <c r="D7" s="47"/>
      <c r="E7" s="47"/>
      <c r="F7" s="47"/>
      <c r="G7" s="47"/>
    </row>
  </sheetData>
  <pageMargins left="0.7" right="0.7" top="0.75" bottom="0.75" header="0.3" footer="0.3"/>
  <pageSetup paperSize="9" fitToWidth="9" fitToHeight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B10"/>
  <sheetViews>
    <sheetView workbookViewId="0">
      <selection activeCell="E6" sqref="E6"/>
    </sheetView>
  </sheetViews>
  <sheetFormatPr defaultColWidth="9.28515625" defaultRowHeight="14.25" x14ac:dyDescent="0.2"/>
  <cols>
    <col min="1" max="1" width="14.140625" style="46" bestFit="1" customWidth="1"/>
    <col min="2" max="2" width="19.5703125" style="46" bestFit="1" customWidth="1"/>
    <col min="3" max="16384" width="9.28515625" style="46"/>
  </cols>
  <sheetData>
    <row r="1" spans="1:2" ht="15" x14ac:dyDescent="0.25">
      <c r="A1" s="56" t="s">
        <v>77</v>
      </c>
      <c r="B1" s="56" t="s">
        <v>78</v>
      </c>
    </row>
    <row r="2" spans="1:2" x14ac:dyDescent="0.2">
      <c r="A2" s="57" t="s">
        <v>59</v>
      </c>
      <c r="B2" s="57">
        <v>488000</v>
      </c>
    </row>
    <row r="3" spans="1:2" x14ac:dyDescent="0.2">
      <c r="A3" s="57" t="s">
        <v>60</v>
      </c>
      <c r="B3" s="57">
        <v>1830000</v>
      </c>
    </row>
    <row r="4" spans="1:2" x14ac:dyDescent="0.2">
      <c r="A4" s="57" t="s">
        <v>61</v>
      </c>
      <c r="B4" s="57">
        <v>4530000</v>
      </c>
    </row>
    <row r="5" spans="1:2" x14ac:dyDescent="0.2">
      <c r="A5" s="57" t="s">
        <v>62</v>
      </c>
      <c r="B5" s="57">
        <v>2600000</v>
      </c>
    </row>
    <row r="6" spans="1:2" x14ac:dyDescent="0.2">
      <c r="A6" s="57" t="s">
        <v>63</v>
      </c>
      <c r="B6" s="57">
        <v>550000</v>
      </c>
    </row>
    <row r="7" spans="1:2" x14ac:dyDescent="0.2">
      <c r="A7" s="57" t="s">
        <v>64</v>
      </c>
      <c r="B7" s="57">
        <v>732000</v>
      </c>
    </row>
    <row r="8" spans="1:2" x14ac:dyDescent="0.2">
      <c r="A8" s="57" t="s">
        <v>65</v>
      </c>
      <c r="B8" s="57">
        <v>650000</v>
      </c>
    </row>
    <row r="9" spans="1:2" x14ac:dyDescent="0.2">
      <c r="A9" s="57" t="s">
        <v>71</v>
      </c>
      <c r="B9" s="57">
        <v>1500000</v>
      </c>
    </row>
    <row r="10" spans="1:2" ht="23.85" customHeight="1" x14ac:dyDescent="0.2"/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2E426-4EA0-42C0-A5FE-DEFDAB7A6D76}">
  <dimension ref="A1:H60"/>
  <sheetViews>
    <sheetView tabSelected="1" workbookViewId="0">
      <selection activeCell="J14" sqref="J14"/>
    </sheetView>
  </sheetViews>
  <sheetFormatPr defaultRowHeight="12.75" x14ac:dyDescent="0.2"/>
  <cols>
    <col min="1" max="1" width="3" bestFit="1" customWidth="1"/>
    <col min="2" max="2" width="12.85546875" bestFit="1" customWidth="1"/>
    <col min="3" max="3" width="16.7109375" bestFit="1" customWidth="1"/>
    <col min="4" max="4" width="13.28515625" bestFit="1" customWidth="1"/>
    <col min="5" max="5" width="8.5703125" bestFit="1" customWidth="1"/>
    <col min="6" max="6" width="17.5703125" bestFit="1" customWidth="1"/>
  </cols>
  <sheetData>
    <row r="1" spans="1:8" ht="31.5" x14ac:dyDescent="0.25">
      <c r="A1" s="94"/>
      <c r="B1" s="24" t="s">
        <v>50</v>
      </c>
      <c r="C1" s="24" t="s">
        <v>51</v>
      </c>
      <c r="D1" s="24" t="s">
        <v>0</v>
      </c>
      <c r="E1" s="24" t="s">
        <v>1</v>
      </c>
      <c r="F1" s="92" t="s">
        <v>86</v>
      </c>
      <c r="G1" s="94"/>
    </row>
    <row r="2" spans="1:8" x14ac:dyDescent="0.2">
      <c r="A2">
        <v>1</v>
      </c>
      <c r="B2" t="str">
        <f>'Raw Sales'!A57</f>
        <v>WINE</v>
      </c>
      <c r="C2" t="str">
        <f>'Raw Sales'!B57</f>
        <v>SANGIOVESE</v>
      </c>
      <c r="D2" t="str">
        <f>'Raw Sales'!C57</f>
        <v>MYTHOS</v>
      </c>
      <c r="E2" t="str">
        <f>'Raw Sales'!D57</f>
        <v>750 ML</v>
      </c>
      <c r="F2" s="30">
        <f>'Raw Sales'!M57/TSales</f>
        <v>0.16979135573174858</v>
      </c>
      <c r="G2" s="94"/>
      <c r="H2" s="93">
        <f>A60*0.2</f>
        <v>11.8</v>
      </c>
    </row>
    <row r="3" spans="1:8" x14ac:dyDescent="0.2">
      <c r="A3">
        <v>2</v>
      </c>
      <c r="B3" t="str">
        <f>'Raw Sales'!A48</f>
        <v>WINE</v>
      </c>
      <c r="C3" t="str">
        <f>'Raw Sales'!B48</f>
        <v>MERLOT</v>
      </c>
      <c r="D3" t="str">
        <f>'Raw Sales'!C48</f>
        <v>MYTHOS</v>
      </c>
      <c r="E3" t="str">
        <f>'Raw Sales'!D48</f>
        <v>750 ML</v>
      </c>
      <c r="F3" s="30">
        <f>'Raw Sales'!M48/TSales</f>
        <v>9.3309279396809011E-2</v>
      </c>
      <c r="G3" s="94"/>
    </row>
    <row r="4" spans="1:8" x14ac:dyDescent="0.2">
      <c r="A4">
        <v>3</v>
      </c>
      <c r="B4" t="str">
        <f>'Raw Sales'!A10</f>
        <v>BEER</v>
      </c>
      <c r="C4" t="str">
        <f>'Raw Sales'!B10</f>
        <v>BOTTLED</v>
      </c>
      <c r="D4" t="str">
        <f>'Raw Sales'!C10</f>
        <v>KE TAO</v>
      </c>
      <c r="E4" t="str">
        <f>'Raw Sales'!D10</f>
        <v>375 ML</v>
      </c>
      <c r="F4" s="30">
        <f>'Raw Sales'!M10/TSales</f>
        <v>9.3283921505148831E-2</v>
      </c>
      <c r="G4" s="94"/>
    </row>
    <row r="5" spans="1:8" x14ac:dyDescent="0.2">
      <c r="A5">
        <v>4</v>
      </c>
      <c r="B5" t="str">
        <f>'Raw Sales'!A6</f>
        <v>BEER</v>
      </c>
      <c r="C5" t="str">
        <f>'Raw Sales'!B6</f>
        <v>BOTTLED</v>
      </c>
      <c r="D5" t="str">
        <f>'Raw Sales'!C6</f>
        <v>WEIZEN</v>
      </c>
      <c r="E5" t="str">
        <f>'Raw Sales'!D6</f>
        <v>375 ML</v>
      </c>
      <c r="F5" s="30">
        <f>'Raw Sales'!M6/TSales</f>
        <v>5.1736253074752651E-2</v>
      </c>
      <c r="G5" s="94"/>
    </row>
    <row r="6" spans="1:8" x14ac:dyDescent="0.2">
      <c r="A6">
        <v>5</v>
      </c>
      <c r="B6" t="str">
        <f>'Raw Sales'!A25</f>
        <v>RTDs</v>
      </c>
      <c r="C6" t="str">
        <f>'Raw Sales'!B25</f>
        <v>BOURBON/COLA</v>
      </c>
      <c r="D6" t="str">
        <f>'Raw Sales'!C25</f>
        <v>HELVATIC</v>
      </c>
      <c r="E6" t="str">
        <f>'Raw Sales'!D25</f>
        <v>355 ML</v>
      </c>
      <c r="F6" s="30">
        <f>'Raw Sales'!M25/TSales</f>
        <v>4.3938420712932996E-2</v>
      </c>
      <c r="G6" s="94"/>
    </row>
    <row r="7" spans="1:8" x14ac:dyDescent="0.2">
      <c r="A7">
        <v>6</v>
      </c>
      <c r="B7" t="str">
        <f>'Raw Sales'!A55</f>
        <v>WINE</v>
      </c>
      <c r="C7" t="str">
        <f>'Raw Sales'!B55</f>
        <v>RIESLING</v>
      </c>
      <c r="D7" t="str">
        <f>'Raw Sales'!C55</f>
        <v>NABLINCA</v>
      </c>
      <c r="E7" t="str">
        <f>'Raw Sales'!D55</f>
        <v>750 ML</v>
      </c>
      <c r="F7" s="30">
        <f>'Raw Sales'!M55/TSales</f>
        <v>4.0896132090234828E-2</v>
      </c>
      <c r="G7" s="94"/>
    </row>
    <row r="8" spans="1:8" x14ac:dyDescent="0.2">
      <c r="A8">
        <v>7</v>
      </c>
      <c r="B8" t="str">
        <f>'Raw Sales'!A27</f>
        <v>RTDs</v>
      </c>
      <c r="C8" t="str">
        <f>'Raw Sales'!B27</f>
        <v>LEMON VODKSI</v>
      </c>
      <c r="D8" t="str">
        <f>'Raw Sales'!C27</f>
        <v>VLADOVSKA</v>
      </c>
      <c r="E8" t="str">
        <f>'Raw Sales'!D27</f>
        <v>355 ML</v>
      </c>
      <c r="F8" s="30">
        <f>'Raw Sales'!M27/TSales</f>
        <v>3.3612526446421952E-2</v>
      </c>
      <c r="G8" s="94"/>
    </row>
    <row r="9" spans="1:8" x14ac:dyDescent="0.2">
      <c r="A9">
        <v>8</v>
      </c>
      <c r="B9" t="str">
        <f>'Raw Sales'!A29</f>
        <v>RTDs</v>
      </c>
      <c r="C9" t="str">
        <f>'Raw Sales'!B29</f>
        <v>VODKA/DRY</v>
      </c>
      <c r="D9" t="str">
        <f>'Raw Sales'!C29</f>
        <v>PETROV</v>
      </c>
      <c r="E9" t="str">
        <f>'Raw Sales'!D29</f>
        <v>355 ML</v>
      </c>
      <c r="F9" s="30">
        <f>'Raw Sales'!M29/TSales</f>
        <v>3.3264404660722273E-2</v>
      </c>
      <c r="G9" s="94"/>
    </row>
    <row r="10" spans="1:8" x14ac:dyDescent="0.2">
      <c r="A10">
        <v>9</v>
      </c>
      <c r="B10" t="str">
        <f>'Raw Sales'!A49</f>
        <v>WINE</v>
      </c>
      <c r="C10" t="str">
        <f>'Raw Sales'!B49</f>
        <v>MERLOT</v>
      </c>
      <c r="D10" t="str">
        <f>'Raw Sales'!C49</f>
        <v>TOSCANO</v>
      </c>
      <c r="E10" t="str">
        <f>'Raw Sales'!D49</f>
        <v>750 ML</v>
      </c>
      <c r="F10" s="30">
        <f>'Raw Sales'!M49/TSales</f>
        <v>3.1889818429144727E-2</v>
      </c>
      <c r="G10" s="94"/>
    </row>
    <row r="11" spans="1:8" x14ac:dyDescent="0.2">
      <c r="A11">
        <v>10</v>
      </c>
      <c r="B11" t="str">
        <f>'Raw Sales'!A47</f>
        <v>WINE</v>
      </c>
      <c r="C11" t="str">
        <f>'Raw Sales'!B47</f>
        <v>MERLOT</v>
      </c>
      <c r="D11" t="str">
        <f>'Raw Sales'!C47</f>
        <v>DI ZENO</v>
      </c>
      <c r="E11" t="str">
        <f>'Raw Sales'!D47</f>
        <v>750 ML</v>
      </c>
      <c r="F11" s="30">
        <f>'Raw Sales'!M47/TSales</f>
        <v>2.8831624815640278E-2</v>
      </c>
      <c r="G11" s="94"/>
    </row>
    <row r="12" spans="1:8" x14ac:dyDescent="0.2">
      <c r="A12">
        <v>11</v>
      </c>
      <c r="B12" t="str">
        <f>'Raw Sales'!A42</f>
        <v>SPIRITS</v>
      </c>
      <c r="C12" t="str">
        <f>'Raw Sales'!B42</f>
        <v>WHISKY</v>
      </c>
      <c r="D12" t="str">
        <f>'Raw Sales'!C42</f>
        <v>PETROV</v>
      </c>
      <c r="E12" t="str">
        <f>'Raw Sales'!D42</f>
        <v>750 ML</v>
      </c>
      <c r="F12" s="30">
        <f>'Raw Sales'!M42/TSales</f>
        <v>2.46163517838284E-2</v>
      </c>
      <c r="G12" s="94"/>
    </row>
    <row r="13" spans="1:8" x14ac:dyDescent="0.2">
      <c r="A13">
        <v>12</v>
      </c>
      <c r="B13" t="str">
        <f>'Raw Sales'!A39</f>
        <v>SPIRITS</v>
      </c>
      <c r="C13" t="str">
        <f>'Raw Sales'!B39</f>
        <v>VODKA</v>
      </c>
      <c r="D13" t="str">
        <f>'Raw Sales'!C39</f>
        <v>PETROV</v>
      </c>
      <c r="E13" t="str">
        <f>'Raw Sales'!D39</f>
        <v>750 ML</v>
      </c>
      <c r="F13" s="30">
        <f>'Raw Sales'!M39/TSales</f>
        <v>2.2865763253255473E-2</v>
      </c>
      <c r="G13" s="95">
        <f>SUM(F2:F13)</f>
        <v>0.66803585190063997</v>
      </c>
    </row>
    <row r="14" spans="1:8" x14ac:dyDescent="0.2">
      <c r="A14">
        <v>13</v>
      </c>
      <c r="B14" t="str">
        <f>'Raw Sales'!A30</f>
        <v>RTDs</v>
      </c>
      <c r="C14" t="str">
        <f>'Raw Sales'!B30</f>
        <v>VODKA/SODA</v>
      </c>
      <c r="D14" t="str">
        <f>'Raw Sales'!C30</f>
        <v>PETROV</v>
      </c>
      <c r="E14" t="str">
        <f>'Raw Sales'!D30</f>
        <v>355 ML</v>
      </c>
      <c r="F14" s="30">
        <f>'Raw Sales'!M30/TSales</f>
        <v>1.9060274166489168E-2</v>
      </c>
      <c r="G14" s="94"/>
    </row>
    <row r="15" spans="1:8" x14ac:dyDescent="0.2">
      <c r="A15">
        <v>14</v>
      </c>
      <c r="B15" t="str">
        <f>'Raw Sales'!A21</f>
        <v>BEER</v>
      </c>
      <c r="C15" t="str">
        <f>'Raw Sales'!B21</f>
        <v>KEG</v>
      </c>
      <c r="D15" t="str">
        <f>'Raw Sales'!C21</f>
        <v>HELLES</v>
      </c>
      <c r="E15" t="str">
        <f>'Raw Sales'!D21</f>
        <v>50 LITRE</v>
      </c>
      <c r="F15" s="30">
        <f>'Raw Sales'!M21/TSales</f>
        <v>1.3735979737609996E-2</v>
      </c>
      <c r="G15" s="94"/>
    </row>
    <row r="16" spans="1:8" x14ac:dyDescent="0.2">
      <c r="A16">
        <v>15</v>
      </c>
      <c r="B16" t="str">
        <f>'Raw Sales'!A8</f>
        <v>BEER</v>
      </c>
      <c r="C16" t="str">
        <f>'Raw Sales'!B8</f>
        <v>BOTTLED</v>
      </c>
      <c r="D16" t="str">
        <f>'Raw Sales'!C8</f>
        <v>DUNKLES</v>
      </c>
      <c r="E16" t="str">
        <f>'Raw Sales'!D8</f>
        <v>375 ML</v>
      </c>
      <c r="F16" s="30">
        <f>'Raw Sales'!M8/TSales</f>
        <v>1.3723948772886817E-2</v>
      </c>
      <c r="G16" s="94"/>
    </row>
    <row r="17" spans="1:7" x14ac:dyDescent="0.2">
      <c r="A17">
        <v>16</v>
      </c>
      <c r="B17" t="str">
        <f>'Raw Sales'!A32</f>
        <v>RTDs</v>
      </c>
      <c r="C17" t="str">
        <f>'Raw Sales'!B32</f>
        <v>WHISKY/COLA</v>
      </c>
      <c r="D17" t="str">
        <f>'Raw Sales'!C32</f>
        <v>HELVATIC</v>
      </c>
      <c r="E17" t="str">
        <f>'Raw Sales'!D32</f>
        <v>355 ML</v>
      </c>
      <c r="F17" s="30">
        <f>'Raw Sales'!M32/TSales</f>
        <v>1.3305027254691756E-2</v>
      </c>
      <c r="G17" s="94"/>
    </row>
    <row r="18" spans="1:7" x14ac:dyDescent="0.2">
      <c r="A18">
        <v>17</v>
      </c>
      <c r="B18" t="str">
        <f>'Raw Sales'!A7</f>
        <v>BEER</v>
      </c>
      <c r="C18" t="str">
        <f>'Raw Sales'!B7</f>
        <v>BOTTLED</v>
      </c>
      <c r="D18" t="str">
        <f>'Raw Sales'!C7</f>
        <v>HELLES</v>
      </c>
      <c r="E18" t="str">
        <f>'Raw Sales'!D7</f>
        <v>375 ML</v>
      </c>
      <c r="F18" s="30">
        <f>'Raw Sales'!M7/TSales</f>
        <v>1.1576338406449031E-2</v>
      </c>
      <c r="G18" s="94"/>
    </row>
    <row r="19" spans="1:7" x14ac:dyDescent="0.2">
      <c r="A19">
        <v>18</v>
      </c>
      <c r="B19" t="str">
        <f>'Raw Sales'!A35</f>
        <v>SPIRITS</v>
      </c>
      <c r="C19" t="str">
        <f>'Raw Sales'!B35</f>
        <v>BOURBON</v>
      </c>
      <c r="D19" t="str">
        <f>'Raw Sales'!C35</f>
        <v>HELVATIC</v>
      </c>
      <c r="E19" t="str">
        <f>'Raw Sales'!D35</f>
        <v>750 ML</v>
      </c>
      <c r="F19" s="30">
        <f>'Raw Sales'!M35/TSales</f>
        <v>1.1435653738315102E-2</v>
      </c>
      <c r="G19" s="94"/>
    </row>
    <row r="20" spans="1:7" x14ac:dyDescent="0.2">
      <c r="A20">
        <v>19</v>
      </c>
      <c r="B20" t="str">
        <f>'Raw Sales'!A5</f>
        <v>BEER</v>
      </c>
      <c r="C20" t="str">
        <f>'Raw Sales'!B5</f>
        <v>BOTTLED</v>
      </c>
      <c r="D20" t="str">
        <f>'Raw Sales'!C5</f>
        <v>DURST</v>
      </c>
      <c r="E20" t="str">
        <f>'Raw Sales'!D5</f>
        <v>375 ML</v>
      </c>
      <c r="F20" s="30">
        <f>'Raw Sales'!M5/TSales</f>
        <v>1.1021333925521072E-2</v>
      </c>
      <c r="G20" s="94"/>
    </row>
    <row r="21" spans="1:7" x14ac:dyDescent="0.2">
      <c r="A21">
        <v>20</v>
      </c>
      <c r="B21" t="str">
        <f>'Raw Sales'!A38</f>
        <v>SPIRITS</v>
      </c>
      <c r="C21" t="str">
        <f>'Raw Sales'!B38</f>
        <v>VODKA</v>
      </c>
      <c r="D21" t="str">
        <f>'Raw Sales'!C38</f>
        <v>HELVATIC</v>
      </c>
      <c r="E21" t="str">
        <f>'Raw Sales'!D38</f>
        <v>750 ML</v>
      </c>
      <c r="F21" s="30">
        <f>'Raw Sales'!M38/TSales</f>
        <v>1.0412051497754446E-2</v>
      </c>
      <c r="G21" s="94"/>
    </row>
    <row r="22" spans="1:7" x14ac:dyDescent="0.2">
      <c r="A22">
        <v>21</v>
      </c>
      <c r="B22" t="str">
        <f>'Raw Sales'!A4</f>
        <v>BEER</v>
      </c>
      <c r="C22" t="str">
        <f>'Raw Sales'!B4</f>
        <v>BOTTLED</v>
      </c>
      <c r="D22" t="str">
        <f>'Raw Sales'!C4</f>
        <v>FASS</v>
      </c>
      <c r="E22" t="str">
        <f>'Raw Sales'!D4</f>
        <v>375 ML</v>
      </c>
      <c r="F22" s="30">
        <f>'Raw Sales'!M4/TSales</f>
        <v>1.0118963059328238E-2</v>
      </c>
      <c r="G22" s="94"/>
    </row>
    <row r="23" spans="1:7" x14ac:dyDescent="0.2">
      <c r="A23">
        <v>22</v>
      </c>
      <c r="B23" t="str">
        <f>'Raw Sales'!A53</f>
        <v>WINE</v>
      </c>
      <c r="C23" t="str">
        <f>'Raw Sales'!B53</f>
        <v>RIESLING</v>
      </c>
      <c r="D23" t="str">
        <f>'Raw Sales'!C53</f>
        <v>DI ZENO</v>
      </c>
      <c r="E23" t="str">
        <f>'Raw Sales'!D53</f>
        <v>750 ML</v>
      </c>
      <c r="F23" s="30">
        <f>'Raw Sales'!M53/TSales</f>
        <v>9.6655218203462265E-3</v>
      </c>
      <c r="G23" s="94"/>
    </row>
    <row r="24" spans="1:7" x14ac:dyDescent="0.2">
      <c r="A24">
        <v>23</v>
      </c>
      <c r="B24" t="str">
        <f>'Raw Sales'!A56</f>
        <v>WINE</v>
      </c>
      <c r="C24" t="str">
        <f>'Raw Sales'!B56</f>
        <v>SANGIOVESE</v>
      </c>
      <c r="D24" t="str">
        <f>'Raw Sales'!C56</f>
        <v>DI ZENO</v>
      </c>
      <c r="E24" t="str">
        <f>'Raw Sales'!D56</f>
        <v>750 ML</v>
      </c>
      <c r="F24" s="30">
        <f>'Raw Sales'!M56/TSales</f>
        <v>9.5672504610290286E-3</v>
      </c>
      <c r="G24" s="94"/>
    </row>
    <row r="25" spans="1:7" x14ac:dyDescent="0.2">
      <c r="A25">
        <v>24</v>
      </c>
      <c r="B25" t="str">
        <f>'Raw Sales'!A43</f>
        <v>SPIRITS</v>
      </c>
      <c r="C25" t="str">
        <f>'Raw Sales'!B43</f>
        <v>WHISKY</v>
      </c>
      <c r="D25" t="str">
        <f>'Raw Sales'!C43</f>
        <v>VLADOVSKA</v>
      </c>
      <c r="E25" t="str">
        <f>'Raw Sales'!D43</f>
        <v>750 ML</v>
      </c>
      <c r="F25" s="30">
        <f>'Raw Sales'!M43/TSales</f>
        <v>9.0457469498429113E-3</v>
      </c>
      <c r="G25" s="94"/>
    </row>
    <row r="26" spans="1:7" x14ac:dyDescent="0.2">
      <c r="A26">
        <v>25</v>
      </c>
      <c r="B26" t="str">
        <f>'Raw Sales'!A12</f>
        <v>BEER</v>
      </c>
      <c r="C26" t="str">
        <f>'Raw Sales'!B12</f>
        <v>BOTTLED</v>
      </c>
      <c r="D26" t="str">
        <f>'Raw Sales'!C12</f>
        <v>DURST</v>
      </c>
      <c r="E26" t="str">
        <f>'Raw Sales'!D12</f>
        <v>750 ML</v>
      </c>
      <c r="F26" s="30">
        <f>'Raw Sales'!M12/TSales</f>
        <v>9.0107906214651999E-3</v>
      </c>
      <c r="G26" s="94"/>
    </row>
    <row r="27" spans="1:7" x14ac:dyDescent="0.2">
      <c r="A27">
        <v>26</v>
      </c>
      <c r="B27" t="str">
        <f>'Raw Sales'!A36</f>
        <v>SPIRITS</v>
      </c>
      <c r="C27" t="str">
        <f>'Raw Sales'!B36</f>
        <v>BOURBON</v>
      </c>
      <c r="D27" t="str">
        <f>'Raw Sales'!C36</f>
        <v>PETROV</v>
      </c>
      <c r="E27" t="str">
        <f>'Raw Sales'!D36</f>
        <v>750 ML</v>
      </c>
      <c r="F27" s="30">
        <f>'Raw Sales'!M36/TSales</f>
        <v>8.8469172390664361E-3</v>
      </c>
      <c r="G27" s="94"/>
    </row>
    <row r="28" spans="1:7" x14ac:dyDescent="0.2">
      <c r="A28">
        <v>27</v>
      </c>
      <c r="B28" t="str">
        <f>'Raw Sales'!A14</f>
        <v>BEER</v>
      </c>
      <c r="C28" t="str">
        <f>'Raw Sales'!B14</f>
        <v>BOTTLED</v>
      </c>
      <c r="D28" t="str">
        <f>'Raw Sales'!C14</f>
        <v>HELLES</v>
      </c>
      <c r="E28" t="str">
        <f>'Raw Sales'!D14</f>
        <v>750 ML</v>
      </c>
      <c r="F28" s="30">
        <f>'Raw Sales'!M14/TSales</f>
        <v>8.7336487555205768E-3</v>
      </c>
      <c r="G28" s="94"/>
    </row>
    <row r="29" spans="1:7" x14ac:dyDescent="0.2">
      <c r="A29">
        <v>28</v>
      </c>
      <c r="B29" t="str">
        <f>'Raw Sales'!A33</f>
        <v>RTDs</v>
      </c>
      <c r="C29" t="str">
        <f>'Raw Sales'!B33</f>
        <v>WHISKY/DRY</v>
      </c>
      <c r="D29" t="str">
        <f>'Raw Sales'!C33</f>
        <v>HELVATIC</v>
      </c>
      <c r="E29" t="str">
        <f>'Raw Sales'!D33</f>
        <v>355 ML</v>
      </c>
      <c r="F29" s="30">
        <f>'Raw Sales'!M33/TSales</f>
        <v>8.6649974095829082E-3</v>
      </c>
      <c r="G29" s="94"/>
    </row>
    <row r="30" spans="1:7" x14ac:dyDescent="0.2">
      <c r="A30">
        <v>29</v>
      </c>
      <c r="B30" t="str">
        <f>'Raw Sales'!A34</f>
        <v>RTDs</v>
      </c>
      <c r="C30" t="str">
        <f>'Raw Sales'!B34</f>
        <v>WHISKY/SODA</v>
      </c>
      <c r="D30" t="str">
        <f>'Raw Sales'!C34</f>
        <v>HELVATIC</v>
      </c>
      <c r="E30" t="str">
        <f>'Raw Sales'!D34</f>
        <v>355 ML</v>
      </c>
      <c r="F30" s="30">
        <f>'Raw Sales'!M34/TSales</f>
        <v>8.6647895012063551E-3</v>
      </c>
      <c r="G30" s="94"/>
    </row>
    <row r="31" spans="1:7" x14ac:dyDescent="0.2">
      <c r="A31">
        <v>30</v>
      </c>
      <c r="B31" t="str">
        <f>'Raw Sales'!A22</f>
        <v>BEER</v>
      </c>
      <c r="C31" t="str">
        <f>'Raw Sales'!B22</f>
        <v>KEG</v>
      </c>
      <c r="D31" t="str">
        <f>'Raw Sales'!C22</f>
        <v>DUNKLES</v>
      </c>
      <c r="E31" t="str">
        <f>'Raw Sales'!D22</f>
        <v>50 LITRE</v>
      </c>
      <c r="F31" s="30">
        <f>'Raw Sales'!M22/TSales</f>
        <v>8.4270254817807953E-3</v>
      </c>
      <c r="G31" s="94"/>
    </row>
    <row r="32" spans="1:7" x14ac:dyDescent="0.2">
      <c r="A32">
        <v>31</v>
      </c>
      <c r="B32" t="str">
        <f>'Raw Sales'!A40</f>
        <v>SPIRITS</v>
      </c>
      <c r="C32" t="str">
        <f>'Raw Sales'!B40</f>
        <v>VODKA</v>
      </c>
      <c r="D32" t="str">
        <f>'Raw Sales'!C40</f>
        <v>VLADOVSKA</v>
      </c>
      <c r="E32" t="str">
        <f>'Raw Sales'!D40</f>
        <v>750 ML</v>
      </c>
      <c r="F32" s="30">
        <f>'Raw Sales'!M40/TSales</f>
        <v>8.3319281903456339E-3</v>
      </c>
      <c r="G32" s="94"/>
    </row>
    <row r="33" spans="1:7" x14ac:dyDescent="0.2">
      <c r="A33">
        <v>32</v>
      </c>
      <c r="B33" t="str">
        <f>'Raw Sales'!A31</f>
        <v>RTDs</v>
      </c>
      <c r="C33" t="str">
        <f>'Raw Sales'!B31</f>
        <v>VODKA/TONIC</v>
      </c>
      <c r="D33" t="str">
        <f>'Raw Sales'!C31</f>
        <v>PETROV</v>
      </c>
      <c r="E33" t="str">
        <f>'Raw Sales'!D31</f>
        <v>355 ML</v>
      </c>
      <c r="F33" s="30">
        <f>'Raw Sales'!M31/TSales</f>
        <v>8.3163350621041892E-3</v>
      </c>
      <c r="G33" s="94"/>
    </row>
    <row r="34" spans="1:7" x14ac:dyDescent="0.2">
      <c r="A34">
        <v>33</v>
      </c>
      <c r="B34" t="str">
        <f>'Raw Sales'!A50</f>
        <v>WINE</v>
      </c>
      <c r="C34" t="str">
        <f>'Raw Sales'!B50</f>
        <v>PINOT BLANC</v>
      </c>
      <c r="D34" t="str">
        <f>'Raw Sales'!C50</f>
        <v>DIEHARDEN</v>
      </c>
      <c r="E34" t="str">
        <f>'Raw Sales'!D50</f>
        <v>750 ML</v>
      </c>
      <c r="F34" s="30">
        <f>'Raw Sales'!M50/TSales</f>
        <v>7.6310690529868041E-3</v>
      </c>
      <c r="G34" s="94"/>
    </row>
    <row r="35" spans="1:7" x14ac:dyDescent="0.2">
      <c r="A35">
        <v>34</v>
      </c>
      <c r="B35" t="str">
        <f>'Raw Sales'!A9</f>
        <v>BEER</v>
      </c>
      <c r="C35" t="str">
        <f>'Raw Sales'!B9</f>
        <v>BOTTLED</v>
      </c>
      <c r="D35" t="str">
        <f>'Raw Sales'!C9</f>
        <v>PIJIU</v>
      </c>
      <c r="E35" t="str">
        <f>'Raw Sales'!D9</f>
        <v>375 ML</v>
      </c>
      <c r="F35" s="30">
        <f>'Raw Sales'!M9/TSales</f>
        <v>7.4153987637095688E-3</v>
      </c>
      <c r="G35" s="94"/>
    </row>
    <row r="36" spans="1:7" x14ac:dyDescent="0.2">
      <c r="A36">
        <v>35</v>
      </c>
      <c r="B36" t="str">
        <f>'Raw Sales'!A46</f>
        <v>WINE</v>
      </c>
      <c r="C36" t="str">
        <f>'Raw Sales'!B46</f>
        <v>CHARDONNAY</v>
      </c>
      <c r="D36" t="str">
        <f>'Raw Sales'!C46</f>
        <v>TOSCANO</v>
      </c>
      <c r="E36" t="str">
        <f>'Raw Sales'!D46</f>
        <v>750 ML</v>
      </c>
      <c r="F36" s="30">
        <f>'Raw Sales'!M46/TSales</f>
        <v>7.1154562791363443E-3</v>
      </c>
      <c r="G36" s="94"/>
    </row>
    <row r="37" spans="1:7" x14ac:dyDescent="0.2">
      <c r="A37">
        <v>36</v>
      </c>
      <c r="B37" t="str">
        <f>'Raw Sales'!A58</f>
        <v>WINE</v>
      </c>
      <c r="C37" t="str">
        <f>'Raw Sales'!B58</f>
        <v>SANGIOVESE</v>
      </c>
      <c r="D37" t="str">
        <f>'Raw Sales'!C58</f>
        <v>TOSCANO</v>
      </c>
      <c r="E37" t="str">
        <f>'Raw Sales'!D58</f>
        <v>750 ML</v>
      </c>
      <c r="F37" s="30">
        <f>'Raw Sales'!M58/TSales</f>
        <v>6.7961090127515436E-3</v>
      </c>
      <c r="G37" s="94"/>
    </row>
    <row r="38" spans="1:7" x14ac:dyDescent="0.2">
      <c r="A38">
        <v>37</v>
      </c>
      <c r="B38" t="str">
        <f>'Raw Sales'!A13</f>
        <v>BEER</v>
      </c>
      <c r="C38" t="str">
        <f>'Raw Sales'!B13</f>
        <v>BOTTLED</v>
      </c>
      <c r="D38" t="str">
        <f>'Raw Sales'!C13</f>
        <v>WEIZEN</v>
      </c>
      <c r="E38" t="str">
        <f>'Raw Sales'!D13</f>
        <v>750 ML</v>
      </c>
      <c r="F38" s="30">
        <f>'Raw Sales'!M13/TSales</f>
        <v>6.3083559613591328E-3</v>
      </c>
      <c r="G38" s="94"/>
    </row>
    <row r="39" spans="1:7" x14ac:dyDescent="0.2">
      <c r="A39">
        <v>38</v>
      </c>
      <c r="B39" t="str">
        <f>'Raw Sales'!A19</f>
        <v>BEER</v>
      </c>
      <c r="C39" t="str">
        <f>'Raw Sales'!B19</f>
        <v>KEG</v>
      </c>
      <c r="D39" t="str">
        <f>'Raw Sales'!C19</f>
        <v>DURST</v>
      </c>
      <c r="E39" t="str">
        <f>'Raw Sales'!D19</f>
        <v>50 LITRE</v>
      </c>
      <c r="F39" s="30">
        <f>'Raw Sales'!M19/TSales</f>
        <v>6.1440043896943001E-3</v>
      </c>
      <c r="G39" s="94"/>
    </row>
    <row r="40" spans="1:7" x14ac:dyDescent="0.2">
      <c r="A40">
        <v>39</v>
      </c>
      <c r="B40" t="str">
        <f>'Raw Sales'!A16</f>
        <v>BEER</v>
      </c>
      <c r="C40" t="str">
        <f>'Raw Sales'!B16</f>
        <v>BOTTLED</v>
      </c>
      <c r="D40" t="str">
        <f>'Raw Sales'!C16</f>
        <v>PIJIU</v>
      </c>
      <c r="E40" t="str">
        <f>'Raw Sales'!D16</f>
        <v>750 ML</v>
      </c>
      <c r="F40" s="30">
        <f>'Raw Sales'!M16/TSales</f>
        <v>6.0315952607715231E-3</v>
      </c>
      <c r="G40" s="94"/>
    </row>
    <row r="41" spans="1:7" x14ac:dyDescent="0.2">
      <c r="A41">
        <v>40</v>
      </c>
      <c r="B41" t="str">
        <f>'Raw Sales'!A15</f>
        <v>BEER</v>
      </c>
      <c r="C41" t="str">
        <f>'Raw Sales'!B15</f>
        <v>BOTTLED</v>
      </c>
      <c r="D41" t="str">
        <f>'Raw Sales'!C15</f>
        <v>DUNKLES</v>
      </c>
      <c r="E41" t="str">
        <f>'Raw Sales'!D15</f>
        <v>750 ML</v>
      </c>
      <c r="F41" s="30">
        <f>'Raw Sales'!M15/TSales</f>
        <v>5.892622371604545E-3</v>
      </c>
      <c r="G41" s="94"/>
    </row>
    <row r="42" spans="1:7" x14ac:dyDescent="0.2">
      <c r="A42">
        <v>41</v>
      </c>
      <c r="B42" t="str">
        <f>'Raw Sales'!A45</f>
        <v>WINE</v>
      </c>
      <c r="C42" t="str">
        <f>'Raw Sales'!B45</f>
        <v>CHARDONNAY</v>
      </c>
      <c r="D42" t="str">
        <f>'Raw Sales'!C45</f>
        <v>MYTHOS</v>
      </c>
      <c r="E42" t="str">
        <f>'Raw Sales'!D45</f>
        <v>750 ML</v>
      </c>
      <c r="F42" s="30">
        <f>'Raw Sales'!M45/TSales</f>
        <v>5.3777580679096743E-3</v>
      </c>
      <c r="G42" s="94"/>
    </row>
    <row r="43" spans="1:7" x14ac:dyDescent="0.2">
      <c r="A43">
        <v>42</v>
      </c>
      <c r="B43" t="str">
        <f>'Raw Sales'!A37</f>
        <v>SPIRITS</v>
      </c>
      <c r="C43" t="str">
        <f>'Raw Sales'!B37</f>
        <v>BOURBON</v>
      </c>
      <c r="D43" t="str">
        <f>'Raw Sales'!C37</f>
        <v>VLADOVSKA</v>
      </c>
      <c r="E43" t="str">
        <f>'Raw Sales'!D37</f>
        <v>750 ML</v>
      </c>
      <c r="F43" s="30">
        <f>'Raw Sales'!M37/TSales</f>
        <v>5.2155895341986433E-3</v>
      </c>
      <c r="G43" s="94"/>
    </row>
    <row r="44" spans="1:7" x14ac:dyDescent="0.2">
      <c r="A44">
        <v>43</v>
      </c>
      <c r="B44" t="str">
        <f>'Raw Sales'!A11</f>
        <v>BEER</v>
      </c>
      <c r="C44" t="str">
        <f>'Raw Sales'!B11</f>
        <v>BOTTLED</v>
      </c>
      <c r="D44" t="str">
        <f>'Raw Sales'!C11</f>
        <v>FASS</v>
      </c>
      <c r="E44" t="str">
        <f>'Raw Sales'!D11</f>
        <v>750 ML</v>
      </c>
      <c r="F44" s="30">
        <f>'Raw Sales'!M11/TSales</f>
        <v>5.0948987216098557E-3</v>
      </c>
      <c r="G44" s="94"/>
    </row>
    <row r="45" spans="1:7" x14ac:dyDescent="0.2">
      <c r="A45">
        <v>44</v>
      </c>
      <c r="B45" t="str">
        <f>'Raw Sales'!A59</f>
        <v>WINE</v>
      </c>
      <c r="C45" t="str">
        <f>'Raw Sales'!B59</f>
        <v>SAUV. BLANC</v>
      </c>
      <c r="D45" t="str">
        <f>'Raw Sales'!C59</f>
        <v>MOSER GELT</v>
      </c>
      <c r="E45" t="str">
        <f>'Raw Sales'!D59</f>
        <v>750 ML</v>
      </c>
      <c r="F45" s="30">
        <f>'Raw Sales'!M59/TSales</f>
        <v>4.6865320186644478E-3</v>
      </c>
      <c r="G45" s="94"/>
    </row>
    <row r="46" spans="1:7" x14ac:dyDescent="0.2">
      <c r="A46">
        <v>45</v>
      </c>
      <c r="B46" t="str">
        <f>'Raw Sales'!A51</f>
        <v>WINE</v>
      </c>
      <c r="C46" t="str">
        <f>'Raw Sales'!B51</f>
        <v>PINOT BLANC</v>
      </c>
      <c r="D46" t="str">
        <f>'Raw Sales'!C51</f>
        <v>MOSER GELT</v>
      </c>
      <c r="E46" t="str">
        <f>'Raw Sales'!D51</f>
        <v>750 ML</v>
      </c>
      <c r="F46" s="30">
        <f>'Raw Sales'!M51/TSales</f>
        <v>4.5058596394402343E-3</v>
      </c>
      <c r="G46" s="94"/>
    </row>
    <row r="47" spans="1:7" x14ac:dyDescent="0.2">
      <c r="A47">
        <v>46</v>
      </c>
      <c r="B47" t="str">
        <f>'Raw Sales'!A62</f>
        <v>WINE</v>
      </c>
      <c r="C47" t="str">
        <f>'Raw Sales'!B62</f>
        <v>SHIRAZ</v>
      </c>
      <c r="D47" t="str">
        <f>'Raw Sales'!C62</f>
        <v>NABLINCA</v>
      </c>
      <c r="E47" t="str">
        <f>'Raw Sales'!D62</f>
        <v>750 ML</v>
      </c>
      <c r="F47" s="30">
        <f>'Raw Sales'!M62/TSales</f>
        <v>4.1720280894889349E-3</v>
      </c>
      <c r="G47" s="94"/>
    </row>
    <row r="48" spans="1:7" x14ac:dyDescent="0.2">
      <c r="A48">
        <v>47</v>
      </c>
      <c r="B48" t="str">
        <f>'Raw Sales'!A20</f>
        <v>BEER</v>
      </c>
      <c r="C48" t="str">
        <f>'Raw Sales'!B20</f>
        <v>KEG</v>
      </c>
      <c r="D48" t="str">
        <f>'Raw Sales'!C20</f>
        <v>WEIZEN</v>
      </c>
      <c r="E48" t="str">
        <f>'Raw Sales'!D20</f>
        <v>50 LITRE</v>
      </c>
      <c r="F48" s="30">
        <f>'Raw Sales'!M20/TSales</f>
        <v>4.0327987799908737E-3</v>
      </c>
      <c r="G48" s="94"/>
    </row>
    <row r="49" spans="1:7" x14ac:dyDescent="0.2">
      <c r="A49">
        <v>48</v>
      </c>
      <c r="B49" t="str">
        <f>'Raw Sales'!A17</f>
        <v>BEER</v>
      </c>
      <c r="C49" t="str">
        <f>'Raw Sales'!B17</f>
        <v>BOTTLED</v>
      </c>
      <c r="D49" t="str">
        <f>'Raw Sales'!C17</f>
        <v>KE TAO</v>
      </c>
      <c r="E49" t="str">
        <f>'Raw Sales'!D17</f>
        <v>750 ML</v>
      </c>
      <c r="F49" s="30">
        <f>'Raw Sales'!M17/TSales</f>
        <v>3.9515066047588051E-3</v>
      </c>
      <c r="G49" s="95">
        <f>SUM(F49:F60)</f>
        <v>3.3879550104707681E-2</v>
      </c>
    </row>
    <row r="50" spans="1:7" x14ac:dyDescent="0.2">
      <c r="A50">
        <v>49</v>
      </c>
      <c r="B50" t="str">
        <f>'Raw Sales'!A41</f>
        <v>SPIRITS</v>
      </c>
      <c r="C50" t="str">
        <f>'Raw Sales'!B41</f>
        <v>WHISKY</v>
      </c>
      <c r="D50" t="str">
        <f>'Raw Sales'!C41</f>
        <v>HELVATIC</v>
      </c>
      <c r="E50" t="str">
        <f>'Raw Sales'!D41</f>
        <v>750 ML</v>
      </c>
      <c r="F50" s="30">
        <f>'Raw Sales'!M41/TSales</f>
        <v>3.9502591544994898E-3</v>
      </c>
      <c r="G50" s="94"/>
    </row>
    <row r="51" spans="1:7" x14ac:dyDescent="0.2">
      <c r="A51">
        <v>50</v>
      </c>
      <c r="B51" t="str">
        <f>'Raw Sales'!A23</f>
        <v>BEER</v>
      </c>
      <c r="C51" t="str">
        <f>'Raw Sales'!B23</f>
        <v>KEG</v>
      </c>
      <c r="D51" t="str">
        <f>'Raw Sales'!C23</f>
        <v>PIJIU</v>
      </c>
      <c r="E51" t="str">
        <f>'Raw Sales'!D23</f>
        <v>50 LITRE</v>
      </c>
      <c r="F51" s="30">
        <f>'Raw Sales'!M23/TSales</f>
        <v>3.8221182917509014E-3</v>
      </c>
      <c r="G51" s="94"/>
    </row>
    <row r="52" spans="1:7" x14ac:dyDescent="0.2">
      <c r="A52">
        <v>51</v>
      </c>
      <c r="B52" t="str">
        <f>'Raw Sales'!A28</f>
        <v>RTDs</v>
      </c>
      <c r="C52" t="str">
        <f>'Raw Sales'!B28</f>
        <v>ORANGE VODSKI</v>
      </c>
      <c r="D52" t="str">
        <f>'Raw Sales'!C28</f>
        <v>VLADOVSKA</v>
      </c>
      <c r="E52" t="str">
        <f>'Raw Sales'!D28</f>
        <v>355 ML</v>
      </c>
      <c r="F52" s="30">
        <f>'Raw Sales'!M28/TSales</f>
        <v>3.4663524080733024E-3</v>
      </c>
      <c r="G52" s="94"/>
    </row>
    <row r="53" spans="1:7" x14ac:dyDescent="0.2">
      <c r="A53">
        <v>52</v>
      </c>
      <c r="B53" t="str">
        <f>'Raw Sales'!A61</f>
        <v>WINE</v>
      </c>
      <c r="C53" t="str">
        <f>'Raw Sales'!B61</f>
        <v>SHIRAZ</v>
      </c>
      <c r="D53" t="str">
        <f>'Raw Sales'!C61</f>
        <v>MYTHOS</v>
      </c>
      <c r="E53" t="str">
        <f>'Raw Sales'!D61</f>
        <v>750 ML</v>
      </c>
      <c r="F53" s="30">
        <f>'Raw Sales'!M61/TSales</f>
        <v>3.2932686845932591E-3</v>
      </c>
      <c r="G53" s="94"/>
    </row>
    <row r="54" spans="1:7" x14ac:dyDescent="0.2">
      <c r="A54">
        <v>53</v>
      </c>
      <c r="B54" t="str">
        <f>'Raw Sales'!A60</f>
        <v>WINE</v>
      </c>
      <c r="C54" t="str">
        <f>'Raw Sales'!B60</f>
        <v>SHIRAZ</v>
      </c>
      <c r="D54" t="str">
        <f>'Raw Sales'!C60</f>
        <v>DIEHARDEN</v>
      </c>
      <c r="E54" t="str">
        <f>'Raw Sales'!D60</f>
        <v>750 ML</v>
      </c>
      <c r="F54" s="30">
        <f>'Raw Sales'!M60/TSales</f>
        <v>3.1280508280261223E-3</v>
      </c>
      <c r="G54" s="94"/>
    </row>
    <row r="55" spans="1:7" x14ac:dyDescent="0.2">
      <c r="A55">
        <v>54</v>
      </c>
      <c r="B55" t="str">
        <f>'Raw Sales'!A44</f>
        <v>WINE</v>
      </c>
      <c r="C55" t="str">
        <f>'Raw Sales'!B44</f>
        <v>BEAUJOLIAS</v>
      </c>
      <c r="D55" t="str">
        <f>'Raw Sales'!C44</f>
        <v>NABLINCA</v>
      </c>
      <c r="E55" t="str">
        <f>'Raw Sales'!D44</f>
        <v>750 ML</v>
      </c>
      <c r="F55" s="30">
        <f>'Raw Sales'!M44/TSales</f>
        <v>3.1217442739373603E-3</v>
      </c>
      <c r="G55" s="94"/>
    </row>
    <row r="56" spans="1:7" x14ac:dyDescent="0.2">
      <c r="A56">
        <v>55</v>
      </c>
      <c r="B56" t="str">
        <f>'Raw Sales'!A54</f>
        <v>WINE</v>
      </c>
      <c r="C56" t="str">
        <f>'Raw Sales'!B54</f>
        <v>RIESLING</v>
      </c>
      <c r="D56" t="str">
        <f>'Raw Sales'!C54</f>
        <v>DIEHARDEN</v>
      </c>
      <c r="E56" t="str">
        <f>'Raw Sales'!D54</f>
        <v>750 ML</v>
      </c>
      <c r="F56" s="30">
        <f>'Raw Sales'!M54/TSales</f>
        <v>2.2085413813261361E-3</v>
      </c>
      <c r="G56" s="94"/>
    </row>
    <row r="57" spans="1:7" x14ac:dyDescent="0.2">
      <c r="A57">
        <v>56</v>
      </c>
      <c r="B57" t="str">
        <f>'Raw Sales'!A18</f>
        <v>BEER</v>
      </c>
      <c r="C57" t="str">
        <f>'Raw Sales'!B18</f>
        <v>KEG</v>
      </c>
      <c r="D57" t="str">
        <f>'Raw Sales'!C18</f>
        <v>FASS</v>
      </c>
      <c r="E57" t="str">
        <f>'Raw Sales'!D18</f>
        <v>50 LITRE</v>
      </c>
      <c r="F57" s="30">
        <f>'Raw Sales'!M18/TSales</f>
        <v>2.08249346290151E-3</v>
      </c>
      <c r="G57" s="94"/>
    </row>
    <row r="58" spans="1:7" x14ac:dyDescent="0.2">
      <c r="A58">
        <v>57</v>
      </c>
      <c r="B58" t="str">
        <f>'Raw Sales'!A24</f>
        <v>BEER</v>
      </c>
      <c r="C58" t="str">
        <f>'Raw Sales'!B24</f>
        <v>KEG</v>
      </c>
      <c r="D58" t="str">
        <f>'Raw Sales'!C24</f>
        <v>KE TAO</v>
      </c>
      <c r="E58" t="str">
        <f>'Raw Sales'!D24</f>
        <v>50 LITRE</v>
      </c>
      <c r="F58" s="30">
        <f>'Raw Sales'!M24/TSales</f>
        <v>2.0811628492915734E-3</v>
      </c>
      <c r="G58" s="94"/>
    </row>
    <row r="59" spans="1:7" x14ac:dyDescent="0.2">
      <c r="A59">
        <v>58</v>
      </c>
      <c r="B59" t="str">
        <f>'Raw Sales'!A26</f>
        <v>RTDs</v>
      </c>
      <c r="C59" t="str">
        <f>'Raw Sales'!B26</f>
        <v>BOURBON/DRY</v>
      </c>
      <c r="D59" t="str">
        <f>'Raw Sales'!C26</f>
        <v>HELVATIC</v>
      </c>
      <c r="E59" t="str">
        <f>'Raw Sales'!D26</f>
        <v>355 ML</v>
      </c>
      <c r="F59" s="30">
        <f>'Raw Sales'!M26/TSales</f>
        <v>1.7325698046050395E-3</v>
      </c>
      <c r="G59" s="94"/>
    </row>
    <row r="60" spans="1:7" x14ac:dyDescent="0.2">
      <c r="A60">
        <v>59</v>
      </c>
      <c r="B60" t="str">
        <f>'Raw Sales'!A52</f>
        <v>WINE</v>
      </c>
      <c r="C60" t="str">
        <f>'Raw Sales'!B52</f>
        <v>PINOT NOIR</v>
      </c>
      <c r="D60" t="str">
        <f>'Raw Sales'!C52</f>
        <v>MOSER GELT</v>
      </c>
      <c r="E60" t="str">
        <f>'Raw Sales'!D52</f>
        <v>750 ML</v>
      </c>
      <c r="F60" s="30">
        <f>'Raw Sales'!M52/TSales</f>
        <v>1.0414823609441813E-3</v>
      </c>
      <c r="G60" s="94"/>
    </row>
  </sheetData>
  <sortState ref="B2:F60">
    <sortCondition descending="1" ref="F2:F60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Wholesale Price List </vt:lpstr>
      <vt:lpstr>Raw Sales</vt:lpstr>
      <vt:lpstr>Sales Analysis</vt:lpstr>
      <vt:lpstr>Sales Commission</vt:lpstr>
      <vt:lpstr>Sales Target</vt:lpstr>
      <vt:lpstr>Product Analysis</vt:lpstr>
      <vt:lpstr>Commission</vt:lpstr>
      <vt:lpstr>REGION</vt:lpstr>
      <vt:lpstr>RegionSales</vt:lpstr>
      <vt:lpstr>TSales</vt:lpstr>
    </vt:vector>
  </TitlesOfParts>
  <Company>RMIT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TOLSON</dc:creator>
  <cp:lastModifiedBy>Ha Bui Ngan</cp:lastModifiedBy>
  <cp:lastPrinted>2019-10-21T04:14:22Z</cp:lastPrinted>
  <dcterms:created xsi:type="dcterms:W3CDTF">2007-11-13T03:55:50Z</dcterms:created>
  <dcterms:modified xsi:type="dcterms:W3CDTF">2019-11-04T10:07:22Z</dcterms:modified>
</cp:coreProperties>
</file>