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rioshi/Desktop/Decoding-Deceptive-Patterns/"/>
    </mc:Choice>
  </mc:AlternateContent>
  <xr:revisionPtr revIDLastSave="0" documentId="13_ncr:1_{2666E89B-6231-D84C-A06D-B4CC314759B4}" xr6:coauthVersionLast="47" xr6:coauthVersionMax="47" xr10:uidLastSave="{00000000-0000-0000-0000-000000000000}"/>
  <bookViews>
    <workbookView xWindow="0" yWindow="760" windowWidth="34560" windowHeight="19640" xr2:uid="{542EDA9B-4C27-A742-A9E1-8D84F295E3EB}"/>
  </bookViews>
  <sheets>
    <sheet name="Case 1_PZ" sheetId="1" r:id="rId1"/>
    <sheet name="Case 2_PR" sheetId="8" r:id="rId2"/>
    <sheet name="Case 3_PA" sheetId="9" r:id="rId3"/>
    <sheet name="Case 4_RM" sheetId="10" r:id="rId4"/>
    <sheet name="…..." sheetId="13" r:id="rId5"/>
    <sheet name="Template" sheetId="12" r:id="rId6"/>
    <sheet name="Weight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2" l="1"/>
  <c r="G8" i="12"/>
  <c r="D5" i="12"/>
  <c r="D4" i="12"/>
  <c r="D3" i="12"/>
  <c r="D6" i="12" s="1"/>
  <c r="D8" i="12" s="1"/>
  <c r="J8" i="10"/>
  <c r="J8" i="9"/>
  <c r="J8" i="8"/>
  <c r="J8" i="1"/>
  <c r="D4" i="8"/>
  <c r="G8" i="10"/>
  <c r="D5" i="10"/>
  <c r="D4" i="10"/>
  <c r="D3" i="10"/>
  <c r="G8" i="9"/>
  <c r="D5" i="9"/>
  <c r="D4" i="9"/>
  <c r="D3" i="9"/>
  <c r="G8" i="8"/>
  <c r="D5" i="8"/>
  <c r="D3" i="8"/>
  <c r="G14" i="12" l="1"/>
  <c r="G12" i="12"/>
  <c r="D6" i="10"/>
  <c r="D8" i="10" s="1"/>
  <c r="G14" i="10" s="1"/>
  <c r="D6" i="9"/>
  <c r="D8" i="9" s="1"/>
  <c r="G14" i="9" s="1"/>
  <c r="D6" i="8"/>
  <c r="D8" i="8" s="1"/>
  <c r="G12" i="8" s="1"/>
  <c r="G8" i="1"/>
  <c r="D5" i="1"/>
  <c r="D4" i="1"/>
  <c r="D3" i="1"/>
  <c r="G12" i="10" l="1"/>
  <c r="G12" i="9"/>
  <c r="G14" i="8"/>
  <c r="D6" i="1"/>
  <c r="D8" i="1" l="1"/>
  <c r="G14" i="1" l="1"/>
  <c r="G12" i="1"/>
</calcChain>
</file>

<file path=xl/sharedStrings.xml><?xml version="1.0" encoding="utf-8"?>
<sst xmlns="http://schemas.openxmlformats.org/spreadsheetml/2006/main" count="181" uniqueCount="38">
  <si>
    <t>Adv</t>
  </si>
  <si>
    <t>UI Feature</t>
  </si>
  <si>
    <t>Preliminary Knowledge</t>
  </si>
  <si>
    <t>Sequence</t>
  </si>
  <si>
    <t>Score</t>
  </si>
  <si>
    <t>Low</t>
  </si>
  <si>
    <t>Medium</t>
  </si>
  <si>
    <t>High</t>
  </si>
  <si>
    <t>Impact Factor</t>
  </si>
  <si>
    <t>Time</t>
  </si>
  <si>
    <t>Privacy</t>
  </si>
  <si>
    <t>Finance</t>
  </si>
  <si>
    <t>Adv Score</t>
  </si>
  <si>
    <t>Overall</t>
  </si>
  <si>
    <t>#NA</t>
  </si>
  <si>
    <t>Det</t>
  </si>
  <si>
    <t>Marking Item</t>
  </si>
  <si>
    <t>Type</t>
  </si>
  <si>
    <t>Defence</t>
  </si>
  <si>
    <t>Easy to detect</t>
  </si>
  <si>
    <t>Hard to detect</t>
  </si>
  <si>
    <t>Have Data</t>
  </si>
  <si>
    <t>Consequence</t>
  </si>
  <si>
    <t>yes or no</t>
  </si>
  <si>
    <t>yes</t>
  </si>
  <si>
    <t>no</t>
  </si>
  <si>
    <t>Det Score</t>
  </si>
  <si>
    <t>Risk Value</t>
  </si>
  <si>
    <t>yes or no
(Select from drop list below)</t>
  </si>
  <si>
    <t>Type
(Select from drop list below)</t>
  </si>
  <si>
    <t>Satisfied Decription
 (Select from drop list below)</t>
  </si>
  <si>
    <t>Risk value w/o human</t>
  </si>
  <si>
    <t>Yes</t>
  </si>
  <si>
    <t>No</t>
  </si>
  <si>
    <t>alpha</t>
  </si>
  <si>
    <t>beta</t>
  </si>
  <si>
    <t>Weights</t>
  </si>
  <si>
    <t>More Case Study will be released
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</si>
</sst>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36"/>
      <color theme="1"/>
      <name val="Aptos Narrow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D37D-F15E-CE40-964A-2E7D8A72846B}">
  <dimension ref="A1:J14"/>
  <sheetViews>
    <sheetView tabSelected="1" zoomScale="85" zoomScaleNormal="85" workbookViewId="0">
      <selection activeCell="H28" sqref="H28"/>
    </sheetView>
  </sheetViews>
  <sheetFormatPr baseColWidth="10" defaultColWidth="11" defaultRowHeight="16" x14ac:dyDescent="0.2"/>
  <cols>
    <col min="2" max="2" width="9.5" customWidth="1"/>
    <col min="3" max="3" width="25" customWidth="1"/>
    <col min="4" max="4" width="5.83203125" bestFit="1" customWidth="1"/>
    <col min="5" max="5" width="4.6640625" customWidth="1"/>
    <col min="6" max="6" width="23.83203125" customWidth="1"/>
    <col min="7" max="7" width="5.83203125" bestFit="1" customWidth="1"/>
    <col min="9" max="9" width="12.5" bestFit="1" customWidth="1"/>
    <col min="10" max="10" width="23.6640625" customWidth="1"/>
  </cols>
  <sheetData>
    <row r="1" spans="1:10" x14ac:dyDescent="0.2">
      <c r="A1" s="5" t="s">
        <v>0</v>
      </c>
      <c r="B1" s="5"/>
      <c r="C1" s="5"/>
      <c r="D1" s="5"/>
      <c r="F1" s="5" t="s">
        <v>15</v>
      </c>
      <c r="G1" s="5"/>
      <c r="I1" s="5" t="s">
        <v>22</v>
      </c>
      <c r="J1" s="5"/>
    </row>
    <row r="2" spans="1:10" ht="55" customHeight="1" x14ac:dyDescent="0.2">
      <c r="A2" s="4" t="s">
        <v>16</v>
      </c>
      <c r="B2" s="4"/>
      <c r="C2" s="2" t="s">
        <v>30</v>
      </c>
      <c r="D2" s="1" t="s">
        <v>4</v>
      </c>
      <c r="E2" s="3"/>
      <c r="F2" s="2" t="s">
        <v>29</v>
      </c>
      <c r="G2" s="1" t="s">
        <v>4</v>
      </c>
      <c r="H2" s="3"/>
      <c r="I2" s="1" t="s">
        <v>17</v>
      </c>
      <c r="J2" s="2" t="s">
        <v>28</v>
      </c>
    </row>
    <row r="3" spans="1:10" x14ac:dyDescent="0.2">
      <c r="A3" s="4" t="s">
        <v>1</v>
      </c>
      <c r="B3" s="4"/>
      <c r="C3" s="1" t="s">
        <v>5</v>
      </c>
      <c r="D3" s="1">
        <f>IF(C3="","",VLOOKUP(C3,Weights!A2:B4,2,FALSE))</f>
        <v>0.9</v>
      </c>
      <c r="E3" s="3"/>
      <c r="F3" s="1" t="s">
        <v>21</v>
      </c>
      <c r="G3" s="1">
        <v>0.73</v>
      </c>
      <c r="H3" s="3"/>
      <c r="I3" s="1" t="s">
        <v>9</v>
      </c>
      <c r="J3" s="1" t="s">
        <v>25</v>
      </c>
    </row>
    <row r="4" spans="1:10" x14ac:dyDescent="0.2">
      <c r="A4" s="4" t="s">
        <v>2</v>
      </c>
      <c r="B4" s="4"/>
      <c r="C4" s="1" t="s">
        <v>6</v>
      </c>
      <c r="D4" s="1">
        <f>IF(C4="","",VLOOKUP(C4,Weights!D2:E3,2,FALSE))</f>
        <v>0.5</v>
      </c>
      <c r="E4" s="3"/>
      <c r="F4" s="3"/>
      <c r="G4" s="3"/>
      <c r="H4" s="3"/>
      <c r="I4" s="1" t="s">
        <v>10</v>
      </c>
      <c r="J4" s="1" t="s">
        <v>24</v>
      </c>
    </row>
    <row r="5" spans="1:10" x14ac:dyDescent="0.2">
      <c r="A5" s="4" t="s">
        <v>3</v>
      </c>
      <c r="B5" s="4"/>
      <c r="C5" s="1" t="s">
        <v>5</v>
      </c>
      <c r="D5" s="1">
        <f>IF(C5="","",VLOOKUP(C5,Weights!G2:H4,2,FALSE))</f>
        <v>0.9</v>
      </c>
      <c r="E5" s="3"/>
      <c r="F5" s="3"/>
      <c r="G5" s="3"/>
      <c r="H5" s="3"/>
      <c r="I5" s="1" t="s">
        <v>11</v>
      </c>
      <c r="J5" s="1" t="s">
        <v>25</v>
      </c>
    </row>
    <row r="6" spans="1:10" x14ac:dyDescent="0.2">
      <c r="A6" s="4" t="s">
        <v>13</v>
      </c>
      <c r="B6" s="4"/>
      <c r="C6" s="1" t="s">
        <v>14</v>
      </c>
      <c r="D6" s="1">
        <f>IF(D3&lt;&gt;"",IF(D4&lt;&gt;"",IF(D5&lt;&gt;"",D3*0.5+D4*0.3+D5*0.2,""),""),"")</f>
        <v>0.78</v>
      </c>
      <c r="E6" s="3"/>
      <c r="F6" s="3"/>
      <c r="G6" s="3"/>
      <c r="H6" s="3"/>
      <c r="I6" s="3"/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4" t="s">
        <v>12</v>
      </c>
      <c r="B8" s="4"/>
      <c r="C8" s="4"/>
      <c r="D8" s="1">
        <f>IF(D6&lt;&gt;"",1-D6,"")</f>
        <v>0.21999999999999997</v>
      </c>
      <c r="E8" s="3"/>
      <c r="F8" s="1" t="s">
        <v>26</v>
      </c>
      <c r="G8" s="1">
        <f>IF(G3="","",G3)</f>
        <v>0.73</v>
      </c>
      <c r="H8" s="3"/>
      <c r="I8" s="1" t="s">
        <v>8</v>
      </c>
      <c r="J8" s="1">
        <f>IF(J3&lt;&gt;"",IF(J4&lt;&gt;"",IF(J5&lt;&gt;"",IF(J3="yes",0.075,0)+IF(J4="yes",0.15,0)+IF(J5="yes",0.275,0),""),""),"")</f>
        <v>0.15</v>
      </c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1" t="s">
        <v>27</v>
      </c>
      <c r="G12" s="1">
        <f>IF(D8&lt;&gt;"",IF(G8&lt;&gt;"",IF(J8&lt;&gt;"",ROUNDUP((((D8-G8+0.8)*(1+J8))*4),1),""),""),"")</f>
        <v>1.4000000000000001</v>
      </c>
      <c r="H12" s="3"/>
      <c r="I12" s="3"/>
      <c r="J12" s="3"/>
    </row>
    <row r="14" spans="1:10" x14ac:dyDescent="0.2">
      <c r="F14" s="1" t="s">
        <v>31</v>
      </c>
      <c r="G14" s="1">
        <f>IF(D8&lt;&gt;"",IF(G8&lt;&gt;"",IF(J8&lt;&gt;"",ROUNDUP((((0.5-G8+0.8)*(1+J8))*4),1),""),""),"")</f>
        <v>2.7</v>
      </c>
    </row>
  </sheetData>
  <mergeCells count="9">
    <mergeCell ref="A8:C8"/>
    <mergeCell ref="A6:B6"/>
    <mergeCell ref="F1:G1"/>
    <mergeCell ref="I1:J1"/>
    <mergeCell ref="A3:B3"/>
    <mergeCell ref="A4:B4"/>
    <mergeCell ref="A5:B5"/>
    <mergeCell ref="A1:D1"/>
    <mergeCell ref="A2:B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AB8B87E-37D1-CB41-840E-01ACA2EB10A6}">
          <x14:formula1>
            <xm:f>Weights!$A$2:$A$4</xm:f>
          </x14:formula1>
          <xm:sqref>C3</xm:sqref>
        </x14:dataValidation>
        <x14:dataValidation type="list" allowBlank="1" showInputMessage="1" showErrorMessage="1" xr:uid="{C7315E04-6A67-8942-9DC9-AD6CB9A6CF2E}">
          <x14:formula1>
            <xm:f>Weights!$D$2:$D$4</xm:f>
          </x14:formula1>
          <xm:sqref>C4</xm:sqref>
        </x14:dataValidation>
        <x14:dataValidation type="list" allowBlank="1" showInputMessage="1" showErrorMessage="1" xr:uid="{A4E9A481-B187-3348-BAF5-EED96C6A12BB}">
          <x14:formula1>
            <xm:f>Weights!$G$2:$G$4</xm:f>
          </x14:formula1>
          <xm:sqref>C5</xm:sqref>
        </x14:dataValidation>
        <x14:dataValidation type="list" allowBlank="1" showInputMessage="1" showErrorMessage="1" xr:uid="{28817776-30D2-834C-B76A-1111F63234D8}">
          <x14:formula1>
            <xm:f>Weights!$J$2:$J$4</xm:f>
          </x14:formula1>
          <xm:sqref>F3</xm:sqref>
        </x14:dataValidation>
        <x14:dataValidation type="list" allowBlank="1" showInputMessage="1" showErrorMessage="1" xr:uid="{466761F9-57A5-D54B-95E2-2C8934D40899}">
          <x14:formula1>
            <xm:f>Weights!$P$2:$P$3</xm:f>
          </x14:formula1>
          <xm:sqref>J3:J5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34173-4D80-4E39-B993-5A85CF20FC04}">
  <dimension ref="A1:J14"/>
  <sheetViews>
    <sheetView zoomScale="85" zoomScaleNormal="85" workbookViewId="0">
      <selection activeCell="J9" sqref="J9"/>
    </sheetView>
  </sheetViews>
  <sheetFormatPr baseColWidth="10" defaultColWidth="11" defaultRowHeight="16" x14ac:dyDescent="0.2"/>
  <cols>
    <col min="2" max="2" width="9.5" customWidth="1"/>
    <col min="3" max="3" width="25" customWidth="1"/>
    <col min="4" max="4" width="5.83203125" bestFit="1" customWidth="1"/>
    <col min="5" max="5" width="4.6640625" customWidth="1"/>
    <col min="6" max="6" width="23.83203125" customWidth="1"/>
    <col min="7" max="7" width="5.83203125" bestFit="1" customWidth="1"/>
    <col min="9" max="9" width="12.5" bestFit="1" customWidth="1"/>
    <col min="10" max="10" width="23.6640625" customWidth="1"/>
  </cols>
  <sheetData>
    <row r="1" spans="1:10" x14ac:dyDescent="0.2">
      <c r="A1" s="5" t="s">
        <v>0</v>
      </c>
      <c r="B1" s="5"/>
      <c r="C1" s="5"/>
      <c r="D1" s="5"/>
      <c r="F1" s="5" t="s">
        <v>15</v>
      </c>
      <c r="G1" s="5"/>
      <c r="I1" s="5" t="s">
        <v>22</v>
      </c>
      <c r="J1" s="5"/>
    </row>
    <row r="2" spans="1:10" ht="55" customHeight="1" x14ac:dyDescent="0.2">
      <c r="A2" s="4" t="s">
        <v>16</v>
      </c>
      <c r="B2" s="4"/>
      <c r="C2" s="2" t="s">
        <v>30</v>
      </c>
      <c r="D2" s="1" t="s">
        <v>4</v>
      </c>
      <c r="E2" s="3"/>
      <c r="F2" s="2" t="s">
        <v>29</v>
      </c>
      <c r="G2" s="1" t="s">
        <v>4</v>
      </c>
      <c r="H2" s="3"/>
      <c r="I2" s="1" t="s">
        <v>17</v>
      </c>
      <c r="J2" s="2" t="s">
        <v>28</v>
      </c>
    </row>
    <row r="3" spans="1:10" x14ac:dyDescent="0.2">
      <c r="A3" s="4" t="s">
        <v>1</v>
      </c>
      <c r="B3" s="4"/>
      <c r="C3" s="1" t="s">
        <v>5</v>
      </c>
      <c r="D3" s="1">
        <f>IF(C3="","",VLOOKUP(C3,Weights!A2:B4,2,FALSE))</f>
        <v>0.9</v>
      </c>
      <c r="E3" s="3"/>
      <c r="F3" s="1" t="s">
        <v>21</v>
      </c>
      <c r="G3" s="1">
        <v>0.18</v>
      </c>
      <c r="H3" s="3"/>
      <c r="I3" s="1" t="s">
        <v>9</v>
      </c>
      <c r="J3" s="1" t="s">
        <v>24</v>
      </c>
    </row>
    <row r="4" spans="1:10" x14ac:dyDescent="0.2">
      <c r="A4" s="4" t="s">
        <v>2</v>
      </c>
      <c r="B4" s="4"/>
      <c r="C4" s="1" t="s">
        <v>5</v>
      </c>
      <c r="D4" s="1">
        <f>IF(C4="","",VLOOKUP(C4,Weights!D2:E4,2,FALSE))</f>
        <v>0.9</v>
      </c>
      <c r="E4" s="3"/>
      <c r="F4" s="3"/>
      <c r="G4" s="3"/>
      <c r="H4" s="3"/>
      <c r="I4" s="1" t="s">
        <v>10</v>
      </c>
      <c r="J4" s="1" t="s">
        <v>25</v>
      </c>
    </row>
    <row r="5" spans="1:10" x14ac:dyDescent="0.2">
      <c r="A5" s="4" t="s">
        <v>3</v>
      </c>
      <c r="B5" s="4"/>
      <c r="C5" s="1" t="s">
        <v>5</v>
      </c>
      <c r="D5" s="1">
        <f>IF(C5="","",VLOOKUP(C5,Weights!G2:H4,2,FALSE))</f>
        <v>0.9</v>
      </c>
      <c r="E5" s="3"/>
      <c r="F5" s="3"/>
      <c r="G5" s="3"/>
      <c r="H5" s="3"/>
      <c r="I5" s="1" t="s">
        <v>11</v>
      </c>
      <c r="J5" s="1" t="s">
        <v>25</v>
      </c>
    </row>
    <row r="6" spans="1:10" x14ac:dyDescent="0.2">
      <c r="A6" s="4" t="s">
        <v>13</v>
      </c>
      <c r="B6" s="4"/>
      <c r="C6" s="1" t="s">
        <v>14</v>
      </c>
      <c r="D6" s="1">
        <f>IF(D3&lt;&gt;"",IF(D4&lt;&gt;"",IF(D5&lt;&gt;"",D3*0.5+D4*0.3+D5*0.2,""),""),"")</f>
        <v>0.9</v>
      </c>
      <c r="E6" s="3"/>
      <c r="F6" s="3"/>
      <c r="G6" s="3"/>
      <c r="H6" s="3"/>
      <c r="I6" s="3"/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4" t="s">
        <v>12</v>
      </c>
      <c r="B8" s="4"/>
      <c r="C8" s="4"/>
      <c r="D8" s="1">
        <f>IF(D6&lt;&gt;"",1-D6,"")</f>
        <v>9.9999999999999978E-2</v>
      </c>
      <c r="E8" s="3"/>
      <c r="F8" s="1" t="s">
        <v>26</v>
      </c>
      <c r="G8" s="1">
        <f>IF(G3="","",G3)</f>
        <v>0.18</v>
      </c>
      <c r="H8" s="3"/>
      <c r="I8" s="1" t="s">
        <v>8</v>
      </c>
      <c r="J8" s="1">
        <f>IF(J3&lt;&gt;"",IF(J4&lt;&gt;"",IF(J5&lt;&gt;"",IF(J3="yes",0.075,0)+IF(J4="yes",0.15,0)+IF(J5="yes",0.275,0),""),""),"")</f>
        <v>7.4999999999999997E-2</v>
      </c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1" t="s">
        <v>27</v>
      </c>
      <c r="G12" s="1">
        <f>IF(D8&lt;&gt;"",IF(G8&lt;&gt;"",IF(J8&lt;&gt;"",ROUNDUP((((D8-G8+0.8)*(1+J8))*4),1),""),""),"")</f>
        <v>3.1</v>
      </c>
      <c r="H12" s="3"/>
      <c r="I12" s="3"/>
      <c r="J12" s="3"/>
    </row>
    <row r="14" spans="1:10" x14ac:dyDescent="0.2">
      <c r="F14" s="1" t="s">
        <v>31</v>
      </c>
      <c r="G14" s="1">
        <f>IF(D8&lt;&gt;"",IF(G8&lt;&gt;"",IF(J8&lt;&gt;"",ROUNDUP((((0.5-G8+0.8)*(1+J8))*4),1),""),""),"")</f>
        <v>4.8999999999999995</v>
      </c>
    </row>
  </sheetData>
  <mergeCells count="9">
    <mergeCell ref="A6:B6"/>
    <mergeCell ref="A8:C8"/>
    <mergeCell ref="A1:D1"/>
    <mergeCell ref="F1:G1"/>
    <mergeCell ref="I1:J1"/>
    <mergeCell ref="A2:B2"/>
    <mergeCell ref="A3:B3"/>
    <mergeCell ref="A4:B4"/>
    <mergeCell ref="A5:B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C4C2044-7543-477F-B3A3-36E6E8A0CF9D}">
          <x14:formula1>
            <xm:f>Weights!$P$2:$P$3</xm:f>
          </x14:formula1>
          <xm:sqref>J3:J5</xm:sqref>
        </x14:dataValidation>
        <x14:dataValidation type="list" allowBlank="1" showInputMessage="1" showErrorMessage="1" xr:uid="{AB9A3DB9-FEA1-433C-AEFA-5543AD2122D1}">
          <x14:formula1>
            <xm:f>Weights!$J$2:$J$4</xm:f>
          </x14:formula1>
          <xm:sqref>F3</xm:sqref>
        </x14:dataValidation>
        <x14:dataValidation type="list" allowBlank="1" showInputMessage="1" showErrorMessage="1" xr:uid="{2214866D-1E94-4E8A-97D7-635EA86F3A05}">
          <x14:formula1>
            <xm:f>Weights!$G$2:$G$4</xm:f>
          </x14:formula1>
          <xm:sqref>C5</xm:sqref>
        </x14:dataValidation>
        <x14:dataValidation type="list" allowBlank="1" showInputMessage="1" showErrorMessage="1" xr:uid="{5D5AD503-58BB-4CF0-8539-480BF3399D30}">
          <x14:formula1>
            <xm:f>Weights!$D$2:$D$4</xm:f>
          </x14:formula1>
          <xm:sqref>C4</xm:sqref>
        </x14:dataValidation>
        <x14:dataValidation type="list" allowBlank="1" showInputMessage="1" showErrorMessage="1" xr:uid="{99EF4AAB-F521-40F3-8DE9-C6F3A2720781}">
          <x14:formula1>
            <xm:f>Weights!$A$2:$A$4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687D-097D-4F23-9A5B-4DB3EE88FC4D}">
  <dimension ref="A1:J14"/>
  <sheetViews>
    <sheetView zoomScale="85" zoomScaleNormal="85" workbookViewId="0">
      <selection activeCell="J9" sqref="J9"/>
    </sheetView>
  </sheetViews>
  <sheetFormatPr baseColWidth="10" defaultColWidth="11" defaultRowHeight="16" x14ac:dyDescent="0.2"/>
  <cols>
    <col min="2" max="2" width="9.5" customWidth="1"/>
    <col min="3" max="3" width="25" customWidth="1"/>
    <col min="4" max="4" width="5.83203125" bestFit="1" customWidth="1"/>
    <col min="5" max="5" width="4.6640625" customWidth="1"/>
    <col min="6" max="6" width="23.83203125" customWidth="1"/>
    <col min="7" max="7" width="5.83203125" bestFit="1" customWidth="1"/>
    <col min="9" max="9" width="12.5" bestFit="1" customWidth="1"/>
    <col min="10" max="10" width="23.6640625" customWidth="1"/>
  </cols>
  <sheetData>
    <row r="1" spans="1:10" x14ac:dyDescent="0.2">
      <c r="A1" s="5" t="s">
        <v>0</v>
      </c>
      <c r="B1" s="5"/>
      <c r="C1" s="5"/>
      <c r="D1" s="5"/>
      <c r="F1" s="5" t="s">
        <v>15</v>
      </c>
      <c r="G1" s="5"/>
      <c r="I1" s="5" t="s">
        <v>22</v>
      </c>
      <c r="J1" s="5"/>
    </row>
    <row r="2" spans="1:10" ht="55" customHeight="1" x14ac:dyDescent="0.2">
      <c r="A2" s="4" t="s">
        <v>16</v>
      </c>
      <c r="B2" s="4"/>
      <c r="C2" s="2" t="s">
        <v>30</v>
      </c>
      <c r="D2" s="1" t="s">
        <v>4</v>
      </c>
      <c r="E2" s="3"/>
      <c r="F2" s="2" t="s">
        <v>29</v>
      </c>
      <c r="G2" s="1" t="s">
        <v>4</v>
      </c>
      <c r="H2" s="3"/>
      <c r="I2" s="1" t="s">
        <v>17</v>
      </c>
      <c r="J2" s="2" t="s">
        <v>28</v>
      </c>
    </row>
    <row r="3" spans="1:10" x14ac:dyDescent="0.2">
      <c r="A3" s="4" t="s">
        <v>1</v>
      </c>
      <c r="B3" s="4"/>
      <c r="C3" s="1" t="s">
        <v>7</v>
      </c>
      <c r="D3" s="1">
        <f>IF(C3="","",VLOOKUP(C3,Weights!A2:B4,2,FALSE))</f>
        <v>0.1</v>
      </c>
      <c r="E3" s="3"/>
      <c r="F3" s="1" t="s">
        <v>21</v>
      </c>
      <c r="G3" s="1">
        <v>0.77</v>
      </c>
      <c r="H3" s="3"/>
      <c r="I3" s="1" t="s">
        <v>9</v>
      </c>
      <c r="J3" s="1" t="s">
        <v>24</v>
      </c>
    </row>
    <row r="4" spans="1:10" x14ac:dyDescent="0.2">
      <c r="A4" s="4" t="s">
        <v>2</v>
      </c>
      <c r="B4" s="4"/>
      <c r="C4" s="1" t="s">
        <v>7</v>
      </c>
      <c r="D4" s="1">
        <f>IF(C4="","",VLOOKUP(C4,Weights!D2:E3,2,FALSE))</f>
        <v>0.1</v>
      </c>
      <c r="E4" s="3"/>
      <c r="F4" s="3"/>
      <c r="G4" s="3"/>
      <c r="H4" s="3"/>
      <c r="I4" s="1" t="s">
        <v>10</v>
      </c>
      <c r="J4" s="1" t="s">
        <v>25</v>
      </c>
    </row>
    <row r="5" spans="1:10" x14ac:dyDescent="0.2">
      <c r="A5" s="4" t="s">
        <v>3</v>
      </c>
      <c r="B5" s="4"/>
      <c r="C5" s="1" t="s">
        <v>6</v>
      </c>
      <c r="D5" s="1">
        <f>IF(C5="","",VLOOKUP(C5,Weights!G2:H4,2,FALSE))</f>
        <v>0.5</v>
      </c>
      <c r="E5" s="3"/>
      <c r="F5" s="3"/>
      <c r="G5" s="3"/>
      <c r="H5" s="3"/>
      <c r="I5" s="1" t="s">
        <v>11</v>
      </c>
      <c r="J5" s="1" t="s">
        <v>25</v>
      </c>
    </row>
    <row r="6" spans="1:10" x14ac:dyDescent="0.2">
      <c r="A6" s="4" t="s">
        <v>13</v>
      </c>
      <c r="B6" s="4"/>
      <c r="C6" s="1" t="s">
        <v>14</v>
      </c>
      <c r="D6" s="1">
        <f>IF(D3&lt;&gt;"",IF(D4&lt;&gt;"",IF(D5&lt;&gt;"",D3*0.5+D4*0.3+D5*0.2,""),""),"")</f>
        <v>0.18</v>
      </c>
      <c r="E6" s="3"/>
      <c r="F6" s="3"/>
      <c r="G6" s="3"/>
      <c r="H6" s="3"/>
      <c r="I6" s="3"/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4" t="s">
        <v>12</v>
      </c>
      <c r="B8" s="4"/>
      <c r="C8" s="4"/>
      <c r="D8" s="1">
        <f>IF(D6&lt;&gt;"",1-D6,"")</f>
        <v>0.82000000000000006</v>
      </c>
      <c r="E8" s="3"/>
      <c r="F8" s="1" t="s">
        <v>26</v>
      </c>
      <c r="G8" s="1">
        <f>IF(G3="","",G3)</f>
        <v>0.77</v>
      </c>
      <c r="H8" s="3"/>
      <c r="I8" s="1" t="s">
        <v>8</v>
      </c>
      <c r="J8" s="1">
        <f>IF(J3&lt;&gt;"",IF(J4&lt;&gt;"",IF(J5&lt;&gt;"",IF(J3="yes",0.075,0)+IF(J4="yes",0.15,0)+IF(J5="yes",0.275,0),""),""),"")</f>
        <v>7.4999999999999997E-2</v>
      </c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1" t="s">
        <v>27</v>
      </c>
      <c r="G12" s="1">
        <f>IF(D8&lt;&gt;"",IF(G8&lt;&gt;"",IF(J8&lt;&gt;"",ROUNDUP((((D8-G8+0.8)*(1+J8))*4),1),""),""),"")</f>
        <v>3.7</v>
      </c>
      <c r="H12" s="3"/>
      <c r="I12" s="3"/>
      <c r="J12" s="3"/>
    </row>
    <row r="14" spans="1:10" x14ac:dyDescent="0.2">
      <c r="F14" s="1" t="s">
        <v>31</v>
      </c>
      <c r="G14" s="1">
        <f>IF(D8&lt;&gt;"",IF(G8&lt;&gt;"",IF(J8&lt;&gt;"",ROUNDUP((((0.5-G8+0.8)*(1+J8))*4),1),""),""),"")</f>
        <v>2.3000000000000003</v>
      </c>
    </row>
  </sheetData>
  <mergeCells count="9">
    <mergeCell ref="A6:B6"/>
    <mergeCell ref="A8:C8"/>
    <mergeCell ref="A1:D1"/>
    <mergeCell ref="F1:G1"/>
    <mergeCell ref="I1:J1"/>
    <mergeCell ref="A2:B2"/>
    <mergeCell ref="A3:B3"/>
    <mergeCell ref="A4:B4"/>
    <mergeCell ref="A5:B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249542A-C41F-4ABE-9B7D-D4FDD59D6306}">
          <x14:formula1>
            <xm:f>Weights!$A$2:$A$4</xm:f>
          </x14:formula1>
          <xm:sqref>C3</xm:sqref>
        </x14:dataValidation>
        <x14:dataValidation type="list" allowBlank="1" showInputMessage="1" showErrorMessage="1" xr:uid="{45573121-669C-4372-A112-DEE607D933C2}">
          <x14:formula1>
            <xm:f>Weights!$D$2:$D$4</xm:f>
          </x14:formula1>
          <xm:sqref>C4</xm:sqref>
        </x14:dataValidation>
        <x14:dataValidation type="list" allowBlank="1" showInputMessage="1" showErrorMessage="1" xr:uid="{3AD58BA9-69E4-4C52-8953-CB554B635300}">
          <x14:formula1>
            <xm:f>Weights!$G$2:$G$4</xm:f>
          </x14:formula1>
          <xm:sqref>C5</xm:sqref>
        </x14:dataValidation>
        <x14:dataValidation type="list" allowBlank="1" showInputMessage="1" showErrorMessage="1" xr:uid="{658C67B6-30ED-44A8-A4B2-2FC0E67C2DD6}">
          <x14:formula1>
            <xm:f>Weights!$J$2:$J$4</xm:f>
          </x14:formula1>
          <xm:sqref>F3</xm:sqref>
        </x14:dataValidation>
        <x14:dataValidation type="list" allowBlank="1" showInputMessage="1" showErrorMessage="1" xr:uid="{4B549079-5200-4E6E-A7AA-5F7843E01D25}">
          <x14:formula1>
            <xm:f>Weights!$P$2:$P$3</xm:f>
          </x14:formula1>
          <xm:sqref>J3:J5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12A0-8C77-4D14-833E-114542D9922F}">
  <dimension ref="A1:J14"/>
  <sheetViews>
    <sheetView zoomScale="85" zoomScaleNormal="85" workbookViewId="0">
      <selection activeCell="F27" sqref="F27"/>
    </sheetView>
  </sheetViews>
  <sheetFormatPr baseColWidth="10" defaultColWidth="11" defaultRowHeight="16" x14ac:dyDescent="0.2"/>
  <cols>
    <col min="2" max="2" width="9.5" customWidth="1"/>
    <col min="3" max="3" width="25" customWidth="1"/>
    <col min="4" max="4" width="5.83203125" bestFit="1" customWidth="1"/>
    <col min="5" max="5" width="4.6640625" customWidth="1"/>
    <col min="6" max="6" width="23.83203125" customWidth="1"/>
    <col min="7" max="7" width="5.83203125" bestFit="1" customWidth="1"/>
    <col min="9" max="9" width="12.5" bestFit="1" customWidth="1"/>
    <col min="10" max="10" width="23.6640625" customWidth="1"/>
  </cols>
  <sheetData>
    <row r="1" spans="1:10" x14ac:dyDescent="0.2">
      <c r="A1" s="5" t="s">
        <v>0</v>
      </c>
      <c r="B1" s="5"/>
      <c r="C1" s="5"/>
      <c r="D1" s="5"/>
      <c r="F1" s="5" t="s">
        <v>15</v>
      </c>
      <c r="G1" s="5"/>
      <c r="I1" s="5" t="s">
        <v>22</v>
      </c>
      <c r="J1" s="5"/>
    </row>
    <row r="2" spans="1:10" ht="55" customHeight="1" x14ac:dyDescent="0.2">
      <c r="A2" s="4" t="s">
        <v>16</v>
      </c>
      <c r="B2" s="4"/>
      <c r="C2" s="2" t="s">
        <v>30</v>
      </c>
      <c r="D2" s="1" t="s">
        <v>4</v>
      </c>
      <c r="E2" s="3"/>
      <c r="F2" s="2" t="s">
        <v>29</v>
      </c>
      <c r="G2" s="1" t="s">
        <v>4</v>
      </c>
      <c r="H2" s="3"/>
      <c r="I2" s="1" t="s">
        <v>17</v>
      </c>
      <c r="J2" s="2" t="s">
        <v>28</v>
      </c>
    </row>
    <row r="3" spans="1:10" x14ac:dyDescent="0.2">
      <c r="A3" s="4" t="s">
        <v>1</v>
      </c>
      <c r="B3" s="4"/>
      <c r="C3" s="1" t="s">
        <v>7</v>
      </c>
      <c r="D3" s="1">
        <f>IF(C3="","",VLOOKUP(C3,Weights!A2:B4,2,FALSE))</f>
        <v>0.1</v>
      </c>
      <c r="E3" s="3"/>
      <c r="F3" s="1" t="s">
        <v>21</v>
      </c>
      <c r="G3" s="1">
        <v>0.18</v>
      </c>
      <c r="H3" s="3"/>
      <c r="I3" s="1" t="s">
        <v>9</v>
      </c>
      <c r="J3" s="1" t="s">
        <v>24</v>
      </c>
    </row>
    <row r="4" spans="1:10" x14ac:dyDescent="0.2">
      <c r="A4" s="4" t="s">
        <v>2</v>
      </c>
      <c r="B4" s="4"/>
      <c r="C4" s="1" t="s">
        <v>7</v>
      </c>
      <c r="D4" s="1">
        <f>IF(C4="","",VLOOKUP(C4,Weights!D2:E3,2,FALSE))</f>
        <v>0.1</v>
      </c>
      <c r="E4" s="3"/>
      <c r="F4" s="3"/>
      <c r="G4" s="3"/>
      <c r="H4" s="3"/>
      <c r="I4" s="1" t="s">
        <v>10</v>
      </c>
      <c r="J4" s="1" t="s">
        <v>25</v>
      </c>
    </row>
    <row r="5" spans="1:10" x14ac:dyDescent="0.2">
      <c r="A5" s="4" t="s">
        <v>3</v>
      </c>
      <c r="B5" s="4"/>
      <c r="C5" s="1" t="s">
        <v>7</v>
      </c>
      <c r="D5" s="1">
        <f>IF(C5="","",VLOOKUP(C5,Weights!G2:H4,2,FALSE))</f>
        <v>0.1</v>
      </c>
      <c r="E5" s="3"/>
      <c r="F5" s="3"/>
      <c r="G5" s="3"/>
      <c r="H5" s="3"/>
      <c r="I5" s="1" t="s">
        <v>11</v>
      </c>
      <c r="J5" s="1" t="s">
        <v>24</v>
      </c>
    </row>
    <row r="6" spans="1:10" x14ac:dyDescent="0.2">
      <c r="A6" s="4" t="s">
        <v>13</v>
      </c>
      <c r="B6" s="4"/>
      <c r="C6" s="1" t="s">
        <v>14</v>
      </c>
      <c r="D6" s="1">
        <f>IF(D3&lt;&gt;"",IF(D4&lt;&gt;"",IF(D5&lt;&gt;"",D3*0.5+D4*0.3+D5*0.2,""),""),"")</f>
        <v>0.1</v>
      </c>
      <c r="E6" s="3"/>
      <c r="F6" s="3"/>
      <c r="G6" s="3"/>
      <c r="H6" s="3"/>
      <c r="I6" s="3"/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4" t="s">
        <v>12</v>
      </c>
      <c r="B8" s="4"/>
      <c r="C8" s="4"/>
      <c r="D8" s="1">
        <f>IF(D6&lt;&gt;"",1-D6,"")</f>
        <v>0.9</v>
      </c>
      <c r="E8" s="3"/>
      <c r="F8" s="1" t="s">
        <v>26</v>
      </c>
      <c r="G8" s="1">
        <f>IF(G3="","",G3)</f>
        <v>0.18</v>
      </c>
      <c r="H8" s="3"/>
      <c r="I8" s="1" t="s">
        <v>8</v>
      </c>
      <c r="J8" s="1">
        <f>IF(J3&lt;&gt;"",IF(J4&lt;&gt;"",IF(J5&lt;&gt;"",IF(J3="yes",0.075,0)+IF(J4="yes",0.15,0)+IF(J5="yes",0.275,0),""),""),"")</f>
        <v>0.35000000000000003</v>
      </c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1" t="s">
        <v>27</v>
      </c>
      <c r="G12" s="1">
        <f>IF(D8&lt;&gt;"",IF(G8&lt;&gt;"",IF(J8&lt;&gt;"",ROUNDUP((((D8-G8+0.8)*(1+J8))*4),1),""),""),"")</f>
        <v>8.2999999999999989</v>
      </c>
      <c r="H12" s="3"/>
      <c r="I12" s="3"/>
      <c r="J12" s="3"/>
    </row>
    <row r="14" spans="1:10" x14ac:dyDescent="0.2">
      <c r="F14" s="1" t="s">
        <v>31</v>
      </c>
      <c r="G14" s="1">
        <f>IF(D8&lt;&gt;"",IF(G8&lt;&gt;"",IF(J8&lt;&gt;"",ROUNDUP((((0.5-G8+0.8)*(1+J8))*4),1),""),""),"")</f>
        <v>6.1</v>
      </c>
    </row>
  </sheetData>
  <mergeCells count="9">
    <mergeCell ref="A6:B6"/>
    <mergeCell ref="A8:C8"/>
    <mergeCell ref="A1:D1"/>
    <mergeCell ref="F1:G1"/>
    <mergeCell ref="I1:J1"/>
    <mergeCell ref="A2:B2"/>
    <mergeCell ref="A3:B3"/>
    <mergeCell ref="A4:B4"/>
    <mergeCell ref="A5:B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2C16FBB-CBAB-4974-BB14-93B2B4E82344}">
          <x14:formula1>
            <xm:f>Weights!$A$2:$A$4</xm:f>
          </x14:formula1>
          <xm:sqref>C3</xm:sqref>
        </x14:dataValidation>
        <x14:dataValidation type="list" allowBlank="1" showInputMessage="1" showErrorMessage="1" xr:uid="{6CABD77A-711F-42B0-8922-0A971119EEDF}">
          <x14:formula1>
            <xm:f>Weights!$D$2:$D$4</xm:f>
          </x14:formula1>
          <xm:sqref>C4</xm:sqref>
        </x14:dataValidation>
        <x14:dataValidation type="list" allowBlank="1" showInputMessage="1" showErrorMessage="1" xr:uid="{D706991D-3EE4-4F54-B9FA-19035DEBF55B}">
          <x14:formula1>
            <xm:f>Weights!$G$2:$G$4</xm:f>
          </x14:formula1>
          <xm:sqref>C5</xm:sqref>
        </x14:dataValidation>
        <x14:dataValidation type="list" allowBlank="1" showInputMessage="1" showErrorMessage="1" xr:uid="{9795A5CF-E9DA-4077-8BD4-A409CB266CB3}">
          <x14:formula1>
            <xm:f>Weights!$J$2:$J$4</xm:f>
          </x14:formula1>
          <xm:sqref>F3</xm:sqref>
        </x14:dataValidation>
        <x14:dataValidation type="list" allowBlank="1" showInputMessage="1" showErrorMessage="1" xr:uid="{2B528B79-3F84-422D-B54B-B2C4F8AD16FD}">
          <x14:formula1>
            <xm:f>Weights!$P$2:$P$3</xm:f>
          </x14:formula1>
          <xm:sqref>J3:J5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E35D-BC31-B74B-B4CC-03C25153706C}">
  <dimension ref="G14:S26"/>
  <sheetViews>
    <sheetView workbookViewId="0">
      <selection activeCell="J36" sqref="J36"/>
    </sheetView>
  </sheetViews>
  <sheetFormatPr baseColWidth="10" defaultRowHeight="16" x14ac:dyDescent="0.2"/>
  <sheetData>
    <row r="14" spans="7:19" x14ac:dyDescent="0.2">
      <c r="G14" s="6" t="s">
        <v>37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7:19" x14ac:dyDescent="0.2"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7:19" x14ac:dyDescent="0.2"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7:19" x14ac:dyDescent="0.2"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7:19" x14ac:dyDescent="0.2"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7:19" x14ac:dyDescent="0.2"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7:19" x14ac:dyDescent="0.2"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7:19" x14ac:dyDescent="0.2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7:19" x14ac:dyDescent="0.2"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7:19" x14ac:dyDescent="0.2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7:19" x14ac:dyDescent="0.2"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7:19" x14ac:dyDescent="0.2"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7:19" x14ac:dyDescent="0.2"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</sheetData>
  <mergeCells count="1">
    <mergeCell ref="G14:S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34C1-A551-044B-B085-4365ACBEB0EF}">
  <dimension ref="A1:J14"/>
  <sheetViews>
    <sheetView zoomScale="85" zoomScaleNormal="85" workbookViewId="0">
      <selection activeCell="J31" sqref="J31"/>
    </sheetView>
  </sheetViews>
  <sheetFormatPr baseColWidth="10" defaultColWidth="11" defaultRowHeight="16" x14ac:dyDescent="0.2"/>
  <cols>
    <col min="2" max="2" width="9.5" customWidth="1"/>
    <col min="3" max="3" width="25" customWidth="1"/>
    <col min="4" max="4" width="5.83203125" bestFit="1" customWidth="1"/>
    <col min="5" max="5" width="4.6640625" customWidth="1"/>
    <col min="6" max="6" width="23.83203125" customWidth="1"/>
    <col min="7" max="7" width="5.83203125" bestFit="1" customWidth="1"/>
    <col min="9" max="9" width="12.5" bestFit="1" customWidth="1"/>
    <col min="10" max="10" width="23.6640625" customWidth="1"/>
  </cols>
  <sheetData>
    <row r="1" spans="1:10" x14ac:dyDescent="0.2">
      <c r="A1" s="5" t="s">
        <v>0</v>
      </c>
      <c r="B1" s="5"/>
      <c r="C1" s="5"/>
      <c r="D1" s="5"/>
      <c r="F1" s="5" t="s">
        <v>15</v>
      </c>
      <c r="G1" s="5"/>
      <c r="I1" s="5" t="s">
        <v>22</v>
      </c>
      <c r="J1" s="5"/>
    </row>
    <row r="2" spans="1:10" ht="55" customHeight="1" x14ac:dyDescent="0.2">
      <c r="A2" s="4" t="s">
        <v>16</v>
      </c>
      <c r="B2" s="4"/>
      <c r="C2" s="2" t="s">
        <v>30</v>
      </c>
      <c r="D2" s="1" t="s">
        <v>4</v>
      </c>
      <c r="E2" s="3"/>
      <c r="F2" s="2" t="s">
        <v>29</v>
      </c>
      <c r="G2" s="1" t="s">
        <v>4</v>
      </c>
      <c r="H2" s="3"/>
      <c r="I2" s="1" t="s">
        <v>17</v>
      </c>
      <c r="J2" s="2" t="s">
        <v>28</v>
      </c>
    </row>
    <row r="3" spans="1:10" x14ac:dyDescent="0.2">
      <c r="A3" s="4" t="s">
        <v>1</v>
      </c>
      <c r="B3" s="4"/>
      <c r="C3" s="1"/>
      <c r="D3" s="1" t="str">
        <f>IF(C3="","",VLOOKUP(C3,Weights!A2:B4,2,FALSE))</f>
        <v/>
      </c>
      <c r="E3" s="3"/>
      <c r="F3" s="1"/>
      <c r="G3" s="1"/>
      <c r="H3" s="3"/>
      <c r="I3" s="1" t="s">
        <v>9</v>
      </c>
      <c r="J3" s="1"/>
    </row>
    <row r="4" spans="1:10" x14ac:dyDescent="0.2">
      <c r="A4" s="4" t="s">
        <v>2</v>
      </c>
      <c r="B4" s="4"/>
      <c r="C4" s="1"/>
      <c r="D4" s="1" t="str">
        <f>IF(C4="","",VLOOKUP(C4,Weights!D2:E3,2,FALSE))</f>
        <v/>
      </c>
      <c r="E4" s="3"/>
      <c r="F4" s="3"/>
      <c r="G4" s="3"/>
      <c r="H4" s="3"/>
      <c r="I4" s="1" t="s">
        <v>10</v>
      </c>
      <c r="J4" s="1"/>
    </row>
    <row r="5" spans="1:10" x14ac:dyDescent="0.2">
      <c r="A5" s="4" t="s">
        <v>3</v>
      </c>
      <c r="B5" s="4"/>
      <c r="C5" s="1"/>
      <c r="D5" s="1" t="str">
        <f>IF(C5="","",VLOOKUP(C5,Weights!G2:H4,2,FALSE))</f>
        <v/>
      </c>
      <c r="E5" s="3"/>
      <c r="F5" s="3"/>
      <c r="G5" s="3"/>
      <c r="H5" s="3"/>
      <c r="I5" s="1" t="s">
        <v>11</v>
      </c>
      <c r="J5" s="1"/>
    </row>
    <row r="6" spans="1:10" x14ac:dyDescent="0.2">
      <c r="A6" s="4" t="s">
        <v>13</v>
      </c>
      <c r="B6" s="4"/>
      <c r="C6" s="1" t="s">
        <v>14</v>
      </c>
      <c r="D6" s="1" t="str">
        <f>IF(D3&lt;&gt;"",IF(D4&lt;&gt;"",IF(D5&lt;&gt;"",D3*0.5+D4*0.3+D5*0.2,""),""),"")</f>
        <v/>
      </c>
      <c r="E6" s="3"/>
      <c r="F6" s="3"/>
      <c r="G6" s="3"/>
      <c r="H6" s="3"/>
      <c r="I6" s="3"/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4" t="s">
        <v>12</v>
      </c>
      <c r="B8" s="4"/>
      <c r="C8" s="4"/>
      <c r="D8" s="1" t="str">
        <f>IF(D6&lt;&gt;"",1-D6,"")</f>
        <v/>
      </c>
      <c r="E8" s="3"/>
      <c r="F8" s="1" t="s">
        <v>26</v>
      </c>
      <c r="G8" s="1" t="str">
        <f>IF(G3="","",G3)</f>
        <v/>
      </c>
      <c r="H8" s="3"/>
      <c r="I8" s="1" t="s">
        <v>8</v>
      </c>
      <c r="J8" s="1" t="str">
        <f>IF(J3&lt;&gt;"",IF(J4&lt;&gt;"",IF(J5&lt;&gt;"",IF(J3="yes",0.075,0)+IF(J4="yes",0.15,0)+IF(J5="yes",0.275,0),""),""),"")</f>
        <v/>
      </c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1" t="s">
        <v>27</v>
      </c>
      <c r="G12" s="1" t="str">
        <f>IF(D8&lt;&gt;"",IF(G8&lt;&gt;"",IF(J8&lt;&gt;"",ROUNDUP((((D8-G8+0.8)*(1+J8))*4),1),""),""),"")</f>
        <v/>
      </c>
      <c r="H12" s="3"/>
      <c r="I12" s="3"/>
      <c r="J12" s="3"/>
    </row>
    <row r="14" spans="1:10" x14ac:dyDescent="0.2">
      <c r="F14" s="1" t="s">
        <v>31</v>
      </c>
      <c r="G14" s="1" t="str">
        <f>IF(D8&lt;&gt;"",IF(G8&lt;&gt;"",IF(J8&lt;&gt;"",ROUNDUP((((0.5-G8+0.8)*(1+J8))*4),1),""),""),"")</f>
        <v/>
      </c>
    </row>
  </sheetData>
  <mergeCells count="9">
    <mergeCell ref="A6:B6"/>
    <mergeCell ref="A8:C8"/>
    <mergeCell ref="A1:D1"/>
    <mergeCell ref="F1:G1"/>
    <mergeCell ref="I1:J1"/>
    <mergeCell ref="A2:B2"/>
    <mergeCell ref="A3:B3"/>
    <mergeCell ref="A4:B4"/>
    <mergeCell ref="A5:B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20FB85B-65D6-F341-9D88-E2692AB77BAF}">
          <x14:formula1>
            <xm:f>Weights!$P$2:$P$3</xm:f>
          </x14:formula1>
          <xm:sqref>J3:J5</xm:sqref>
        </x14:dataValidation>
        <x14:dataValidation type="list" allowBlank="1" showInputMessage="1" showErrorMessage="1" xr:uid="{80CBFB5F-D0AA-0B4D-91F5-39BC6170446C}">
          <x14:formula1>
            <xm:f>Weights!$J$2:$J$4</xm:f>
          </x14:formula1>
          <xm:sqref>F3</xm:sqref>
        </x14:dataValidation>
        <x14:dataValidation type="list" allowBlank="1" showInputMessage="1" showErrorMessage="1" xr:uid="{EF69BDDD-8386-4C40-B095-A0C39FE4A716}">
          <x14:formula1>
            <xm:f>Weights!$G$2:$G$4</xm:f>
          </x14:formula1>
          <xm:sqref>C5</xm:sqref>
        </x14:dataValidation>
        <x14:dataValidation type="list" allowBlank="1" showInputMessage="1" showErrorMessage="1" xr:uid="{71ECB6F4-5C39-D545-BF29-C7774C19B0F7}">
          <x14:formula1>
            <xm:f>Weights!$D$2:$D$4</xm:f>
          </x14:formula1>
          <xm:sqref>C4</xm:sqref>
        </x14:dataValidation>
        <x14:dataValidation type="list" allowBlank="1" showInputMessage="1" showErrorMessage="1" xr:uid="{0A306BAA-5AFE-7441-8F5F-B3BBECC3769D}">
          <x14:formula1>
            <xm:f>Weights!$A$2:$A$4</xm:f>
          </x14:formula1>
          <xm:sqref>C3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510E-03EE-7F49-9213-4E07F06D4058}">
  <dimension ref="A1:P18"/>
  <sheetViews>
    <sheetView workbookViewId="0">
      <selection activeCell="G26" sqref="G26"/>
    </sheetView>
  </sheetViews>
  <sheetFormatPr baseColWidth="10" defaultColWidth="11" defaultRowHeight="16" x14ac:dyDescent="0.2"/>
  <cols>
    <col min="4" max="4" width="19.5" bestFit="1" customWidth="1"/>
    <col min="7" max="7" width="20.1640625" bestFit="1" customWidth="1"/>
    <col min="10" max="10" width="12.83203125" bestFit="1" customWidth="1"/>
    <col min="13" max="13" width="12.5" bestFit="1" customWidth="1"/>
  </cols>
  <sheetData>
    <row r="1" spans="1:16" x14ac:dyDescent="0.2">
      <c r="A1" t="s">
        <v>1</v>
      </c>
      <c r="B1" t="s">
        <v>4</v>
      </c>
      <c r="D1" t="s">
        <v>2</v>
      </c>
      <c r="E1" t="s">
        <v>4</v>
      </c>
      <c r="G1" t="s">
        <v>3</v>
      </c>
      <c r="H1" t="s">
        <v>4</v>
      </c>
      <c r="J1" t="s">
        <v>18</v>
      </c>
      <c r="K1" t="s">
        <v>4</v>
      </c>
      <c r="M1" t="s">
        <v>8</v>
      </c>
      <c r="N1" t="s">
        <v>4</v>
      </c>
      <c r="P1" t="s">
        <v>23</v>
      </c>
    </row>
    <row r="2" spans="1:16" x14ac:dyDescent="0.2">
      <c r="A2" t="s">
        <v>7</v>
      </c>
      <c r="B2">
        <v>0.1</v>
      </c>
      <c r="D2" t="s">
        <v>7</v>
      </c>
      <c r="E2">
        <v>0.1</v>
      </c>
      <c r="G2" t="s">
        <v>7</v>
      </c>
      <c r="H2">
        <v>0.1</v>
      </c>
      <c r="J2" t="s">
        <v>20</v>
      </c>
      <c r="K2">
        <v>0.1</v>
      </c>
      <c r="M2" t="s">
        <v>9</v>
      </c>
      <c r="N2">
        <v>0.08</v>
      </c>
      <c r="P2" t="s">
        <v>32</v>
      </c>
    </row>
    <row r="3" spans="1:16" x14ac:dyDescent="0.2">
      <c r="A3" t="s">
        <v>6</v>
      </c>
      <c r="B3">
        <v>0.5</v>
      </c>
      <c r="D3" t="s">
        <v>6</v>
      </c>
      <c r="E3">
        <v>0.5</v>
      </c>
      <c r="G3" t="s">
        <v>6</v>
      </c>
      <c r="H3">
        <v>0.5</v>
      </c>
      <c r="J3" t="s">
        <v>19</v>
      </c>
      <c r="K3">
        <v>0.9</v>
      </c>
      <c r="M3" t="s">
        <v>10</v>
      </c>
      <c r="N3">
        <v>0.15</v>
      </c>
      <c r="P3" t="s">
        <v>33</v>
      </c>
    </row>
    <row r="4" spans="1:16" x14ac:dyDescent="0.2">
      <c r="A4" t="s">
        <v>5</v>
      </c>
      <c r="B4">
        <v>0.9</v>
      </c>
      <c r="D4" t="s">
        <v>5</v>
      </c>
      <c r="E4">
        <v>0.9</v>
      </c>
      <c r="G4" t="s">
        <v>5</v>
      </c>
      <c r="H4">
        <v>0.9</v>
      </c>
      <c r="J4" t="s">
        <v>21</v>
      </c>
      <c r="M4" t="s">
        <v>11</v>
      </c>
      <c r="N4">
        <v>0.27500000000000002</v>
      </c>
    </row>
    <row r="8" spans="1:16" x14ac:dyDescent="0.2">
      <c r="A8" t="s">
        <v>34</v>
      </c>
      <c r="B8">
        <v>0.8</v>
      </c>
    </row>
    <row r="9" spans="1:16" x14ac:dyDescent="0.2">
      <c r="A9" t="s">
        <v>35</v>
      </c>
      <c r="B9">
        <v>4</v>
      </c>
    </row>
    <row r="11" spans="1:16" x14ac:dyDescent="0.2">
      <c r="A11" t="s">
        <v>36</v>
      </c>
    </row>
    <row r="12" spans="1:16" x14ac:dyDescent="0.2">
      <c r="A12" t="s">
        <v>1</v>
      </c>
      <c r="B12">
        <v>0.5</v>
      </c>
    </row>
    <row r="13" spans="1:16" x14ac:dyDescent="0.2">
      <c r="A13" t="s">
        <v>2</v>
      </c>
      <c r="B13">
        <v>0.3</v>
      </c>
    </row>
    <row r="14" spans="1:16" x14ac:dyDescent="0.2">
      <c r="A14" t="s">
        <v>3</v>
      </c>
      <c r="B14">
        <v>0.2</v>
      </c>
    </row>
    <row r="16" spans="1:16" x14ac:dyDescent="0.2">
      <c r="A16" t="s">
        <v>9</v>
      </c>
      <c r="B16">
        <v>7.4999999999999997E-2</v>
      </c>
    </row>
    <row r="17" spans="1:2" x14ac:dyDescent="0.2">
      <c r="A17" t="s">
        <v>10</v>
      </c>
      <c r="B17">
        <v>0.15</v>
      </c>
    </row>
    <row r="18" spans="1:2" x14ac:dyDescent="0.2">
      <c r="A18" t="s">
        <v>11</v>
      </c>
      <c r="B18">
        <v>0.27500000000000002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1_PZ</vt:lpstr>
      <vt:lpstr>Case 2_PR</vt:lpstr>
      <vt:lpstr>Case 3_PA</vt:lpstr>
      <vt:lpstr>Case 4_RM</vt:lpstr>
      <vt:lpstr>…...</vt:lpstr>
      <vt:lpstr>Template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Zewei (Data61, Marsfield)</dc:creator>
  <cp:lastModifiedBy>Shi, Zewei (Data61, Marsfield)</cp:lastModifiedBy>
  <dcterms:created xsi:type="dcterms:W3CDTF">2024-02-01T04:22:50Z</dcterms:created>
  <dcterms:modified xsi:type="dcterms:W3CDTF">2024-03-06T01:16:57Z</dcterms:modified>
</cp:coreProperties>
</file>