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70"/>
  </bookViews>
  <sheets>
    <sheet name="汇总" sheetId="1" r:id="rId1"/>
    <sheet name="分区" sheetId="2" r:id="rId2"/>
    <sheet name="门店" sheetId="3" r:id="rId3"/>
    <sheet name="Sheet1" sheetId="4" r:id="rId4"/>
  </sheets>
  <definedNames>
    <definedName name="_xlnm._FilterDatabase" localSheetId="1" hidden="1">分区!$B$3:$AP$57</definedName>
    <definedName name="_xlnm._FilterDatabase" localSheetId="2" hidden="1">门店!$I$36:$N$61</definedName>
  </definedNames>
  <calcPr calcId="144525"/>
</workbook>
</file>

<file path=xl/sharedStrings.xml><?xml version="1.0" encoding="utf-8"?>
<sst xmlns="http://schemas.openxmlformats.org/spreadsheetml/2006/main" count="1105" uniqueCount="252">
  <si>
    <t>小区</t>
  </si>
  <si>
    <t>总任务数</t>
  </si>
  <si>
    <t>七天售后回访(首销会员)</t>
  </si>
  <si>
    <t>30天高意向工单</t>
  </si>
  <si>
    <t>首销精准人群企微转发</t>
  </si>
  <si>
    <t>任务数</t>
  </si>
  <si>
    <t>完成任务数</t>
  </si>
  <si>
    <t>触达完成率</t>
  </si>
  <si>
    <t>企微添加数</t>
  </si>
  <si>
    <t>企微添加率</t>
  </si>
  <si>
    <t>复购人数</t>
  </si>
  <si>
    <t>复购金额</t>
  </si>
  <si>
    <t>点击链接数</t>
  </si>
  <si>
    <t>点击率</t>
  </si>
  <si>
    <t>转化金额</t>
  </si>
  <si>
    <t>西北A区</t>
  </si>
  <si>
    <t>70.97%</t>
  </si>
  <si>
    <t>39.15%</t>
  </si>
  <si>
    <t>70.67%</t>
  </si>
  <si>
    <t>0%</t>
  </si>
  <si>
    <t>西北B区</t>
  </si>
  <si>
    <t>91.88%</t>
  </si>
  <si>
    <t>79.71%</t>
  </si>
  <si>
    <t>74.19%</t>
  </si>
  <si>
    <t>西北C区</t>
  </si>
  <si>
    <t>75.11%</t>
  </si>
  <si>
    <t>33.43%</t>
  </si>
  <si>
    <t>43.10%</t>
  </si>
  <si>
    <t>西北D区</t>
  </si>
  <si>
    <t>66.89%</t>
  </si>
  <si>
    <t>50.85%</t>
  </si>
  <si>
    <t>43.84%</t>
  </si>
  <si>
    <t>总计</t>
  </si>
  <si>
    <t>工单：首销回访任务共    个，已完成   个，完成率    %，环比上周(上月) 提升/下降       %
            7天回访任务共     个，已完成    个，完成率    %，环比上周（上月）提升/下降     %
礼品：兑礼率     %，环比上周（上月）提升/下降     %
企微添加：企微添加率    %，  环比上周（上月）提升/下降     %</t>
  </si>
  <si>
    <t>门店信息</t>
  </si>
  <si>
    <t>大区</t>
  </si>
  <si>
    <t>门店代码</t>
  </si>
  <si>
    <t>门店</t>
  </si>
  <si>
    <t>西北大区</t>
  </si>
  <si>
    <t>TA04</t>
  </si>
  <si>
    <t>西安曲江银泰城</t>
  </si>
  <si>
    <t>100.00%</t>
  </si>
  <si>
    <t>85.71%</t>
  </si>
  <si>
    <t>33.33%</t>
  </si>
  <si>
    <t>TA05</t>
  </si>
  <si>
    <t>西安宝鸡开元商城</t>
  </si>
  <si>
    <t>74.29%</t>
  </si>
  <si>
    <t>80.00%</t>
  </si>
  <si>
    <t>TA06</t>
  </si>
  <si>
    <t>西安开元钟楼</t>
  </si>
  <si>
    <t>98.18%</t>
  </si>
  <si>
    <t>69.09%</t>
  </si>
  <si>
    <t>50.00%</t>
  </si>
  <si>
    <t>65.00%</t>
  </si>
  <si>
    <t>TA07</t>
  </si>
  <si>
    <t>西安赛格国购</t>
  </si>
  <si>
    <t>63.64%</t>
  </si>
  <si>
    <t>31.82%</t>
  </si>
  <si>
    <t>60.00%</t>
  </si>
  <si>
    <t>40.00%</t>
  </si>
  <si>
    <t>TA13</t>
  </si>
  <si>
    <t>西安宝鸡银泰城</t>
  </si>
  <si>
    <t>95.24%</t>
  </si>
  <si>
    <t>TA19</t>
  </si>
  <si>
    <t>西安阳光天地</t>
  </si>
  <si>
    <t>89.04%</t>
  </si>
  <si>
    <t>28.77%</t>
  </si>
  <si>
    <t>TA21</t>
  </si>
  <si>
    <t>西安大明宫万达</t>
  </si>
  <si>
    <t>0.00%</t>
  </si>
  <si>
    <t>TA23</t>
  </si>
  <si>
    <t>西安曲江创意谷</t>
  </si>
  <si>
    <t>95.45%</t>
  </si>
  <si>
    <t>75.00%</t>
  </si>
  <si>
    <t>TA26</t>
  </si>
  <si>
    <t>西安雁塔金辉环球广场</t>
  </si>
  <si>
    <t>21.31%</t>
  </si>
  <si>
    <t>TA28</t>
  </si>
  <si>
    <t>西安合生汇</t>
  </si>
  <si>
    <t>72.73%</t>
  </si>
  <si>
    <t>75.76%</t>
  </si>
  <si>
    <t>TA33</t>
  </si>
  <si>
    <t>西安赛格二店</t>
  </si>
  <si>
    <t>84.97%</t>
  </si>
  <si>
    <t>15.03%</t>
  </si>
  <si>
    <t>TA34</t>
  </si>
  <si>
    <t>西安浐灞印象城</t>
  </si>
  <si>
    <t>TK01</t>
  </si>
  <si>
    <t>榆林神木恒生国际购物中心</t>
  </si>
  <si>
    <t>94.44%</t>
  </si>
  <si>
    <t>77.78%</t>
  </si>
  <si>
    <t>90.00%</t>
  </si>
  <si>
    <t>TK02</t>
  </si>
  <si>
    <t>榆林万达</t>
  </si>
  <si>
    <t>TA01</t>
  </si>
  <si>
    <t>西安金鹰</t>
  </si>
  <si>
    <t>10.00%</t>
  </si>
  <si>
    <t>71.43%</t>
  </si>
  <si>
    <t>28.57%</t>
  </si>
  <si>
    <t>TA02</t>
  </si>
  <si>
    <t>西安立丰百盛东二环</t>
  </si>
  <si>
    <t>TA12</t>
  </si>
  <si>
    <t>西安浐灞砂之船奥莱店</t>
  </si>
  <si>
    <t>93.18%</t>
  </si>
  <si>
    <t>TA15</t>
  </si>
  <si>
    <t>西安王府井熙地港店</t>
  </si>
  <si>
    <t>82.73%</t>
  </si>
  <si>
    <t>25.00%</t>
  </si>
  <si>
    <t>TA16</t>
  </si>
  <si>
    <t>西安曲江大悦城</t>
  </si>
  <si>
    <t>76.74%</t>
  </si>
  <si>
    <t>TA18</t>
  </si>
  <si>
    <t>西安万象天地</t>
  </si>
  <si>
    <t>66.67%</t>
  </si>
  <si>
    <t>TA22</t>
  </si>
  <si>
    <t>西安MOMO PARK</t>
  </si>
  <si>
    <t>94.12%</t>
  </si>
  <si>
    <t>50.98%</t>
  </si>
  <si>
    <t>TA24</t>
  </si>
  <si>
    <t>西安高新万达广场</t>
  </si>
  <si>
    <t>93.04%</t>
  </si>
  <si>
    <t>90.43%</t>
  </si>
  <si>
    <t>44.00%</t>
  </si>
  <si>
    <t>TA27</t>
  </si>
  <si>
    <t>西安朝阳门益田假日广场</t>
  </si>
  <si>
    <t>61.90%</t>
  </si>
  <si>
    <t>TA31</t>
  </si>
  <si>
    <t>西安龙首印象城</t>
  </si>
  <si>
    <t>45.65%</t>
  </si>
  <si>
    <t>TF01</t>
  </si>
  <si>
    <t>汉中吾悦广场</t>
  </si>
  <si>
    <t>26.32%</t>
  </si>
  <si>
    <t>86.84%</t>
  </si>
  <si>
    <t>TG02</t>
  </si>
  <si>
    <t>安康吾悦广场</t>
  </si>
  <si>
    <t>UA01</t>
  </si>
  <si>
    <t>兰州新世界</t>
  </si>
  <si>
    <t>30.77%</t>
  </si>
  <si>
    <t>UA02</t>
  </si>
  <si>
    <t>兰州国芳</t>
  </si>
  <si>
    <t>58.02%</t>
  </si>
  <si>
    <t>24.69%</t>
  </si>
  <si>
    <t>UA03</t>
  </si>
  <si>
    <t>兰州虹盛</t>
  </si>
  <si>
    <t>93.02%</t>
  </si>
  <si>
    <t>62.79%</t>
  </si>
  <si>
    <t>UA06</t>
  </si>
  <si>
    <t>兰州中心</t>
  </si>
  <si>
    <t>48.00%</t>
  </si>
  <si>
    <t>UA09</t>
  </si>
  <si>
    <t>（已撤）兰州国芳二店</t>
  </si>
  <si>
    <t>73.68%</t>
  </si>
  <si>
    <t>UA11</t>
  </si>
  <si>
    <t>兰州中海环宇城</t>
  </si>
  <si>
    <t>5.00%</t>
  </si>
  <si>
    <t>UA12</t>
  </si>
  <si>
    <t>兰州世纪珠宝城</t>
  </si>
  <si>
    <t>84.00%</t>
  </si>
  <si>
    <t>57.14%</t>
  </si>
  <si>
    <t>UA13</t>
  </si>
  <si>
    <t>兰州城关万象城</t>
  </si>
  <si>
    <t>13.16%</t>
  </si>
  <si>
    <t>UA14</t>
  </si>
  <si>
    <t>兰州万达茂</t>
  </si>
  <si>
    <t>58.26%</t>
  </si>
  <si>
    <t>UE01</t>
  </si>
  <si>
    <t>天水商厦</t>
  </si>
  <si>
    <t>48.15%</t>
  </si>
  <si>
    <t>88.89%</t>
  </si>
  <si>
    <t>UF03</t>
  </si>
  <si>
    <t>酒泉东方广场</t>
  </si>
  <si>
    <t>22.67%</t>
  </si>
  <si>
    <t>8.00%</t>
  </si>
  <si>
    <t>UF04</t>
  </si>
  <si>
    <t>酒泉富康</t>
  </si>
  <si>
    <t>26.79%</t>
  </si>
  <si>
    <t>VA01</t>
  </si>
  <si>
    <t>西宁王府井</t>
  </si>
  <si>
    <t>69.23%</t>
  </si>
  <si>
    <t>VA03</t>
  </si>
  <si>
    <t>西宁国芳</t>
  </si>
  <si>
    <t>76.92%</t>
  </si>
  <si>
    <t>40.38%</t>
  </si>
  <si>
    <t>TA20</t>
  </si>
  <si>
    <t>西安万和城</t>
  </si>
  <si>
    <t>74.68%</t>
  </si>
  <si>
    <t>88.61%</t>
  </si>
  <si>
    <t>TA25</t>
  </si>
  <si>
    <t>西安龙湖香醍天街</t>
  </si>
  <si>
    <t>92.31%</t>
  </si>
  <si>
    <t>88.46%</t>
  </si>
  <si>
    <t>TA29</t>
  </si>
  <si>
    <t>西安赛高世纪金花</t>
  </si>
  <si>
    <t>82.35%</t>
  </si>
  <si>
    <t>TA30</t>
  </si>
  <si>
    <t>西安益田假日天地</t>
  </si>
  <si>
    <t>36.36%</t>
  </si>
  <si>
    <t>90.91%</t>
  </si>
  <si>
    <t>45.45%</t>
  </si>
  <si>
    <t>TA35</t>
  </si>
  <si>
    <t>西安乐荟中心</t>
  </si>
  <si>
    <t>47.83%</t>
  </si>
  <si>
    <t>TE01</t>
  </si>
  <si>
    <t>渭南华润万家购物广场</t>
  </si>
  <si>
    <t>86.21%</t>
  </si>
  <si>
    <t>89.66%</t>
  </si>
  <si>
    <t>TJ03</t>
  </si>
  <si>
    <t>延安新城吾悦</t>
  </si>
  <si>
    <t>13.79%</t>
  </si>
  <si>
    <t>24.14%</t>
  </si>
  <si>
    <t>TJ04</t>
  </si>
  <si>
    <t>延安万达广场</t>
  </si>
  <si>
    <t>5.88%</t>
  </si>
  <si>
    <t>58.82%</t>
  </si>
  <si>
    <t>WA05</t>
  </si>
  <si>
    <t>银川王府井奥特莱斯</t>
  </si>
  <si>
    <t>99.10%</t>
  </si>
  <si>
    <t>72.07%</t>
  </si>
  <si>
    <t>62.50%</t>
  </si>
  <si>
    <t>87.50%</t>
  </si>
  <si>
    <t>WA06</t>
  </si>
  <si>
    <t>银川万达</t>
  </si>
  <si>
    <t>36.71%</t>
  </si>
  <si>
    <t>WA07</t>
  </si>
  <si>
    <t>银川国芳百货</t>
  </si>
  <si>
    <t>82.76%</t>
  </si>
  <si>
    <t>10.34%</t>
  </si>
  <si>
    <t>83.33%</t>
  </si>
  <si>
    <t>WA08</t>
  </si>
  <si>
    <t>银川宁阳广场</t>
  </si>
  <si>
    <t>95.08%</t>
  </si>
  <si>
    <t>35.71%</t>
  </si>
  <si>
    <t>WB01</t>
  </si>
  <si>
    <t>石嘴山贺兰山购物广场</t>
  </si>
  <si>
    <t>合计</t>
  </si>
  <si>
    <t>-</t>
  </si>
  <si>
    <t>75.75%</t>
  </si>
  <si>
    <t>49.07%</t>
  </si>
  <si>
    <t>七天工单</t>
  </si>
  <si>
    <t>首销工单</t>
  </si>
  <si>
    <t>企微触达</t>
  </si>
  <si>
    <t>未进行少回访店且回访完成率50%，共计16家门店，环比上周（上月）减少 5  家。</t>
  </si>
  <si>
    <t>未进行回访门店且回访完成率低于50%，共计28家门店，环比上周（上月）增加  11 家。</t>
  </si>
  <si>
    <t>未进行回访门店且回访完成率低于50%，共计47家门店，环比上周（上月）增加/减少 18 家。</t>
  </si>
  <si>
    <t>兰州国芳二店</t>
  </si>
  <si>
    <t>UA08</t>
  </si>
  <si>
    <t>兰州虹盛假日熊猫购物公园</t>
  </si>
  <si>
    <t>回访完成50%或以上门店，共计27家门店，环比上周（上月）增加 3  家。</t>
  </si>
  <si>
    <t>回访完成50%或以上门店，共计2家门店，环比上周（上月）减少 23  家。</t>
  </si>
  <si>
    <t>回访完成50%或以上门店，共计1家门店，环比上周（上月）减少 1  家。</t>
  </si>
  <si>
    <t>触达率完成100%，共计6家门店，环比上周（上月）增加/减少   家。</t>
  </si>
  <si>
    <t>触达率完成100%，共计1家门店，环比上周（上月）减少 2  家。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</si>
</sst>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31">
    <font>
      <sz val="11"/>
      <name val="Calibri"/>
      <charset val="134"/>
    </font>
    <font>
      <sz val="11"/>
      <name val="宋体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sz val="11"/>
      <name val="宋体"/>
      <charset val="134"/>
    </font>
    <font>
      <b/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>
      <alignment vertical="center"/>
    </xf>
    <xf numFmtId="0" fontId="12" fillId="4" borderId="0">
      <alignment vertical="center"/>
    </xf>
    <xf numFmtId="0" fontId="13" fillId="5" borderId="10">
      <alignment vertical="center"/>
    </xf>
    <xf numFmtId="44" fontId="11" fillId="0" borderId="0">
      <alignment vertical="center"/>
    </xf>
    <xf numFmtId="41" fontId="11" fillId="0" borderId="0">
      <alignment vertical="center"/>
    </xf>
    <xf numFmtId="0" fontId="12" fillId="6" borderId="0">
      <alignment vertical="center"/>
    </xf>
    <xf numFmtId="0" fontId="14" fillId="7" borderId="0">
      <alignment vertical="center"/>
    </xf>
    <xf numFmtId="43" fontId="11" fillId="0" borderId="0">
      <alignment vertical="center"/>
    </xf>
    <xf numFmtId="0" fontId="15" fillId="8" borderId="0">
      <alignment vertical="center"/>
    </xf>
    <xf numFmtId="0" fontId="16" fillId="0" borderId="0">
      <alignment vertical="center"/>
    </xf>
    <xf numFmtId="9" fontId="11" fillId="0" borderId="0">
      <alignment vertical="center"/>
    </xf>
    <xf numFmtId="0" fontId="17" fillId="0" borderId="0">
      <alignment vertical="center"/>
    </xf>
    <xf numFmtId="0" fontId="11" fillId="9" borderId="11">
      <alignment vertical="center"/>
    </xf>
    <xf numFmtId="0" fontId="15" fillId="1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12">
      <alignment vertical="center"/>
    </xf>
    <xf numFmtId="0" fontId="23" fillId="0" borderId="12">
      <alignment vertical="center"/>
    </xf>
    <xf numFmtId="0" fontId="15" fillId="11" borderId="0">
      <alignment vertical="center"/>
    </xf>
    <xf numFmtId="0" fontId="18" fillId="0" borderId="13">
      <alignment vertical="center"/>
    </xf>
    <xf numFmtId="0" fontId="15" fillId="12" borderId="0">
      <alignment vertical="center"/>
    </xf>
    <xf numFmtId="0" fontId="24" fillId="13" borderId="14">
      <alignment vertical="center"/>
    </xf>
    <xf numFmtId="0" fontId="25" fillId="13" borderId="10">
      <alignment vertical="center"/>
    </xf>
    <xf numFmtId="0" fontId="26" fillId="14" borderId="15">
      <alignment vertical="center"/>
    </xf>
    <xf numFmtId="0" fontId="12" fillId="3" borderId="0">
      <alignment vertical="center"/>
    </xf>
    <xf numFmtId="0" fontId="15" fillId="15" borderId="0">
      <alignment vertical="center"/>
    </xf>
    <xf numFmtId="0" fontId="27" fillId="0" borderId="16">
      <alignment vertical="center"/>
    </xf>
    <xf numFmtId="0" fontId="28" fillId="0" borderId="17">
      <alignment vertical="center"/>
    </xf>
    <xf numFmtId="0" fontId="29" fillId="16" borderId="0">
      <alignment vertical="center"/>
    </xf>
    <xf numFmtId="0" fontId="30" fillId="17" borderId="0">
      <alignment vertical="center"/>
    </xf>
    <xf numFmtId="0" fontId="12" fillId="18" borderId="0">
      <alignment vertical="center"/>
    </xf>
    <xf numFmtId="0" fontId="15" fillId="19" borderId="0">
      <alignment vertical="center"/>
    </xf>
    <xf numFmtId="0" fontId="12" fillId="20" borderId="0">
      <alignment vertical="center"/>
    </xf>
    <xf numFmtId="0" fontId="12" fillId="21" borderId="0">
      <alignment vertical="center"/>
    </xf>
    <xf numFmtId="0" fontId="12" fillId="2" borderId="0">
      <alignment vertical="center"/>
    </xf>
    <xf numFmtId="0" fontId="12" fillId="22" borderId="0">
      <alignment vertical="center"/>
    </xf>
    <xf numFmtId="0" fontId="15" fillId="23" borderId="0">
      <alignment vertical="center"/>
    </xf>
    <xf numFmtId="0" fontId="15" fillId="24" borderId="0">
      <alignment vertical="center"/>
    </xf>
    <xf numFmtId="0" fontId="12" fillId="25" borderId="0">
      <alignment vertical="center"/>
    </xf>
    <xf numFmtId="0" fontId="12" fillId="26" borderId="0">
      <alignment vertical="center"/>
    </xf>
    <xf numFmtId="0" fontId="15" fillId="27" borderId="0">
      <alignment vertical="center"/>
    </xf>
    <xf numFmtId="0" fontId="12" fillId="28" borderId="0">
      <alignment vertical="center"/>
    </xf>
    <xf numFmtId="0" fontId="15" fillId="29" borderId="0">
      <alignment vertical="center"/>
    </xf>
    <xf numFmtId="0" fontId="15" fillId="30" borderId="0">
      <alignment vertical="center"/>
    </xf>
    <xf numFmtId="0" fontId="12" fillId="31" borderId="0">
      <alignment vertical="center"/>
    </xf>
    <xf numFmtId="0" fontId="15" fillId="32" borderId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0" xfId="0" applyNumberFormat="1"/>
    <xf numFmtId="0" fontId="0" fillId="0" borderId="2" xfId="0" applyBorder="1" applyAlignment="1">
      <alignment horizontal="center" vertical="center"/>
    </xf>
    <xf numFmtId="10" fontId="0" fillId="0" borderId="0" xfId="0" applyNumberFormat="1"/>
    <xf numFmtId="0" fontId="1" fillId="0" borderId="0" xfId="0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5" fillId="0" borderId="0" xfId="0" applyAlignment="1">
      <alignment horizontal="center" vertical="center" wrapText="1"/>
    </xf>
    <xf numFmtId="10" fontId="5" fillId="0" borderId="0" xfId="0" applyNumberFormat="1" applyAlignment="1">
      <alignment horizontal="center" vertical="center" wrapText="1"/>
    </xf>
    <xf numFmtId="177" fontId="5" fillId="0" borderId="0" xfId="0" applyNumberFormat="1" applyAlignment="1">
      <alignment horizontal="center" vertical="center" wrapText="1"/>
    </xf>
    <xf numFmtId="10" fontId="5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Border="1" applyAlignment="1">
      <alignment horizontal="center" vertical="center"/>
    </xf>
    <xf numFmtId="10" fontId="5" fillId="0" borderId="1" xfId="0" applyNumberFormat="1" applyBorder="1" applyAlignment="1">
      <alignment horizontal="center" vertical="center"/>
    </xf>
    <xf numFmtId="0" fontId="5" fillId="0" borderId="1" xfId="0" applyBorder="1" applyAlignment="1">
      <alignment horizontal="center" vertical="center"/>
    </xf>
    <xf numFmtId="177" fontId="5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/>
    </xf>
    <xf numFmtId="0" fontId="0" fillId="0" borderId="8" xfId="0" applyBorder="1" applyAlignment="1">
      <alignment horizontal="left" indent="1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 vertical="center"/>
    </xf>
    <xf numFmtId="0" fontId="10" fillId="0" borderId="8" xfId="0" applyFont="1" applyBorder="1"/>
    <xf numFmtId="0" fontId="0" fillId="0" borderId="8" xfId="0" applyBorder="1"/>
    <xf numFmtId="0" fontId="10" fillId="0" borderId="0" xfId="0" applyFont="1"/>
    <xf numFmtId="17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9" xfId="0" applyBorder="1"/>
    <xf numFmtId="10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Border="1" applyAlignment="1">
      <alignment horizontal="center" vertical="center" wrapText="1"/>
    </xf>
    <xf numFmtId="10" fontId="5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10" fontId="7" fillId="3" borderId="9" xfId="0" applyNumberFormat="1" applyFont="1" applyFill="1" applyBorder="1" applyAlignment="1">
      <alignment horizontal="center" vertical="center" wrapText="1"/>
    </xf>
    <xf numFmtId="0" fontId="5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K17"/>
  <sheetViews>
    <sheetView tabSelected="1" zoomScale="85" zoomScaleNormal="85" topLeftCell="N1" workbookViewId="0">
      <selection activeCell="V8" sqref="V8"/>
    </sheetView>
  </sheetViews>
  <sheetFormatPr defaultColWidth="9" defaultRowHeight="15"/>
  <cols>
    <col min="4" max="4" width="9.28571428571429" customWidth="1"/>
    <col min="6" max="6" width="9.42857142857143" customWidth="1"/>
    <col min="8" max="8" width="15.8" style="68" customWidth="1"/>
    <col min="11" max="11" width="27.4285714285714" customWidth="1"/>
    <col min="13" max="13" width="9.28571428571429" customWidth="1"/>
    <col min="18" max="18" width="28.8571428571429" style="4" customWidth="1"/>
    <col min="20" max="20" width="13.4285714285714" customWidth="1"/>
    <col min="21" max="21" width="9.57142857142857"/>
    <col min="22" max="22" width="9.28571428571429" style="68" customWidth="1"/>
    <col min="23" max="23" width="9.14285714285714" customWidth="1"/>
    <col min="25" max="25" width="15.5714285714286" customWidth="1"/>
    <col min="26" max="26" width="11.2857142857143" customWidth="1"/>
    <col min="27" max="27" width="12.8571428571429" style="4" customWidth="1"/>
    <col min="28" max="28" width="12" customWidth="1"/>
    <col min="29" max="29" width="12.2857142857143" customWidth="1"/>
  </cols>
  <sheetData>
    <row r="2" s="13" customFormat="1" ht="23.4" customHeight="1" spans="1:29">
      <c r="A2" s="69" t="s">
        <v>0</v>
      </c>
      <c r="B2" s="69" t="s">
        <v>1</v>
      </c>
      <c r="C2" s="25"/>
      <c r="D2" s="25"/>
      <c r="E2" s="25"/>
      <c r="F2" s="25"/>
      <c r="G2" s="25"/>
      <c r="H2" s="26"/>
      <c r="I2" s="41" t="s">
        <v>2</v>
      </c>
      <c r="J2" s="25"/>
      <c r="K2" s="25"/>
      <c r="L2" s="25"/>
      <c r="M2" s="25"/>
      <c r="N2" s="25"/>
      <c r="O2" s="26"/>
      <c r="P2" s="77" t="s">
        <v>3</v>
      </c>
      <c r="Q2" s="25"/>
      <c r="R2" s="25"/>
      <c r="S2" s="25"/>
      <c r="T2" s="25"/>
      <c r="U2" s="25"/>
      <c r="V2" s="26"/>
      <c r="W2" s="77" t="s">
        <v>4</v>
      </c>
      <c r="X2" s="25"/>
      <c r="Y2" s="25"/>
      <c r="Z2" s="25"/>
      <c r="AA2" s="25"/>
      <c r="AB2" s="25"/>
      <c r="AC2" s="26"/>
    </row>
    <row r="3" s="13" customFormat="1" ht="33" customHeight="1" spans="1:29">
      <c r="A3" s="70"/>
      <c r="B3" s="41" t="s">
        <v>5</v>
      </c>
      <c r="C3" s="41" t="s">
        <v>6</v>
      </c>
      <c r="D3" s="71" t="s">
        <v>7</v>
      </c>
      <c r="E3" s="41" t="s">
        <v>8</v>
      </c>
      <c r="F3" s="71" t="s">
        <v>9</v>
      </c>
      <c r="G3" s="41" t="s">
        <v>10</v>
      </c>
      <c r="H3" s="72" t="s">
        <v>11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5</v>
      </c>
      <c r="Q3" s="7" t="s">
        <v>6</v>
      </c>
      <c r="R3" s="8" t="s">
        <v>7</v>
      </c>
      <c r="S3" s="7" t="s">
        <v>8</v>
      </c>
      <c r="T3" s="7" t="s">
        <v>9</v>
      </c>
      <c r="U3" s="7" t="s">
        <v>10</v>
      </c>
      <c r="V3" s="49" t="s">
        <v>11</v>
      </c>
      <c r="W3" s="83" t="s">
        <v>5</v>
      </c>
      <c r="X3" s="83" t="s">
        <v>6</v>
      </c>
      <c r="Y3" s="83" t="s">
        <v>7</v>
      </c>
      <c r="Z3" s="86" t="s">
        <v>12</v>
      </c>
      <c r="AA3" s="87" t="s">
        <v>13</v>
      </c>
      <c r="AB3" s="86" t="s">
        <v>10</v>
      </c>
      <c r="AC3" s="86" t="s">
        <v>14</v>
      </c>
    </row>
    <row r="4" s="13" customFormat="1" ht="16.5" customHeight="1" spans="1:29">
      <c r="A4" s="73" t="s">
        <v>15</v>
      </c>
      <c r="B4" s="52">
        <f>SUM(I4+P4+W4)</f>
        <v>1452</v>
      </c>
      <c r="C4" s="52">
        <f>SUM(J4+Q4+X4)</f>
        <v>911</v>
      </c>
      <c r="D4" s="51">
        <f>C4/B4</f>
        <v>0.627410468319559</v>
      </c>
      <c r="E4" s="52">
        <f>L4+S4</f>
        <v>743</v>
      </c>
      <c r="F4" s="51">
        <f>E4/SUM(I4+P4)</f>
        <v>0.511707988980716</v>
      </c>
      <c r="G4" s="52">
        <f>N4+U4+AB4</f>
        <v>2</v>
      </c>
      <c r="H4" s="53">
        <f>O4+V4+AC4</f>
        <v>2879</v>
      </c>
      <c r="I4" s="78">
        <v>899</v>
      </c>
      <c r="J4" s="78">
        <v>638</v>
      </c>
      <c r="K4" s="79" t="s">
        <v>16</v>
      </c>
      <c r="L4" s="78">
        <v>352</v>
      </c>
      <c r="M4" s="79" t="s">
        <v>17</v>
      </c>
      <c r="N4" s="78">
        <v>0</v>
      </c>
      <c r="O4" s="78">
        <v>0</v>
      </c>
      <c r="P4" s="80">
        <v>553</v>
      </c>
      <c r="Q4" s="80">
        <v>273</v>
      </c>
      <c r="R4" s="84">
        <f>Q4/P4</f>
        <v>0.493670886075949</v>
      </c>
      <c r="S4" s="78">
        <v>391</v>
      </c>
      <c r="T4" s="79" t="s">
        <v>18</v>
      </c>
      <c r="U4" s="85">
        <v>2</v>
      </c>
      <c r="V4" s="85">
        <v>2879</v>
      </c>
      <c r="W4" s="78">
        <v>0</v>
      </c>
      <c r="X4" s="78">
        <v>0</v>
      </c>
      <c r="Y4" s="79" t="s">
        <v>19</v>
      </c>
      <c r="Z4" s="52">
        <v>0</v>
      </c>
      <c r="AA4" s="51" t="s">
        <v>19</v>
      </c>
      <c r="AB4" s="52">
        <v>0</v>
      </c>
      <c r="AC4" s="52">
        <v>0</v>
      </c>
    </row>
    <row r="5" s="13" customFormat="1" ht="16.5" customHeight="1" spans="1:29">
      <c r="A5" s="73" t="s">
        <v>20</v>
      </c>
      <c r="B5" s="52">
        <f>SUM(I5+P5+W5)</f>
        <v>1249</v>
      </c>
      <c r="C5" s="52">
        <f>SUM(J5+Q5+X5)</f>
        <v>975</v>
      </c>
      <c r="D5" s="51">
        <f>C5/B5</f>
        <v>0.78062449959968</v>
      </c>
      <c r="E5" s="52">
        <f>L5+S5</f>
        <v>961</v>
      </c>
      <c r="F5" s="51">
        <f>E5/SUM(I5+P5)</f>
        <v>0.769415532425941</v>
      </c>
      <c r="G5" s="52">
        <f>N5+U5+AB5</f>
        <v>5</v>
      </c>
      <c r="H5" s="53">
        <f>O5+V5+AC5</f>
        <v>30274</v>
      </c>
      <c r="I5" s="78">
        <v>616</v>
      </c>
      <c r="J5" s="78">
        <v>566</v>
      </c>
      <c r="K5" s="79" t="s">
        <v>21</v>
      </c>
      <c r="L5" s="78">
        <v>491</v>
      </c>
      <c r="M5" s="79" t="s">
        <v>22</v>
      </c>
      <c r="N5" s="78">
        <v>0</v>
      </c>
      <c r="O5" s="78">
        <v>0</v>
      </c>
      <c r="P5" s="80">
        <v>633</v>
      </c>
      <c r="Q5" s="80">
        <v>409</v>
      </c>
      <c r="R5" s="84">
        <f>Q5/P5</f>
        <v>0.646129541864139</v>
      </c>
      <c r="S5" s="78">
        <v>470</v>
      </c>
      <c r="T5" s="79" t="s">
        <v>23</v>
      </c>
      <c r="U5" s="85">
        <v>5</v>
      </c>
      <c r="V5" s="85">
        <v>30274</v>
      </c>
      <c r="W5" s="78">
        <v>0</v>
      </c>
      <c r="X5" s="78">
        <v>0</v>
      </c>
      <c r="Y5" s="79" t="s">
        <v>19</v>
      </c>
      <c r="Z5" s="52">
        <v>0</v>
      </c>
      <c r="AA5" s="51" t="s">
        <v>19</v>
      </c>
      <c r="AB5" s="52">
        <v>0</v>
      </c>
      <c r="AC5" s="52">
        <v>0</v>
      </c>
    </row>
    <row r="6" s="13" customFormat="1" ht="16.5" customHeight="1" spans="1:29">
      <c r="A6" s="73" t="s">
        <v>24</v>
      </c>
      <c r="B6" s="52">
        <f>SUM(I6+P6+W6)</f>
        <v>1211</v>
      </c>
      <c r="C6" s="52">
        <f>SUM(J6+Q6+X6)</f>
        <v>808</v>
      </c>
      <c r="D6" s="51">
        <f>C6/B6</f>
        <v>0.667217175887696</v>
      </c>
      <c r="E6" s="52">
        <f>L6+S6</f>
        <v>454</v>
      </c>
      <c r="F6" s="51">
        <f>E6/SUM(I6+P6)</f>
        <v>0.374896779521057</v>
      </c>
      <c r="G6" s="52">
        <v>0</v>
      </c>
      <c r="H6" s="53">
        <f>O6+V6+AC6</f>
        <v>510</v>
      </c>
      <c r="I6" s="78">
        <v>703</v>
      </c>
      <c r="J6" s="78">
        <v>528</v>
      </c>
      <c r="K6" s="79" t="s">
        <v>25</v>
      </c>
      <c r="L6" s="78">
        <v>235</v>
      </c>
      <c r="M6" s="79" t="s">
        <v>26</v>
      </c>
      <c r="N6" s="78">
        <v>0</v>
      </c>
      <c r="O6" s="78">
        <v>0</v>
      </c>
      <c r="P6" s="80">
        <v>508</v>
      </c>
      <c r="Q6" s="80">
        <v>280</v>
      </c>
      <c r="R6" s="84">
        <f>Q6/P6</f>
        <v>0.551181102362205</v>
      </c>
      <c r="S6" s="78">
        <v>219</v>
      </c>
      <c r="T6" s="79" t="s">
        <v>27</v>
      </c>
      <c r="U6" s="85">
        <v>1</v>
      </c>
      <c r="V6" s="85">
        <v>510</v>
      </c>
      <c r="W6" s="78">
        <v>0</v>
      </c>
      <c r="X6" s="78">
        <v>0</v>
      </c>
      <c r="Y6" s="79" t="s">
        <v>19</v>
      </c>
      <c r="Z6" s="52">
        <v>0</v>
      </c>
      <c r="AA6" s="51" t="s">
        <v>19</v>
      </c>
      <c r="AB6" s="52">
        <v>0</v>
      </c>
      <c r="AC6" s="52">
        <v>0</v>
      </c>
    </row>
    <row r="7" s="13" customFormat="1" ht="16.5" customHeight="1" spans="1:29">
      <c r="A7" s="73" t="s">
        <v>28</v>
      </c>
      <c r="B7" s="52">
        <f>SUM(I7+P7+W7)</f>
        <v>883</v>
      </c>
      <c r="C7" s="52">
        <f>SUM(J7+Q7+X7)</f>
        <v>496</v>
      </c>
      <c r="D7" s="51">
        <f>C7/B7</f>
        <v>0.561721404303511</v>
      </c>
      <c r="E7" s="52">
        <f>L7+S7</f>
        <v>428</v>
      </c>
      <c r="F7" s="51">
        <f>E7/SUM(I7+P7)</f>
        <v>0.484711211778029</v>
      </c>
      <c r="G7" s="52">
        <f>N7+U7+AB7</f>
        <v>2</v>
      </c>
      <c r="H7" s="53">
        <f>O7+V7+AC7</f>
        <v>18330</v>
      </c>
      <c r="I7" s="78">
        <v>586</v>
      </c>
      <c r="J7" s="78">
        <v>392</v>
      </c>
      <c r="K7" s="79" t="s">
        <v>29</v>
      </c>
      <c r="L7" s="78">
        <v>298</v>
      </c>
      <c r="M7" s="79" t="s">
        <v>30</v>
      </c>
      <c r="N7" s="78">
        <v>0</v>
      </c>
      <c r="O7" s="78">
        <v>0</v>
      </c>
      <c r="P7" s="80">
        <v>297</v>
      </c>
      <c r="Q7" s="80">
        <v>104</v>
      </c>
      <c r="R7" s="84">
        <f>Q7/P7</f>
        <v>0.35016835016835</v>
      </c>
      <c r="S7" s="78">
        <v>130</v>
      </c>
      <c r="T7" s="79" t="s">
        <v>31</v>
      </c>
      <c r="U7" s="85">
        <v>2</v>
      </c>
      <c r="V7" s="85">
        <v>18330</v>
      </c>
      <c r="W7" s="78">
        <v>0</v>
      </c>
      <c r="X7" s="78">
        <v>0</v>
      </c>
      <c r="Y7" s="79" t="s">
        <v>19</v>
      </c>
      <c r="Z7" s="52">
        <v>0</v>
      </c>
      <c r="AA7" s="51" t="s">
        <v>19</v>
      </c>
      <c r="AB7" s="52">
        <v>0</v>
      </c>
      <c r="AC7" s="52">
        <v>0</v>
      </c>
    </row>
    <row r="8" s="13" customFormat="1" ht="16.5" customHeight="1" spans="1:37">
      <c r="A8" s="64" t="s">
        <v>32</v>
      </c>
      <c r="B8" s="64">
        <f>SUM(I8+P8+W8)</f>
        <v>4795</v>
      </c>
      <c r="C8" s="64">
        <f>SUM(C4:C7)</f>
        <v>3190</v>
      </c>
      <c r="D8" s="74">
        <f>C8/B8</f>
        <v>0.665276329509906</v>
      </c>
      <c r="E8" s="64">
        <f>SUM(E4:E7)</f>
        <v>2586</v>
      </c>
      <c r="F8" s="74">
        <f>E8/SUM(I8+P8)</f>
        <v>0.539311783107404</v>
      </c>
      <c r="G8" s="64">
        <f>SUM(N8+U8)</f>
        <v>10</v>
      </c>
      <c r="H8" s="75">
        <f>SUM(H4:H7)</f>
        <v>51993</v>
      </c>
      <c r="I8" s="81">
        <f>SUM(I4:I7)</f>
        <v>2804</v>
      </c>
      <c r="J8" s="81">
        <f>SUM(J4:J7)</f>
        <v>2124</v>
      </c>
      <c r="K8" s="82">
        <f>J8/I8</f>
        <v>0.757489300998573</v>
      </c>
      <c r="L8" s="81">
        <f>SUM(L4:L7)</f>
        <v>1376</v>
      </c>
      <c r="M8" s="82">
        <f>L8/I8</f>
        <v>0.490727532097004</v>
      </c>
      <c r="N8" s="81">
        <f>SUM(N4:N7)</f>
        <v>0</v>
      </c>
      <c r="O8" s="81">
        <f>SUM(O4:O7)</f>
        <v>0</v>
      </c>
      <c r="P8" s="80">
        <f t="shared" ref="P8:V8" si="0">SUM(P4:P7)</f>
        <v>1991</v>
      </c>
      <c r="Q8" s="80">
        <f t="shared" si="0"/>
        <v>1066</v>
      </c>
      <c r="R8" s="84">
        <f>Q8/P8</f>
        <v>0.535409342039176</v>
      </c>
      <c r="S8" s="80">
        <f t="shared" si="0"/>
        <v>1210</v>
      </c>
      <c r="T8" s="84">
        <f>S8/P8</f>
        <v>0.607734806629834</v>
      </c>
      <c r="U8" s="80">
        <f t="shared" si="0"/>
        <v>10</v>
      </c>
      <c r="V8" s="80">
        <f>SUM(V4:V7)</f>
        <v>51993</v>
      </c>
      <c r="W8" s="80">
        <f>SUM(W4:W7)</f>
        <v>0</v>
      </c>
      <c r="X8" s="80">
        <f>SUM(X4:X7)</f>
        <v>0</v>
      </c>
      <c r="Y8" s="84">
        <f>IFERROR(X8/W8,0)</f>
        <v>0</v>
      </c>
      <c r="Z8" s="80">
        <f>SUM(Z4:Z7)</f>
        <v>0</v>
      </c>
      <c r="AA8" s="84">
        <f>IFERROR(Z8/X8,0)</f>
        <v>0</v>
      </c>
      <c r="AB8" s="64">
        <f>SUM(AB4:AB7)</f>
        <v>0</v>
      </c>
      <c r="AC8" s="64">
        <f>SUM(AC4:AC7)</f>
        <v>0</v>
      </c>
      <c r="AD8" s="88"/>
      <c r="AE8" s="88"/>
      <c r="AF8" s="88"/>
      <c r="AG8" s="88"/>
      <c r="AH8" s="88"/>
      <c r="AI8" s="88"/>
      <c r="AJ8" s="88"/>
      <c r="AK8" s="88"/>
    </row>
    <row r="10" ht="67.8" customHeight="1" spans="1:1">
      <c r="A10" s="76" t="s">
        <v>33</v>
      </c>
    </row>
    <row r="13" spans="18:18">
      <c r="R13" s="85"/>
    </row>
    <row r="14" spans="18:18">
      <c r="R14" s="85"/>
    </row>
    <row r="15" spans="18:18">
      <c r="R15" s="85"/>
    </row>
    <row r="16" spans="18:18">
      <c r="R16" s="85"/>
    </row>
    <row r="17" spans="18:18">
      <c r="R17" s="80"/>
    </row>
  </sheetData>
  <mergeCells count="6">
    <mergeCell ref="B2:H2"/>
    <mergeCell ref="I2:O2"/>
    <mergeCell ref="P2:V2"/>
    <mergeCell ref="W2:AC2"/>
    <mergeCell ref="A10:M10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P57"/>
  <sheetViews>
    <sheetView zoomScale="70" zoomScaleNormal="70" topLeftCell="A11" workbookViewId="0">
      <selection activeCell="AB31" sqref="AB31"/>
    </sheetView>
  </sheetViews>
  <sheetFormatPr defaultColWidth="9" defaultRowHeight="16.5"/>
  <cols>
    <col min="1" max="1" width="9" style="13" customWidth="1"/>
    <col min="2" max="3" width="8.88571428571429" style="14" customWidth="1"/>
    <col min="4" max="4" width="27.1047619047619" style="14" customWidth="1"/>
    <col min="5" max="6" width="9.55238095238095" style="14" customWidth="1"/>
    <col min="7" max="7" width="9.55238095238095" style="15" customWidth="1"/>
    <col min="8" max="8" width="9.55238095238095" style="14" customWidth="1"/>
    <col min="9" max="9" width="9.55238095238095" style="15" customWidth="1"/>
    <col min="10" max="10" width="9.55238095238095" style="14" customWidth="1"/>
    <col min="11" max="11" width="9.55238095238095" style="16" customWidth="1"/>
    <col min="12" max="13" width="9.55238095238095" style="14" customWidth="1"/>
    <col min="14" max="15" width="8.88571428571429" style="14" customWidth="1"/>
    <col min="16" max="16" width="27.1047619047619" style="14" customWidth="1"/>
    <col min="17" max="18" width="10.6666666666667" style="17" customWidth="1"/>
    <col min="19" max="20" width="10.6666666666667" style="18" customWidth="1"/>
    <col min="21" max="21" width="10.6666666666667" style="19" customWidth="1"/>
    <col min="22" max="25" width="10.6666666666667" style="17" customWidth="1"/>
    <col min="26" max="26" width="10.6666666666667" style="18" customWidth="1"/>
    <col min="27" max="27" width="10.6666666666667" style="20" customWidth="1"/>
    <col min="28" max="28" width="10.6666666666667" style="21" customWidth="1"/>
    <col min="29" max="29" width="10.6666666666667" style="20" customWidth="1"/>
    <col min="30" max="30" width="10.6666666666667" style="22" customWidth="1"/>
    <col min="31" max="32" width="10.6666666666667" style="20" customWidth="1"/>
    <col min="33" max="33" width="21.5047619047619" style="21" customWidth="1"/>
    <col min="34" max="34" width="8.88571428571429" style="13" customWidth="1"/>
    <col min="35" max="35" width="10.8571428571429" style="23" customWidth="1"/>
    <col min="36" max="16384" width="8.88571428571429" style="13" customWidth="1"/>
  </cols>
  <sheetData>
    <row r="2" ht="23.4" customHeight="1" spans="1:37">
      <c r="A2" s="24" t="s">
        <v>34</v>
      </c>
      <c r="B2" s="25"/>
      <c r="C2" s="25"/>
      <c r="D2" s="26"/>
      <c r="E2" s="27" t="s">
        <v>1</v>
      </c>
      <c r="F2" s="25"/>
      <c r="G2" s="25"/>
      <c r="H2" s="25"/>
      <c r="I2" s="25"/>
      <c r="J2" s="25"/>
      <c r="K2" s="26"/>
      <c r="L2" s="33"/>
      <c r="M2" s="24" t="s">
        <v>34</v>
      </c>
      <c r="N2" s="25"/>
      <c r="O2" s="25"/>
      <c r="P2" s="26"/>
      <c r="Q2" s="41" t="s">
        <v>2</v>
      </c>
      <c r="R2" s="25"/>
      <c r="S2" s="25"/>
      <c r="T2" s="25"/>
      <c r="U2" s="25"/>
      <c r="V2" s="25"/>
      <c r="W2" s="26"/>
      <c r="X2" s="41" t="s">
        <v>3</v>
      </c>
      <c r="Y2" s="25"/>
      <c r="Z2" s="25"/>
      <c r="AA2" s="25"/>
      <c r="AB2" s="25"/>
      <c r="AC2" s="25"/>
      <c r="AD2" s="26"/>
      <c r="AE2" s="48" t="s">
        <v>4</v>
      </c>
      <c r="AF2" s="25"/>
      <c r="AG2" s="25"/>
      <c r="AH2" s="25"/>
      <c r="AI2" s="25"/>
      <c r="AJ2" s="25"/>
      <c r="AK2" s="26"/>
    </row>
    <row r="3" s="12" customFormat="1" ht="30" customHeight="1" spans="1:42">
      <c r="A3" s="24" t="s">
        <v>35</v>
      </c>
      <c r="B3" s="28" t="s">
        <v>0</v>
      </c>
      <c r="C3" s="28" t="s">
        <v>36</v>
      </c>
      <c r="D3" s="28" t="s">
        <v>37</v>
      </c>
      <c r="E3" s="29" t="s">
        <v>5</v>
      </c>
      <c r="F3" s="29" t="s">
        <v>6</v>
      </c>
      <c r="G3" s="30" t="s">
        <v>7</v>
      </c>
      <c r="H3" s="29" t="s">
        <v>8</v>
      </c>
      <c r="I3" s="30" t="s">
        <v>9</v>
      </c>
      <c r="J3" s="29" t="s">
        <v>10</v>
      </c>
      <c r="K3" s="34" t="s">
        <v>11</v>
      </c>
      <c r="L3" s="35"/>
      <c r="M3" s="24" t="s">
        <v>35</v>
      </c>
      <c r="N3" s="27" t="s">
        <v>0</v>
      </c>
      <c r="O3" s="27" t="s">
        <v>36</v>
      </c>
      <c r="P3" s="27" t="s">
        <v>37</v>
      </c>
      <c r="Q3" s="7" t="s">
        <v>5</v>
      </c>
      <c r="R3" s="7" t="s">
        <v>6</v>
      </c>
      <c r="S3" s="7" t="s">
        <v>7</v>
      </c>
      <c r="T3" s="7" t="s">
        <v>8</v>
      </c>
      <c r="U3" s="42" t="s">
        <v>9</v>
      </c>
      <c r="V3" s="7" t="s">
        <v>10</v>
      </c>
      <c r="W3" s="7" t="s">
        <v>11</v>
      </c>
      <c r="X3" s="7" t="s">
        <v>5</v>
      </c>
      <c r="Y3" s="7" t="s">
        <v>6</v>
      </c>
      <c r="Z3" s="7" t="s">
        <v>7</v>
      </c>
      <c r="AA3" s="7" t="s">
        <v>8</v>
      </c>
      <c r="AB3" s="7" t="s">
        <v>9</v>
      </c>
      <c r="AC3" s="7" t="s">
        <v>10</v>
      </c>
      <c r="AD3" s="49" t="s">
        <v>11</v>
      </c>
      <c r="AE3" s="7" t="s">
        <v>5</v>
      </c>
      <c r="AF3" s="7" t="s">
        <v>6</v>
      </c>
      <c r="AG3" s="8" t="s">
        <v>7</v>
      </c>
      <c r="AH3" s="48" t="s">
        <v>12</v>
      </c>
      <c r="AI3" s="59" t="s">
        <v>13</v>
      </c>
      <c r="AJ3" s="48" t="s">
        <v>10</v>
      </c>
      <c r="AK3" s="48" t="s">
        <v>14</v>
      </c>
      <c r="AN3" s="60"/>
      <c r="AO3" s="60"/>
      <c r="AP3" s="65"/>
    </row>
    <row r="4" spans="1:42">
      <c r="A4" s="31" t="str">
        <f t="shared" ref="A4:A55" si="0">M4</f>
        <v>西北大区</v>
      </c>
      <c r="B4" s="32" t="str">
        <f t="shared" ref="B4:B55" si="1">N4</f>
        <v>西北A区</v>
      </c>
      <c r="C4" s="32" t="str">
        <f t="shared" ref="C4:C55" si="2">O4</f>
        <v>TA04</v>
      </c>
      <c r="D4" s="32" t="str">
        <f t="shared" ref="D4:D55" si="3">P4</f>
        <v>西安曲江银泰城</v>
      </c>
      <c r="E4" s="9">
        <f t="shared" ref="E4:E55" si="4">Q4+X4+AE4</f>
        <v>34</v>
      </c>
      <c r="F4" s="9">
        <f t="shared" ref="F4:F55" si="5">R4+Y4+AF4</f>
        <v>34</v>
      </c>
      <c r="G4" s="10">
        <f t="shared" ref="G4:G55" si="6">F4/E4</f>
        <v>1</v>
      </c>
      <c r="H4" s="9">
        <f t="shared" ref="H4:H55" si="7">T4+AA4</f>
        <v>18.7613252197431</v>
      </c>
      <c r="I4" s="10">
        <f t="shared" ref="I4:I55" si="8">H4/SUM(Q4+X4)</f>
        <v>0.55180368293362</v>
      </c>
      <c r="J4" s="9">
        <f t="shared" ref="J4:J55" si="9">V4+AC4+AJ4</f>
        <v>1</v>
      </c>
      <c r="K4" s="36">
        <f t="shared" ref="K4:K55" si="10">W4+AD4+AK4</f>
        <v>0.1499</v>
      </c>
      <c r="M4" s="31" t="s">
        <v>38</v>
      </c>
      <c r="N4" s="32" t="s">
        <v>15</v>
      </c>
      <c r="O4" s="9" t="s">
        <v>39</v>
      </c>
      <c r="P4" s="9" t="s">
        <v>40</v>
      </c>
      <c r="Q4" s="9">
        <v>14</v>
      </c>
      <c r="R4" s="9">
        <v>14</v>
      </c>
      <c r="S4" s="10" t="s">
        <v>41</v>
      </c>
      <c r="T4" s="9">
        <v>12</v>
      </c>
      <c r="U4" s="43" t="s">
        <v>42</v>
      </c>
      <c r="V4" s="9">
        <v>0</v>
      </c>
      <c r="W4" s="9">
        <v>0</v>
      </c>
      <c r="X4" s="43">
        <v>20</v>
      </c>
      <c r="Y4" s="43">
        <v>20</v>
      </c>
      <c r="Z4" s="10" t="s">
        <v>41</v>
      </c>
      <c r="AA4" s="50">
        <v>6.76132521974307</v>
      </c>
      <c r="AB4" s="51" t="s">
        <v>43</v>
      </c>
      <c r="AC4" s="52">
        <v>1</v>
      </c>
      <c r="AD4" s="53">
        <v>0.1499</v>
      </c>
      <c r="AE4" s="52">
        <v>0</v>
      </c>
      <c r="AF4" s="52">
        <v>0</v>
      </c>
      <c r="AG4" s="51" t="s">
        <v>19</v>
      </c>
      <c r="AH4" s="52">
        <v>0</v>
      </c>
      <c r="AI4" s="51" t="s">
        <v>19</v>
      </c>
      <c r="AJ4" s="52">
        <v>0</v>
      </c>
      <c r="AK4" s="52">
        <v>0</v>
      </c>
      <c r="AN4" s="61"/>
      <c r="AO4" s="61"/>
      <c r="AP4" s="66"/>
    </row>
    <row r="5" spans="1:42">
      <c r="A5" s="31" t="str">
        <f t="shared" si="0"/>
        <v>西北大区</v>
      </c>
      <c r="B5" s="32" t="str">
        <f t="shared" si="1"/>
        <v>西北A区</v>
      </c>
      <c r="C5" s="32" t="str">
        <f t="shared" si="2"/>
        <v>TA05</v>
      </c>
      <c r="D5" s="32" t="str">
        <f t="shared" si="3"/>
        <v>西安宝鸡开元商城</v>
      </c>
      <c r="E5" s="9">
        <f t="shared" si="4"/>
        <v>68.3333333333333</v>
      </c>
      <c r="F5" s="9">
        <f t="shared" si="5"/>
        <v>58.14</v>
      </c>
      <c r="G5" s="10">
        <f t="shared" si="6"/>
        <v>0.850829268292683</v>
      </c>
      <c r="H5" s="9">
        <f t="shared" si="7"/>
        <v>53.0453008789723</v>
      </c>
      <c r="I5" s="10">
        <f t="shared" si="8"/>
        <v>0.776272695789838</v>
      </c>
      <c r="J5" s="9">
        <f t="shared" si="9"/>
        <v>0</v>
      </c>
      <c r="K5" s="36">
        <f t="shared" si="10"/>
        <v>0</v>
      </c>
      <c r="M5" s="31" t="s">
        <v>38</v>
      </c>
      <c r="N5" s="32" t="s">
        <v>15</v>
      </c>
      <c r="O5" s="9" t="s">
        <v>44</v>
      </c>
      <c r="P5" s="9" t="s">
        <v>45</v>
      </c>
      <c r="Q5" s="9">
        <v>35</v>
      </c>
      <c r="R5" s="9">
        <v>35</v>
      </c>
      <c r="S5" s="10" t="s">
        <v>41</v>
      </c>
      <c r="T5" s="9">
        <v>26</v>
      </c>
      <c r="U5" s="43" t="s">
        <v>46</v>
      </c>
      <c r="V5" s="9">
        <v>0</v>
      </c>
      <c r="W5" s="9">
        <v>0</v>
      </c>
      <c r="X5" s="43">
        <v>33.3333333333333</v>
      </c>
      <c r="Y5" s="43">
        <v>23.14</v>
      </c>
      <c r="Z5" s="10" t="s">
        <v>47</v>
      </c>
      <c r="AA5" s="50">
        <v>27.0453008789723</v>
      </c>
      <c r="AB5" s="51" t="s">
        <v>47</v>
      </c>
      <c r="AC5" s="52">
        <v>0</v>
      </c>
      <c r="AD5" s="53">
        <v>0</v>
      </c>
      <c r="AE5" s="52">
        <v>0</v>
      </c>
      <c r="AF5" s="52">
        <v>0</v>
      </c>
      <c r="AG5" s="51" t="s">
        <v>19</v>
      </c>
      <c r="AH5" s="52">
        <v>0</v>
      </c>
      <c r="AI5" s="51" t="s">
        <v>19</v>
      </c>
      <c r="AJ5" s="52">
        <v>0</v>
      </c>
      <c r="AK5" s="52">
        <v>0</v>
      </c>
      <c r="AN5" s="62"/>
      <c r="AO5" s="62"/>
      <c r="AP5" s="67"/>
    </row>
    <row r="6" spans="1:42">
      <c r="A6" s="31" t="str">
        <f t="shared" si="0"/>
        <v>西北大区</v>
      </c>
      <c r="B6" s="32" t="str">
        <f t="shared" si="1"/>
        <v>西北A区</v>
      </c>
      <c r="C6" s="32" t="str">
        <f t="shared" si="2"/>
        <v>TA06</v>
      </c>
      <c r="D6" s="32" t="str">
        <f t="shared" si="3"/>
        <v>西安开元钟楼</v>
      </c>
      <c r="E6" s="9">
        <f t="shared" si="4"/>
        <v>188.333333333333</v>
      </c>
      <c r="F6" s="9">
        <f t="shared" si="5"/>
        <v>113.333333333333</v>
      </c>
      <c r="G6" s="10">
        <f t="shared" si="6"/>
        <v>0.601769911504425</v>
      </c>
      <c r="H6" s="9">
        <f t="shared" si="7"/>
        <v>125.89722785666</v>
      </c>
      <c r="I6" s="10">
        <f t="shared" si="8"/>
        <v>0.66848085587607</v>
      </c>
      <c r="J6" s="9">
        <f t="shared" si="9"/>
        <v>0</v>
      </c>
      <c r="K6" s="36">
        <f t="shared" si="10"/>
        <v>0</v>
      </c>
      <c r="M6" s="31" t="s">
        <v>38</v>
      </c>
      <c r="N6" s="32" t="s">
        <v>15</v>
      </c>
      <c r="O6" s="9" t="s">
        <v>48</v>
      </c>
      <c r="P6" s="9" t="s">
        <v>49</v>
      </c>
      <c r="Q6" s="9">
        <v>55</v>
      </c>
      <c r="R6" s="9">
        <v>54</v>
      </c>
      <c r="S6" s="10" t="s">
        <v>50</v>
      </c>
      <c r="T6" s="9">
        <v>38</v>
      </c>
      <c r="U6" s="43" t="s">
        <v>51</v>
      </c>
      <c r="V6" s="9">
        <v>0</v>
      </c>
      <c r="W6" s="9">
        <v>0</v>
      </c>
      <c r="X6" s="43">
        <v>133.333333333333</v>
      </c>
      <c r="Y6" s="43">
        <v>59.3333333333333</v>
      </c>
      <c r="Z6" s="10" t="s">
        <v>52</v>
      </c>
      <c r="AA6" s="50">
        <v>87.8972278566599</v>
      </c>
      <c r="AB6" s="51" t="s">
        <v>53</v>
      </c>
      <c r="AC6" s="52">
        <v>0</v>
      </c>
      <c r="AD6" s="53">
        <v>0</v>
      </c>
      <c r="AE6" s="52">
        <v>0</v>
      </c>
      <c r="AF6" s="52">
        <v>0</v>
      </c>
      <c r="AG6" s="51" t="s">
        <v>19</v>
      </c>
      <c r="AH6" s="52">
        <v>0</v>
      </c>
      <c r="AI6" s="51" t="s">
        <v>19</v>
      </c>
      <c r="AJ6" s="52">
        <v>0</v>
      </c>
      <c r="AK6" s="52">
        <v>0</v>
      </c>
      <c r="AN6" s="61"/>
      <c r="AO6" s="61"/>
      <c r="AP6" s="66"/>
    </row>
    <row r="7" spans="1:42">
      <c r="A7" s="31" t="str">
        <f t="shared" si="0"/>
        <v>西北大区</v>
      </c>
      <c r="B7" s="32" t="str">
        <f t="shared" si="1"/>
        <v>西北A区</v>
      </c>
      <c r="C7" s="32" t="str">
        <f t="shared" si="2"/>
        <v>TA07</v>
      </c>
      <c r="D7" s="32" t="str">
        <f t="shared" si="3"/>
        <v>西安赛格国购</v>
      </c>
      <c r="E7" s="9">
        <f t="shared" si="4"/>
        <v>264.666666666667</v>
      </c>
      <c r="F7" s="9">
        <f t="shared" si="5"/>
        <v>150</v>
      </c>
      <c r="G7" s="10">
        <f t="shared" si="6"/>
        <v>0.566750629722922</v>
      </c>
      <c r="H7" s="9">
        <f t="shared" si="7"/>
        <v>90.0453008789723</v>
      </c>
      <c r="I7" s="10">
        <f t="shared" si="8"/>
        <v>0.340221539844983</v>
      </c>
      <c r="J7" s="9">
        <f t="shared" si="9"/>
        <v>0</v>
      </c>
      <c r="K7" s="36">
        <f t="shared" si="10"/>
        <v>0</v>
      </c>
      <c r="M7" s="31" t="s">
        <v>38</v>
      </c>
      <c r="N7" s="32" t="s">
        <v>15</v>
      </c>
      <c r="O7" s="9" t="s">
        <v>54</v>
      </c>
      <c r="P7" s="9" t="s">
        <v>55</v>
      </c>
      <c r="Q7" s="9">
        <v>198</v>
      </c>
      <c r="R7" s="9">
        <v>126</v>
      </c>
      <c r="S7" s="10" t="s">
        <v>56</v>
      </c>
      <c r="T7" s="9">
        <v>63</v>
      </c>
      <c r="U7" s="43" t="s">
        <v>57</v>
      </c>
      <c r="V7" s="9">
        <v>0</v>
      </c>
      <c r="W7" s="9">
        <v>0</v>
      </c>
      <c r="X7" s="43">
        <v>66.6666666666667</v>
      </c>
      <c r="Y7" s="43">
        <v>24</v>
      </c>
      <c r="Z7" s="10" t="s">
        <v>58</v>
      </c>
      <c r="AA7" s="50">
        <v>27.0453008789723</v>
      </c>
      <c r="AB7" s="51" t="s">
        <v>59</v>
      </c>
      <c r="AC7" s="52">
        <v>0</v>
      </c>
      <c r="AD7" s="53">
        <v>0</v>
      </c>
      <c r="AE7" s="52">
        <v>0</v>
      </c>
      <c r="AF7" s="52">
        <v>0</v>
      </c>
      <c r="AG7" s="51" t="s">
        <v>19</v>
      </c>
      <c r="AH7" s="52">
        <v>0</v>
      </c>
      <c r="AI7" s="51" t="s">
        <v>19</v>
      </c>
      <c r="AJ7" s="52">
        <v>0</v>
      </c>
      <c r="AK7" s="52">
        <v>0</v>
      </c>
      <c r="AN7" s="62"/>
      <c r="AO7" s="62"/>
      <c r="AP7" s="67"/>
    </row>
    <row r="8" spans="1:42">
      <c r="A8" s="31" t="str">
        <f t="shared" si="0"/>
        <v>西北大区</v>
      </c>
      <c r="B8" s="32" t="str">
        <f t="shared" si="1"/>
        <v>西北A区</v>
      </c>
      <c r="C8" s="32" t="str">
        <f t="shared" si="2"/>
        <v>TA13</v>
      </c>
      <c r="D8" s="32" t="str">
        <f t="shared" si="3"/>
        <v>西安宝鸡银泰城</v>
      </c>
      <c r="E8" s="9">
        <f t="shared" si="4"/>
        <v>84</v>
      </c>
      <c r="F8" s="9">
        <f t="shared" si="5"/>
        <v>84</v>
      </c>
      <c r="G8" s="10">
        <f t="shared" si="6"/>
        <v>1</v>
      </c>
      <c r="H8" s="9">
        <f t="shared" si="7"/>
        <v>80</v>
      </c>
      <c r="I8" s="10">
        <f t="shared" si="8"/>
        <v>0.952380952380952</v>
      </c>
      <c r="J8" s="9">
        <f t="shared" si="9"/>
        <v>0</v>
      </c>
      <c r="K8" s="36">
        <f t="shared" si="10"/>
        <v>0</v>
      </c>
      <c r="M8" s="31" t="s">
        <v>38</v>
      </c>
      <c r="N8" s="32" t="s">
        <v>15</v>
      </c>
      <c r="O8" s="9" t="s">
        <v>60</v>
      </c>
      <c r="P8" s="9" t="s">
        <v>61</v>
      </c>
      <c r="Q8" s="9">
        <v>84</v>
      </c>
      <c r="R8" s="9">
        <v>84</v>
      </c>
      <c r="S8" s="10" t="s">
        <v>41</v>
      </c>
      <c r="T8" s="9">
        <v>80</v>
      </c>
      <c r="U8" s="43" t="s">
        <v>62</v>
      </c>
      <c r="V8" s="9">
        <v>0</v>
      </c>
      <c r="W8" s="9">
        <v>0</v>
      </c>
      <c r="X8" s="43">
        <v>0</v>
      </c>
      <c r="Y8" s="43">
        <v>0</v>
      </c>
      <c r="Z8" s="10" t="s">
        <v>19</v>
      </c>
      <c r="AA8" s="50">
        <v>0</v>
      </c>
      <c r="AB8" s="51" t="s">
        <v>19</v>
      </c>
      <c r="AC8" s="52">
        <v>0</v>
      </c>
      <c r="AD8" s="53">
        <v>0</v>
      </c>
      <c r="AE8" s="52">
        <v>0</v>
      </c>
      <c r="AF8" s="52">
        <v>0</v>
      </c>
      <c r="AG8" s="51" t="s">
        <v>19</v>
      </c>
      <c r="AH8" s="52">
        <v>0</v>
      </c>
      <c r="AI8" s="51" t="s">
        <v>19</v>
      </c>
      <c r="AJ8" s="52">
        <v>0</v>
      </c>
      <c r="AK8" s="52">
        <v>0</v>
      </c>
      <c r="AN8" s="61"/>
      <c r="AO8" s="61"/>
      <c r="AP8" s="66"/>
    </row>
    <row r="9" spans="1:42">
      <c r="A9" s="31" t="str">
        <f t="shared" si="0"/>
        <v>西北大区</v>
      </c>
      <c r="B9" s="32" t="str">
        <f t="shared" si="1"/>
        <v>西北A区</v>
      </c>
      <c r="C9" s="32" t="str">
        <f t="shared" si="2"/>
        <v>TA19</v>
      </c>
      <c r="D9" s="32" t="str">
        <f t="shared" si="3"/>
        <v>西安阳光天地</v>
      </c>
      <c r="E9" s="9">
        <f t="shared" si="4"/>
        <v>93</v>
      </c>
      <c r="F9" s="9">
        <f t="shared" si="5"/>
        <v>82.8</v>
      </c>
      <c r="G9" s="10">
        <f t="shared" si="6"/>
        <v>0.890322580645161</v>
      </c>
      <c r="H9" s="9">
        <f t="shared" si="7"/>
        <v>27.7613252197431</v>
      </c>
      <c r="I9" s="10">
        <f t="shared" si="8"/>
        <v>0.298508873330571</v>
      </c>
      <c r="J9" s="9">
        <f t="shared" si="9"/>
        <v>0</v>
      </c>
      <c r="K9" s="36">
        <f t="shared" si="10"/>
        <v>0</v>
      </c>
      <c r="M9" s="31" t="s">
        <v>38</v>
      </c>
      <c r="N9" s="32" t="s">
        <v>15</v>
      </c>
      <c r="O9" s="9" t="s">
        <v>63</v>
      </c>
      <c r="P9" s="9" t="s">
        <v>64</v>
      </c>
      <c r="Q9" s="9">
        <v>73</v>
      </c>
      <c r="R9" s="9">
        <v>65</v>
      </c>
      <c r="S9" s="10" t="s">
        <v>65</v>
      </c>
      <c r="T9" s="9">
        <v>21</v>
      </c>
      <c r="U9" s="43" t="s">
        <v>66</v>
      </c>
      <c r="V9" s="9">
        <v>0</v>
      </c>
      <c r="W9" s="9">
        <v>0</v>
      </c>
      <c r="X9" s="43">
        <v>20</v>
      </c>
      <c r="Y9" s="43">
        <v>17.8</v>
      </c>
      <c r="Z9" s="10" t="s">
        <v>41</v>
      </c>
      <c r="AA9" s="50">
        <v>6.76132521974307</v>
      </c>
      <c r="AB9" s="51" t="s">
        <v>43</v>
      </c>
      <c r="AC9" s="52">
        <v>0</v>
      </c>
      <c r="AD9" s="53">
        <v>0</v>
      </c>
      <c r="AE9" s="52">
        <v>0</v>
      </c>
      <c r="AF9" s="52">
        <v>0</v>
      </c>
      <c r="AG9" s="51" t="s">
        <v>19</v>
      </c>
      <c r="AH9" s="52">
        <v>0</v>
      </c>
      <c r="AI9" s="51" t="s">
        <v>19</v>
      </c>
      <c r="AJ9" s="52">
        <v>0</v>
      </c>
      <c r="AK9" s="52">
        <v>0</v>
      </c>
      <c r="AN9" s="62"/>
      <c r="AO9" s="62"/>
      <c r="AP9" s="67"/>
    </row>
    <row r="10" spans="1:41">
      <c r="A10" s="31" t="str">
        <f t="shared" si="0"/>
        <v>西北大区</v>
      </c>
      <c r="B10" s="32" t="str">
        <f t="shared" si="1"/>
        <v>西北A区</v>
      </c>
      <c r="C10" s="32" t="str">
        <f t="shared" si="2"/>
        <v>TA21</v>
      </c>
      <c r="D10" s="32" t="str">
        <f t="shared" si="3"/>
        <v>西安大明宫万达</v>
      </c>
      <c r="E10" s="9">
        <f t="shared" si="4"/>
        <v>32.6666666666667</v>
      </c>
      <c r="F10" s="9">
        <f t="shared" si="5"/>
        <v>0</v>
      </c>
      <c r="G10" s="10">
        <f t="shared" si="6"/>
        <v>0</v>
      </c>
      <c r="H10" s="9">
        <f t="shared" si="7"/>
        <v>0</v>
      </c>
      <c r="I10" s="10">
        <f t="shared" si="8"/>
        <v>0</v>
      </c>
      <c r="J10" s="9">
        <f t="shared" si="9"/>
        <v>0</v>
      </c>
      <c r="K10" s="36">
        <f t="shared" si="10"/>
        <v>0</v>
      </c>
      <c r="M10" s="31" t="s">
        <v>38</v>
      </c>
      <c r="N10" s="32" t="s">
        <v>15</v>
      </c>
      <c r="O10" s="9" t="s">
        <v>67</v>
      </c>
      <c r="P10" s="9" t="s">
        <v>68</v>
      </c>
      <c r="Q10" s="9">
        <v>26</v>
      </c>
      <c r="R10" s="9">
        <v>0</v>
      </c>
      <c r="S10" s="10" t="s">
        <v>69</v>
      </c>
      <c r="T10" s="9">
        <v>0</v>
      </c>
      <c r="U10" s="43" t="s">
        <v>69</v>
      </c>
      <c r="V10" s="9">
        <v>0</v>
      </c>
      <c r="W10" s="9">
        <v>0</v>
      </c>
      <c r="X10" s="43">
        <v>6.66666666666667</v>
      </c>
      <c r="Y10" s="43">
        <v>0</v>
      </c>
      <c r="Z10" s="10" t="s">
        <v>69</v>
      </c>
      <c r="AA10" s="50">
        <v>0</v>
      </c>
      <c r="AB10" s="51" t="s">
        <v>69</v>
      </c>
      <c r="AC10" s="52">
        <v>0</v>
      </c>
      <c r="AD10" s="53">
        <v>0</v>
      </c>
      <c r="AE10" s="52">
        <v>0</v>
      </c>
      <c r="AF10" s="52">
        <v>0</v>
      </c>
      <c r="AG10" s="51" t="s">
        <v>19</v>
      </c>
      <c r="AH10" s="52">
        <v>0</v>
      </c>
      <c r="AI10" s="51" t="s">
        <v>19</v>
      </c>
      <c r="AJ10" s="52">
        <v>0</v>
      </c>
      <c r="AK10" s="52">
        <v>0</v>
      </c>
      <c r="AN10" s="63"/>
      <c r="AO10" s="63"/>
    </row>
    <row r="11" spans="1:37">
      <c r="A11" s="31" t="str">
        <f t="shared" si="0"/>
        <v>西北大区</v>
      </c>
      <c r="B11" s="32" t="str">
        <f t="shared" si="1"/>
        <v>西北A区</v>
      </c>
      <c r="C11" s="32" t="str">
        <f t="shared" si="2"/>
        <v>TA23</v>
      </c>
      <c r="D11" s="32" t="str">
        <f t="shared" si="3"/>
        <v>西安曲江创意谷</v>
      </c>
      <c r="E11" s="9">
        <f t="shared" si="4"/>
        <v>70.6666666666667</v>
      </c>
      <c r="F11" s="9">
        <f t="shared" si="5"/>
        <v>65.7333333333333</v>
      </c>
      <c r="G11" s="10">
        <f t="shared" si="6"/>
        <v>0.930188679245283</v>
      </c>
      <c r="H11" s="9">
        <f t="shared" si="7"/>
        <v>60.0453008789723</v>
      </c>
      <c r="I11" s="10">
        <f t="shared" si="8"/>
        <v>0.849697653947721</v>
      </c>
      <c r="J11" s="9">
        <f t="shared" si="9"/>
        <v>0</v>
      </c>
      <c r="K11" s="36">
        <f t="shared" si="10"/>
        <v>0</v>
      </c>
      <c r="M11" s="31" t="s">
        <v>38</v>
      </c>
      <c r="N11" s="32" t="s">
        <v>15</v>
      </c>
      <c r="O11" s="9" t="s">
        <v>70</v>
      </c>
      <c r="P11" s="9" t="s">
        <v>71</v>
      </c>
      <c r="Q11" s="9">
        <v>44</v>
      </c>
      <c r="R11" s="9">
        <v>42</v>
      </c>
      <c r="S11" s="10" t="s">
        <v>72</v>
      </c>
      <c r="T11" s="9">
        <v>33</v>
      </c>
      <c r="U11" s="43" t="s">
        <v>73</v>
      </c>
      <c r="V11" s="9">
        <v>0</v>
      </c>
      <c r="W11" s="9">
        <v>0</v>
      </c>
      <c r="X11" s="43">
        <v>26.6666666666667</v>
      </c>
      <c r="Y11" s="43">
        <v>23.7333333333333</v>
      </c>
      <c r="Z11" s="10" t="s">
        <v>41</v>
      </c>
      <c r="AA11" s="50">
        <v>27.0453008789723</v>
      </c>
      <c r="AB11" s="51" t="s">
        <v>41</v>
      </c>
      <c r="AC11" s="52">
        <v>0</v>
      </c>
      <c r="AD11" s="53">
        <v>0</v>
      </c>
      <c r="AE11" s="52">
        <v>0</v>
      </c>
      <c r="AF11" s="52">
        <v>0</v>
      </c>
      <c r="AG11" s="51" t="s">
        <v>19</v>
      </c>
      <c r="AH11" s="52">
        <v>0</v>
      </c>
      <c r="AI11" s="51" t="s">
        <v>19</v>
      </c>
      <c r="AJ11" s="52">
        <v>0</v>
      </c>
      <c r="AK11" s="52">
        <v>0</v>
      </c>
    </row>
    <row r="12" spans="1:37">
      <c r="A12" s="31" t="str">
        <f t="shared" si="0"/>
        <v>西北大区</v>
      </c>
      <c r="B12" s="32" t="str">
        <f t="shared" si="1"/>
        <v>西北A区</v>
      </c>
      <c r="C12" s="32" t="str">
        <f t="shared" si="2"/>
        <v>TA26</v>
      </c>
      <c r="D12" s="32" t="str">
        <f t="shared" si="3"/>
        <v>西安雁塔金辉环球广场</v>
      </c>
      <c r="E12" s="9">
        <f t="shared" si="4"/>
        <v>74.3333333333333</v>
      </c>
      <c r="F12" s="9">
        <f t="shared" si="5"/>
        <v>18.9333333333333</v>
      </c>
      <c r="G12" s="10">
        <f t="shared" si="6"/>
        <v>0.254708520179372</v>
      </c>
      <c r="H12" s="9">
        <f t="shared" si="7"/>
        <v>13.5226504394861</v>
      </c>
      <c r="I12" s="10">
        <f t="shared" si="8"/>
        <v>0.181919064208334</v>
      </c>
      <c r="J12" s="9">
        <f t="shared" si="9"/>
        <v>0</v>
      </c>
      <c r="K12" s="36">
        <f t="shared" si="10"/>
        <v>0</v>
      </c>
      <c r="M12" s="31" t="s">
        <v>38</v>
      </c>
      <c r="N12" s="32" t="s">
        <v>15</v>
      </c>
      <c r="O12" s="9" t="s">
        <v>74</v>
      </c>
      <c r="P12" s="9" t="s">
        <v>75</v>
      </c>
      <c r="Q12" s="9">
        <v>61</v>
      </c>
      <c r="R12" s="9">
        <v>13</v>
      </c>
      <c r="S12" s="10" t="s">
        <v>76</v>
      </c>
      <c r="T12" s="9">
        <v>0</v>
      </c>
      <c r="U12" s="43" t="s">
        <v>69</v>
      </c>
      <c r="V12" s="9">
        <v>0</v>
      </c>
      <c r="W12" s="9">
        <v>0</v>
      </c>
      <c r="X12" s="43">
        <v>13.3333333333333</v>
      </c>
      <c r="Y12" s="43">
        <v>5.93333333333333</v>
      </c>
      <c r="Z12" s="10" t="s">
        <v>52</v>
      </c>
      <c r="AA12" s="50">
        <v>13.5226504394861</v>
      </c>
      <c r="AB12" s="51" t="s">
        <v>41</v>
      </c>
      <c r="AC12" s="52">
        <v>0</v>
      </c>
      <c r="AD12" s="53">
        <v>0</v>
      </c>
      <c r="AE12" s="52">
        <v>0</v>
      </c>
      <c r="AF12" s="52">
        <v>0</v>
      </c>
      <c r="AG12" s="51" t="s">
        <v>19</v>
      </c>
      <c r="AH12" s="52">
        <v>0</v>
      </c>
      <c r="AI12" s="51" t="s">
        <v>19</v>
      </c>
      <c r="AJ12" s="52">
        <v>0</v>
      </c>
      <c r="AK12" s="52">
        <v>0</v>
      </c>
    </row>
    <row r="13" spans="1:37">
      <c r="A13" s="31" t="str">
        <f t="shared" si="0"/>
        <v>西北大区</v>
      </c>
      <c r="B13" s="32" t="str">
        <f t="shared" si="1"/>
        <v>西北A区</v>
      </c>
      <c r="C13" s="32" t="str">
        <f t="shared" si="2"/>
        <v>TA28</v>
      </c>
      <c r="D13" s="32" t="str">
        <f t="shared" si="3"/>
        <v>西安合生汇</v>
      </c>
      <c r="E13" s="9">
        <f t="shared" si="4"/>
        <v>53</v>
      </c>
      <c r="F13" s="9">
        <f t="shared" si="5"/>
        <v>41.8</v>
      </c>
      <c r="G13" s="10">
        <f t="shared" si="6"/>
        <v>0.788679245283019</v>
      </c>
      <c r="H13" s="9">
        <f t="shared" si="7"/>
        <v>45.2839756592292</v>
      </c>
      <c r="I13" s="10">
        <f t="shared" si="8"/>
        <v>0.854414635079796</v>
      </c>
      <c r="J13" s="9">
        <f t="shared" si="9"/>
        <v>0</v>
      </c>
      <c r="K13" s="36">
        <f t="shared" si="10"/>
        <v>0</v>
      </c>
      <c r="M13" s="31" t="s">
        <v>38</v>
      </c>
      <c r="N13" s="32" t="s">
        <v>15</v>
      </c>
      <c r="O13" s="9" t="s">
        <v>77</v>
      </c>
      <c r="P13" s="9" t="s">
        <v>78</v>
      </c>
      <c r="Q13" s="9">
        <v>33</v>
      </c>
      <c r="R13" s="9">
        <v>24</v>
      </c>
      <c r="S13" s="10" t="s">
        <v>79</v>
      </c>
      <c r="T13" s="9">
        <v>25</v>
      </c>
      <c r="U13" s="43" t="s">
        <v>80</v>
      </c>
      <c r="V13" s="9">
        <v>0</v>
      </c>
      <c r="W13" s="9">
        <v>0</v>
      </c>
      <c r="X13" s="43">
        <v>20</v>
      </c>
      <c r="Y13" s="43">
        <v>17.8</v>
      </c>
      <c r="Z13" s="10" t="s">
        <v>41</v>
      </c>
      <c r="AA13" s="50">
        <v>20.2839756592292</v>
      </c>
      <c r="AB13" s="51" t="s">
        <v>41</v>
      </c>
      <c r="AC13" s="52">
        <v>0</v>
      </c>
      <c r="AD13" s="53">
        <v>0</v>
      </c>
      <c r="AE13" s="52">
        <v>0</v>
      </c>
      <c r="AF13" s="52">
        <v>0</v>
      </c>
      <c r="AG13" s="51" t="s">
        <v>19</v>
      </c>
      <c r="AH13" s="52">
        <v>0</v>
      </c>
      <c r="AI13" s="51" t="s">
        <v>19</v>
      </c>
      <c r="AJ13" s="52">
        <v>0</v>
      </c>
      <c r="AK13" s="52">
        <v>0</v>
      </c>
    </row>
    <row r="14" spans="1:37">
      <c r="A14" s="31" t="str">
        <f t="shared" si="0"/>
        <v>西北大区</v>
      </c>
      <c r="B14" s="32" t="str">
        <f t="shared" si="1"/>
        <v>西北A区</v>
      </c>
      <c r="C14" s="32" t="str">
        <f t="shared" si="2"/>
        <v>TA33</v>
      </c>
      <c r="D14" s="32" t="str">
        <f t="shared" si="3"/>
        <v>西安赛格二店</v>
      </c>
      <c r="E14" s="9">
        <f t="shared" si="4"/>
        <v>199.666666666667</v>
      </c>
      <c r="F14" s="9">
        <f t="shared" si="5"/>
        <v>164.8</v>
      </c>
      <c r="G14" s="10">
        <f t="shared" si="6"/>
        <v>0.825375626043406</v>
      </c>
      <c r="H14" s="9">
        <f t="shared" si="7"/>
        <v>46.2839756592292</v>
      </c>
      <c r="I14" s="10">
        <f t="shared" si="8"/>
        <v>0.231806221999479</v>
      </c>
      <c r="J14" s="9">
        <f t="shared" si="9"/>
        <v>0</v>
      </c>
      <c r="K14" s="36">
        <f t="shared" si="10"/>
        <v>0</v>
      </c>
      <c r="M14" s="31" t="s">
        <v>38</v>
      </c>
      <c r="N14" s="32" t="s">
        <v>15</v>
      </c>
      <c r="O14" s="9" t="s">
        <v>81</v>
      </c>
      <c r="P14" s="9" t="s">
        <v>82</v>
      </c>
      <c r="Q14" s="9">
        <v>173</v>
      </c>
      <c r="R14" s="9">
        <v>147</v>
      </c>
      <c r="S14" s="10" t="s">
        <v>83</v>
      </c>
      <c r="T14" s="9">
        <v>26</v>
      </c>
      <c r="U14" s="43" t="s">
        <v>84</v>
      </c>
      <c r="V14" s="9">
        <v>0</v>
      </c>
      <c r="W14" s="9">
        <v>0</v>
      </c>
      <c r="X14" s="43">
        <v>26.6666666666667</v>
      </c>
      <c r="Y14" s="43">
        <v>17.8</v>
      </c>
      <c r="Z14" s="10" t="s">
        <v>73</v>
      </c>
      <c r="AA14" s="50">
        <v>20.2839756592292</v>
      </c>
      <c r="AB14" s="51" t="s">
        <v>73</v>
      </c>
      <c r="AC14" s="52">
        <v>0</v>
      </c>
      <c r="AD14" s="53">
        <v>0</v>
      </c>
      <c r="AE14" s="52">
        <v>0</v>
      </c>
      <c r="AF14" s="52">
        <v>0</v>
      </c>
      <c r="AG14" s="51" t="s">
        <v>19</v>
      </c>
      <c r="AH14" s="52">
        <v>0</v>
      </c>
      <c r="AI14" s="51" t="s">
        <v>19</v>
      </c>
      <c r="AJ14" s="52">
        <v>0</v>
      </c>
      <c r="AK14" s="52">
        <v>0</v>
      </c>
    </row>
    <row r="15" s="12" customFormat="1" spans="1:42">
      <c r="A15" s="31" t="str">
        <f t="shared" si="0"/>
        <v>西北大区</v>
      </c>
      <c r="B15" s="32" t="str">
        <f t="shared" si="1"/>
        <v>西北A区</v>
      </c>
      <c r="C15" s="32" t="str">
        <f t="shared" si="2"/>
        <v>TA34</v>
      </c>
      <c r="D15" s="32" t="str">
        <f t="shared" si="3"/>
        <v>西安浐灞印象城</v>
      </c>
      <c r="E15" s="9">
        <f t="shared" si="4"/>
        <v>44</v>
      </c>
      <c r="F15" s="9">
        <f t="shared" si="5"/>
        <v>0</v>
      </c>
      <c r="G15" s="10">
        <f t="shared" si="6"/>
        <v>0</v>
      </c>
      <c r="H15" s="9">
        <f t="shared" si="7"/>
        <v>0</v>
      </c>
      <c r="I15" s="10">
        <f t="shared" si="8"/>
        <v>0</v>
      </c>
      <c r="J15" s="9">
        <f t="shared" si="9"/>
        <v>0</v>
      </c>
      <c r="K15" s="36">
        <f t="shared" si="10"/>
        <v>0</v>
      </c>
      <c r="L15" s="14"/>
      <c r="M15" s="31" t="s">
        <v>38</v>
      </c>
      <c r="N15" s="32" t="s">
        <v>15</v>
      </c>
      <c r="O15" s="9" t="s">
        <v>85</v>
      </c>
      <c r="P15" s="9" t="s">
        <v>86</v>
      </c>
      <c r="Q15" s="9">
        <v>44</v>
      </c>
      <c r="R15" s="9">
        <v>0</v>
      </c>
      <c r="S15" s="10" t="s">
        <v>69</v>
      </c>
      <c r="T15" s="9">
        <v>0</v>
      </c>
      <c r="U15" s="43" t="s">
        <v>69</v>
      </c>
      <c r="V15" s="9">
        <v>0</v>
      </c>
      <c r="W15" s="9">
        <v>0</v>
      </c>
      <c r="X15" s="43">
        <v>0</v>
      </c>
      <c r="Y15" s="43">
        <v>0</v>
      </c>
      <c r="Z15" s="10" t="s">
        <v>19</v>
      </c>
      <c r="AA15" s="50">
        <v>0</v>
      </c>
      <c r="AB15" s="51" t="s">
        <v>19</v>
      </c>
      <c r="AC15" s="52">
        <v>0</v>
      </c>
      <c r="AD15" s="53">
        <v>0</v>
      </c>
      <c r="AE15" s="52">
        <v>0</v>
      </c>
      <c r="AF15" s="52">
        <v>0</v>
      </c>
      <c r="AG15" s="51" t="s">
        <v>19</v>
      </c>
      <c r="AH15" s="52">
        <v>0</v>
      </c>
      <c r="AI15" s="51" t="s">
        <v>19</v>
      </c>
      <c r="AJ15" s="64">
        <v>0</v>
      </c>
      <c r="AK15" s="64">
        <v>0</v>
      </c>
      <c r="AM15" s="13"/>
      <c r="AN15" s="13"/>
      <c r="AO15" s="13"/>
      <c r="AP15" s="13"/>
    </row>
    <row r="16" spans="1:37">
      <c r="A16" s="31" t="str">
        <f t="shared" si="0"/>
        <v>西北大区</v>
      </c>
      <c r="B16" s="32" t="str">
        <f t="shared" si="1"/>
        <v>西北A区</v>
      </c>
      <c r="C16" s="32" t="str">
        <f t="shared" si="2"/>
        <v>TK01</v>
      </c>
      <c r="D16" s="32" t="str">
        <f t="shared" si="3"/>
        <v>榆林神木恒生国际购物中心</v>
      </c>
      <c r="E16" s="9">
        <f t="shared" si="4"/>
        <v>169.333333333333</v>
      </c>
      <c r="F16" s="9">
        <f t="shared" si="5"/>
        <v>92</v>
      </c>
      <c r="G16" s="10">
        <f t="shared" si="6"/>
        <v>0.543307086614173</v>
      </c>
      <c r="H16" s="9">
        <f t="shared" si="7"/>
        <v>149.703853955375</v>
      </c>
      <c r="I16" s="10">
        <f t="shared" si="8"/>
        <v>0.884077877689224</v>
      </c>
      <c r="J16" s="9">
        <f t="shared" si="9"/>
        <v>1</v>
      </c>
      <c r="K16" s="36">
        <f t="shared" si="10"/>
        <v>0.14</v>
      </c>
      <c r="M16" s="31" t="s">
        <v>38</v>
      </c>
      <c r="N16" s="32" t="s">
        <v>15</v>
      </c>
      <c r="O16" s="9" t="s">
        <v>87</v>
      </c>
      <c r="P16" s="9" t="s">
        <v>88</v>
      </c>
      <c r="Q16" s="9">
        <v>36</v>
      </c>
      <c r="R16" s="9">
        <v>34</v>
      </c>
      <c r="S16" s="10" t="s">
        <v>89</v>
      </c>
      <c r="T16" s="9">
        <v>28</v>
      </c>
      <c r="U16" s="43" t="s">
        <v>90</v>
      </c>
      <c r="V16" s="9">
        <v>0</v>
      </c>
      <c r="W16" s="9">
        <v>0</v>
      </c>
      <c r="X16" s="43">
        <v>133.333333333333</v>
      </c>
      <c r="Y16" s="43">
        <v>58</v>
      </c>
      <c r="Z16" s="10">
        <f>Y16/X16</f>
        <v>0.435</v>
      </c>
      <c r="AA16" s="50">
        <v>121.703853955375</v>
      </c>
      <c r="AB16" s="51" t="s">
        <v>91</v>
      </c>
      <c r="AC16" s="52">
        <v>1</v>
      </c>
      <c r="AD16" s="53">
        <v>0.14</v>
      </c>
      <c r="AE16" s="52">
        <v>0</v>
      </c>
      <c r="AF16" s="52">
        <v>0</v>
      </c>
      <c r="AG16" s="51" t="s">
        <v>19</v>
      </c>
      <c r="AH16" s="52">
        <v>0</v>
      </c>
      <c r="AI16" s="51" t="s">
        <v>19</v>
      </c>
      <c r="AJ16" s="52">
        <v>0</v>
      </c>
      <c r="AK16" s="52">
        <v>0</v>
      </c>
    </row>
    <row r="17" spans="1:37">
      <c r="A17" s="31" t="str">
        <f t="shared" si="0"/>
        <v>西北大区</v>
      </c>
      <c r="B17" s="32" t="str">
        <f t="shared" si="1"/>
        <v>西北A区</v>
      </c>
      <c r="C17" s="32" t="str">
        <f t="shared" si="2"/>
        <v>TK02</v>
      </c>
      <c r="D17" s="32" t="str">
        <f t="shared" si="3"/>
        <v>榆林万达</v>
      </c>
      <c r="E17" s="9">
        <f t="shared" si="4"/>
        <v>23</v>
      </c>
      <c r="F17" s="9">
        <f t="shared" si="5"/>
        <v>0</v>
      </c>
      <c r="G17" s="10">
        <f t="shared" si="6"/>
        <v>0</v>
      </c>
      <c r="H17" s="9">
        <f t="shared" si="7"/>
        <v>0</v>
      </c>
      <c r="I17" s="10">
        <f t="shared" si="8"/>
        <v>0</v>
      </c>
      <c r="J17" s="9">
        <f t="shared" si="9"/>
        <v>0</v>
      </c>
      <c r="K17" s="36">
        <f t="shared" si="10"/>
        <v>0</v>
      </c>
      <c r="M17" s="31" t="s">
        <v>38</v>
      </c>
      <c r="N17" s="32" t="s">
        <v>15</v>
      </c>
      <c r="O17" s="9" t="s">
        <v>92</v>
      </c>
      <c r="P17" s="9" t="s">
        <v>93</v>
      </c>
      <c r="Q17" s="9">
        <v>23</v>
      </c>
      <c r="R17" s="9">
        <v>0</v>
      </c>
      <c r="S17" s="10" t="s">
        <v>69</v>
      </c>
      <c r="T17" s="9">
        <v>0</v>
      </c>
      <c r="U17" s="43" t="s">
        <v>69</v>
      </c>
      <c r="V17" s="9">
        <v>0</v>
      </c>
      <c r="W17" s="9">
        <v>0</v>
      </c>
      <c r="X17" s="43">
        <v>0</v>
      </c>
      <c r="Y17" s="43">
        <v>0</v>
      </c>
      <c r="Z17" s="10" t="s">
        <v>19</v>
      </c>
      <c r="AA17" s="50">
        <v>0</v>
      </c>
      <c r="AB17" s="51" t="s">
        <v>19</v>
      </c>
      <c r="AC17" s="52">
        <v>0</v>
      </c>
      <c r="AD17" s="53">
        <v>0</v>
      </c>
      <c r="AE17" s="52">
        <v>0</v>
      </c>
      <c r="AF17" s="52">
        <v>0</v>
      </c>
      <c r="AG17" s="51" t="s">
        <v>19</v>
      </c>
      <c r="AH17" s="52">
        <v>0</v>
      </c>
      <c r="AI17" s="51" t="s">
        <v>19</v>
      </c>
      <c r="AJ17" s="52">
        <v>0</v>
      </c>
      <c r="AK17" s="52">
        <v>0</v>
      </c>
    </row>
    <row r="18" spans="1:37">
      <c r="A18" s="31" t="str">
        <f t="shared" si="0"/>
        <v>西北大区</v>
      </c>
      <c r="B18" s="32" t="str">
        <f t="shared" si="1"/>
        <v>西北B区</v>
      </c>
      <c r="C18" s="32" t="str">
        <f t="shared" si="2"/>
        <v>TA01</v>
      </c>
      <c r="D18" s="32" t="str">
        <f t="shared" si="3"/>
        <v>西安金鹰</v>
      </c>
      <c r="E18" s="9">
        <f t="shared" si="4"/>
        <v>56.6666666666667</v>
      </c>
      <c r="F18" s="9">
        <f t="shared" si="5"/>
        <v>39.6666666666667</v>
      </c>
      <c r="G18" s="10">
        <f t="shared" si="6"/>
        <v>0.7</v>
      </c>
      <c r="H18" s="9">
        <f t="shared" si="7"/>
        <v>14.5226504394861</v>
      </c>
      <c r="I18" s="10">
        <f t="shared" si="8"/>
        <v>0.256282066579167</v>
      </c>
      <c r="J18" s="9">
        <f t="shared" si="9"/>
        <v>0</v>
      </c>
      <c r="K18" s="36">
        <f t="shared" si="10"/>
        <v>0</v>
      </c>
      <c r="M18" s="31" t="s">
        <v>38</v>
      </c>
      <c r="N18" s="32" t="s">
        <v>20</v>
      </c>
      <c r="O18" s="9" t="s">
        <v>94</v>
      </c>
      <c r="P18" s="9" t="s">
        <v>95</v>
      </c>
      <c r="Q18" s="9">
        <v>10</v>
      </c>
      <c r="R18" s="9">
        <v>10</v>
      </c>
      <c r="S18" s="10" t="s">
        <v>41</v>
      </c>
      <c r="T18" s="9">
        <v>1</v>
      </c>
      <c r="U18" s="43" t="s">
        <v>96</v>
      </c>
      <c r="V18" s="9">
        <v>0</v>
      </c>
      <c r="W18" s="9">
        <v>0</v>
      </c>
      <c r="X18" s="43">
        <v>46.6666666666667</v>
      </c>
      <c r="Y18" s="43">
        <v>29.6666666666667</v>
      </c>
      <c r="Z18" s="10" t="s">
        <v>97</v>
      </c>
      <c r="AA18" s="50">
        <v>13.5226504394861</v>
      </c>
      <c r="AB18" s="51" t="s">
        <v>98</v>
      </c>
      <c r="AC18" s="52">
        <v>0</v>
      </c>
      <c r="AD18" s="53">
        <v>0</v>
      </c>
      <c r="AE18" s="52">
        <v>0</v>
      </c>
      <c r="AF18" s="52">
        <v>0</v>
      </c>
      <c r="AG18" s="51" t="s">
        <v>19</v>
      </c>
      <c r="AH18" s="52">
        <v>0</v>
      </c>
      <c r="AI18" s="51" t="s">
        <v>19</v>
      </c>
      <c r="AJ18" s="52">
        <v>0</v>
      </c>
      <c r="AK18" s="52">
        <v>0</v>
      </c>
    </row>
    <row r="19" spans="1:37">
      <c r="A19" s="31" t="str">
        <f t="shared" si="0"/>
        <v>西北大区</v>
      </c>
      <c r="B19" s="32" t="str">
        <f t="shared" si="1"/>
        <v>西北B区</v>
      </c>
      <c r="C19" s="32" t="str">
        <f t="shared" si="2"/>
        <v>TA02</v>
      </c>
      <c r="D19" s="32" t="str">
        <f t="shared" si="3"/>
        <v>西安立丰百盛东二环</v>
      </c>
      <c r="E19" s="9">
        <f t="shared" si="4"/>
        <v>105.333333333333</v>
      </c>
      <c r="F19" s="9">
        <f t="shared" si="5"/>
        <v>73.5333333333333</v>
      </c>
      <c r="G19" s="10">
        <f t="shared" si="6"/>
        <v>0.698101265822785</v>
      </c>
      <c r="H19" s="9">
        <f t="shared" si="7"/>
        <v>86.0906017579446</v>
      </c>
      <c r="I19" s="10">
        <f t="shared" si="8"/>
        <v>0.817315839474157</v>
      </c>
      <c r="J19" s="9">
        <f t="shared" si="9"/>
        <v>0</v>
      </c>
      <c r="K19" s="36">
        <f t="shared" si="10"/>
        <v>0</v>
      </c>
      <c r="M19" s="31" t="s">
        <v>38</v>
      </c>
      <c r="N19" s="32" t="s">
        <v>20</v>
      </c>
      <c r="O19" s="9" t="s">
        <v>99</v>
      </c>
      <c r="P19" s="9" t="s">
        <v>100</v>
      </c>
      <c r="Q19" s="9">
        <v>32</v>
      </c>
      <c r="R19" s="9">
        <v>32</v>
      </c>
      <c r="S19" s="10" t="s">
        <v>41</v>
      </c>
      <c r="T19" s="9">
        <v>32</v>
      </c>
      <c r="U19" s="43" t="s">
        <v>41</v>
      </c>
      <c r="V19" s="9">
        <v>0</v>
      </c>
      <c r="W19" s="9">
        <v>0</v>
      </c>
      <c r="X19" s="43">
        <v>73.3333333333333</v>
      </c>
      <c r="Y19" s="43">
        <v>41.5333333333333</v>
      </c>
      <c r="Z19" s="10" t="s">
        <v>56</v>
      </c>
      <c r="AA19" s="50">
        <v>54.0906017579446</v>
      </c>
      <c r="AB19" s="51" t="s">
        <v>79</v>
      </c>
      <c r="AC19" s="52">
        <v>0</v>
      </c>
      <c r="AD19" s="53">
        <v>0</v>
      </c>
      <c r="AE19" s="52">
        <v>0</v>
      </c>
      <c r="AF19" s="52">
        <v>0</v>
      </c>
      <c r="AG19" s="51" t="s">
        <v>19</v>
      </c>
      <c r="AH19" s="52">
        <v>0</v>
      </c>
      <c r="AI19" s="51" t="s">
        <v>19</v>
      </c>
      <c r="AJ19" s="52">
        <v>0</v>
      </c>
      <c r="AK19" s="52">
        <v>0</v>
      </c>
    </row>
    <row r="20" spans="1:37">
      <c r="A20" s="31" t="str">
        <f t="shared" si="0"/>
        <v>西北大区</v>
      </c>
      <c r="B20" s="32" t="str">
        <f t="shared" si="1"/>
        <v>西北B区</v>
      </c>
      <c r="C20" s="32" t="str">
        <f t="shared" si="2"/>
        <v>TA12</v>
      </c>
      <c r="D20" s="32" t="str">
        <f t="shared" si="3"/>
        <v>西安浐灞砂之船奥莱店</v>
      </c>
      <c r="E20" s="9">
        <f t="shared" si="4"/>
        <v>114.666666666667</v>
      </c>
      <c r="F20" s="9">
        <f t="shared" si="5"/>
        <v>111.733333333333</v>
      </c>
      <c r="G20" s="10">
        <f t="shared" si="6"/>
        <v>0.974418604651163</v>
      </c>
      <c r="H20" s="9">
        <f t="shared" si="7"/>
        <v>109.045300878972</v>
      </c>
      <c r="I20" s="10">
        <f t="shared" si="8"/>
        <v>0.950976461153828</v>
      </c>
      <c r="J20" s="9">
        <f t="shared" si="9"/>
        <v>2</v>
      </c>
      <c r="K20" s="36">
        <f t="shared" si="10"/>
        <v>0.33</v>
      </c>
      <c r="M20" s="31" t="s">
        <v>38</v>
      </c>
      <c r="N20" s="32" t="s">
        <v>20</v>
      </c>
      <c r="O20" s="9" t="s">
        <v>101</v>
      </c>
      <c r="P20" s="9" t="s">
        <v>102</v>
      </c>
      <c r="Q20" s="9">
        <v>88</v>
      </c>
      <c r="R20" s="9">
        <v>88</v>
      </c>
      <c r="S20" s="10" t="s">
        <v>41</v>
      </c>
      <c r="T20" s="9">
        <v>82</v>
      </c>
      <c r="U20" s="43" t="s">
        <v>103</v>
      </c>
      <c r="V20" s="9">
        <v>0</v>
      </c>
      <c r="W20" s="9">
        <v>0</v>
      </c>
      <c r="X20" s="43">
        <v>26.6666666666667</v>
      </c>
      <c r="Y20" s="43">
        <v>23.7333333333333</v>
      </c>
      <c r="Z20" s="10" t="s">
        <v>41</v>
      </c>
      <c r="AA20" s="50">
        <v>27.0453008789723</v>
      </c>
      <c r="AB20" s="51" t="s">
        <v>41</v>
      </c>
      <c r="AC20" s="52">
        <v>2</v>
      </c>
      <c r="AD20" s="53">
        <v>0.33</v>
      </c>
      <c r="AE20" s="52"/>
      <c r="AF20" s="52">
        <v>0</v>
      </c>
      <c r="AG20" s="51" t="s">
        <v>19</v>
      </c>
      <c r="AH20" s="52">
        <v>0</v>
      </c>
      <c r="AI20" s="51" t="s">
        <v>19</v>
      </c>
      <c r="AJ20" s="52">
        <v>0</v>
      </c>
      <c r="AK20" s="52">
        <v>0</v>
      </c>
    </row>
    <row r="21" spans="1:37">
      <c r="A21" s="31" t="str">
        <f t="shared" si="0"/>
        <v>西北大区</v>
      </c>
      <c r="B21" s="32" t="str">
        <f t="shared" si="1"/>
        <v>西北B区</v>
      </c>
      <c r="C21" s="32" t="str">
        <f t="shared" si="2"/>
        <v>TA15</v>
      </c>
      <c r="D21" s="32" t="str">
        <f t="shared" si="3"/>
        <v>西安王府井熙地港店</v>
      </c>
      <c r="E21" s="9">
        <f t="shared" si="4"/>
        <v>163.333333333333</v>
      </c>
      <c r="F21" s="9">
        <f t="shared" si="5"/>
        <v>121.866666666667</v>
      </c>
      <c r="G21" s="10">
        <f t="shared" si="6"/>
        <v>0.746122448979592</v>
      </c>
      <c r="H21" s="9">
        <f t="shared" si="7"/>
        <v>131.567951318458</v>
      </c>
      <c r="I21" s="10">
        <f t="shared" si="8"/>
        <v>0.805518069296684</v>
      </c>
      <c r="J21" s="9">
        <f t="shared" si="9"/>
        <v>0</v>
      </c>
      <c r="K21" s="36">
        <f t="shared" si="10"/>
        <v>0</v>
      </c>
      <c r="M21" s="31" t="s">
        <v>38</v>
      </c>
      <c r="N21" s="32" t="s">
        <v>20</v>
      </c>
      <c r="O21" s="9" t="s">
        <v>104</v>
      </c>
      <c r="P21" s="9" t="s">
        <v>105</v>
      </c>
      <c r="Q21" s="9">
        <v>110</v>
      </c>
      <c r="R21" s="9">
        <v>110</v>
      </c>
      <c r="S21" s="10" t="s">
        <v>41</v>
      </c>
      <c r="T21" s="9">
        <v>91</v>
      </c>
      <c r="U21" s="43" t="s">
        <v>106</v>
      </c>
      <c r="V21" s="9">
        <v>0</v>
      </c>
      <c r="W21" s="9">
        <v>0</v>
      </c>
      <c r="X21" s="43">
        <v>53.3333333333333</v>
      </c>
      <c r="Y21" s="43">
        <v>11.8666666666667</v>
      </c>
      <c r="Z21" s="10" t="s">
        <v>107</v>
      </c>
      <c r="AA21" s="50">
        <v>40.5679513184584</v>
      </c>
      <c r="AB21" s="51" t="s">
        <v>73</v>
      </c>
      <c r="AC21" s="52">
        <v>0</v>
      </c>
      <c r="AD21" s="53">
        <v>0</v>
      </c>
      <c r="AE21" s="52">
        <v>0</v>
      </c>
      <c r="AF21" s="52">
        <v>0</v>
      </c>
      <c r="AG21" s="51" t="s">
        <v>19</v>
      </c>
      <c r="AH21" s="52">
        <v>0</v>
      </c>
      <c r="AI21" s="51" t="s">
        <v>19</v>
      </c>
      <c r="AJ21" s="52">
        <v>0</v>
      </c>
      <c r="AK21" s="52">
        <v>0</v>
      </c>
    </row>
    <row r="22" spans="1:37">
      <c r="A22" s="31" t="str">
        <f t="shared" si="0"/>
        <v>西北大区</v>
      </c>
      <c r="B22" s="32" t="str">
        <f t="shared" si="1"/>
        <v>西北B区</v>
      </c>
      <c r="C22" s="32" t="str">
        <f t="shared" si="2"/>
        <v>TA16</v>
      </c>
      <c r="D22" s="32" t="str">
        <f t="shared" si="3"/>
        <v>西安曲江大悦城</v>
      </c>
      <c r="E22" s="9">
        <f t="shared" si="4"/>
        <v>69.6666666666667</v>
      </c>
      <c r="F22" s="9">
        <f t="shared" si="5"/>
        <v>66.7333333333333</v>
      </c>
      <c r="G22" s="10">
        <f t="shared" si="6"/>
        <v>0.957894736842105</v>
      </c>
      <c r="H22" s="9">
        <f t="shared" si="7"/>
        <v>53.2839756592292</v>
      </c>
      <c r="I22" s="10">
        <f t="shared" si="8"/>
        <v>0.764841755874104</v>
      </c>
      <c r="J22" s="9" t="e">
        <f>AC22+#REF!+AJ22</f>
        <v>#REF!</v>
      </c>
      <c r="K22" s="36" t="e">
        <f>AD22+#REF!+AK22</f>
        <v>#REF!</v>
      </c>
      <c r="M22" s="31" t="s">
        <v>38</v>
      </c>
      <c r="N22" s="32" t="s">
        <v>20</v>
      </c>
      <c r="O22" s="9" t="s">
        <v>108</v>
      </c>
      <c r="P22" s="9" t="s">
        <v>109</v>
      </c>
      <c r="Q22" s="9">
        <v>43</v>
      </c>
      <c r="R22" s="9">
        <v>43</v>
      </c>
      <c r="S22" s="10" t="s">
        <v>41</v>
      </c>
      <c r="T22" s="9">
        <v>33</v>
      </c>
      <c r="U22" s="43" t="s">
        <v>110</v>
      </c>
      <c r="V22" s="17">
        <v>0</v>
      </c>
      <c r="W22" s="17">
        <v>0</v>
      </c>
      <c r="X22" s="43">
        <v>26.6666666666667</v>
      </c>
      <c r="Y22" s="43">
        <v>23.7333333333333</v>
      </c>
      <c r="Z22" s="10" t="s">
        <v>41</v>
      </c>
      <c r="AA22" s="50">
        <v>20.2839756592292</v>
      </c>
      <c r="AB22" s="51" t="s">
        <v>73</v>
      </c>
      <c r="AC22" s="9">
        <v>2</v>
      </c>
      <c r="AD22" s="9">
        <v>1.03</v>
      </c>
      <c r="AE22" s="52">
        <v>0</v>
      </c>
      <c r="AF22" s="52">
        <v>0</v>
      </c>
      <c r="AG22" s="51" t="s">
        <v>19</v>
      </c>
      <c r="AH22" s="52">
        <v>0</v>
      </c>
      <c r="AI22" s="51" t="s">
        <v>19</v>
      </c>
      <c r="AJ22" s="52">
        <v>0</v>
      </c>
      <c r="AK22" s="52">
        <v>0</v>
      </c>
    </row>
    <row r="23" spans="1:37">
      <c r="A23" s="31" t="str">
        <f t="shared" si="0"/>
        <v>西北大区</v>
      </c>
      <c r="B23" s="32" t="str">
        <f t="shared" si="1"/>
        <v>西北B区</v>
      </c>
      <c r="C23" s="32" t="str">
        <f t="shared" si="2"/>
        <v>TA18</v>
      </c>
      <c r="D23" s="32" t="str">
        <f t="shared" si="3"/>
        <v>西安万象天地</v>
      </c>
      <c r="E23" s="9">
        <f t="shared" si="4"/>
        <v>16.3333333333333</v>
      </c>
      <c r="F23" s="9">
        <f t="shared" si="5"/>
        <v>7.93333333333333</v>
      </c>
      <c r="G23" s="10">
        <f t="shared" si="6"/>
        <v>0.485714285714286</v>
      </c>
      <c r="H23" s="9">
        <f t="shared" si="7"/>
        <v>7.76132521974307</v>
      </c>
      <c r="I23" s="10">
        <f t="shared" si="8"/>
        <v>0.475183176718963</v>
      </c>
      <c r="J23" s="9">
        <f t="shared" si="9"/>
        <v>0</v>
      </c>
      <c r="K23" s="36">
        <f t="shared" si="10"/>
        <v>0</v>
      </c>
      <c r="M23" s="31" t="s">
        <v>38</v>
      </c>
      <c r="N23" s="32" t="s">
        <v>20</v>
      </c>
      <c r="O23" s="9" t="s">
        <v>111</v>
      </c>
      <c r="P23" s="9" t="s">
        <v>112</v>
      </c>
      <c r="Q23" s="9">
        <v>3</v>
      </c>
      <c r="R23" s="9">
        <v>2</v>
      </c>
      <c r="S23" s="10" t="s">
        <v>113</v>
      </c>
      <c r="T23" s="9">
        <v>1</v>
      </c>
      <c r="U23" s="43" t="s">
        <v>43</v>
      </c>
      <c r="V23" s="9">
        <v>0</v>
      </c>
      <c r="W23" s="9">
        <v>0</v>
      </c>
      <c r="X23" s="43">
        <v>13.3333333333333</v>
      </c>
      <c r="Y23" s="43">
        <v>5.93333333333333</v>
      </c>
      <c r="Z23" s="10" t="s">
        <v>52</v>
      </c>
      <c r="AA23" s="50">
        <v>6.76132521974307</v>
      </c>
      <c r="AB23" s="51" t="s">
        <v>52</v>
      </c>
      <c r="AC23" s="52">
        <v>0</v>
      </c>
      <c r="AD23" s="53">
        <v>0</v>
      </c>
      <c r="AE23" s="52">
        <v>0</v>
      </c>
      <c r="AF23" s="52">
        <v>0</v>
      </c>
      <c r="AG23" s="51" t="s">
        <v>19</v>
      </c>
      <c r="AH23" s="52">
        <v>0</v>
      </c>
      <c r="AI23" s="51" t="s">
        <v>19</v>
      </c>
      <c r="AJ23" s="52">
        <v>0</v>
      </c>
      <c r="AK23" s="52">
        <v>0</v>
      </c>
    </row>
    <row r="24" spans="1:37">
      <c r="A24" s="31" t="str">
        <f t="shared" si="0"/>
        <v>西北大区</v>
      </c>
      <c r="B24" s="32" t="str">
        <f t="shared" si="1"/>
        <v>西北B区</v>
      </c>
      <c r="C24" s="32" t="str">
        <f t="shared" si="2"/>
        <v>TA22</v>
      </c>
      <c r="D24" s="32" t="str">
        <f t="shared" si="3"/>
        <v>西安MOMO PARK</v>
      </c>
      <c r="E24" s="9">
        <f t="shared" si="4"/>
        <v>84.3333333333333</v>
      </c>
      <c r="F24" s="9">
        <f t="shared" si="5"/>
        <v>65.8</v>
      </c>
      <c r="G24" s="10">
        <f t="shared" si="6"/>
        <v>0.780237154150197</v>
      </c>
      <c r="H24" s="9">
        <f t="shared" si="7"/>
        <v>46.2839756592292</v>
      </c>
      <c r="I24" s="10">
        <f t="shared" si="8"/>
        <v>0.548821845761611</v>
      </c>
      <c r="J24" s="9">
        <f t="shared" si="9"/>
        <v>1</v>
      </c>
      <c r="K24" s="36">
        <f t="shared" si="10"/>
        <v>0.2368</v>
      </c>
      <c r="M24" s="31" t="s">
        <v>38</v>
      </c>
      <c r="N24" s="32" t="s">
        <v>20</v>
      </c>
      <c r="O24" s="9" t="s">
        <v>114</v>
      </c>
      <c r="P24" s="9" t="s">
        <v>115</v>
      </c>
      <c r="Q24" s="9">
        <v>51</v>
      </c>
      <c r="R24" s="9">
        <v>48</v>
      </c>
      <c r="S24" s="10" t="s">
        <v>116</v>
      </c>
      <c r="T24" s="9">
        <v>26</v>
      </c>
      <c r="U24" s="43" t="s">
        <v>117</v>
      </c>
      <c r="V24" s="9">
        <v>0</v>
      </c>
      <c r="W24" s="9">
        <v>0</v>
      </c>
      <c r="X24" s="43">
        <v>33.3333333333333</v>
      </c>
      <c r="Y24" s="43">
        <v>17.8</v>
      </c>
      <c r="Z24" s="10" t="s">
        <v>58</v>
      </c>
      <c r="AA24" s="50">
        <v>20.2839756592292</v>
      </c>
      <c r="AB24" s="51" t="s">
        <v>58</v>
      </c>
      <c r="AC24" s="52">
        <v>1</v>
      </c>
      <c r="AD24" s="53">
        <v>0.2368</v>
      </c>
      <c r="AE24" s="52">
        <v>0</v>
      </c>
      <c r="AF24" s="52">
        <v>0</v>
      </c>
      <c r="AG24" s="51" t="s">
        <v>19</v>
      </c>
      <c r="AH24" s="52">
        <v>0</v>
      </c>
      <c r="AI24" s="51" t="s">
        <v>19</v>
      </c>
      <c r="AJ24" s="52">
        <v>0</v>
      </c>
      <c r="AK24" s="52">
        <v>0</v>
      </c>
    </row>
    <row r="25" spans="1:37">
      <c r="A25" s="31" t="str">
        <f t="shared" si="0"/>
        <v>西北大区</v>
      </c>
      <c r="B25" s="32" t="str">
        <f t="shared" si="1"/>
        <v>西北B区</v>
      </c>
      <c r="C25" s="32" t="str">
        <f t="shared" si="2"/>
        <v>TA24</v>
      </c>
      <c r="D25" s="32" t="str">
        <f t="shared" si="3"/>
        <v>西安高新万达广场</v>
      </c>
      <c r="E25" s="9">
        <f t="shared" si="4"/>
        <v>281.666666666667</v>
      </c>
      <c r="F25" s="9">
        <f t="shared" si="5"/>
        <v>172.266666666667</v>
      </c>
      <c r="G25" s="10">
        <f t="shared" si="6"/>
        <v>0.611597633136095</v>
      </c>
      <c r="H25" s="9">
        <f t="shared" si="7"/>
        <v>273.033130493577</v>
      </c>
      <c r="I25" s="10">
        <f t="shared" si="8"/>
        <v>0.969348392284888</v>
      </c>
      <c r="J25" s="9">
        <f t="shared" si="9"/>
        <v>1</v>
      </c>
      <c r="K25" s="36">
        <f t="shared" si="10"/>
        <v>2.34</v>
      </c>
      <c r="M25" s="31" t="s">
        <v>38</v>
      </c>
      <c r="N25" s="32" t="s">
        <v>20</v>
      </c>
      <c r="O25" s="9" t="s">
        <v>118</v>
      </c>
      <c r="P25" s="9" t="s">
        <v>119</v>
      </c>
      <c r="Q25" s="9">
        <v>115</v>
      </c>
      <c r="R25" s="9">
        <v>107</v>
      </c>
      <c r="S25" s="10" t="s">
        <v>120</v>
      </c>
      <c r="T25" s="9">
        <v>104</v>
      </c>
      <c r="U25" s="43" t="s">
        <v>121</v>
      </c>
      <c r="V25" s="9">
        <v>0</v>
      </c>
      <c r="W25" s="9">
        <v>0</v>
      </c>
      <c r="X25" s="43">
        <v>166.666666666667</v>
      </c>
      <c r="Y25" s="43">
        <v>65.2666666666667</v>
      </c>
      <c r="Z25" s="10" t="s">
        <v>122</v>
      </c>
      <c r="AA25" s="50">
        <v>169.033130493577</v>
      </c>
      <c r="AB25" s="51" t="s">
        <v>41</v>
      </c>
      <c r="AC25" s="52">
        <v>1</v>
      </c>
      <c r="AD25" s="53">
        <v>2.34</v>
      </c>
      <c r="AE25" s="52">
        <v>0</v>
      </c>
      <c r="AF25" s="52">
        <v>0</v>
      </c>
      <c r="AG25" s="51" t="s">
        <v>19</v>
      </c>
      <c r="AH25" s="52">
        <v>0</v>
      </c>
      <c r="AI25" s="51" t="s">
        <v>19</v>
      </c>
      <c r="AJ25" s="52">
        <v>0</v>
      </c>
      <c r="AK25" s="52">
        <v>0</v>
      </c>
    </row>
    <row r="26" s="12" customFormat="1" spans="1:42">
      <c r="A26" s="31" t="str">
        <f t="shared" si="0"/>
        <v>西北大区</v>
      </c>
      <c r="B26" s="32" t="str">
        <f t="shared" si="1"/>
        <v>西北B区</v>
      </c>
      <c r="C26" s="32" t="str">
        <f t="shared" si="2"/>
        <v>TA27</v>
      </c>
      <c r="D26" s="32" t="str">
        <f t="shared" si="3"/>
        <v>西安朝阳门益田假日广场</v>
      </c>
      <c r="E26" s="9">
        <f t="shared" si="4"/>
        <v>205</v>
      </c>
      <c r="F26" s="9">
        <f t="shared" si="5"/>
        <v>117</v>
      </c>
      <c r="G26" s="10">
        <f t="shared" si="6"/>
        <v>0.570731707317073</v>
      </c>
      <c r="H26" s="9">
        <f t="shared" si="7"/>
        <v>139.89722785666</v>
      </c>
      <c r="I26" s="10">
        <f t="shared" si="8"/>
        <v>0.682425501739805</v>
      </c>
      <c r="J26" s="9">
        <f t="shared" si="9"/>
        <v>0</v>
      </c>
      <c r="K26" s="36">
        <f t="shared" si="10"/>
        <v>0</v>
      </c>
      <c r="L26" s="14"/>
      <c r="M26" s="31" t="s">
        <v>38</v>
      </c>
      <c r="N26" s="32" t="s">
        <v>20</v>
      </c>
      <c r="O26" s="9" t="s">
        <v>123</v>
      </c>
      <c r="P26" s="9" t="s">
        <v>124</v>
      </c>
      <c r="Q26" s="9">
        <v>65</v>
      </c>
      <c r="R26" s="9">
        <v>65</v>
      </c>
      <c r="S26" s="10" t="s">
        <v>41</v>
      </c>
      <c r="T26" s="9">
        <v>52</v>
      </c>
      <c r="U26" s="43" t="s">
        <v>47</v>
      </c>
      <c r="V26" s="9">
        <v>0</v>
      </c>
      <c r="W26" s="9">
        <v>0</v>
      </c>
      <c r="X26" s="43">
        <v>140</v>
      </c>
      <c r="Y26" s="43">
        <v>52</v>
      </c>
      <c r="Z26" s="10">
        <f>Y26/X26</f>
        <v>0.371428571428571</v>
      </c>
      <c r="AA26" s="50">
        <v>87.8972278566599</v>
      </c>
      <c r="AB26" s="51" t="s">
        <v>125</v>
      </c>
      <c r="AC26" s="52">
        <v>0</v>
      </c>
      <c r="AD26" s="53">
        <v>0</v>
      </c>
      <c r="AE26" s="52">
        <v>0</v>
      </c>
      <c r="AF26" s="52">
        <v>0</v>
      </c>
      <c r="AG26" s="51" t="s">
        <v>19</v>
      </c>
      <c r="AH26" s="52">
        <v>0</v>
      </c>
      <c r="AI26" s="51" t="s">
        <v>19</v>
      </c>
      <c r="AJ26" s="64">
        <v>0</v>
      </c>
      <c r="AK26" s="64">
        <v>0</v>
      </c>
      <c r="AM26" s="13"/>
      <c r="AN26" s="13"/>
      <c r="AO26" s="13"/>
      <c r="AP26" s="13"/>
    </row>
    <row r="27" spans="1:37">
      <c r="A27" s="31" t="str">
        <f t="shared" si="0"/>
        <v>西北大区</v>
      </c>
      <c r="B27" s="32" t="str">
        <f t="shared" si="1"/>
        <v>西北B区</v>
      </c>
      <c r="C27" s="32" t="str">
        <f t="shared" si="2"/>
        <v>TA31</v>
      </c>
      <c r="D27" s="32" t="str">
        <f t="shared" si="3"/>
        <v>西安龙首印象城</v>
      </c>
      <c r="E27" s="9">
        <f t="shared" si="4"/>
        <v>59.3333333333333</v>
      </c>
      <c r="F27" s="9">
        <f t="shared" si="5"/>
        <v>57.8666666666667</v>
      </c>
      <c r="G27" s="10">
        <f t="shared" si="6"/>
        <v>0.975280898876404</v>
      </c>
      <c r="H27" s="9">
        <f t="shared" si="7"/>
        <v>21</v>
      </c>
      <c r="I27" s="10">
        <f t="shared" si="8"/>
        <v>0.353932584269663</v>
      </c>
      <c r="J27" s="9">
        <f t="shared" si="9"/>
        <v>0</v>
      </c>
      <c r="K27" s="36">
        <f t="shared" si="10"/>
        <v>0</v>
      </c>
      <c r="M27" s="31" t="s">
        <v>38</v>
      </c>
      <c r="N27" s="32" t="s">
        <v>20</v>
      </c>
      <c r="O27" s="9" t="s">
        <v>126</v>
      </c>
      <c r="P27" s="9" t="s">
        <v>127</v>
      </c>
      <c r="Q27" s="9">
        <v>46</v>
      </c>
      <c r="R27" s="9">
        <v>46</v>
      </c>
      <c r="S27" s="10" t="s">
        <v>41</v>
      </c>
      <c r="T27" s="9">
        <v>21</v>
      </c>
      <c r="U27" s="43" t="s">
        <v>128</v>
      </c>
      <c r="V27" s="9">
        <v>0</v>
      </c>
      <c r="W27" s="9">
        <v>0</v>
      </c>
      <c r="X27" s="43">
        <v>13.3333333333333</v>
      </c>
      <c r="Y27" s="43">
        <v>11.8666666666667</v>
      </c>
      <c r="Z27" s="10" t="s">
        <v>41</v>
      </c>
      <c r="AA27" s="50">
        <v>0</v>
      </c>
      <c r="AB27" s="51" t="s">
        <v>69</v>
      </c>
      <c r="AC27" s="52">
        <v>0</v>
      </c>
      <c r="AD27" s="53">
        <v>0</v>
      </c>
      <c r="AE27" s="52">
        <v>0</v>
      </c>
      <c r="AF27" s="52">
        <v>0</v>
      </c>
      <c r="AG27" s="51" t="s">
        <v>19</v>
      </c>
      <c r="AH27" s="52">
        <v>0</v>
      </c>
      <c r="AI27" s="51" t="s">
        <v>19</v>
      </c>
      <c r="AJ27" s="52">
        <v>0</v>
      </c>
      <c r="AK27" s="52">
        <v>0</v>
      </c>
    </row>
    <row r="28" spans="1:37">
      <c r="A28" s="31" t="str">
        <f t="shared" si="0"/>
        <v>西北大区</v>
      </c>
      <c r="B28" s="32" t="str">
        <f t="shared" si="1"/>
        <v>西北B区</v>
      </c>
      <c r="C28" s="32" t="str">
        <f t="shared" si="2"/>
        <v>TF01</v>
      </c>
      <c r="D28" s="32" t="str">
        <f t="shared" si="3"/>
        <v>汉中吾悦广场</v>
      </c>
      <c r="E28" s="9">
        <f t="shared" si="4"/>
        <v>38</v>
      </c>
      <c r="F28" s="9">
        <f t="shared" si="5"/>
        <v>10</v>
      </c>
      <c r="G28" s="10">
        <f t="shared" si="6"/>
        <v>0.263157894736842</v>
      </c>
      <c r="H28" s="9">
        <f t="shared" si="7"/>
        <v>33</v>
      </c>
      <c r="I28" s="10">
        <f t="shared" si="8"/>
        <v>0.868421052631579</v>
      </c>
      <c r="J28" s="9">
        <f t="shared" si="9"/>
        <v>0</v>
      </c>
      <c r="K28" s="36">
        <f t="shared" si="10"/>
        <v>0</v>
      </c>
      <c r="M28" s="31" t="s">
        <v>38</v>
      </c>
      <c r="N28" s="32" t="s">
        <v>20</v>
      </c>
      <c r="O28" s="9" t="s">
        <v>129</v>
      </c>
      <c r="P28" s="9" t="s">
        <v>130</v>
      </c>
      <c r="Q28" s="9">
        <v>38</v>
      </c>
      <c r="R28" s="9">
        <v>10</v>
      </c>
      <c r="S28" s="10" t="s">
        <v>131</v>
      </c>
      <c r="T28" s="9">
        <v>33</v>
      </c>
      <c r="U28" s="43" t="s">
        <v>132</v>
      </c>
      <c r="V28" s="9">
        <v>0</v>
      </c>
      <c r="W28" s="9">
        <v>0</v>
      </c>
      <c r="X28" s="43">
        <v>0</v>
      </c>
      <c r="Y28" s="43">
        <v>0</v>
      </c>
      <c r="Z28" s="10" t="s">
        <v>19</v>
      </c>
      <c r="AA28" s="50">
        <v>0</v>
      </c>
      <c r="AB28" s="51" t="s">
        <v>19</v>
      </c>
      <c r="AC28" s="52">
        <v>0</v>
      </c>
      <c r="AD28" s="53">
        <v>0</v>
      </c>
      <c r="AE28" s="52">
        <v>0</v>
      </c>
      <c r="AF28" s="52">
        <v>0</v>
      </c>
      <c r="AG28" s="51" t="s">
        <v>19</v>
      </c>
      <c r="AH28" s="52">
        <v>0</v>
      </c>
      <c r="AI28" s="51" t="s">
        <v>19</v>
      </c>
      <c r="AJ28" s="52">
        <v>0</v>
      </c>
      <c r="AK28" s="52">
        <v>0</v>
      </c>
    </row>
    <row r="29" spans="1:37">
      <c r="A29" s="31" t="str">
        <f t="shared" si="0"/>
        <v>西北大区</v>
      </c>
      <c r="B29" s="32" t="str">
        <f t="shared" si="1"/>
        <v>西北B区</v>
      </c>
      <c r="C29" s="32" t="str">
        <f t="shared" si="2"/>
        <v>TG02</v>
      </c>
      <c r="D29" s="32" t="str">
        <f t="shared" si="3"/>
        <v>安康吾悦广场</v>
      </c>
      <c r="E29" s="9">
        <f t="shared" si="4"/>
        <v>41.6666666666667</v>
      </c>
      <c r="F29" s="9">
        <f t="shared" si="5"/>
        <v>16.8666666666667</v>
      </c>
      <c r="G29" s="10">
        <f t="shared" si="6"/>
        <v>0.4048</v>
      </c>
      <c r="H29" s="9">
        <f t="shared" si="7"/>
        <v>42.0453008789723</v>
      </c>
      <c r="I29" s="10">
        <f t="shared" si="8"/>
        <v>1.00908722109533</v>
      </c>
      <c r="J29" s="9">
        <f t="shared" si="9"/>
        <v>0</v>
      </c>
      <c r="K29" s="36">
        <f t="shared" si="10"/>
        <v>0</v>
      </c>
      <c r="M29" s="31" t="s">
        <v>38</v>
      </c>
      <c r="N29" s="32" t="s">
        <v>20</v>
      </c>
      <c r="O29" s="9" t="s">
        <v>133</v>
      </c>
      <c r="P29" s="9" t="s">
        <v>134</v>
      </c>
      <c r="Q29" s="9">
        <v>15</v>
      </c>
      <c r="R29" s="9">
        <v>5</v>
      </c>
      <c r="S29" s="10" t="s">
        <v>43</v>
      </c>
      <c r="T29" s="9">
        <v>15</v>
      </c>
      <c r="U29" s="43" t="s">
        <v>41</v>
      </c>
      <c r="V29" s="9">
        <v>0</v>
      </c>
      <c r="W29" s="9">
        <v>0</v>
      </c>
      <c r="X29" s="43">
        <v>26.6666666666667</v>
      </c>
      <c r="Y29" s="43">
        <v>11.8666666666667</v>
      </c>
      <c r="Z29" s="10" t="s">
        <v>52</v>
      </c>
      <c r="AA29" s="50">
        <v>27.0453008789723</v>
      </c>
      <c r="AB29" s="51" t="s">
        <v>41</v>
      </c>
      <c r="AC29" s="52">
        <v>0</v>
      </c>
      <c r="AD29" s="53">
        <v>0</v>
      </c>
      <c r="AE29" s="52">
        <v>0</v>
      </c>
      <c r="AF29" s="52">
        <v>0</v>
      </c>
      <c r="AG29" s="51" t="s">
        <v>19</v>
      </c>
      <c r="AH29" s="52">
        <v>0</v>
      </c>
      <c r="AI29" s="51" t="s">
        <v>19</v>
      </c>
      <c r="AJ29" s="52">
        <v>0</v>
      </c>
      <c r="AK29" s="52">
        <v>0</v>
      </c>
    </row>
    <row r="30" spans="1:37">
      <c r="A30" s="31" t="str">
        <f t="shared" si="0"/>
        <v>西北大区</v>
      </c>
      <c r="B30" s="32" t="str">
        <f t="shared" si="1"/>
        <v>西北C区</v>
      </c>
      <c r="C30" s="32" t="str">
        <f t="shared" si="2"/>
        <v>UA01</v>
      </c>
      <c r="D30" s="32" t="str">
        <f t="shared" si="3"/>
        <v>兰州新世界</v>
      </c>
      <c r="E30" s="9">
        <f t="shared" si="4"/>
        <v>72.6666666666667</v>
      </c>
      <c r="F30" s="9">
        <f t="shared" si="5"/>
        <v>61.6</v>
      </c>
      <c r="G30" s="10">
        <f t="shared" si="6"/>
        <v>0.847706422018349</v>
      </c>
      <c r="H30" s="9">
        <f t="shared" si="7"/>
        <v>21.5226504394861</v>
      </c>
      <c r="I30" s="10">
        <f t="shared" si="8"/>
        <v>0.296183262928708</v>
      </c>
      <c r="J30" s="9">
        <f t="shared" si="9"/>
        <v>0</v>
      </c>
      <c r="K30" s="36">
        <f t="shared" si="10"/>
        <v>0</v>
      </c>
      <c r="M30" s="31" t="s">
        <v>38</v>
      </c>
      <c r="N30" s="32" t="s">
        <v>24</v>
      </c>
      <c r="O30" s="9" t="s">
        <v>135</v>
      </c>
      <c r="P30" s="9" t="s">
        <v>136</v>
      </c>
      <c r="Q30" s="9">
        <v>26</v>
      </c>
      <c r="R30" s="9">
        <v>26</v>
      </c>
      <c r="S30" s="10" t="s">
        <v>41</v>
      </c>
      <c r="T30" s="9">
        <v>8</v>
      </c>
      <c r="U30" s="43" t="s">
        <v>137</v>
      </c>
      <c r="V30" s="9">
        <v>0</v>
      </c>
      <c r="W30" s="9">
        <v>0</v>
      </c>
      <c r="X30" s="43">
        <v>46.6666666666667</v>
      </c>
      <c r="Y30" s="43">
        <v>35.6</v>
      </c>
      <c r="Z30" s="10" t="s">
        <v>42</v>
      </c>
      <c r="AA30" s="50">
        <v>13.5226504394861</v>
      </c>
      <c r="AB30" s="51" t="s">
        <v>98</v>
      </c>
      <c r="AC30" s="52">
        <v>0</v>
      </c>
      <c r="AD30" s="53">
        <v>0</v>
      </c>
      <c r="AE30" s="52">
        <v>0</v>
      </c>
      <c r="AF30" s="52">
        <v>0</v>
      </c>
      <c r="AG30" s="51" t="s">
        <v>19</v>
      </c>
      <c r="AH30" s="52">
        <v>0</v>
      </c>
      <c r="AI30" s="51" t="s">
        <v>19</v>
      </c>
      <c r="AJ30" s="52">
        <v>0</v>
      </c>
      <c r="AK30" s="52">
        <v>0</v>
      </c>
    </row>
    <row r="31" spans="1:37">
      <c r="A31" s="31" t="str">
        <f t="shared" si="0"/>
        <v>西北大区</v>
      </c>
      <c r="B31" s="32" t="str">
        <f t="shared" si="1"/>
        <v>西北C区</v>
      </c>
      <c r="C31" s="32" t="str">
        <f t="shared" si="2"/>
        <v>UA02</v>
      </c>
      <c r="D31" s="32" t="str">
        <f t="shared" si="3"/>
        <v>兰州国芳</v>
      </c>
      <c r="E31" s="9">
        <f t="shared" si="4"/>
        <v>114.333333333333</v>
      </c>
      <c r="F31" s="9">
        <f t="shared" si="5"/>
        <v>76.6666666666667</v>
      </c>
      <c r="G31" s="10">
        <f t="shared" si="6"/>
        <v>0.670553935860058</v>
      </c>
      <c r="H31" s="9">
        <f t="shared" si="7"/>
        <v>40.2839756592292</v>
      </c>
      <c r="I31" s="10">
        <f t="shared" si="8"/>
        <v>0.352337979526786</v>
      </c>
      <c r="J31" s="9">
        <f t="shared" si="9"/>
        <v>0</v>
      </c>
      <c r="K31" s="36">
        <f t="shared" si="10"/>
        <v>0</v>
      </c>
      <c r="M31" s="31" t="s">
        <v>38</v>
      </c>
      <c r="N31" s="32" t="s">
        <v>24</v>
      </c>
      <c r="O31" s="9" t="s">
        <v>138</v>
      </c>
      <c r="P31" s="9" t="s">
        <v>139</v>
      </c>
      <c r="Q31" s="9">
        <v>81</v>
      </c>
      <c r="R31" s="9">
        <v>47</v>
      </c>
      <c r="S31" s="10" t="s">
        <v>140</v>
      </c>
      <c r="T31" s="9">
        <v>20</v>
      </c>
      <c r="U31" s="43" t="s">
        <v>141</v>
      </c>
      <c r="V31" s="9">
        <v>0</v>
      </c>
      <c r="W31" s="9">
        <v>0</v>
      </c>
      <c r="X31" s="43">
        <v>33.3333333333333</v>
      </c>
      <c r="Y31" s="43">
        <v>29.6666666666667</v>
      </c>
      <c r="Z31" s="10" t="s">
        <v>41</v>
      </c>
      <c r="AA31" s="50">
        <v>20.2839756592292</v>
      </c>
      <c r="AB31" s="51" t="s">
        <v>58</v>
      </c>
      <c r="AC31" s="52">
        <v>0</v>
      </c>
      <c r="AD31" s="53">
        <v>0</v>
      </c>
      <c r="AE31" s="52">
        <v>0</v>
      </c>
      <c r="AF31" s="52">
        <v>0</v>
      </c>
      <c r="AG31" s="51" t="s">
        <v>19</v>
      </c>
      <c r="AH31" s="52">
        <v>0</v>
      </c>
      <c r="AI31" s="51" t="s">
        <v>19</v>
      </c>
      <c r="AJ31" s="52">
        <v>0</v>
      </c>
      <c r="AK31" s="52">
        <v>0</v>
      </c>
    </row>
    <row r="32" spans="1:37">
      <c r="A32" s="31" t="str">
        <f t="shared" si="0"/>
        <v>西北大区</v>
      </c>
      <c r="B32" s="32" t="str">
        <f t="shared" si="1"/>
        <v>西北C区</v>
      </c>
      <c r="C32" s="32" t="str">
        <f t="shared" si="2"/>
        <v>UA03</v>
      </c>
      <c r="D32" s="32" t="str">
        <f t="shared" si="3"/>
        <v>兰州虹盛</v>
      </c>
      <c r="E32" s="9">
        <f t="shared" si="4"/>
        <v>56.3333333333333</v>
      </c>
      <c r="F32" s="9">
        <f t="shared" si="5"/>
        <v>51.8666666666667</v>
      </c>
      <c r="G32" s="10">
        <f t="shared" si="6"/>
        <v>0.920710059171598</v>
      </c>
      <c r="H32" s="9">
        <f t="shared" si="7"/>
        <v>27</v>
      </c>
      <c r="I32" s="10">
        <f t="shared" si="8"/>
        <v>0.479289940828402</v>
      </c>
      <c r="J32" s="9">
        <f t="shared" si="9"/>
        <v>0</v>
      </c>
      <c r="K32" s="36">
        <f t="shared" si="10"/>
        <v>0</v>
      </c>
      <c r="M32" s="31" t="s">
        <v>38</v>
      </c>
      <c r="N32" s="32" t="s">
        <v>24</v>
      </c>
      <c r="O32" s="9" t="s">
        <v>142</v>
      </c>
      <c r="P32" s="9" t="s">
        <v>143</v>
      </c>
      <c r="Q32" s="9">
        <v>43</v>
      </c>
      <c r="R32" s="9">
        <v>40</v>
      </c>
      <c r="S32" s="10" t="s">
        <v>144</v>
      </c>
      <c r="T32" s="9">
        <v>27</v>
      </c>
      <c r="U32" s="43" t="s">
        <v>145</v>
      </c>
      <c r="V32" s="9">
        <v>0</v>
      </c>
      <c r="W32" s="9">
        <v>0</v>
      </c>
      <c r="X32" s="43">
        <v>13.3333333333333</v>
      </c>
      <c r="Y32" s="43">
        <v>11.8666666666667</v>
      </c>
      <c r="Z32" s="10" t="s">
        <v>41</v>
      </c>
      <c r="AA32" s="50">
        <v>0</v>
      </c>
      <c r="AB32" s="51" t="s">
        <v>69</v>
      </c>
      <c r="AC32" s="52">
        <v>0</v>
      </c>
      <c r="AD32" s="53">
        <v>0</v>
      </c>
      <c r="AE32" s="52">
        <v>0</v>
      </c>
      <c r="AF32" s="52">
        <v>0</v>
      </c>
      <c r="AG32" s="51" t="s">
        <v>19</v>
      </c>
      <c r="AH32" s="52">
        <v>0</v>
      </c>
      <c r="AI32" s="51" t="s">
        <v>19</v>
      </c>
      <c r="AJ32" s="52">
        <v>0</v>
      </c>
      <c r="AK32" s="52">
        <v>0</v>
      </c>
    </row>
    <row r="33" spans="1:37">
      <c r="A33" s="31" t="str">
        <f t="shared" si="0"/>
        <v>西北大区</v>
      </c>
      <c r="B33" s="32" t="str">
        <f t="shared" si="1"/>
        <v>西北C区</v>
      </c>
      <c r="C33" s="32" t="str">
        <f t="shared" si="2"/>
        <v>UA06</v>
      </c>
      <c r="D33" s="32" t="str">
        <f t="shared" si="3"/>
        <v>兰州中心</v>
      </c>
      <c r="E33" s="9">
        <f t="shared" si="4"/>
        <v>95</v>
      </c>
      <c r="F33" s="9">
        <f t="shared" si="5"/>
        <v>86.8666666666667</v>
      </c>
      <c r="G33" s="10">
        <f t="shared" si="6"/>
        <v>0.914385964912281</v>
      </c>
      <c r="H33" s="9">
        <f t="shared" si="7"/>
        <v>42.7613252197431</v>
      </c>
      <c r="I33" s="10">
        <f t="shared" si="8"/>
        <v>0.450119212839401</v>
      </c>
      <c r="J33" s="9">
        <f t="shared" si="9"/>
        <v>1</v>
      </c>
      <c r="K33" s="36">
        <f t="shared" si="10"/>
        <v>0.05</v>
      </c>
      <c r="M33" s="31" t="s">
        <v>38</v>
      </c>
      <c r="N33" s="32" t="s">
        <v>24</v>
      </c>
      <c r="O33" s="9" t="s">
        <v>146</v>
      </c>
      <c r="P33" s="9" t="s">
        <v>147</v>
      </c>
      <c r="Q33" s="9">
        <v>75</v>
      </c>
      <c r="R33" s="9">
        <v>75</v>
      </c>
      <c r="S33" s="10" t="s">
        <v>41</v>
      </c>
      <c r="T33" s="9">
        <v>36</v>
      </c>
      <c r="U33" s="43" t="s">
        <v>148</v>
      </c>
      <c r="V33" s="9">
        <v>0</v>
      </c>
      <c r="W33" s="9">
        <v>0</v>
      </c>
      <c r="X33" s="43">
        <v>20</v>
      </c>
      <c r="Y33" s="43">
        <v>11.8666666666667</v>
      </c>
      <c r="Z33" s="10" t="s">
        <v>113</v>
      </c>
      <c r="AA33" s="50">
        <v>6.76132521974307</v>
      </c>
      <c r="AB33" s="51" t="s">
        <v>43</v>
      </c>
      <c r="AC33" s="52">
        <v>1</v>
      </c>
      <c r="AD33" s="53">
        <v>0.05</v>
      </c>
      <c r="AE33" s="52">
        <v>0</v>
      </c>
      <c r="AF33" s="52">
        <v>0</v>
      </c>
      <c r="AG33" s="51" t="s">
        <v>19</v>
      </c>
      <c r="AH33" s="52">
        <v>0</v>
      </c>
      <c r="AI33" s="51" t="s">
        <v>19</v>
      </c>
      <c r="AJ33" s="52">
        <v>0</v>
      </c>
      <c r="AK33" s="52">
        <v>0</v>
      </c>
    </row>
    <row r="34" spans="1:37">
      <c r="A34" s="31" t="str">
        <f t="shared" si="0"/>
        <v>西北大区</v>
      </c>
      <c r="B34" s="32" t="str">
        <f t="shared" si="1"/>
        <v>西北C区</v>
      </c>
      <c r="C34" s="32" t="str">
        <f t="shared" si="2"/>
        <v>UA09</v>
      </c>
      <c r="D34" s="32" t="str">
        <f t="shared" si="3"/>
        <v>（已撤）兰州国芳二店</v>
      </c>
      <c r="E34" s="9">
        <f t="shared" si="4"/>
        <v>59</v>
      </c>
      <c r="F34" s="9">
        <f t="shared" si="5"/>
        <v>31.8</v>
      </c>
      <c r="G34" s="10">
        <f t="shared" si="6"/>
        <v>0.538983050847458</v>
      </c>
      <c r="H34" s="9">
        <f t="shared" si="7"/>
        <v>0</v>
      </c>
      <c r="I34" s="10">
        <f t="shared" si="8"/>
        <v>0</v>
      </c>
      <c r="J34" s="9">
        <f t="shared" si="9"/>
        <v>0</v>
      </c>
      <c r="K34" s="36">
        <f t="shared" si="10"/>
        <v>0</v>
      </c>
      <c r="M34" s="31" t="s">
        <v>38</v>
      </c>
      <c r="N34" s="32" t="s">
        <v>24</v>
      </c>
      <c r="O34" s="9" t="s">
        <v>149</v>
      </c>
      <c r="P34" s="9" t="s">
        <v>150</v>
      </c>
      <c r="Q34" s="9">
        <v>19</v>
      </c>
      <c r="R34" s="9">
        <v>14</v>
      </c>
      <c r="S34" s="10" t="s">
        <v>151</v>
      </c>
      <c r="T34" s="9">
        <v>0</v>
      </c>
      <c r="U34" s="43" t="s">
        <v>69</v>
      </c>
      <c r="V34" s="9">
        <v>0</v>
      </c>
      <c r="W34" s="9">
        <v>0</v>
      </c>
      <c r="X34" s="43">
        <v>40</v>
      </c>
      <c r="Y34" s="43">
        <v>17.8</v>
      </c>
      <c r="Z34" s="10" t="s">
        <v>52</v>
      </c>
      <c r="AA34" s="50">
        <v>0</v>
      </c>
      <c r="AB34" s="51" t="s">
        <v>69</v>
      </c>
      <c r="AC34" s="52">
        <v>0</v>
      </c>
      <c r="AD34" s="53">
        <v>0</v>
      </c>
      <c r="AE34" s="52">
        <v>0</v>
      </c>
      <c r="AF34" s="52">
        <v>0</v>
      </c>
      <c r="AG34" s="51" t="s">
        <v>19</v>
      </c>
      <c r="AH34" s="52">
        <v>0</v>
      </c>
      <c r="AI34" s="51" t="s">
        <v>19</v>
      </c>
      <c r="AJ34" s="52">
        <v>0</v>
      </c>
      <c r="AK34" s="52">
        <v>0</v>
      </c>
    </row>
    <row r="35" spans="1:37">
      <c r="A35" s="31" t="str">
        <f t="shared" si="0"/>
        <v>西北大区</v>
      </c>
      <c r="B35" s="32" t="str">
        <f t="shared" si="1"/>
        <v>西北C区</v>
      </c>
      <c r="C35" s="32" t="str">
        <f t="shared" si="2"/>
        <v>UA11</v>
      </c>
      <c r="D35" s="32" t="str">
        <f t="shared" si="3"/>
        <v>兰州中海环宇城</v>
      </c>
      <c r="E35" s="9">
        <f t="shared" si="4"/>
        <v>60</v>
      </c>
      <c r="F35" s="9">
        <f t="shared" si="5"/>
        <v>43.7333333333333</v>
      </c>
      <c r="G35" s="10">
        <f t="shared" si="6"/>
        <v>0.728888888888889</v>
      </c>
      <c r="H35" s="9">
        <f t="shared" si="7"/>
        <v>1</v>
      </c>
      <c r="I35" s="10">
        <f t="shared" si="8"/>
        <v>0.0166666666666667</v>
      </c>
      <c r="J35" s="9">
        <f t="shared" si="9"/>
        <v>0</v>
      </c>
      <c r="K35" s="36">
        <f t="shared" si="10"/>
        <v>0</v>
      </c>
      <c r="M35" s="31" t="s">
        <v>38</v>
      </c>
      <c r="N35" s="32" t="s">
        <v>24</v>
      </c>
      <c r="O35" s="9" t="s">
        <v>152</v>
      </c>
      <c r="P35" s="9" t="s">
        <v>153</v>
      </c>
      <c r="Q35" s="9">
        <v>20</v>
      </c>
      <c r="R35" s="9">
        <v>20</v>
      </c>
      <c r="S35" s="10" t="s">
        <v>41</v>
      </c>
      <c r="T35" s="9">
        <v>1</v>
      </c>
      <c r="U35" s="43" t="s">
        <v>154</v>
      </c>
      <c r="V35" s="9">
        <v>0</v>
      </c>
      <c r="W35" s="9">
        <v>0</v>
      </c>
      <c r="X35" s="43">
        <v>40</v>
      </c>
      <c r="Y35" s="43">
        <v>23.7333333333333</v>
      </c>
      <c r="Z35" s="10" t="s">
        <v>113</v>
      </c>
      <c r="AA35" s="50">
        <v>0</v>
      </c>
      <c r="AB35" s="51" t="s">
        <v>69</v>
      </c>
      <c r="AC35" s="52">
        <v>0</v>
      </c>
      <c r="AD35" s="53">
        <v>0</v>
      </c>
      <c r="AE35" s="52">
        <v>0</v>
      </c>
      <c r="AF35" s="52">
        <v>0</v>
      </c>
      <c r="AG35" s="51" t="s">
        <v>19</v>
      </c>
      <c r="AH35" s="52">
        <v>0</v>
      </c>
      <c r="AI35" s="51" t="s">
        <v>19</v>
      </c>
      <c r="AJ35" s="52">
        <v>0</v>
      </c>
      <c r="AK35" s="52">
        <v>0</v>
      </c>
    </row>
    <row r="36" spans="1:37">
      <c r="A36" s="31" t="str">
        <f t="shared" si="0"/>
        <v>西北大区</v>
      </c>
      <c r="B36" s="32" t="str">
        <f t="shared" si="1"/>
        <v>西北C区</v>
      </c>
      <c r="C36" s="32" t="str">
        <f t="shared" si="2"/>
        <v>UA12</v>
      </c>
      <c r="D36" s="32" t="str">
        <f t="shared" si="3"/>
        <v>兰州世纪珠宝城</v>
      </c>
      <c r="E36" s="9">
        <f t="shared" si="4"/>
        <v>71.6666666666667</v>
      </c>
      <c r="F36" s="9">
        <f t="shared" si="5"/>
        <v>62.5333333333333</v>
      </c>
      <c r="G36" s="10">
        <f t="shared" si="6"/>
        <v>0.872558139534884</v>
      </c>
      <c r="H36" s="9">
        <f t="shared" si="7"/>
        <v>38.0453008789723</v>
      </c>
      <c r="I36" s="10">
        <f t="shared" si="8"/>
        <v>0.53086466342752</v>
      </c>
      <c r="J36" s="9">
        <f t="shared" si="9"/>
        <v>0</v>
      </c>
      <c r="K36" s="36">
        <f t="shared" si="10"/>
        <v>0</v>
      </c>
      <c r="M36" s="31" t="s">
        <v>38</v>
      </c>
      <c r="N36" s="32" t="s">
        <v>24</v>
      </c>
      <c r="O36" s="9" t="s">
        <v>155</v>
      </c>
      <c r="P36" s="9" t="s">
        <v>156</v>
      </c>
      <c r="Q36" s="9">
        <v>25</v>
      </c>
      <c r="R36" s="9">
        <v>21</v>
      </c>
      <c r="S36" s="10" t="s">
        <v>157</v>
      </c>
      <c r="T36" s="9">
        <v>11</v>
      </c>
      <c r="U36" s="43" t="s">
        <v>122</v>
      </c>
      <c r="V36" s="9">
        <v>0</v>
      </c>
      <c r="W36" s="9">
        <v>0</v>
      </c>
      <c r="X36" s="43">
        <v>46.6666666666667</v>
      </c>
      <c r="Y36" s="43">
        <v>41.5333333333333</v>
      </c>
      <c r="Z36" s="10" t="s">
        <v>41</v>
      </c>
      <c r="AA36" s="50">
        <v>27.0453008789723</v>
      </c>
      <c r="AB36" s="51" t="s">
        <v>158</v>
      </c>
      <c r="AC36" s="52">
        <v>0</v>
      </c>
      <c r="AD36" s="53">
        <v>0</v>
      </c>
      <c r="AE36" s="52">
        <v>0</v>
      </c>
      <c r="AF36" s="52">
        <v>0</v>
      </c>
      <c r="AG36" s="51" t="s">
        <v>19</v>
      </c>
      <c r="AH36" s="52">
        <v>0</v>
      </c>
      <c r="AI36" s="51" t="s">
        <v>19</v>
      </c>
      <c r="AJ36" s="52">
        <v>0</v>
      </c>
      <c r="AK36" s="52">
        <v>0</v>
      </c>
    </row>
    <row r="37" spans="1:37">
      <c r="A37" s="31" t="str">
        <f t="shared" si="0"/>
        <v>西北大区</v>
      </c>
      <c r="B37" s="32" t="str">
        <f t="shared" si="1"/>
        <v>西北C区</v>
      </c>
      <c r="C37" s="32" t="str">
        <f t="shared" si="2"/>
        <v>UA13</v>
      </c>
      <c r="D37" s="32" t="str">
        <f t="shared" si="3"/>
        <v>兰州城关万象城</v>
      </c>
      <c r="E37" s="9">
        <f t="shared" si="4"/>
        <v>102.666666666667</v>
      </c>
      <c r="F37" s="9">
        <f t="shared" si="5"/>
        <v>81.9333333333333</v>
      </c>
      <c r="G37" s="10">
        <f t="shared" si="6"/>
        <v>0.798051948051948</v>
      </c>
      <c r="H37" s="9">
        <f t="shared" si="7"/>
        <v>37.0453008789723</v>
      </c>
      <c r="I37" s="10">
        <f t="shared" si="8"/>
        <v>0.360830852717262</v>
      </c>
      <c r="J37" s="9">
        <f t="shared" si="9"/>
        <v>0</v>
      </c>
      <c r="K37" s="36">
        <f t="shared" si="10"/>
        <v>0</v>
      </c>
      <c r="M37" s="31" t="s">
        <v>38</v>
      </c>
      <c r="N37" s="32" t="s">
        <v>24</v>
      </c>
      <c r="O37" s="9" t="s">
        <v>159</v>
      </c>
      <c r="P37" s="9" t="s">
        <v>160</v>
      </c>
      <c r="Q37" s="9">
        <v>76</v>
      </c>
      <c r="R37" s="9">
        <v>76</v>
      </c>
      <c r="S37" s="10" t="s">
        <v>41</v>
      </c>
      <c r="T37" s="9">
        <v>10</v>
      </c>
      <c r="U37" s="43" t="s">
        <v>161</v>
      </c>
      <c r="V37" s="9">
        <v>0</v>
      </c>
      <c r="W37" s="9">
        <v>0</v>
      </c>
      <c r="X37" s="43">
        <v>26.6666666666667</v>
      </c>
      <c r="Y37" s="43">
        <v>5.93333333333333</v>
      </c>
      <c r="Z37" s="10" t="s">
        <v>107</v>
      </c>
      <c r="AA37" s="50">
        <v>27.0453008789723</v>
      </c>
      <c r="AB37" s="51" t="s">
        <v>41</v>
      </c>
      <c r="AC37" s="52">
        <v>0</v>
      </c>
      <c r="AD37" s="53">
        <v>0</v>
      </c>
      <c r="AE37" s="52">
        <v>0</v>
      </c>
      <c r="AF37" s="52">
        <v>0</v>
      </c>
      <c r="AG37" s="51" t="s">
        <v>19</v>
      </c>
      <c r="AH37" s="52">
        <v>0</v>
      </c>
      <c r="AI37" s="51" t="s">
        <v>19</v>
      </c>
      <c r="AJ37" s="52">
        <v>0</v>
      </c>
      <c r="AK37" s="52">
        <v>0</v>
      </c>
    </row>
    <row r="38" spans="1:37">
      <c r="A38" s="31" t="str">
        <f t="shared" si="0"/>
        <v>西北大区</v>
      </c>
      <c r="B38" s="32" t="str">
        <f t="shared" si="1"/>
        <v>西北C区</v>
      </c>
      <c r="C38" s="32" t="str">
        <f t="shared" si="2"/>
        <v>UA14</v>
      </c>
      <c r="D38" s="32" t="str">
        <f t="shared" si="3"/>
        <v>兰州万达茂</v>
      </c>
      <c r="E38" s="9">
        <f t="shared" si="4"/>
        <v>148.333333333333</v>
      </c>
      <c r="F38" s="9">
        <f t="shared" si="5"/>
        <v>138.733333333333</v>
      </c>
      <c r="G38" s="10">
        <f t="shared" si="6"/>
        <v>0.935280898876405</v>
      </c>
      <c r="H38" s="9">
        <f t="shared" si="7"/>
        <v>87.2839756592292</v>
      </c>
      <c r="I38" s="10">
        <f t="shared" si="8"/>
        <v>0.588431296579073</v>
      </c>
      <c r="J38" s="9">
        <f t="shared" si="9"/>
        <v>0</v>
      </c>
      <c r="K38" s="36">
        <f t="shared" si="10"/>
        <v>0</v>
      </c>
      <c r="M38" s="31" t="s">
        <v>38</v>
      </c>
      <c r="N38" s="32" t="s">
        <v>24</v>
      </c>
      <c r="O38" s="9" t="s">
        <v>162</v>
      </c>
      <c r="P38" s="9" t="s">
        <v>163</v>
      </c>
      <c r="Q38" s="9">
        <v>115</v>
      </c>
      <c r="R38" s="9">
        <v>115</v>
      </c>
      <c r="S38" s="10" t="s">
        <v>41</v>
      </c>
      <c r="T38" s="9">
        <v>67</v>
      </c>
      <c r="U38" s="43" t="s">
        <v>164</v>
      </c>
      <c r="V38" s="9">
        <v>0</v>
      </c>
      <c r="W38" s="9">
        <v>0</v>
      </c>
      <c r="X38" s="43">
        <v>33.3333333333333</v>
      </c>
      <c r="Y38" s="43">
        <v>23.7333333333333</v>
      </c>
      <c r="Z38" s="10" t="s">
        <v>47</v>
      </c>
      <c r="AA38" s="50">
        <v>20.2839756592292</v>
      </c>
      <c r="AB38" s="51" t="s">
        <v>58</v>
      </c>
      <c r="AC38" s="52">
        <v>0</v>
      </c>
      <c r="AD38" s="53">
        <v>0</v>
      </c>
      <c r="AE38" s="52">
        <v>0</v>
      </c>
      <c r="AF38" s="52">
        <v>0</v>
      </c>
      <c r="AG38" s="51" t="s">
        <v>19</v>
      </c>
      <c r="AH38" s="52">
        <v>0</v>
      </c>
      <c r="AI38" s="51" t="s">
        <v>19</v>
      </c>
      <c r="AJ38" s="52">
        <v>0</v>
      </c>
      <c r="AK38" s="52">
        <v>0</v>
      </c>
    </row>
    <row r="39" s="12" customFormat="1" spans="1:42">
      <c r="A39" s="31" t="str">
        <f t="shared" si="0"/>
        <v>西北大区</v>
      </c>
      <c r="B39" s="32" t="str">
        <f t="shared" si="1"/>
        <v>西北C区</v>
      </c>
      <c r="C39" s="32" t="str">
        <f t="shared" si="2"/>
        <v>UE01</v>
      </c>
      <c r="D39" s="32" t="str">
        <f t="shared" si="3"/>
        <v>天水商厦</v>
      </c>
      <c r="E39" s="9">
        <f t="shared" si="4"/>
        <v>33.6666666666667</v>
      </c>
      <c r="F39" s="9">
        <f t="shared" si="5"/>
        <v>13</v>
      </c>
      <c r="G39" s="10">
        <f t="shared" si="6"/>
        <v>0.386138613861386</v>
      </c>
      <c r="H39" s="9">
        <f t="shared" si="7"/>
        <v>30.7613252197431</v>
      </c>
      <c r="I39" s="10">
        <f t="shared" si="8"/>
        <v>0.913702729299299</v>
      </c>
      <c r="J39" s="9">
        <f t="shared" si="9"/>
        <v>0</v>
      </c>
      <c r="K39" s="36">
        <f t="shared" si="10"/>
        <v>0</v>
      </c>
      <c r="L39" s="14"/>
      <c r="M39" s="31" t="s">
        <v>38</v>
      </c>
      <c r="N39" s="32" t="s">
        <v>24</v>
      </c>
      <c r="O39" s="9" t="s">
        <v>165</v>
      </c>
      <c r="P39" s="9" t="s">
        <v>166</v>
      </c>
      <c r="Q39" s="9">
        <v>27</v>
      </c>
      <c r="R39" s="9">
        <v>13</v>
      </c>
      <c r="S39" s="10" t="s">
        <v>167</v>
      </c>
      <c r="T39" s="9">
        <v>24</v>
      </c>
      <c r="U39" s="43" t="s">
        <v>168</v>
      </c>
      <c r="V39" s="9">
        <v>0</v>
      </c>
      <c r="W39" s="9">
        <v>0</v>
      </c>
      <c r="X39" s="43">
        <v>6.66666666666667</v>
      </c>
      <c r="Y39" s="43">
        <v>0</v>
      </c>
      <c r="Z39" s="10" t="s">
        <v>69</v>
      </c>
      <c r="AA39" s="50">
        <v>6.76132521974307</v>
      </c>
      <c r="AB39" s="51" t="s">
        <v>41</v>
      </c>
      <c r="AC39" s="52">
        <v>0</v>
      </c>
      <c r="AD39" s="53">
        <v>0</v>
      </c>
      <c r="AE39" s="52">
        <v>0</v>
      </c>
      <c r="AF39" s="52">
        <v>0</v>
      </c>
      <c r="AG39" s="51" t="s">
        <v>19</v>
      </c>
      <c r="AH39" s="52">
        <v>0</v>
      </c>
      <c r="AI39" s="51" t="s">
        <v>19</v>
      </c>
      <c r="AJ39" s="52">
        <v>0</v>
      </c>
      <c r="AK39" s="52">
        <v>0</v>
      </c>
      <c r="AL39" s="13"/>
      <c r="AM39" s="13"/>
      <c r="AN39" s="13"/>
      <c r="AO39" s="13"/>
      <c r="AP39" s="13"/>
    </row>
    <row r="40" spans="1:37">
      <c r="A40" s="31" t="str">
        <f t="shared" si="0"/>
        <v>西北大区</v>
      </c>
      <c r="B40" s="32" t="str">
        <f t="shared" si="1"/>
        <v>西北C区</v>
      </c>
      <c r="C40" s="32" t="str">
        <f t="shared" si="2"/>
        <v>UF03</v>
      </c>
      <c r="D40" s="32" t="str">
        <f t="shared" si="3"/>
        <v>酒泉东方广场</v>
      </c>
      <c r="E40" s="9">
        <f t="shared" si="4"/>
        <v>95</v>
      </c>
      <c r="F40" s="9">
        <f t="shared" si="5"/>
        <v>28.8666666666667</v>
      </c>
      <c r="G40" s="10">
        <f t="shared" si="6"/>
        <v>0.303859649122807</v>
      </c>
      <c r="H40" s="9">
        <f t="shared" si="7"/>
        <v>26.2839756592292</v>
      </c>
      <c r="I40" s="10">
        <f t="shared" si="8"/>
        <v>0.276673427991886</v>
      </c>
      <c r="J40" s="9">
        <f t="shared" si="9"/>
        <v>0</v>
      </c>
      <c r="K40" s="36">
        <f t="shared" si="10"/>
        <v>0</v>
      </c>
      <c r="M40" s="31" t="s">
        <v>38</v>
      </c>
      <c r="N40" s="32" t="s">
        <v>24</v>
      </c>
      <c r="O40" s="9" t="s">
        <v>169</v>
      </c>
      <c r="P40" s="9" t="s">
        <v>170</v>
      </c>
      <c r="Q40" s="9">
        <v>75</v>
      </c>
      <c r="R40" s="9">
        <v>17</v>
      </c>
      <c r="S40" s="10" t="s">
        <v>171</v>
      </c>
      <c r="T40" s="9">
        <v>6</v>
      </c>
      <c r="U40" s="43" t="s">
        <v>172</v>
      </c>
      <c r="V40" s="9">
        <v>0</v>
      </c>
      <c r="W40" s="9">
        <v>0</v>
      </c>
      <c r="X40" s="43">
        <v>20</v>
      </c>
      <c r="Y40" s="43">
        <v>11.8666666666667</v>
      </c>
      <c r="Z40" s="10" t="s">
        <v>113</v>
      </c>
      <c r="AA40" s="50">
        <v>20.2839756592292</v>
      </c>
      <c r="AB40" s="51" t="s">
        <v>41</v>
      </c>
      <c r="AC40" s="52">
        <v>0</v>
      </c>
      <c r="AD40" s="53">
        <v>0</v>
      </c>
      <c r="AE40" s="52">
        <v>0</v>
      </c>
      <c r="AF40" s="52">
        <v>0</v>
      </c>
      <c r="AG40" s="51" t="s">
        <v>19</v>
      </c>
      <c r="AH40" s="52">
        <v>0</v>
      </c>
      <c r="AI40" s="51" t="s">
        <v>19</v>
      </c>
      <c r="AJ40" s="52">
        <v>0</v>
      </c>
      <c r="AK40" s="52">
        <v>0</v>
      </c>
    </row>
    <row r="41" spans="1:37">
      <c r="A41" s="31" t="str">
        <f t="shared" si="0"/>
        <v>西北大区</v>
      </c>
      <c r="B41" s="32" t="str">
        <f t="shared" si="1"/>
        <v>西北C区</v>
      </c>
      <c r="C41" s="32" t="str">
        <f t="shared" si="2"/>
        <v>UF04</v>
      </c>
      <c r="D41" s="32" t="str">
        <f t="shared" si="3"/>
        <v>酒泉富康</v>
      </c>
      <c r="E41" s="9">
        <f t="shared" si="4"/>
        <v>69.3333333333333</v>
      </c>
      <c r="F41" s="9">
        <f t="shared" si="5"/>
        <v>26.8666666666667</v>
      </c>
      <c r="G41" s="10">
        <f t="shared" si="6"/>
        <v>0.3875</v>
      </c>
      <c r="H41" s="9">
        <f t="shared" si="7"/>
        <v>13.5226504394861</v>
      </c>
      <c r="I41" s="10">
        <f t="shared" si="8"/>
        <v>0.195038227492589</v>
      </c>
      <c r="J41" s="9">
        <f t="shared" si="9"/>
        <v>0</v>
      </c>
      <c r="K41" s="36">
        <f t="shared" si="10"/>
        <v>0</v>
      </c>
      <c r="M41" s="31" t="s">
        <v>38</v>
      </c>
      <c r="N41" s="32" t="s">
        <v>24</v>
      </c>
      <c r="O41" s="9" t="s">
        <v>173</v>
      </c>
      <c r="P41" s="9" t="s">
        <v>174</v>
      </c>
      <c r="Q41" s="9">
        <v>56</v>
      </c>
      <c r="R41" s="9">
        <v>15</v>
      </c>
      <c r="S41" s="10" t="s">
        <v>175</v>
      </c>
      <c r="T41" s="9">
        <v>0</v>
      </c>
      <c r="U41" s="43" t="s">
        <v>69</v>
      </c>
      <c r="V41" s="9">
        <v>0</v>
      </c>
      <c r="W41" s="9">
        <v>0</v>
      </c>
      <c r="X41" s="43">
        <v>13.3333333333333</v>
      </c>
      <c r="Y41" s="43">
        <v>11.8666666666667</v>
      </c>
      <c r="Z41" s="10" t="s">
        <v>41</v>
      </c>
      <c r="AA41" s="50">
        <v>13.5226504394861</v>
      </c>
      <c r="AB41" s="51" t="s">
        <v>41</v>
      </c>
      <c r="AC41" s="52">
        <v>0</v>
      </c>
      <c r="AD41" s="53">
        <v>0</v>
      </c>
      <c r="AE41" s="52">
        <v>0</v>
      </c>
      <c r="AF41" s="52">
        <v>0</v>
      </c>
      <c r="AG41" s="51" t="s">
        <v>19</v>
      </c>
      <c r="AH41" s="52">
        <v>0</v>
      </c>
      <c r="AI41" s="51" t="s">
        <v>19</v>
      </c>
      <c r="AJ41" s="52">
        <v>0</v>
      </c>
      <c r="AK41" s="52">
        <v>0</v>
      </c>
    </row>
    <row r="42" spans="1:37">
      <c r="A42" s="31" t="str">
        <f t="shared" si="0"/>
        <v>西北大区</v>
      </c>
      <c r="B42" s="32" t="str">
        <f t="shared" si="1"/>
        <v>西北C区</v>
      </c>
      <c r="C42" s="32" t="str">
        <f t="shared" si="2"/>
        <v>VA01</v>
      </c>
      <c r="D42" s="32" t="str">
        <f t="shared" si="3"/>
        <v>西宁王府井</v>
      </c>
      <c r="E42" s="9">
        <f t="shared" si="4"/>
        <v>33</v>
      </c>
      <c r="F42" s="9">
        <f t="shared" si="5"/>
        <v>20.8666666666667</v>
      </c>
      <c r="G42" s="10">
        <f t="shared" si="6"/>
        <v>0.632323232323232</v>
      </c>
      <c r="H42" s="9">
        <f t="shared" si="7"/>
        <v>17.5226504394861</v>
      </c>
      <c r="I42" s="10">
        <f t="shared" si="8"/>
        <v>0.530989407257156</v>
      </c>
      <c r="J42" s="9">
        <f t="shared" si="9"/>
        <v>0</v>
      </c>
      <c r="K42" s="36">
        <f t="shared" si="10"/>
        <v>0</v>
      </c>
      <c r="M42" s="31" t="s">
        <v>38</v>
      </c>
      <c r="N42" s="32" t="s">
        <v>24</v>
      </c>
      <c r="O42" s="9" t="s">
        <v>176</v>
      </c>
      <c r="P42" s="9" t="s">
        <v>177</v>
      </c>
      <c r="Q42" s="9">
        <v>13</v>
      </c>
      <c r="R42" s="9">
        <v>9</v>
      </c>
      <c r="S42" s="10" t="s">
        <v>178</v>
      </c>
      <c r="T42" s="9">
        <v>4</v>
      </c>
      <c r="U42" s="43" t="s">
        <v>137</v>
      </c>
      <c r="V42" s="9">
        <v>0</v>
      </c>
      <c r="W42" s="9">
        <v>0</v>
      </c>
      <c r="X42" s="43">
        <v>20</v>
      </c>
      <c r="Y42" s="43">
        <v>11.8666666666667</v>
      </c>
      <c r="Z42" s="10" t="s">
        <v>113</v>
      </c>
      <c r="AA42" s="50">
        <v>13.5226504394861</v>
      </c>
      <c r="AB42" s="51" t="s">
        <v>113</v>
      </c>
      <c r="AC42" s="52">
        <v>0</v>
      </c>
      <c r="AD42" s="53">
        <v>0</v>
      </c>
      <c r="AE42" s="52">
        <v>0</v>
      </c>
      <c r="AF42" s="52">
        <v>0</v>
      </c>
      <c r="AG42" s="51" t="s">
        <v>19</v>
      </c>
      <c r="AH42" s="52">
        <v>0</v>
      </c>
      <c r="AI42" s="51" t="s">
        <v>19</v>
      </c>
      <c r="AJ42" s="52">
        <v>0</v>
      </c>
      <c r="AK42" s="52">
        <v>0</v>
      </c>
    </row>
    <row r="43" spans="1:37">
      <c r="A43" s="31" t="str">
        <f t="shared" si="0"/>
        <v>西北大区</v>
      </c>
      <c r="B43" s="32" t="str">
        <f t="shared" si="1"/>
        <v>西北C区</v>
      </c>
      <c r="C43" s="32" t="str">
        <f t="shared" si="2"/>
        <v>VA03</v>
      </c>
      <c r="D43" s="32" t="str">
        <f t="shared" si="3"/>
        <v>西宁国芳</v>
      </c>
      <c r="E43" s="9">
        <f t="shared" si="4"/>
        <v>78.6666666666667</v>
      </c>
      <c r="F43" s="9">
        <f t="shared" si="5"/>
        <v>57.8</v>
      </c>
      <c r="G43" s="10">
        <f t="shared" si="6"/>
        <v>0.734745762711864</v>
      </c>
      <c r="H43" s="9">
        <f t="shared" si="7"/>
        <v>21</v>
      </c>
      <c r="I43" s="10">
        <f t="shared" si="8"/>
        <v>0.266949152542373</v>
      </c>
      <c r="J43" s="9">
        <f t="shared" si="9"/>
        <v>0</v>
      </c>
      <c r="K43" s="36">
        <f t="shared" si="10"/>
        <v>0</v>
      </c>
      <c r="M43" s="31" t="s">
        <v>38</v>
      </c>
      <c r="N43" s="32" t="s">
        <v>24</v>
      </c>
      <c r="O43" s="9" t="s">
        <v>179</v>
      </c>
      <c r="P43" s="9" t="s">
        <v>180</v>
      </c>
      <c r="Q43" s="9">
        <v>52</v>
      </c>
      <c r="R43" s="9">
        <v>40</v>
      </c>
      <c r="S43" s="10" t="s">
        <v>181</v>
      </c>
      <c r="T43" s="9">
        <v>21</v>
      </c>
      <c r="U43" s="43" t="s">
        <v>182</v>
      </c>
      <c r="V43" s="9">
        <v>0</v>
      </c>
      <c r="W43" s="9">
        <v>0</v>
      </c>
      <c r="X43" s="43">
        <v>26.6666666666667</v>
      </c>
      <c r="Y43" s="43">
        <v>17.8</v>
      </c>
      <c r="Z43" s="10" t="s">
        <v>73</v>
      </c>
      <c r="AA43" s="50">
        <v>0</v>
      </c>
      <c r="AB43" s="51" t="s">
        <v>69</v>
      </c>
      <c r="AC43" s="52">
        <v>0</v>
      </c>
      <c r="AD43" s="53">
        <v>0</v>
      </c>
      <c r="AE43" s="52">
        <v>0</v>
      </c>
      <c r="AF43" s="52">
        <v>0</v>
      </c>
      <c r="AG43" s="51" t="s">
        <v>19</v>
      </c>
      <c r="AH43" s="52">
        <v>0</v>
      </c>
      <c r="AI43" s="51" t="s">
        <v>19</v>
      </c>
      <c r="AJ43" s="52">
        <v>0</v>
      </c>
      <c r="AK43" s="52">
        <v>0</v>
      </c>
    </row>
    <row r="44" spans="1:37">
      <c r="A44" s="31" t="str">
        <f t="shared" si="0"/>
        <v>西北大区</v>
      </c>
      <c r="B44" s="32" t="str">
        <f t="shared" si="1"/>
        <v>西北D区</v>
      </c>
      <c r="C44" s="32" t="str">
        <f t="shared" si="2"/>
        <v>TA20</v>
      </c>
      <c r="D44" s="32" t="str">
        <f t="shared" si="3"/>
        <v>西安万和城</v>
      </c>
      <c r="E44" s="9">
        <f t="shared" si="4"/>
        <v>139</v>
      </c>
      <c r="F44" s="9">
        <f t="shared" si="5"/>
        <v>76.8</v>
      </c>
      <c r="G44" s="10">
        <f t="shared" si="6"/>
        <v>0.552517985611511</v>
      </c>
      <c r="H44" s="9">
        <f t="shared" si="7"/>
        <v>90.2839756592292</v>
      </c>
      <c r="I44" s="10">
        <f t="shared" si="8"/>
        <v>0.649525004742656</v>
      </c>
      <c r="J44" s="9">
        <f t="shared" si="9"/>
        <v>0</v>
      </c>
      <c r="K44" s="36">
        <f t="shared" si="10"/>
        <v>0</v>
      </c>
      <c r="M44" s="31" t="s">
        <v>38</v>
      </c>
      <c r="N44" s="32" t="s">
        <v>28</v>
      </c>
      <c r="O44" s="9" t="s">
        <v>183</v>
      </c>
      <c r="P44" s="9" t="s">
        <v>184</v>
      </c>
      <c r="Q44" s="9">
        <v>79</v>
      </c>
      <c r="R44" s="9">
        <v>59</v>
      </c>
      <c r="S44" s="10" t="s">
        <v>185</v>
      </c>
      <c r="T44" s="9">
        <v>70</v>
      </c>
      <c r="U44" s="43" t="s">
        <v>186</v>
      </c>
      <c r="V44" s="9">
        <v>0</v>
      </c>
      <c r="W44" s="9">
        <v>0</v>
      </c>
      <c r="X44" s="43">
        <v>60</v>
      </c>
      <c r="Y44" s="43">
        <v>17.8</v>
      </c>
      <c r="Z44" s="10" t="s">
        <v>43</v>
      </c>
      <c r="AA44" s="50">
        <v>20.2839756592292</v>
      </c>
      <c r="AB44" s="51" t="s">
        <v>43</v>
      </c>
      <c r="AC44" s="52">
        <v>0</v>
      </c>
      <c r="AD44" s="53">
        <v>0</v>
      </c>
      <c r="AE44" s="52">
        <v>0</v>
      </c>
      <c r="AF44" s="52">
        <v>0</v>
      </c>
      <c r="AG44" s="51" t="s">
        <v>19</v>
      </c>
      <c r="AH44" s="52">
        <v>0</v>
      </c>
      <c r="AI44" s="51" t="s">
        <v>19</v>
      </c>
      <c r="AJ44" s="52">
        <v>0</v>
      </c>
      <c r="AK44" s="52">
        <v>0</v>
      </c>
    </row>
    <row r="45" spans="1:37">
      <c r="A45" s="31" t="str">
        <f t="shared" si="0"/>
        <v>西北大区</v>
      </c>
      <c r="B45" s="32" t="str">
        <f t="shared" si="1"/>
        <v>西北D区</v>
      </c>
      <c r="C45" s="32" t="str">
        <f t="shared" si="2"/>
        <v>TA25</v>
      </c>
      <c r="D45" s="32" t="str">
        <f t="shared" si="3"/>
        <v>西安龙湖香醍天街</v>
      </c>
      <c r="E45" s="9">
        <f t="shared" si="4"/>
        <v>112</v>
      </c>
      <c r="F45" s="9">
        <f t="shared" si="5"/>
        <v>83.6</v>
      </c>
      <c r="G45" s="10">
        <f t="shared" si="6"/>
        <v>0.746428571428571</v>
      </c>
      <c r="H45" s="9">
        <f t="shared" si="7"/>
        <v>106.851926977688</v>
      </c>
      <c r="I45" s="10">
        <f t="shared" si="8"/>
        <v>0.954035062300782</v>
      </c>
      <c r="J45" s="9">
        <f t="shared" si="9"/>
        <v>0</v>
      </c>
      <c r="K45" s="36">
        <f t="shared" si="10"/>
        <v>0</v>
      </c>
      <c r="M45" s="31" t="s">
        <v>38</v>
      </c>
      <c r="N45" s="37" t="s">
        <v>28</v>
      </c>
      <c r="O45" s="38" t="s">
        <v>187</v>
      </c>
      <c r="P45" s="38" t="s">
        <v>188</v>
      </c>
      <c r="Q45" s="38">
        <v>52</v>
      </c>
      <c r="R45" s="38">
        <v>48</v>
      </c>
      <c r="S45" s="44" t="s">
        <v>189</v>
      </c>
      <c r="T45" s="38">
        <v>46</v>
      </c>
      <c r="U45" s="45" t="s">
        <v>190</v>
      </c>
      <c r="V45" s="38">
        <v>0</v>
      </c>
      <c r="W45" s="38">
        <v>0</v>
      </c>
      <c r="X45" s="45">
        <v>60</v>
      </c>
      <c r="Y45" s="45">
        <v>35.6</v>
      </c>
      <c r="Z45" s="44" t="s">
        <v>113</v>
      </c>
      <c r="AA45" s="54">
        <v>60.8519269776876</v>
      </c>
      <c r="AB45" s="11" t="s">
        <v>41</v>
      </c>
      <c r="AC45" s="1">
        <v>0</v>
      </c>
      <c r="AD45" s="55">
        <v>0</v>
      </c>
      <c r="AE45" s="1">
        <v>0</v>
      </c>
      <c r="AF45" s="1">
        <v>0</v>
      </c>
      <c r="AG45" s="11" t="s">
        <v>19</v>
      </c>
      <c r="AH45" s="1">
        <v>0</v>
      </c>
      <c r="AI45" s="11" t="s">
        <v>19</v>
      </c>
      <c r="AJ45" s="1">
        <v>0</v>
      </c>
      <c r="AK45" s="1">
        <v>0</v>
      </c>
    </row>
    <row r="46" spans="1:37">
      <c r="A46" s="31" t="str">
        <f t="shared" si="0"/>
        <v>西北大区</v>
      </c>
      <c r="B46" s="32" t="str">
        <f t="shared" si="1"/>
        <v>西北D区</v>
      </c>
      <c r="C46" s="32" t="str">
        <f t="shared" si="2"/>
        <v>TA29</v>
      </c>
      <c r="D46" s="32" t="str">
        <f t="shared" si="3"/>
        <v>西安赛高世纪金花</v>
      </c>
      <c r="E46" s="9">
        <f t="shared" si="4"/>
        <v>23.6666666666667</v>
      </c>
      <c r="F46" s="9">
        <f t="shared" si="5"/>
        <v>22.9333333333333</v>
      </c>
      <c r="G46" s="10">
        <f t="shared" si="6"/>
        <v>0.969014084507042</v>
      </c>
      <c r="H46" s="9">
        <f t="shared" si="7"/>
        <v>20.7613252197431</v>
      </c>
      <c r="I46" s="10">
        <f t="shared" si="8"/>
        <v>0.877239093791961</v>
      </c>
      <c r="J46" s="9">
        <f t="shared" si="9"/>
        <v>0</v>
      </c>
      <c r="K46" s="36">
        <f t="shared" si="10"/>
        <v>0</v>
      </c>
      <c r="M46" s="31" t="s">
        <v>38</v>
      </c>
      <c r="N46" s="37" t="s">
        <v>28</v>
      </c>
      <c r="O46" s="38" t="s">
        <v>191</v>
      </c>
      <c r="P46" s="38" t="s">
        <v>192</v>
      </c>
      <c r="Q46" s="38">
        <v>17</v>
      </c>
      <c r="R46" s="38">
        <v>17</v>
      </c>
      <c r="S46" s="44" t="s">
        <v>41</v>
      </c>
      <c r="T46" s="38">
        <v>14</v>
      </c>
      <c r="U46" s="45" t="s">
        <v>193</v>
      </c>
      <c r="V46" s="38">
        <v>0</v>
      </c>
      <c r="W46" s="38">
        <v>0</v>
      </c>
      <c r="X46" s="45">
        <v>6.66666666666667</v>
      </c>
      <c r="Y46" s="45">
        <v>5.93333333333333</v>
      </c>
      <c r="Z46" s="44" t="s">
        <v>41</v>
      </c>
      <c r="AA46" s="54">
        <v>6.76132521974307</v>
      </c>
      <c r="AB46" s="11" t="s">
        <v>41</v>
      </c>
      <c r="AC46" s="1">
        <v>0</v>
      </c>
      <c r="AD46" s="55">
        <v>0</v>
      </c>
      <c r="AE46" s="1">
        <v>0</v>
      </c>
      <c r="AF46" s="1">
        <v>0</v>
      </c>
      <c r="AG46" s="11" t="s">
        <v>19</v>
      </c>
      <c r="AH46" s="1">
        <v>0</v>
      </c>
      <c r="AI46" s="11" t="s">
        <v>19</v>
      </c>
      <c r="AJ46" s="1">
        <v>0</v>
      </c>
      <c r="AK46" s="1">
        <v>0</v>
      </c>
    </row>
    <row r="47" spans="1:37">
      <c r="A47" s="31" t="str">
        <f t="shared" si="0"/>
        <v>西北大区</v>
      </c>
      <c r="B47" s="32" t="str">
        <f t="shared" si="1"/>
        <v>西北D区</v>
      </c>
      <c r="C47" s="32" t="str">
        <f t="shared" si="2"/>
        <v>TA30</v>
      </c>
      <c r="D47" s="32" t="str">
        <f t="shared" si="3"/>
        <v>西安益田假日天地</v>
      </c>
      <c r="E47" s="9">
        <f t="shared" si="4"/>
        <v>95.3333333333333</v>
      </c>
      <c r="F47" s="9">
        <f t="shared" si="5"/>
        <v>31.7333333333333</v>
      </c>
      <c r="G47" s="10">
        <f t="shared" si="6"/>
        <v>0.332867132867133</v>
      </c>
      <c r="H47" s="9">
        <f t="shared" si="7"/>
        <v>53.8066260987153</v>
      </c>
      <c r="I47" s="10">
        <f t="shared" si="8"/>
        <v>0.564405168867643</v>
      </c>
      <c r="J47" s="9">
        <f t="shared" si="9"/>
        <v>0</v>
      </c>
      <c r="K47" s="36">
        <f t="shared" si="10"/>
        <v>0</v>
      </c>
      <c r="M47" s="31" t="s">
        <v>38</v>
      </c>
      <c r="N47" s="37" t="s">
        <v>28</v>
      </c>
      <c r="O47" s="38" t="s">
        <v>194</v>
      </c>
      <c r="P47" s="38" t="s">
        <v>195</v>
      </c>
      <c r="Q47" s="38">
        <v>22</v>
      </c>
      <c r="R47" s="38">
        <v>8</v>
      </c>
      <c r="S47" s="44" t="s">
        <v>196</v>
      </c>
      <c r="T47" s="38">
        <v>20</v>
      </c>
      <c r="U47" s="45" t="s">
        <v>197</v>
      </c>
      <c r="V47" s="38">
        <v>0</v>
      </c>
      <c r="W47" s="38">
        <v>0</v>
      </c>
      <c r="X47" s="45">
        <v>73.3333333333333</v>
      </c>
      <c r="Y47" s="45">
        <v>23.7333333333333</v>
      </c>
      <c r="Z47" s="44" t="s">
        <v>196</v>
      </c>
      <c r="AA47" s="54">
        <v>33.8066260987153</v>
      </c>
      <c r="AB47" s="11" t="s">
        <v>198</v>
      </c>
      <c r="AC47" s="1">
        <v>0</v>
      </c>
      <c r="AD47" s="55">
        <v>0</v>
      </c>
      <c r="AE47" s="1">
        <v>0</v>
      </c>
      <c r="AF47" s="1">
        <v>0</v>
      </c>
      <c r="AG47" s="11" t="s">
        <v>19</v>
      </c>
      <c r="AH47" s="1">
        <v>0</v>
      </c>
      <c r="AI47" s="11" t="s">
        <v>19</v>
      </c>
      <c r="AJ47" s="1">
        <v>0</v>
      </c>
      <c r="AK47" s="1">
        <v>0</v>
      </c>
    </row>
    <row r="48" spans="1:37">
      <c r="A48" s="31" t="str">
        <f t="shared" si="0"/>
        <v>西北大区</v>
      </c>
      <c r="B48" s="32" t="str">
        <f t="shared" si="1"/>
        <v>西北D区</v>
      </c>
      <c r="C48" s="32" t="str">
        <f t="shared" si="2"/>
        <v>TA35</v>
      </c>
      <c r="D48" s="32" t="str">
        <f t="shared" si="3"/>
        <v>西安乐荟中心</v>
      </c>
      <c r="E48" s="9">
        <f t="shared" si="4"/>
        <v>46</v>
      </c>
      <c r="F48" s="9">
        <f t="shared" si="5"/>
        <v>0</v>
      </c>
      <c r="G48" s="10">
        <f t="shared" si="6"/>
        <v>0</v>
      </c>
      <c r="H48" s="9">
        <f t="shared" si="7"/>
        <v>22</v>
      </c>
      <c r="I48" s="10">
        <f t="shared" si="8"/>
        <v>0.478260869565217</v>
      </c>
      <c r="J48" s="9">
        <f t="shared" si="9"/>
        <v>0</v>
      </c>
      <c r="K48" s="36">
        <f t="shared" si="10"/>
        <v>0</v>
      </c>
      <c r="M48" s="31" t="s">
        <v>38</v>
      </c>
      <c r="N48" s="37" t="s">
        <v>28</v>
      </c>
      <c r="O48" s="38" t="s">
        <v>199</v>
      </c>
      <c r="P48" s="38" t="s">
        <v>200</v>
      </c>
      <c r="Q48" s="38">
        <v>46</v>
      </c>
      <c r="R48" s="38">
        <v>0</v>
      </c>
      <c r="S48" s="44" t="s">
        <v>69</v>
      </c>
      <c r="T48" s="38">
        <v>22</v>
      </c>
      <c r="U48" s="45" t="s">
        <v>201</v>
      </c>
      <c r="V48" s="38">
        <v>0</v>
      </c>
      <c r="W48" s="38">
        <v>0</v>
      </c>
      <c r="X48" s="45">
        <v>0</v>
      </c>
      <c r="Y48" s="45">
        <v>0</v>
      </c>
      <c r="Z48" s="44" t="s">
        <v>19</v>
      </c>
      <c r="AA48" s="54">
        <v>0</v>
      </c>
      <c r="AB48" s="11" t="s">
        <v>19</v>
      </c>
      <c r="AC48" s="1">
        <v>0</v>
      </c>
      <c r="AD48" s="55">
        <v>0</v>
      </c>
      <c r="AE48" s="1">
        <v>0</v>
      </c>
      <c r="AF48" s="1">
        <v>0</v>
      </c>
      <c r="AG48" s="11" t="s">
        <v>19</v>
      </c>
      <c r="AH48" s="1">
        <v>0</v>
      </c>
      <c r="AI48" s="11" t="s">
        <v>19</v>
      </c>
      <c r="AJ48" s="1">
        <v>0</v>
      </c>
      <c r="AK48" s="1">
        <v>0</v>
      </c>
    </row>
    <row r="49" spans="1:37">
      <c r="A49" s="31" t="str">
        <f t="shared" si="0"/>
        <v>西北大区</v>
      </c>
      <c r="B49" s="32" t="str">
        <f t="shared" si="1"/>
        <v>西北D区</v>
      </c>
      <c r="C49" s="32" t="str">
        <f t="shared" si="2"/>
        <v>TE01</v>
      </c>
      <c r="D49" s="32" t="str">
        <f t="shared" si="3"/>
        <v>渭南华润万家购物广场</v>
      </c>
      <c r="E49" s="9">
        <f t="shared" si="4"/>
        <v>75.6666666666667</v>
      </c>
      <c r="F49" s="9">
        <f t="shared" si="5"/>
        <v>60.6</v>
      </c>
      <c r="G49" s="10">
        <f t="shared" si="6"/>
        <v>0.800881057268722</v>
      </c>
      <c r="H49" s="9">
        <f t="shared" si="7"/>
        <v>66.5679513184584</v>
      </c>
      <c r="I49" s="10">
        <f t="shared" si="8"/>
        <v>0.879752660596367</v>
      </c>
      <c r="J49" s="9">
        <f t="shared" si="9"/>
        <v>0</v>
      </c>
      <c r="K49" s="36">
        <f t="shared" si="10"/>
        <v>0</v>
      </c>
      <c r="M49" s="31" t="s">
        <v>38</v>
      </c>
      <c r="N49" s="37" t="s">
        <v>28</v>
      </c>
      <c r="O49" s="38" t="s">
        <v>202</v>
      </c>
      <c r="P49" s="38" t="s">
        <v>203</v>
      </c>
      <c r="Q49" s="38">
        <v>29</v>
      </c>
      <c r="R49" s="38">
        <v>25</v>
      </c>
      <c r="S49" s="44" t="s">
        <v>204</v>
      </c>
      <c r="T49" s="38">
        <v>26</v>
      </c>
      <c r="U49" s="45" t="s">
        <v>205</v>
      </c>
      <c r="V49" s="38">
        <v>0</v>
      </c>
      <c r="W49" s="38">
        <v>0</v>
      </c>
      <c r="X49" s="45">
        <v>46.6666666666667</v>
      </c>
      <c r="Y49" s="45">
        <v>35.6</v>
      </c>
      <c r="Z49" s="44" t="s">
        <v>42</v>
      </c>
      <c r="AA49" s="54">
        <v>40.5679513184584</v>
      </c>
      <c r="AB49" s="11" t="s">
        <v>42</v>
      </c>
      <c r="AC49" s="1">
        <v>0</v>
      </c>
      <c r="AD49" s="55">
        <v>0</v>
      </c>
      <c r="AE49" s="1">
        <v>0</v>
      </c>
      <c r="AF49" s="1">
        <v>0</v>
      </c>
      <c r="AG49" s="11" t="s">
        <v>19</v>
      </c>
      <c r="AH49" s="1">
        <v>0</v>
      </c>
      <c r="AI49" s="11" t="s">
        <v>19</v>
      </c>
      <c r="AJ49" s="1">
        <v>0</v>
      </c>
      <c r="AK49" s="1">
        <v>0</v>
      </c>
    </row>
    <row r="50" spans="1:37">
      <c r="A50" s="31" t="str">
        <f t="shared" si="0"/>
        <v>西北大区</v>
      </c>
      <c r="B50" s="32" t="str">
        <f t="shared" si="1"/>
        <v>西北D区</v>
      </c>
      <c r="C50" s="32" t="str">
        <f t="shared" si="2"/>
        <v>TJ03</v>
      </c>
      <c r="D50" s="32" t="str">
        <f t="shared" si="3"/>
        <v>延安新城吾悦</v>
      </c>
      <c r="E50" s="9">
        <f t="shared" si="4"/>
        <v>42.3333333333333</v>
      </c>
      <c r="F50" s="9">
        <f t="shared" si="5"/>
        <v>9.93333333333333</v>
      </c>
      <c r="G50" s="10">
        <f t="shared" si="6"/>
        <v>0.234645669291339</v>
      </c>
      <c r="H50" s="9">
        <f t="shared" si="7"/>
        <v>13.7613252197431</v>
      </c>
      <c r="I50" s="10">
        <f t="shared" si="8"/>
        <v>0.32507067448212</v>
      </c>
      <c r="J50" s="9">
        <f t="shared" si="9"/>
        <v>0</v>
      </c>
      <c r="K50" s="36">
        <f t="shared" si="10"/>
        <v>0</v>
      </c>
      <c r="M50" s="31" t="s">
        <v>38</v>
      </c>
      <c r="N50" s="37" t="s">
        <v>28</v>
      </c>
      <c r="O50" s="38" t="s">
        <v>206</v>
      </c>
      <c r="P50" s="38" t="s">
        <v>207</v>
      </c>
      <c r="Q50" s="38">
        <v>29</v>
      </c>
      <c r="R50" s="38">
        <v>4</v>
      </c>
      <c r="S50" s="44" t="s">
        <v>208</v>
      </c>
      <c r="T50" s="38">
        <v>7</v>
      </c>
      <c r="U50" s="45" t="s">
        <v>209</v>
      </c>
      <c r="V50" s="38">
        <v>0</v>
      </c>
      <c r="W50" s="38">
        <v>0</v>
      </c>
      <c r="X50" s="45">
        <v>13.3333333333333</v>
      </c>
      <c r="Y50" s="45">
        <v>5.93333333333333</v>
      </c>
      <c r="Z50" s="44" t="s">
        <v>52</v>
      </c>
      <c r="AA50" s="54">
        <v>6.76132521974307</v>
      </c>
      <c r="AB50" s="11" t="s">
        <v>52</v>
      </c>
      <c r="AC50" s="1">
        <v>0</v>
      </c>
      <c r="AD50" s="55">
        <v>0</v>
      </c>
      <c r="AE50" s="1">
        <v>0</v>
      </c>
      <c r="AF50" s="1">
        <v>0</v>
      </c>
      <c r="AG50" s="11" t="s">
        <v>19</v>
      </c>
      <c r="AH50" s="1">
        <v>0</v>
      </c>
      <c r="AI50" s="11" t="s">
        <v>19</v>
      </c>
      <c r="AJ50" s="1">
        <v>0</v>
      </c>
      <c r="AK50" s="1">
        <v>0</v>
      </c>
    </row>
    <row r="51" spans="1:37">
      <c r="A51" s="31" t="str">
        <f t="shared" si="0"/>
        <v>西北大区</v>
      </c>
      <c r="B51" s="32" t="str">
        <f t="shared" si="1"/>
        <v>西北D区</v>
      </c>
      <c r="C51" s="32" t="str">
        <f t="shared" si="2"/>
        <v>TJ04</v>
      </c>
      <c r="D51" s="32" t="str">
        <f t="shared" si="3"/>
        <v>延安万达广场</v>
      </c>
      <c r="E51" s="9">
        <f t="shared" si="4"/>
        <v>23.6666666666667</v>
      </c>
      <c r="F51" s="9">
        <f t="shared" si="5"/>
        <v>6.93333333333333</v>
      </c>
      <c r="G51" s="10">
        <f t="shared" si="6"/>
        <v>0.292957746478873</v>
      </c>
      <c r="H51" s="9">
        <f t="shared" si="7"/>
        <v>10</v>
      </c>
      <c r="I51" s="10">
        <f t="shared" si="8"/>
        <v>0.422535211267606</v>
      </c>
      <c r="J51" s="9">
        <f t="shared" si="9"/>
        <v>0</v>
      </c>
      <c r="K51" s="36">
        <f t="shared" si="10"/>
        <v>0</v>
      </c>
      <c r="M51" s="31" t="s">
        <v>38</v>
      </c>
      <c r="N51" s="37" t="s">
        <v>28</v>
      </c>
      <c r="O51" s="38" t="s">
        <v>210</v>
      </c>
      <c r="P51" s="38" t="s">
        <v>211</v>
      </c>
      <c r="Q51" s="38">
        <v>17</v>
      </c>
      <c r="R51" s="38">
        <v>1</v>
      </c>
      <c r="S51" s="44" t="s">
        <v>212</v>
      </c>
      <c r="T51" s="38">
        <v>10</v>
      </c>
      <c r="U51" s="45" t="s">
        <v>213</v>
      </c>
      <c r="V51" s="38">
        <v>0</v>
      </c>
      <c r="W51" s="38">
        <v>0</v>
      </c>
      <c r="X51" s="45">
        <v>6.66666666666667</v>
      </c>
      <c r="Y51" s="45">
        <v>5.93333333333333</v>
      </c>
      <c r="Z51" s="44" t="s">
        <v>41</v>
      </c>
      <c r="AA51" s="54">
        <v>0</v>
      </c>
      <c r="AB51" s="11" t="s">
        <v>69</v>
      </c>
      <c r="AC51" s="1">
        <v>0</v>
      </c>
      <c r="AD51" s="55">
        <v>0</v>
      </c>
      <c r="AE51" s="1">
        <v>0</v>
      </c>
      <c r="AF51" s="1">
        <v>0</v>
      </c>
      <c r="AG51" s="11" t="s">
        <v>19</v>
      </c>
      <c r="AH51" s="1">
        <v>0</v>
      </c>
      <c r="AI51" s="11" t="s">
        <v>19</v>
      </c>
      <c r="AJ51" s="1">
        <v>0</v>
      </c>
      <c r="AK51" s="1">
        <v>0</v>
      </c>
    </row>
    <row r="52" spans="1:37">
      <c r="A52" s="31" t="str">
        <f t="shared" si="0"/>
        <v>西北大区</v>
      </c>
      <c r="B52" s="32" t="str">
        <f t="shared" si="1"/>
        <v>西北D区</v>
      </c>
      <c r="C52" s="32" t="str">
        <f t="shared" si="2"/>
        <v>WA05</v>
      </c>
      <c r="D52" s="32" t="str">
        <f t="shared" si="3"/>
        <v>银川王府井奥特莱斯</v>
      </c>
      <c r="E52" s="9">
        <f t="shared" si="4"/>
        <v>164.333333333333</v>
      </c>
      <c r="F52" s="9">
        <f t="shared" si="5"/>
        <v>139.666666666667</v>
      </c>
      <c r="G52" s="10">
        <f t="shared" si="6"/>
        <v>0.849898580121704</v>
      </c>
      <c r="H52" s="9">
        <f t="shared" si="7"/>
        <v>127.329276538201</v>
      </c>
      <c r="I52" s="10">
        <f t="shared" si="8"/>
        <v>0.774823183802443</v>
      </c>
      <c r="J52" s="9">
        <f t="shared" si="9"/>
        <v>1</v>
      </c>
      <c r="K52" s="36">
        <f t="shared" si="10"/>
        <v>0.9243</v>
      </c>
      <c r="M52" s="31" t="s">
        <v>38</v>
      </c>
      <c r="N52" s="37" t="s">
        <v>28</v>
      </c>
      <c r="O52" s="38" t="s">
        <v>214</v>
      </c>
      <c r="P52" s="38" t="s">
        <v>215</v>
      </c>
      <c r="Q52" s="38">
        <v>111</v>
      </c>
      <c r="R52" s="38">
        <v>110</v>
      </c>
      <c r="S52" s="44" t="s">
        <v>216</v>
      </c>
      <c r="T52" s="38">
        <v>80</v>
      </c>
      <c r="U52" s="45" t="s">
        <v>217</v>
      </c>
      <c r="V52" s="38">
        <v>0</v>
      </c>
      <c r="W52" s="38">
        <v>0</v>
      </c>
      <c r="X52" s="45">
        <v>53.3333333333333</v>
      </c>
      <c r="Y52" s="45">
        <v>29.6666666666667</v>
      </c>
      <c r="Z52" s="44" t="s">
        <v>218</v>
      </c>
      <c r="AA52" s="54">
        <v>47.3292765382015</v>
      </c>
      <c r="AB52" s="11" t="s">
        <v>219</v>
      </c>
      <c r="AC52" s="1">
        <v>1</v>
      </c>
      <c r="AD52" s="55">
        <v>0.9243</v>
      </c>
      <c r="AE52" s="1">
        <v>0</v>
      </c>
      <c r="AF52" s="1">
        <v>0</v>
      </c>
      <c r="AG52" s="11" t="s">
        <v>19</v>
      </c>
      <c r="AH52" s="1">
        <v>0</v>
      </c>
      <c r="AI52" s="11" t="s">
        <v>19</v>
      </c>
      <c r="AJ52" s="1">
        <v>0</v>
      </c>
      <c r="AK52" s="1">
        <v>0</v>
      </c>
    </row>
    <row r="53" spans="1:37">
      <c r="A53" s="31" t="str">
        <f t="shared" si="0"/>
        <v>西北大区</v>
      </c>
      <c r="B53" s="32" t="str">
        <f t="shared" si="1"/>
        <v>西北D区</v>
      </c>
      <c r="C53" s="32" t="str">
        <f t="shared" si="2"/>
        <v>WA06</v>
      </c>
      <c r="D53" s="32" t="str">
        <f t="shared" si="3"/>
        <v>银川万达</v>
      </c>
      <c r="E53" s="9">
        <f t="shared" si="4"/>
        <v>85.6666666666667</v>
      </c>
      <c r="F53" s="9">
        <f t="shared" si="5"/>
        <v>34.9333333333333</v>
      </c>
      <c r="G53" s="10">
        <f t="shared" si="6"/>
        <v>0.407782101167315</v>
      </c>
      <c r="H53" s="9">
        <f t="shared" si="7"/>
        <v>0</v>
      </c>
      <c r="I53" s="10">
        <f t="shared" si="8"/>
        <v>0</v>
      </c>
      <c r="J53" s="9">
        <f t="shared" si="9"/>
        <v>0</v>
      </c>
      <c r="K53" s="36">
        <f t="shared" si="10"/>
        <v>0</v>
      </c>
      <c r="M53" s="31" t="s">
        <v>38</v>
      </c>
      <c r="N53" s="37" t="s">
        <v>28</v>
      </c>
      <c r="O53" s="38" t="s">
        <v>220</v>
      </c>
      <c r="P53" s="38" t="s">
        <v>221</v>
      </c>
      <c r="Q53" s="38">
        <v>79</v>
      </c>
      <c r="R53" s="38">
        <v>29</v>
      </c>
      <c r="S53" s="44" t="s">
        <v>222</v>
      </c>
      <c r="T53" s="38">
        <v>0</v>
      </c>
      <c r="U53" s="45" t="s">
        <v>69</v>
      </c>
      <c r="V53" s="38">
        <v>0</v>
      </c>
      <c r="W53" s="38">
        <v>0</v>
      </c>
      <c r="X53" s="45">
        <v>6.66666666666667</v>
      </c>
      <c r="Y53" s="45">
        <v>5.93333333333333</v>
      </c>
      <c r="Z53" s="44" t="s">
        <v>41</v>
      </c>
      <c r="AA53" s="54">
        <v>0</v>
      </c>
      <c r="AB53" s="11" t="s">
        <v>69</v>
      </c>
      <c r="AC53" s="1">
        <v>0</v>
      </c>
      <c r="AD53" s="55">
        <v>0</v>
      </c>
      <c r="AE53" s="1">
        <v>0</v>
      </c>
      <c r="AF53" s="1">
        <v>0</v>
      </c>
      <c r="AG53" s="11" t="s">
        <v>19</v>
      </c>
      <c r="AH53" s="1">
        <v>0</v>
      </c>
      <c r="AI53" s="11" t="s">
        <v>19</v>
      </c>
      <c r="AJ53" s="1">
        <v>0</v>
      </c>
      <c r="AK53" s="1">
        <v>0</v>
      </c>
    </row>
    <row r="54" spans="1:37">
      <c r="A54" s="31" t="str">
        <f t="shared" si="0"/>
        <v>西北大区</v>
      </c>
      <c r="B54" s="32" t="str">
        <f t="shared" si="1"/>
        <v>西北D区</v>
      </c>
      <c r="C54" s="32" t="str">
        <f t="shared" si="2"/>
        <v>WA07</v>
      </c>
      <c r="D54" s="32" t="str">
        <f t="shared" si="3"/>
        <v>银川国芳百货</v>
      </c>
      <c r="E54" s="9">
        <f t="shared" si="4"/>
        <v>68</v>
      </c>
      <c r="F54" s="9">
        <f t="shared" si="5"/>
        <v>53.6666666666667</v>
      </c>
      <c r="G54" s="10">
        <f t="shared" si="6"/>
        <v>0.78921568627451</v>
      </c>
      <c r="H54" s="9">
        <f t="shared" si="7"/>
        <v>3</v>
      </c>
      <c r="I54" s="10">
        <f t="shared" si="8"/>
        <v>0.0441176470588235</v>
      </c>
      <c r="J54" s="9">
        <f t="shared" si="9"/>
        <v>0</v>
      </c>
      <c r="K54" s="36">
        <f t="shared" si="10"/>
        <v>0</v>
      </c>
      <c r="M54" s="31" t="s">
        <v>38</v>
      </c>
      <c r="N54" s="39" t="s">
        <v>28</v>
      </c>
      <c r="O54" s="40" t="s">
        <v>223</v>
      </c>
      <c r="P54" s="40" t="s">
        <v>224</v>
      </c>
      <c r="Q54" s="40">
        <v>29</v>
      </c>
      <c r="R54" s="40">
        <v>24</v>
      </c>
      <c r="S54" s="46" t="s">
        <v>225</v>
      </c>
      <c r="T54" s="40">
        <v>3</v>
      </c>
      <c r="U54" s="47" t="s">
        <v>226</v>
      </c>
      <c r="V54" s="40">
        <v>0</v>
      </c>
      <c r="W54" s="40">
        <v>0</v>
      </c>
      <c r="X54" s="47">
        <v>39</v>
      </c>
      <c r="Y54" s="47">
        <v>29.6666666666667</v>
      </c>
      <c r="Z54" s="46" t="s">
        <v>227</v>
      </c>
      <c r="AA54" s="56">
        <v>0</v>
      </c>
      <c r="AB54" s="57" t="s">
        <v>69</v>
      </c>
      <c r="AC54" s="3">
        <v>0</v>
      </c>
      <c r="AD54" s="58">
        <v>0</v>
      </c>
      <c r="AE54" s="3">
        <v>0</v>
      </c>
      <c r="AF54" s="3">
        <v>0</v>
      </c>
      <c r="AG54" s="57" t="s">
        <v>19</v>
      </c>
      <c r="AH54" s="3">
        <v>0</v>
      </c>
      <c r="AI54" s="57" t="s">
        <v>19</v>
      </c>
      <c r="AJ54" s="3">
        <v>0</v>
      </c>
      <c r="AK54" s="3">
        <v>0</v>
      </c>
    </row>
    <row r="55" spans="1:37">
      <c r="A55" s="31" t="str">
        <f t="shared" si="0"/>
        <v>西北大区</v>
      </c>
      <c r="B55" s="32" t="str">
        <f t="shared" si="1"/>
        <v>西北D区</v>
      </c>
      <c r="C55" s="32" t="str">
        <f t="shared" si="2"/>
        <v>WA08</v>
      </c>
      <c r="D55" s="32" t="str">
        <f t="shared" si="3"/>
        <v>银川宁阳广场</v>
      </c>
      <c r="E55" s="9">
        <f t="shared" si="4"/>
        <v>153</v>
      </c>
      <c r="F55" s="9">
        <f t="shared" si="5"/>
        <v>87</v>
      </c>
      <c r="G55" s="10">
        <f t="shared" si="6"/>
        <v>0.568627450980392</v>
      </c>
      <c r="H55" s="9">
        <f t="shared" si="7"/>
        <v>0</v>
      </c>
      <c r="I55" s="10">
        <f t="shared" si="8"/>
        <v>0</v>
      </c>
      <c r="J55" s="9">
        <f t="shared" si="9"/>
        <v>0</v>
      </c>
      <c r="K55" s="36">
        <f t="shared" si="10"/>
        <v>0</v>
      </c>
      <c r="M55" s="31" t="s">
        <v>38</v>
      </c>
      <c r="N55" s="37" t="s">
        <v>28</v>
      </c>
      <c r="O55" s="38" t="s">
        <v>228</v>
      </c>
      <c r="P55" s="38" t="s">
        <v>229</v>
      </c>
      <c r="Q55" s="38">
        <v>61</v>
      </c>
      <c r="R55" s="38">
        <v>58</v>
      </c>
      <c r="S55" s="44" t="s">
        <v>230</v>
      </c>
      <c r="T55" s="38">
        <v>0</v>
      </c>
      <c r="U55" s="45" t="s">
        <v>69</v>
      </c>
      <c r="V55" s="38">
        <v>0</v>
      </c>
      <c r="W55" s="38">
        <v>0</v>
      </c>
      <c r="X55" s="45">
        <v>92</v>
      </c>
      <c r="Y55" s="45">
        <v>29</v>
      </c>
      <c r="Z55" s="44" t="s">
        <v>231</v>
      </c>
      <c r="AA55" s="54">
        <v>0</v>
      </c>
      <c r="AB55" s="11" t="s">
        <v>69</v>
      </c>
      <c r="AC55" s="1">
        <v>0</v>
      </c>
      <c r="AD55" s="55">
        <v>0</v>
      </c>
      <c r="AE55" s="1">
        <v>0</v>
      </c>
      <c r="AF55" s="1">
        <v>0</v>
      </c>
      <c r="AG55" s="11" t="s">
        <v>19</v>
      </c>
      <c r="AH55" s="1">
        <v>0</v>
      </c>
      <c r="AI55" s="11" t="s">
        <v>19</v>
      </c>
      <c r="AJ55" s="1">
        <v>0</v>
      </c>
      <c r="AK55" s="1">
        <v>0</v>
      </c>
    </row>
    <row r="56" spans="1:37">
      <c r="A56" s="31" t="str">
        <f>M56</f>
        <v>西北大区</v>
      </c>
      <c r="B56" s="32" t="str">
        <f>N56</f>
        <v>西北D区</v>
      </c>
      <c r="C56" s="32" t="str">
        <f>O56</f>
        <v>WB01</v>
      </c>
      <c r="D56" s="32" t="str">
        <f>P56</f>
        <v>石嘴山贺兰山购物广场</v>
      </c>
      <c r="E56" s="9">
        <f>Q56+X56+AE56</f>
        <v>41.6666666666667</v>
      </c>
      <c r="F56" s="9">
        <f>R56+Y56+AF56</f>
        <v>32.7333333333333</v>
      </c>
      <c r="G56" s="10">
        <f>F56/E56</f>
        <v>0.7856</v>
      </c>
      <c r="H56" s="9">
        <f>T56+AA56</f>
        <v>0</v>
      </c>
      <c r="I56" s="10">
        <f>H56/SUM(Q56+X56)</f>
        <v>0</v>
      </c>
      <c r="J56" s="9">
        <f>V56+AC56+AJ56</f>
        <v>0</v>
      </c>
      <c r="K56" s="36">
        <f>W56+AD56+AK56</f>
        <v>0</v>
      </c>
      <c r="M56" s="31" t="s">
        <v>38</v>
      </c>
      <c r="N56" s="37" t="s">
        <v>28</v>
      </c>
      <c r="O56" s="38" t="s">
        <v>232</v>
      </c>
      <c r="P56" s="38" t="s">
        <v>233</v>
      </c>
      <c r="Q56" s="38">
        <v>15</v>
      </c>
      <c r="R56" s="38">
        <v>9</v>
      </c>
      <c r="S56" s="44" t="s">
        <v>58</v>
      </c>
      <c r="T56" s="38">
        <v>0</v>
      </c>
      <c r="U56" s="45" t="s">
        <v>69</v>
      </c>
      <c r="V56" s="38">
        <v>0</v>
      </c>
      <c r="W56" s="38">
        <v>0</v>
      </c>
      <c r="X56" s="45">
        <v>26.6666666666667</v>
      </c>
      <c r="Y56" s="45">
        <v>23.7333333333333</v>
      </c>
      <c r="Z56" s="44" t="s">
        <v>41</v>
      </c>
      <c r="AA56" s="54">
        <v>0</v>
      </c>
      <c r="AB56" s="11" t="s">
        <v>69</v>
      </c>
      <c r="AC56" s="1">
        <v>0</v>
      </c>
      <c r="AD56" s="55">
        <v>0</v>
      </c>
      <c r="AE56" s="1">
        <v>0</v>
      </c>
      <c r="AF56" s="1">
        <v>0</v>
      </c>
      <c r="AG56" s="11" t="s">
        <v>19</v>
      </c>
      <c r="AH56" s="1">
        <v>0</v>
      </c>
      <c r="AI56" s="11" t="s">
        <v>19</v>
      </c>
      <c r="AJ56" s="1">
        <v>0</v>
      </c>
      <c r="AK56" s="1">
        <v>0</v>
      </c>
    </row>
    <row r="57" spans="1:37">
      <c r="A57" s="31" t="str">
        <f>M57</f>
        <v>合计</v>
      </c>
      <c r="B57" s="32" t="str">
        <f>N57</f>
        <v>-</v>
      </c>
      <c r="C57" s="32" t="str">
        <f>O57</f>
        <v>-</v>
      </c>
      <c r="D57" s="32" t="str">
        <f>P57</f>
        <v>-</v>
      </c>
      <c r="E57" s="9">
        <f>Q57+X57+AE57</f>
        <v>4795</v>
      </c>
      <c r="F57" s="9">
        <f>R57+Y57+AF57</f>
        <v>3190</v>
      </c>
      <c r="G57" s="10">
        <f>F57/E57</f>
        <v>0.665276329509906</v>
      </c>
      <c r="H57" s="9">
        <f>T57+AA57</f>
        <v>2586</v>
      </c>
      <c r="I57" s="10">
        <f>H57/SUM(Q57+X57)</f>
        <v>0.539311783107404</v>
      </c>
      <c r="J57" s="9">
        <f>V57+AC57+AJ57</f>
        <v>10</v>
      </c>
      <c r="K57" s="36">
        <f>W57+AD57+AK57</f>
        <v>5.201</v>
      </c>
      <c r="M57" s="31" t="s">
        <v>234</v>
      </c>
      <c r="N57" s="39" t="s">
        <v>235</v>
      </c>
      <c r="O57" s="40" t="s">
        <v>235</v>
      </c>
      <c r="P57" s="40" t="s">
        <v>235</v>
      </c>
      <c r="Q57" s="40">
        <v>2804</v>
      </c>
      <c r="R57" s="40">
        <v>2124</v>
      </c>
      <c r="S57" s="46" t="s">
        <v>236</v>
      </c>
      <c r="T57" s="40">
        <v>1376</v>
      </c>
      <c r="U57" s="47" t="s">
        <v>237</v>
      </c>
      <c r="V57" s="40">
        <v>0</v>
      </c>
      <c r="W57" s="40">
        <v>0</v>
      </c>
      <c r="X57" s="40">
        <v>1991</v>
      </c>
      <c r="Y57" s="40">
        <v>1066</v>
      </c>
      <c r="Z57" s="46">
        <v>0.5354</v>
      </c>
      <c r="AA57" s="3">
        <v>1210</v>
      </c>
      <c r="AB57" s="57">
        <v>0.6077</v>
      </c>
      <c r="AC57" s="3">
        <v>10</v>
      </c>
      <c r="AD57" s="58">
        <f>SUM(AD4:AD56)</f>
        <v>5.201</v>
      </c>
      <c r="AE57" s="3">
        <v>0</v>
      </c>
      <c r="AF57" s="3">
        <v>0</v>
      </c>
      <c r="AG57" s="57" t="s">
        <v>19</v>
      </c>
      <c r="AH57" s="3">
        <v>0</v>
      </c>
      <c r="AI57" s="57" t="s">
        <v>19</v>
      </c>
      <c r="AJ57" s="3">
        <v>0</v>
      </c>
      <c r="AK57" s="3">
        <v>0</v>
      </c>
    </row>
  </sheetData>
  <autoFilter ref="B3:AP57">
    <extLst/>
  </autoFilter>
  <mergeCells count="6">
    <mergeCell ref="A2:D2"/>
    <mergeCell ref="E2:K2"/>
    <mergeCell ref="M2:P2"/>
    <mergeCell ref="Q2:W2"/>
    <mergeCell ref="X2:AD2"/>
    <mergeCell ref="AE2:AK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2"/>
  <sheetViews>
    <sheetView workbookViewId="0">
      <selection activeCell="A4" sqref="A4"/>
    </sheetView>
  </sheetViews>
  <sheetFormatPr defaultColWidth="9" defaultRowHeight="15"/>
  <cols>
    <col min="3" max="3" width="25.552380952381" customWidth="1"/>
    <col min="6" max="6" width="9.42857142857143" style="4" customWidth="1"/>
    <col min="11" max="11" width="21.4380952380952" customWidth="1"/>
    <col min="14" max="14" width="23.1428571428571" customWidth="1"/>
    <col min="16" max="16" width="9.55238095238095" customWidth="1"/>
    <col min="18" max="18" width="25.552380952381" customWidth="1"/>
    <col min="21" max="21" width="9.88571428571429" customWidth="1"/>
  </cols>
  <sheetData>
    <row r="1" spans="1:16">
      <c r="A1" s="5" t="s">
        <v>238</v>
      </c>
      <c r="I1" s="5" t="s">
        <v>239</v>
      </c>
      <c r="P1" s="5" t="s">
        <v>240</v>
      </c>
    </row>
    <row r="2" ht="23.4" customHeight="1" spans="1:16">
      <c r="A2" s="5" t="s">
        <v>241</v>
      </c>
      <c r="I2" s="5" t="s">
        <v>242</v>
      </c>
      <c r="P2" s="5" t="s">
        <v>243</v>
      </c>
    </row>
    <row r="3" ht="30" customHeight="1" spans="1:21">
      <c r="A3" s="6" t="s">
        <v>0</v>
      </c>
      <c r="B3" s="6" t="s">
        <v>36</v>
      </c>
      <c r="C3" s="6" t="s">
        <v>37</v>
      </c>
      <c r="D3" s="7" t="s">
        <v>5</v>
      </c>
      <c r="E3" s="7" t="s">
        <v>6</v>
      </c>
      <c r="F3" s="8" t="s">
        <v>7</v>
      </c>
      <c r="I3" s="6" t="s">
        <v>0</v>
      </c>
      <c r="J3" s="6" t="s">
        <v>36</v>
      </c>
      <c r="K3" s="6" t="s">
        <v>37</v>
      </c>
      <c r="L3" s="7" t="s">
        <v>5</v>
      </c>
      <c r="M3" s="7" t="s">
        <v>6</v>
      </c>
      <c r="N3" s="7" t="s">
        <v>7</v>
      </c>
      <c r="P3" s="6" t="s">
        <v>0</v>
      </c>
      <c r="Q3" s="6" t="s">
        <v>36</v>
      </c>
      <c r="R3" s="6" t="s">
        <v>37</v>
      </c>
      <c r="S3" s="7" t="s">
        <v>5</v>
      </c>
      <c r="T3" s="7" t="s">
        <v>6</v>
      </c>
      <c r="U3" s="7" t="s">
        <v>7</v>
      </c>
    </row>
    <row r="4" ht="16.5" customHeight="1" spans="1:21">
      <c r="A4" s="9" t="s">
        <v>28</v>
      </c>
      <c r="B4" s="9" t="s">
        <v>187</v>
      </c>
      <c r="C4" s="9" t="s">
        <v>188</v>
      </c>
      <c r="D4" s="9">
        <v>13</v>
      </c>
      <c r="E4" s="9">
        <v>6</v>
      </c>
      <c r="F4" s="10">
        <v>0.4615</v>
      </c>
      <c r="I4" s="9" t="s">
        <v>28</v>
      </c>
      <c r="J4" s="9" t="s">
        <v>223</v>
      </c>
      <c r="K4" s="9" t="s">
        <v>224</v>
      </c>
      <c r="L4" s="9">
        <v>2</v>
      </c>
      <c r="M4" s="9">
        <v>1</v>
      </c>
      <c r="N4" s="10">
        <v>0.5</v>
      </c>
      <c r="P4" s="9" t="s">
        <v>20</v>
      </c>
      <c r="Q4" s="9" t="s">
        <v>104</v>
      </c>
      <c r="R4" s="9" t="s">
        <v>105</v>
      </c>
      <c r="S4" s="1">
        <v>3</v>
      </c>
      <c r="T4" s="1">
        <v>1</v>
      </c>
      <c r="U4" s="11">
        <v>0.3333</v>
      </c>
    </row>
    <row r="5" ht="16.5" customHeight="1" spans="1:21">
      <c r="A5" s="9" t="s">
        <v>15</v>
      </c>
      <c r="B5" s="9" t="s">
        <v>54</v>
      </c>
      <c r="C5" s="9" t="s">
        <v>55</v>
      </c>
      <c r="D5" s="9">
        <v>48</v>
      </c>
      <c r="E5" s="9">
        <v>18</v>
      </c>
      <c r="F5" s="10">
        <v>0.375</v>
      </c>
      <c r="I5" s="9" t="s">
        <v>28</v>
      </c>
      <c r="J5" s="9" t="s">
        <v>183</v>
      </c>
      <c r="K5" s="9" t="s">
        <v>184</v>
      </c>
      <c r="L5" s="9">
        <v>4</v>
      </c>
      <c r="M5" s="9">
        <v>2</v>
      </c>
      <c r="N5" s="10">
        <v>0.5</v>
      </c>
      <c r="P5" s="9" t="s">
        <v>15</v>
      </c>
      <c r="Q5" s="9" t="s">
        <v>77</v>
      </c>
      <c r="R5" s="9" t="s">
        <v>78</v>
      </c>
      <c r="S5" s="1">
        <v>3</v>
      </c>
      <c r="T5" s="1">
        <v>1</v>
      </c>
      <c r="U5" s="11">
        <v>0.3333</v>
      </c>
    </row>
    <row r="6" ht="16.5" customHeight="1" spans="1:21">
      <c r="A6" s="9" t="s">
        <v>15</v>
      </c>
      <c r="B6" s="9" t="s">
        <v>63</v>
      </c>
      <c r="C6" s="9" t="s">
        <v>64</v>
      </c>
      <c r="D6" s="9">
        <v>21</v>
      </c>
      <c r="E6" s="9">
        <v>6</v>
      </c>
      <c r="F6" s="10">
        <v>0.2857</v>
      </c>
      <c r="I6" s="9" t="s">
        <v>15</v>
      </c>
      <c r="J6" s="9" t="s">
        <v>87</v>
      </c>
      <c r="K6" s="9" t="s">
        <v>88</v>
      </c>
      <c r="L6" s="9">
        <v>2</v>
      </c>
      <c r="M6" s="9">
        <v>1</v>
      </c>
      <c r="N6" s="10">
        <v>0.5</v>
      </c>
      <c r="P6" s="9" t="s">
        <v>15</v>
      </c>
      <c r="Q6" s="9" t="s">
        <v>191</v>
      </c>
      <c r="R6" s="9" t="s">
        <v>192</v>
      </c>
      <c r="S6" s="1">
        <v>4</v>
      </c>
      <c r="T6" s="1">
        <v>1</v>
      </c>
      <c r="U6" s="11">
        <v>0.25</v>
      </c>
    </row>
    <row r="7" ht="16.5" customHeight="1" spans="1:21">
      <c r="A7" s="9" t="s">
        <v>15</v>
      </c>
      <c r="B7" s="9" t="s">
        <v>77</v>
      </c>
      <c r="C7" s="9" t="s">
        <v>78</v>
      </c>
      <c r="D7" s="9">
        <v>11</v>
      </c>
      <c r="E7" s="9">
        <v>3</v>
      </c>
      <c r="F7" s="10">
        <v>0.2727</v>
      </c>
      <c r="I7" s="9" t="s">
        <v>15</v>
      </c>
      <c r="J7" s="9" t="s">
        <v>39</v>
      </c>
      <c r="K7" s="9" t="s">
        <v>40</v>
      </c>
      <c r="L7" s="9">
        <v>1</v>
      </c>
      <c r="M7" s="9">
        <v>0</v>
      </c>
      <c r="N7" s="10">
        <v>0</v>
      </c>
      <c r="P7" s="9" t="s">
        <v>28</v>
      </c>
      <c r="Q7" s="9" t="s">
        <v>187</v>
      </c>
      <c r="R7" s="9" t="s">
        <v>188</v>
      </c>
      <c r="S7" s="1">
        <v>6</v>
      </c>
      <c r="T7" s="1">
        <v>1</v>
      </c>
      <c r="U7" s="11">
        <v>0.1667</v>
      </c>
    </row>
    <row r="8" ht="16.5" customHeight="1" spans="1:21">
      <c r="A8" s="9" t="s">
        <v>20</v>
      </c>
      <c r="B8" s="9" t="s">
        <v>118</v>
      </c>
      <c r="C8" s="9" t="s">
        <v>119</v>
      </c>
      <c r="D8" s="9">
        <v>41</v>
      </c>
      <c r="E8" s="9">
        <v>10</v>
      </c>
      <c r="F8" s="10">
        <v>0.2439</v>
      </c>
      <c r="I8" s="9" t="s">
        <v>28</v>
      </c>
      <c r="J8" s="9" t="s">
        <v>210</v>
      </c>
      <c r="K8" s="9" t="s">
        <v>211</v>
      </c>
      <c r="L8" s="9">
        <v>0</v>
      </c>
      <c r="M8" s="9">
        <v>0</v>
      </c>
      <c r="N8" s="10">
        <v>0</v>
      </c>
      <c r="P8" s="9" t="s">
        <v>20</v>
      </c>
      <c r="Q8" s="9" t="s">
        <v>94</v>
      </c>
      <c r="R8" s="9" t="s">
        <v>95</v>
      </c>
      <c r="S8" s="1">
        <v>0</v>
      </c>
      <c r="T8" s="1">
        <v>0</v>
      </c>
      <c r="U8" s="11">
        <v>0</v>
      </c>
    </row>
    <row r="9" ht="16.5" customHeight="1" spans="1:21">
      <c r="A9" s="9" t="s">
        <v>20</v>
      </c>
      <c r="B9" s="9" t="s">
        <v>114</v>
      </c>
      <c r="C9" s="9" t="s">
        <v>115</v>
      </c>
      <c r="D9" s="9">
        <v>17</v>
      </c>
      <c r="E9" s="9">
        <v>3</v>
      </c>
      <c r="F9" s="10">
        <v>0.1765</v>
      </c>
      <c r="I9" s="9" t="s">
        <v>15</v>
      </c>
      <c r="J9" s="9" t="s">
        <v>44</v>
      </c>
      <c r="K9" s="9" t="s">
        <v>45</v>
      </c>
      <c r="L9" s="9">
        <v>0</v>
      </c>
      <c r="M9" s="9">
        <v>0</v>
      </c>
      <c r="N9" s="10">
        <v>0</v>
      </c>
      <c r="P9" s="9" t="s">
        <v>20</v>
      </c>
      <c r="Q9" s="9" t="s">
        <v>123</v>
      </c>
      <c r="R9" s="9" t="s">
        <v>124</v>
      </c>
      <c r="S9" s="1">
        <v>3</v>
      </c>
      <c r="T9" s="1">
        <v>0</v>
      </c>
      <c r="U9" s="11">
        <v>0</v>
      </c>
    </row>
    <row r="10" ht="16.5" customHeight="1" spans="1:21">
      <c r="A10" s="9" t="s">
        <v>28</v>
      </c>
      <c r="B10" s="9" t="s">
        <v>183</v>
      </c>
      <c r="C10" s="9" t="s">
        <v>184</v>
      </c>
      <c r="D10" s="9">
        <v>16</v>
      </c>
      <c r="E10" s="9">
        <v>1</v>
      </c>
      <c r="F10" s="10">
        <v>0.0625</v>
      </c>
      <c r="I10" s="9" t="s">
        <v>24</v>
      </c>
      <c r="J10" s="9" t="s">
        <v>165</v>
      </c>
      <c r="K10" s="9" t="s">
        <v>166</v>
      </c>
      <c r="L10" s="9">
        <v>0</v>
      </c>
      <c r="M10" s="9">
        <v>0</v>
      </c>
      <c r="N10" s="10">
        <v>0</v>
      </c>
      <c r="P10" s="9" t="s">
        <v>24</v>
      </c>
      <c r="Q10" s="9" t="s">
        <v>149</v>
      </c>
      <c r="R10" s="9" t="s">
        <v>244</v>
      </c>
      <c r="S10" s="1">
        <v>0</v>
      </c>
      <c r="T10" s="1">
        <v>0</v>
      </c>
      <c r="U10" s="11">
        <v>0</v>
      </c>
    </row>
    <row r="11" ht="16.5" customHeight="1" spans="1:21">
      <c r="A11" s="9" t="s">
        <v>15</v>
      </c>
      <c r="B11" s="9" t="s">
        <v>87</v>
      </c>
      <c r="C11" s="9" t="s">
        <v>88</v>
      </c>
      <c r="D11" s="9">
        <v>12</v>
      </c>
      <c r="E11" s="9">
        <v>0</v>
      </c>
      <c r="F11" s="10">
        <v>0</v>
      </c>
      <c r="I11" s="9" t="s">
        <v>24</v>
      </c>
      <c r="J11" s="9" t="s">
        <v>159</v>
      </c>
      <c r="K11" s="9" t="s">
        <v>160</v>
      </c>
      <c r="L11" s="9">
        <v>0</v>
      </c>
      <c r="M11" s="9">
        <v>0</v>
      </c>
      <c r="N11" s="10">
        <v>0</v>
      </c>
      <c r="P11" s="9" t="s">
        <v>24</v>
      </c>
      <c r="Q11" s="9" t="s">
        <v>152</v>
      </c>
      <c r="R11" s="9" t="s">
        <v>153</v>
      </c>
      <c r="S11" s="1">
        <v>0</v>
      </c>
      <c r="T11" s="1">
        <v>0</v>
      </c>
      <c r="U11" s="11">
        <v>0</v>
      </c>
    </row>
    <row r="12" ht="16.5" customHeight="1" spans="1:21">
      <c r="A12" s="9" t="s">
        <v>15</v>
      </c>
      <c r="B12" s="9" t="s">
        <v>67</v>
      </c>
      <c r="C12" s="9" t="s">
        <v>68</v>
      </c>
      <c r="D12" s="9">
        <v>15</v>
      </c>
      <c r="E12" s="9">
        <v>0</v>
      </c>
      <c r="F12" s="10">
        <v>0</v>
      </c>
      <c r="I12" s="9" t="s">
        <v>24</v>
      </c>
      <c r="J12" s="9" t="s">
        <v>176</v>
      </c>
      <c r="K12" s="9" t="s">
        <v>177</v>
      </c>
      <c r="L12" s="9">
        <v>0</v>
      </c>
      <c r="M12" s="9">
        <v>0</v>
      </c>
      <c r="N12" s="10">
        <v>0</v>
      </c>
      <c r="P12" s="9" t="s">
        <v>15</v>
      </c>
      <c r="Q12" s="9" t="s">
        <v>60</v>
      </c>
      <c r="R12" s="9" t="s">
        <v>61</v>
      </c>
      <c r="S12" s="1">
        <v>0</v>
      </c>
      <c r="T12" s="1">
        <v>0</v>
      </c>
      <c r="U12" s="11">
        <v>0</v>
      </c>
    </row>
    <row r="13" ht="16.5" customHeight="1" spans="1:21">
      <c r="A13" s="9" t="s">
        <v>15</v>
      </c>
      <c r="B13" s="9" t="s">
        <v>74</v>
      </c>
      <c r="C13" s="9" t="s">
        <v>75</v>
      </c>
      <c r="D13" s="9">
        <v>13</v>
      </c>
      <c r="E13" s="9">
        <v>0</v>
      </c>
      <c r="F13" s="10">
        <v>0</v>
      </c>
      <c r="I13" s="9" t="s">
        <v>24</v>
      </c>
      <c r="J13" s="9" t="s">
        <v>135</v>
      </c>
      <c r="K13" s="9" t="s">
        <v>136</v>
      </c>
      <c r="L13" s="9">
        <v>3</v>
      </c>
      <c r="M13" s="9">
        <v>0</v>
      </c>
      <c r="N13" s="10">
        <v>0</v>
      </c>
      <c r="P13" s="9" t="s">
        <v>20</v>
      </c>
      <c r="Q13" s="9" t="s">
        <v>99</v>
      </c>
      <c r="R13" s="9" t="s">
        <v>100</v>
      </c>
      <c r="S13" s="1">
        <v>5</v>
      </c>
      <c r="T13" s="1">
        <v>0</v>
      </c>
      <c r="U13" s="11">
        <v>0</v>
      </c>
    </row>
    <row r="14" ht="16.5" customHeight="1" spans="1:21">
      <c r="A14" s="9" t="s">
        <v>15</v>
      </c>
      <c r="B14" s="9" t="s">
        <v>191</v>
      </c>
      <c r="C14" s="9" t="s">
        <v>192</v>
      </c>
      <c r="D14" s="9">
        <v>12</v>
      </c>
      <c r="E14" s="9">
        <v>0</v>
      </c>
      <c r="F14" s="10">
        <v>0</v>
      </c>
      <c r="I14" s="9" t="s">
        <v>15</v>
      </c>
      <c r="J14" s="9" t="s">
        <v>70</v>
      </c>
      <c r="K14" s="9" t="s">
        <v>71</v>
      </c>
      <c r="L14" s="9">
        <v>0</v>
      </c>
      <c r="M14" s="9">
        <v>0</v>
      </c>
      <c r="N14" s="10">
        <v>0</v>
      </c>
      <c r="P14" s="9" t="s">
        <v>24</v>
      </c>
      <c r="Q14" s="9" t="s">
        <v>146</v>
      </c>
      <c r="R14" s="9" t="s">
        <v>147</v>
      </c>
      <c r="S14" s="1">
        <v>5</v>
      </c>
      <c r="T14" s="1">
        <v>0</v>
      </c>
      <c r="U14" s="11">
        <v>0</v>
      </c>
    </row>
    <row r="15" ht="16.5" customHeight="1" spans="1:21">
      <c r="A15" s="9" t="s">
        <v>20</v>
      </c>
      <c r="B15" s="9" t="s">
        <v>194</v>
      </c>
      <c r="C15" s="9" t="s">
        <v>195</v>
      </c>
      <c r="D15" s="9">
        <v>5</v>
      </c>
      <c r="E15" s="9">
        <v>0</v>
      </c>
      <c r="F15" s="10">
        <v>0</v>
      </c>
      <c r="I15" s="9" t="s">
        <v>28</v>
      </c>
      <c r="J15" s="9" t="s">
        <v>202</v>
      </c>
      <c r="K15" s="9" t="s">
        <v>203</v>
      </c>
      <c r="L15" s="9">
        <v>1</v>
      </c>
      <c r="M15" s="9">
        <v>0</v>
      </c>
      <c r="N15" s="10">
        <v>0</v>
      </c>
      <c r="P15" s="9" t="s">
        <v>24</v>
      </c>
      <c r="Q15" s="9" t="s">
        <v>142</v>
      </c>
      <c r="R15" s="9" t="s">
        <v>143</v>
      </c>
      <c r="S15" s="1">
        <v>0</v>
      </c>
      <c r="T15" s="1">
        <v>0</v>
      </c>
      <c r="U15" s="11">
        <v>0</v>
      </c>
    </row>
    <row r="16" ht="16.5" customHeight="1" spans="1:21">
      <c r="A16" s="9" t="s">
        <v>20</v>
      </c>
      <c r="B16" s="9" t="s">
        <v>133</v>
      </c>
      <c r="C16" s="9" t="s">
        <v>134</v>
      </c>
      <c r="D16" s="9">
        <v>3</v>
      </c>
      <c r="E16" s="9">
        <v>0</v>
      </c>
      <c r="F16" s="10">
        <v>0</v>
      </c>
      <c r="I16" s="9" t="s">
        <v>20</v>
      </c>
      <c r="J16" s="9" t="s">
        <v>111</v>
      </c>
      <c r="K16" s="9" t="s">
        <v>112</v>
      </c>
      <c r="L16" s="9">
        <v>0</v>
      </c>
      <c r="M16" s="9">
        <v>0</v>
      </c>
      <c r="N16" s="10">
        <v>0</v>
      </c>
      <c r="P16" s="9" t="s">
        <v>20</v>
      </c>
      <c r="Q16" s="9" t="s">
        <v>101</v>
      </c>
      <c r="R16" s="9" t="s">
        <v>102</v>
      </c>
      <c r="S16" s="1">
        <v>1</v>
      </c>
      <c r="T16" s="1">
        <v>0</v>
      </c>
      <c r="U16" s="11">
        <v>0</v>
      </c>
    </row>
    <row r="17" ht="16.5" customHeight="1" spans="1:21">
      <c r="A17" s="9" t="s">
        <v>24</v>
      </c>
      <c r="B17" s="9" t="s">
        <v>169</v>
      </c>
      <c r="C17" s="9" t="s">
        <v>170</v>
      </c>
      <c r="D17" s="9">
        <v>20</v>
      </c>
      <c r="E17" s="9">
        <v>0</v>
      </c>
      <c r="F17" s="10">
        <v>0</v>
      </c>
      <c r="I17" s="9" t="s">
        <v>28</v>
      </c>
      <c r="J17" s="9" t="s">
        <v>214</v>
      </c>
      <c r="K17" s="9" t="s">
        <v>215</v>
      </c>
      <c r="L17" s="9">
        <v>0</v>
      </c>
      <c r="M17" s="9">
        <v>0</v>
      </c>
      <c r="N17" s="10">
        <v>0</v>
      </c>
      <c r="P17" s="9" t="s">
        <v>24</v>
      </c>
      <c r="Q17" s="9" t="s">
        <v>179</v>
      </c>
      <c r="R17" s="9" t="s">
        <v>180</v>
      </c>
      <c r="S17" s="1">
        <v>0</v>
      </c>
      <c r="T17" s="1">
        <v>0</v>
      </c>
      <c r="U17" s="11">
        <v>0</v>
      </c>
    </row>
    <row r="18" ht="16.5" customHeight="1" spans="1:21">
      <c r="A18" s="9" t="s">
        <v>24</v>
      </c>
      <c r="B18" s="9" t="s">
        <v>173</v>
      </c>
      <c r="C18" s="9" t="s">
        <v>174</v>
      </c>
      <c r="D18" s="9">
        <v>19</v>
      </c>
      <c r="E18" s="9">
        <v>0</v>
      </c>
      <c r="F18" s="10">
        <v>0</v>
      </c>
      <c r="I18" s="9" t="s">
        <v>15</v>
      </c>
      <c r="J18" s="9" t="s">
        <v>81</v>
      </c>
      <c r="K18" s="9" t="s">
        <v>82</v>
      </c>
      <c r="L18" s="9">
        <v>0</v>
      </c>
      <c r="M18" s="9">
        <v>0</v>
      </c>
      <c r="N18" s="10">
        <v>0</v>
      </c>
      <c r="P18" s="9" t="s">
        <v>20</v>
      </c>
      <c r="Q18" s="9" t="s">
        <v>108</v>
      </c>
      <c r="R18" s="9" t="s">
        <v>109</v>
      </c>
      <c r="S18" s="1">
        <v>0</v>
      </c>
      <c r="T18" s="1">
        <v>0</v>
      </c>
      <c r="U18" s="11">
        <v>0</v>
      </c>
    </row>
    <row r="19" ht="16.5" customHeight="1" spans="1:21">
      <c r="A19" s="9" t="s">
        <v>28</v>
      </c>
      <c r="B19" s="9" t="s">
        <v>232</v>
      </c>
      <c r="C19" s="9" t="s">
        <v>233</v>
      </c>
      <c r="D19" s="9">
        <v>10</v>
      </c>
      <c r="E19" s="9">
        <v>0</v>
      </c>
      <c r="F19" s="10">
        <v>0</v>
      </c>
      <c r="I19" s="9" t="s">
        <v>28</v>
      </c>
      <c r="J19" s="9" t="s">
        <v>187</v>
      </c>
      <c r="K19" s="9" t="s">
        <v>188</v>
      </c>
      <c r="L19" s="9">
        <v>0</v>
      </c>
      <c r="M19" s="9">
        <v>0</v>
      </c>
      <c r="N19" s="10">
        <v>0</v>
      </c>
      <c r="P19" s="9" t="s">
        <v>20</v>
      </c>
      <c r="Q19" s="9" t="s">
        <v>126</v>
      </c>
      <c r="R19" s="9" t="s">
        <v>127</v>
      </c>
      <c r="S19" s="1">
        <v>0</v>
      </c>
      <c r="T19" s="1">
        <v>0</v>
      </c>
      <c r="U19" s="11">
        <v>0</v>
      </c>
    </row>
    <row r="20" ht="16.5" customHeight="1" spans="9:21">
      <c r="I20" s="9" t="s">
        <v>15</v>
      </c>
      <c r="J20" s="9" t="s">
        <v>54</v>
      </c>
      <c r="K20" s="9" t="s">
        <v>55</v>
      </c>
      <c r="L20" s="9">
        <v>2</v>
      </c>
      <c r="M20" s="9">
        <v>0</v>
      </c>
      <c r="N20" s="10">
        <v>0</v>
      </c>
      <c r="P20" s="9" t="s">
        <v>24</v>
      </c>
      <c r="Q20" s="9" t="s">
        <v>245</v>
      </c>
      <c r="R20" s="9" t="s">
        <v>246</v>
      </c>
      <c r="S20" s="1">
        <v>0</v>
      </c>
      <c r="T20" s="1">
        <v>0</v>
      </c>
      <c r="U20" s="11">
        <v>0</v>
      </c>
    </row>
    <row r="21" ht="16.5" customHeight="1" spans="9:21">
      <c r="I21" s="9" t="s">
        <v>15</v>
      </c>
      <c r="J21" s="9" t="s">
        <v>77</v>
      </c>
      <c r="K21" s="9" t="s">
        <v>78</v>
      </c>
      <c r="L21" s="9">
        <v>0</v>
      </c>
      <c r="M21" s="9">
        <v>0</v>
      </c>
      <c r="N21" s="10">
        <v>0</v>
      </c>
      <c r="P21" s="9" t="s">
        <v>24</v>
      </c>
      <c r="Q21" s="9" t="s">
        <v>138</v>
      </c>
      <c r="R21" s="9" t="s">
        <v>139</v>
      </c>
      <c r="S21" s="1">
        <v>1</v>
      </c>
      <c r="T21" s="1">
        <v>0</v>
      </c>
      <c r="U21" s="11">
        <v>0</v>
      </c>
    </row>
    <row r="22" ht="16.5" customHeight="1" spans="9:21">
      <c r="I22" s="9" t="s">
        <v>20</v>
      </c>
      <c r="J22" s="9" t="s">
        <v>118</v>
      </c>
      <c r="K22" s="9" t="s">
        <v>119</v>
      </c>
      <c r="L22" s="9">
        <v>1</v>
      </c>
      <c r="M22" s="9">
        <v>0</v>
      </c>
      <c r="N22" s="10">
        <v>0</v>
      </c>
      <c r="P22" s="9" t="s">
        <v>28</v>
      </c>
      <c r="Q22" s="9" t="s">
        <v>220</v>
      </c>
      <c r="R22" s="9" t="s">
        <v>221</v>
      </c>
      <c r="S22" s="1">
        <v>0</v>
      </c>
      <c r="T22" s="1">
        <v>0</v>
      </c>
      <c r="U22" s="11">
        <v>0</v>
      </c>
    </row>
    <row r="23" ht="16.5" customHeight="1" spans="8:21">
      <c r="H23" s="5"/>
      <c r="I23" s="9" t="s">
        <v>20</v>
      </c>
      <c r="J23" s="9" t="s">
        <v>114</v>
      </c>
      <c r="K23" s="9" t="s">
        <v>115</v>
      </c>
      <c r="L23" s="9">
        <v>1</v>
      </c>
      <c r="M23" s="9">
        <v>0</v>
      </c>
      <c r="N23" s="10">
        <v>0</v>
      </c>
      <c r="P23" s="9" t="s">
        <v>24</v>
      </c>
      <c r="Q23" s="9" t="s">
        <v>155</v>
      </c>
      <c r="R23" s="9" t="s">
        <v>156</v>
      </c>
      <c r="S23" s="1">
        <v>0</v>
      </c>
      <c r="T23" s="1">
        <v>0</v>
      </c>
      <c r="U23" s="11">
        <v>0</v>
      </c>
    </row>
    <row r="24" ht="16.5" customHeight="1" spans="9:21">
      <c r="I24" s="9" t="s">
        <v>15</v>
      </c>
      <c r="J24" s="9" t="s">
        <v>67</v>
      </c>
      <c r="K24" s="9" t="s">
        <v>68</v>
      </c>
      <c r="L24" s="9">
        <v>0</v>
      </c>
      <c r="M24" s="9">
        <v>0</v>
      </c>
      <c r="N24" s="10">
        <v>0</v>
      </c>
      <c r="P24" s="9" t="s">
        <v>28</v>
      </c>
      <c r="Q24" s="9" t="s">
        <v>206</v>
      </c>
      <c r="R24" s="9" t="s">
        <v>207</v>
      </c>
      <c r="S24" s="1">
        <v>0</v>
      </c>
      <c r="T24" s="1">
        <v>0</v>
      </c>
      <c r="U24" s="11">
        <v>0</v>
      </c>
    </row>
    <row r="25" ht="16.5" customHeight="1" spans="9:21">
      <c r="I25" s="9" t="s">
        <v>15</v>
      </c>
      <c r="J25" s="9" t="s">
        <v>74</v>
      </c>
      <c r="K25" s="9" t="s">
        <v>75</v>
      </c>
      <c r="L25" s="9">
        <v>0</v>
      </c>
      <c r="M25" s="9">
        <v>0</v>
      </c>
      <c r="N25" s="10">
        <v>0</v>
      </c>
      <c r="P25" s="9" t="s">
        <v>15</v>
      </c>
      <c r="Q25" s="9" t="s">
        <v>63</v>
      </c>
      <c r="R25" s="9" t="s">
        <v>64</v>
      </c>
      <c r="S25" s="1">
        <v>0</v>
      </c>
      <c r="T25" s="1">
        <v>0</v>
      </c>
      <c r="U25" s="11">
        <v>0</v>
      </c>
    </row>
    <row r="26" ht="16.5" customHeight="1" spans="9:21">
      <c r="I26" s="9" t="s">
        <v>15</v>
      </c>
      <c r="J26" s="9" t="s">
        <v>191</v>
      </c>
      <c r="K26" s="9" t="s">
        <v>192</v>
      </c>
      <c r="L26" s="9">
        <v>0</v>
      </c>
      <c r="M26" s="9">
        <v>0</v>
      </c>
      <c r="N26" s="10">
        <v>0</v>
      </c>
      <c r="P26" s="9" t="s">
        <v>28</v>
      </c>
      <c r="Q26" s="9" t="s">
        <v>228</v>
      </c>
      <c r="R26" s="9" t="s">
        <v>229</v>
      </c>
      <c r="S26" s="1">
        <v>0</v>
      </c>
      <c r="T26" s="1">
        <v>0</v>
      </c>
      <c r="U26" s="11">
        <v>0</v>
      </c>
    </row>
    <row r="27" ht="16.5" customHeight="1" spans="9:21">
      <c r="I27" s="9" t="s">
        <v>20</v>
      </c>
      <c r="J27" s="9" t="s">
        <v>194</v>
      </c>
      <c r="K27" s="9" t="s">
        <v>195</v>
      </c>
      <c r="L27" s="9">
        <v>0</v>
      </c>
      <c r="M27" s="9">
        <v>0</v>
      </c>
      <c r="N27" s="10">
        <v>0</v>
      </c>
      <c r="P27" s="9" t="s">
        <v>28</v>
      </c>
      <c r="Q27" s="9" t="s">
        <v>223</v>
      </c>
      <c r="R27" s="9" t="s">
        <v>224</v>
      </c>
      <c r="S27" s="1">
        <v>0</v>
      </c>
      <c r="T27" s="1">
        <v>0</v>
      </c>
      <c r="U27" s="11">
        <v>0</v>
      </c>
    </row>
    <row r="28" ht="16.5" customHeight="1" spans="9:21">
      <c r="I28" s="9" t="s">
        <v>20</v>
      </c>
      <c r="J28" s="9" t="s">
        <v>133</v>
      </c>
      <c r="K28" s="9" t="s">
        <v>134</v>
      </c>
      <c r="L28" s="9">
        <v>0</v>
      </c>
      <c r="M28" s="9">
        <v>0</v>
      </c>
      <c r="N28" s="10">
        <v>0</v>
      </c>
      <c r="P28" s="9" t="s">
        <v>28</v>
      </c>
      <c r="Q28" s="9" t="s">
        <v>183</v>
      </c>
      <c r="R28" s="9" t="s">
        <v>184</v>
      </c>
      <c r="S28" s="1">
        <v>2</v>
      </c>
      <c r="T28" s="1">
        <v>0</v>
      </c>
      <c r="U28" s="11">
        <v>0</v>
      </c>
    </row>
    <row r="29" ht="16.5" customHeight="1" spans="9:21">
      <c r="I29" s="9" t="s">
        <v>24</v>
      </c>
      <c r="J29" s="9" t="s">
        <v>169</v>
      </c>
      <c r="K29" s="9" t="s">
        <v>170</v>
      </c>
      <c r="L29" s="9">
        <v>0</v>
      </c>
      <c r="M29" s="9">
        <v>0</v>
      </c>
      <c r="N29" s="10">
        <v>0</v>
      </c>
      <c r="P29" s="9" t="s">
        <v>15</v>
      </c>
      <c r="Q29" s="9" t="s">
        <v>87</v>
      </c>
      <c r="R29" s="9" t="s">
        <v>88</v>
      </c>
      <c r="S29" s="1">
        <v>9</v>
      </c>
      <c r="T29" s="1">
        <v>0</v>
      </c>
      <c r="U29" s="11">
        <v>0</v>
      </c>
    </row>
    <row r="30" ht="16.5" customHeight="1" spans="9:21">
      <c r="I30" s="9" t="s">
        <v>24</v>
      </c>
      <c r="J30" s="9" t="s">
        <v>173</v>
      </c>
      <c r="K30" s="9" t="s">
        <v>174</v>
      </c>
      <c r="L30" s="9">
        <v>0</v>
      </c>
      <c r="M30" s="9">
        <v>0</v>
      </c>
      <c r="N30" s="10">
        <v>0</v>
      </c>
      <c r="P30" s="9" t="s">
        <v>15</v>
      </c>
      <c r="Q30" s="9" t="s">
        <v>39</v>
      </c>
      <c r="R30" s="9" t="s">
        <v>40</v>
      </c>
      <c r="S30" s="1">
        <v>0</v>
      </c>
      <c r="T30" s="1">
        <v>0</v>
      </c>
      <c r="U30" s="11">
        <v>0</v>
      </c>
    </row>
    <row r="31" ht="16.5" customHeight="1" spans="9:21">
      <c r="I31" s="9" t="s">
        <v>28</v>
      </c>
      <c r="J31" s="9" t="s">
        <v>232</v>
      </c>
      <c r="K31" s="9" t="s">
        <v>233</v>
      </c>
      <c r="L31" s="9">
        <v>4</v>
      </c>
      <c r="M31" s="9">
        <v>0</v>
      </c>
      <c r="N31" s="10">
        <v>0</v>
      </c>
      <c r="P31" s="9" t="s">
        <v>28</v>
      </c>
      <c r="Q31" s="9" t="s">
        <v>210</v>
      </c>
      <c r="R31" s="9" t="s">
        <v>211</v>
      </c>
      <c r="S31" s="1">
        <v>0</v>
      </c>
      <c r="T31" s="1">
        <v>0</v>
      </c>
      <c r="U31" s="11">
        <v>0</v>
      </c>
    </row>
    <row r="32" ht="16.5" customHeight="1" spans="16:21">
      <c r="P32" s="9" t="s">
        <v>15</v>
      </c>
      <c r="Q32" s="9" t="s">
        <v>44</v>
      </c>
      <c r="R32" s="9" t="s">
        <v>45</v>
      </c>
      <c r="S32" s="1">
        <v>0</v>
      </c>
      <c r="T32" s="1">
        <v>0</v>
      </c>
      <c r="U32" s="11">
        <v>0</v>
      </c>
    </row>
    <row r="33" ht="16.5" customHeight="1" spans="16:21">
      <c r="P33" s="9" t="s">
        <v>24</v>
      </c>
      <c r="Q33" s="9" t="s">
        <v>165</v>
      </c>
      <c r="R33" s="9" t="s">
        <v>166</v>
      </c>
      <c r="S33" s="1">
        <v>0</v>
      </c>
      <c r="T33" s="1">
        <v>0</v>
      </c>
      <c r="U33" s="11">
        <v>0</v>
      </c>
    </row>
    <row r="34" ht="16.5" customHeight="1" spans="16:21">
      <c r="P34" s="9" t="s">
        <v>24</v>
      </c>
      <c r="Q34" s="9" t="s">
        <v>159</v>
      </c>
      <c r="R34" s="9" t="s">
        <v>160</v>
      </c>
      <c r="S34" s="1">
        <v>0</v>
      </c>
      <c r="T34" s="1">
        <v>0</v>
      </c>
      <c r="U34" s="11">
        <v>0</v>
      </c>
    </row>
    <row r="35" ht="16.5" customHeight="1" spans="1:21">
      <c r="A35" s="5" t="s">
        <v>247</v>
      </c>
      <c r="I35" s="5" t="s">
        <v>248</v>
      </c>
      <c r="P35" s="9" t="s">
        <v>24</v>
      </c>
      <c r="Q35" s="9" t="s">
        <v>176</v>
      </c>
      <c r="R35" s="9" t="s">
        <v>177</v>
      </c>
      <c r="S35" s="1">
        <v>1</v>
      </c>
      <c r="T35" s="1">
        <v>0</v>
      </c>
      <c r="U35" s="11">
        <v>0</v>
      </c>
    </row>
    <row r="36" ht="30" customHeight="1" spans="1:21">
      <c r="A36" s="6" t="s">
        <v>0</v>
      </c>
      <c r="B36" s="6" t="s">
        <v>36</v>
      </c>
      <c r="C36" s="6" t="s">
        <v>37</v>
      </c>
      <c r="D36" s="7" t="s">
        <v>5</v>
      </c>
      <c r="E36" s="7" t="s">
        <v>6</v>
      </c>
      <c r="F36" s="8" t="s">
        <v>7</v>
      </c>
      <c r="I36" s="6" t="s">
        <v>0</v>
      </c>
      <c r="J36" s="6" t="s">
        <v>36</v>
      </c>
      <c r="K36" s="6" t="s">
        <v>37</v>
      </c>
      <c r="L36" s="7" t="s">
        <v>5</v>
      </c>
      <c r="M36" s="7" t="s">
        <v>6</v>
      </c>
      <c r="N36" s="7" t="s">
        <v>7</v>
      </c>
      <c r="P36" s="9" t="s">
        <v>24</v>
      </c>
      <c r="Q36" s="9" t="s">
        <v>135</v>
      </c>
      <c r="R36" s="9" t="s">
        <v>136</v>
      </c>
      <c r="S36" s="1">
        <v>0</v>
      </c>
      <c r="T36" s="1">
        <v>0</v>
      </c>
      <c r="U36" s="11">
        <v>0</v>
      </c>
    </row>
    <row r="37" ht="16.5" customHeight="1" spans="1:21">
      <c r="A37" s="9" t="s">
        <v>15</v>
      </c>
      <c r="B37" s="9" t="s">
        <v>60</v>
      </c>
      <c r="C37" s="9" t="s">
        <v>61</v>
      </c>
      <c r="D37" s="9">
        <v>27</v>
      </c>
      <c r="E37" s="9">
        <v>24</v>
      </c>
      <c r="F37" s="10">
        <v>0.8889</v>
      </c>
      <c r="I37" s="9" t="s">
        <v>28</v>
      </c>
      <c r="J37" s="9" t="s">
        <v>228</v>
      </c>
      <c r="K37" s="9" t="s">
        <v>229</v>
      </c>
      <c r="L37" s="9">
        <v>9</v>
      </c>
      <c r="M37" s="9">
        <v>8</v>
      </c>
      <c r="N37" s="10">
        <v>0.8889</v>
      </c>
      <c r="P37" s="9" t="s">
        <v>15</v>
      </c>
      <c r="Q37" s="9" t="s">
        <v>70</v>
      </c>
      <c r="R37" s="9" t="s">
        <v>71</v>
      </c>
      <c r="S37" s="1">
        <v>1</v>
      </c>
      <c r="T37" s="1">
        <v>0</v>
      </c>
      <c r="U37" s="11">
        <v>0</v>
      </c>
    </row>
    <row r="38" ht="16.5" customHeight="1" spans="1:21">
      <c r="A38" s="9" t="s">
        <v>15</v>
      </c>
      <c r="B38" s="9" t="s">
        <v>44</v>
      </c>
      <c r="C38" s="9" t="s">
        <v>45</v>
      </c>
      <c r="D38" s="9">
        <v>9</v>
      </c>
      <c r="E38" s="9">
        <v>8</v>
      </c>
      <c r="F38" s="10">
        <v>0.8889</v>
      </c>
      <c r="I38" s="9" t="s">
        <v>15</v>
      </c>
      <c r="J38" s="9" t="s">
        <v>48</v>
      </c>
      <c r="K38" s="9" t="s">
        <v>49</v>
      </c>
      <c r="L38" s="9">
        <v>4</v>
      </c>
      <c r="M38" s="9">
        <v>3</v>
      </c>
      <c r="N38" s="10">
        <v>0.75</v>
      </c>
      <c r="P38" s="9" t="s">
        <v>28</v>
      </c>
      <c r="Q38" s="9" t="s">
        <v>202</v>
      </c>
      <c r="R38" s="9" t="s">
        <v>203</v>
      </c>
      <c r="S38" s="1">
        <v>0</v>
      </c>
      <c r="T38" s="1">
        <v>0</v>
      </c>
      <c r="U38" s="11">
        <v>0</v>
      </c>
    </row>
    <row r="39" ht="16.5" customHeight="1" spans="1:21">
      <c r="A39" s="9" t="s">
        <v>24</v>
      </c>
      <c r="B39" s="9" t="s">
        <v>165</v>
      </c>
      <c r="C39" s="9" t="s">
        <v>166</v>
      </c>
      <c r="D39" s="9">
        <v>9</v>
      </c>
      <c r="E39" s="9">
        <v>8</v>
      </c>
      <c r="F39" s="10">
        <v>0.8889</v>
      </c>
      <c r="P39" s="9" t="s">
        <v>20</v>
      </c>
      <c r="Q39" s="9" t="s">
        <v>111</v>
      </c>
      <c r="R39" s="9" t="s">
        <v>112</v>
      </c>
      <c r="S39" s="1">
        <v>1</v>
      </c>
      <c r="T39" s="1">
        <v>0</v>
      </c>
      <c r="U39" s="11">
        <v>0</v>
      </c>
    </row>
    <row r="40" ht="16.5" customHeight="1" spans="1:21">
      <c r="A40" s="9" t="s">
        <v>24</v>
      </c>
      <c r="B40" s="9" t="s">
        <v>159</v>
      </c>
      <c r="C40" s="9" t="s">
        <v>160</v>
      </c>
      <c r="D40" s="9">
        <v>38</v>
      </c>
      <c r="E40" s="9">
        <v>33</v>
      </c>
      <c r="F40" s="10">
        <v>0.8684</v>
      </c>
      <c r="P40" s="9" t="s">
        <v>28</v>
      </c>
      <c r="Q40" s="9" t="s">
        <v>214</v>
      </c>
      <c r="R40" s="9" t="s">
        <v>215</v>
      </c>
      <c r="S40" s="1">
        <v>3</v>
      </c>
      <c r="T40" s="1">
        <v>0</v>
      </c>
      <c r="U40" s="11">
        <v>0</v>
      </c>
    </row>
    <row r="41" ht="16.5" customHeight="1" spans="1:21">
      <c r="A41" s="9" t="s">
        <v>20</v>
      </c>
      <c r="B41" s="9" t="s">
        <v>99</v>
      </c>
      <c r="C41" s="9" t="s">
        <v>100</v>
      </c>
      <c r="D41" s="9">
        <v>7</v>
      </c>
      <c r="E41" s="9">
        <v>6</v>
      </c>
      <c r="F41" s="10">
        <v>0.8571</v>
      </c>
      <c r="P41" s="9" t="s">
        <v>15</v>
      </c>
      <c r="Q41" s="9" t="s">
        <v>81</v>
      </c>
      <c r="R41" s="9" t="s">
        <v>82</v>
      </c>
      <c r="S41" s="1">
        <v>2</v>
      </c>
      <c r="T41" s="1">
        <v>0</v>
      </c>
      <c r="U41" s="11">
        <v>0</v>
      </c>
    </row>
    <row r="42" ht="16.5" customHeight="1" spans="1:21">
      <c r="A42" s="9" t="s">
        <v>24</v>
      </c>
      <c r="B42" s="9" t="s">
        <v>146</v>
      </c>
      <c r="C42" s="9" t="s">
        <v>147</v>
      </c>
      <c r="D42" s="9">
        <v>35</v>
      </c>
      <c r="E42" s="9">
        <v>30</v>
      </c>
      <c r="F42" s="10">
        <v>0.8571</v>
      </c>
      <c r="P42" s="9" t="s">
        <v>15</v>
      </c>
      <c r="Q42" s="9" t="s">
        <v>54</v>
      </c>
      <c r="R42" s="9" t="s">
        <v>55</v>
      </c>
      <c r="S42" s="1">
        <v>2</v>
      </c>
      <c r="T42" s="1">
        <v>0</v>
      </c>
      <c r="U42" s="11">
        <v>0</v>
      </c>
    </row>
    <row r="43" ht="16.5" customHeight="1" spans="1:21">
      <c r="A43" s="9" t="s">
        <v>24</v>
      </c>
      <c r="B43" s="9" t="s">
        <v>142</v>
      </c>
      <c r="C43" s="9" t="s">
        <v>143</v>
      </c>
      <c r="D43" s="9">
        <v>17</v>
      </c>
      <c r="E43" s="9">
        <v>14</v>
      </c>
      <c r="F43" s="10">
        <v>0.8235</v>
      </c>
      <c r="P43" s="9" t="s">
        <v>20</v>
      </c>
      <c r="Q43" s="9" t="s">
        <v>114</v>
      </c>
      <c r="R43" s="9" t="s">
        <v>115</v>
      </c>
      <c r="S43" s="1">
        <v>2</v>
      </c>
      <c r="T43" s="1">
        <v>0</v>
      </c>
      <c r="U43" s="11">
        <v>0</v>
      </c>
    </row>
    <row r="44" ht="16.5" customHeight="1" spans="1:21">
      <c r="A44" s="9" t="s">
        <v>20</v>
      </c>
      <c r="B44" s="9" t="s">
        <v>104</v>
      </c>
      <c r="C44" s="9" t="s">
        <v>105</v>
      </c>
      <c r="D44" s="9">
        <v>22</v>
      </c>
      <c r="E44" s="9">
        <v>18</v>
      </c>
      <c r="F44" s="10">
        <v>0.8182</v>
      </c>
      <c r="P44" s="9" t="s">
        <v>15</v>
      </c>
      <c r="Q44" s="9" t="s">
        <v>67</v>
      </c>
      <c r="R44" s="9" t="s">
        <v>68</v>
      </c>
      <c r="S44" s="1">
        <v>1</v>
      </c>
      <c r="T44" s="1">
        <v>0</v>
      </c>
      <c r="U44" s="11">
        <v>0</v>
      </c>
    </row>
    <row r="45" ht="16.5" customHeight="1" spans="1:21">
      <c r="A45" s="9" t="s">
        <v>24</v>
      </c>
      <c r="B45" s="9" t="s">
        <v>176</v>
      </c>
      <c r="C45" s="9" t="s">
        <v>177</v>
      </c>
      <c r="D45" s="9">
        <v>10</v>
      </c>
      <c r="E45" s="9">
        <v>8</v>
      </c>
      <c r="F45" s="10">
        <v>0.8</v>
      </c>
      <c r="P45" s="9" t="s">
        <v>15</v>
      </c>
      <c r="Q45" s="9" t="s">
        <v>74</v>
      </c>
      <c r="R45" s="9" t="s">
        <v>75</v>
      </c>
      <c r="S45" s="1">
        <v>0</v>
      </c>
      <c r="T45" s="1">
        <v>0</v>
      </c>
      <c r="U45" s="11">
        <v>0</v>
      </c>
    </row>
    <row r="46" ht="16.5" customHeight="1" spans="1:21">
      <c r="A46" s="9" t="s">
        <v>28</v>
      </c>
      <c r="B46" s="9" t="s">
        <v>228</v>
      </c>
      <c r="C46" s="9" t="s">
        <v>229</v>
      </c>
      <c r="D46" s="9">
        <v>19</v>
      </c>
      <c r="E46" s="9">
        <v>15</v>
      </c>
      <c r="F46" s="10">
        <v>0.7895</v>
      </c>
      <c r="P46" s="9" t="s">
        <v>20</v>
      </c>
      <c r="Q46" s="9" t="s">
        <v>194</v>
      </c>
      <c r="R46" s="9" t="s">
        <v>195</v>
      </c>
      <c r="S46" s="1">
        <v>6</v>
      </c>
      <c r="T46" s="1">
        <v>0</v>
      </c>
      <c r="U46" s="11">
        <v>0</v>
      </c>
    </row>
    <row r="47" ht="16.5" customHeight="1" spans="1:21">
      <c r="A47" s="9" t="s">
        <v>20</v>
      </c>
      <c r="B47" s="9" t="s">
        <v>101</v>
      </c>
      <c r="C47" s="9" t="s">
        <v>102</v>
      </c>
      <c r="D47" s="9">
        <v>26</v>
      </c>
      <c r="E47" s="9">
        <v>20</v>
      </c>
      <c r="F47" s="10">
        <v>0.7692</v>
      </c>
      <c r="P47" s="9" t="s">
        <v>20</v>
      </c>
      <c r="Q47" s="9" t="s">
        <v>133</v>
      </c>
      <c r="R47" s="9" t="s">
        <v>134</v>
      </c>
      <c r="S47" s="1">
        <v>2</v>
      </c>
      <c r="T47" s="1">
        <v>0</v>
      </c>
      <c r="U47" s="11">
        <v>0</v>
      </c>
    </row>
    <row r="48" ht="16.5" customHeight="1" spans="1:21">
      <c r="A48" s="9" t="s">
        <v>24</v>
      </c>
      <c r="B48" s="9" t="s">
        <v>179</v>
      </c>
      <c r="C48" s="9" t="s">
        <v>180</v>
      </c>
      <c r="D48" s="9">
        <v>4</v>
      </c>
      <c r="E48" s="9">
        <v>3</v>
      </c>
      <c r="F48" s="10">
        <v>0.75</v>
      </c>
      <c r="P48" s="9" t="s">
        <v>24</v>
      </c>
      <c r="Q48" s="9" t="s">
        <v>169</v>
      </c>
      <c r="R48" s="9" t="s">
        <v>170</v>
      </c>
      <c r="S48" s="1">
        <v>1</v>
      </c>
      <c r="T48" s="1">
        <v>0</v>
      </c>
      <c r="U48" s="11">
        <v>0</v>
      </c>
    </row>
    <row r="49" ht="16.5" customHeight="1" spans="1:21">
      <c r="A49" s="9" t="s">
        <v>15</v>
      </c>
      <c r="B49" s="9" t="s">
        <v>48</v>
      </c>
      <c r="C49" s="9" t="s">
        <v>49</v>
      </c>
      <c r="D49" s="9">
        <v>20</v>
      </c>
      <c r="E49" s="9">
        <v>15</v>
      </c>
      <c r="F49" s="10">
        <v>0.75</v>
      </c>
      <c r="P49" s="9" t="s">
        <v>24</v>
      </c>
      <c r="Q49" s="9" t="s">
        <v>173</v>
      </c>
      <c r="R49" s="9" t="s">
        <v>174</v>
      </c>
      <c r="S49" s="1">
        <v>1</v>
      </c>
      <c r="T49" s="1">
        <v>0</v>
      </c>
      <c r="U49" s="11">
        <v>0</v>
      </c>
    </row>
    <row r="50" ht="16.5" customHeight="1" spans="1:21">
      <c r="A50" s="9" t="s">
        <v>24</v>
      </c>
      <c r="B50" s="9" t="s">
        <v>135</v>
      </c>
      <c r="C50" s="9" t="s">
        <v>136</v>
      </c>
      <c r="D50" s="9">
        <v>8</v>
      </c>
      <c r="E50" s="9">
        <v>6</v>
      </c>
      <c r="F50" s="10">
        <v>0.75</v>
      </c>
      <c r="P50" s="9" t="s">
        <v>28</v>
      </c>
      <c r="Q50" s="9" t="s">
        <v>232</v>
      </c>
      <c r="R50" s="9" t="s">
        <v>233</v>
      </c>
      <c r="S50" s="1">
        <v>1</v>
      </c>
      <c r="T50" s="1">
        <v>0</v>
      </c>
      <c r="U50" s="11">
        <v>0</v>
      </c>
    </row>
    <row r="51" ht="16.5" customHeight="1" spans="1:6">
      <c r="A51" s="9" t="s">
        <v>20</v>
      </c>
      <c r="B51" s="9" t="s">
        <v>108</v>
      </c>
      <c r="C51" s="9" t="s">
        <v>109</v>
      </c>
      <c r="D51" s="9">
        <v>15</v>
      </c>
      <c r="E51" s="9">
        <v>11</v>
      </c>
      <c r="F51" s="10">
        <v>0.7333</v>
      </c>
    </row>
    <row r="52" ht="16.5" customHeight="1" spans="1:6">
      <c r="A52" s="9" t="s">
        <v>20</v>
      </c>
      <c r="B52" s="9" t="s">
        <v>126</v>
      </c>
      <c r="C52" s="9" t="s">
        <v>127</v>
      </c>
      <c r="D52" s="9">
        <v>15</v>
      </c>
      <c r="E52" s="9">
        <v>11</v>
      </c>
      <c r="F52" s="10">
        <v>0.7333</v>
      </c>
    </row>
    <row r="53" ht="16.5" customHeight="1" spans="1:16">
      <c r="A53" s="9" t="s">
        <v>15</v>
      </c>
      <c r="B53" s="9" t="s">
        <v>70</v>
      </c>
      <c r="C53" s="9" t="s">
        <v>71</v>
      </c>
      <c r="D53" s="9">
        <v>14</v>
      </c>
      <c r="E53" s="9">
        <v>10</v>
      </c>
      <c r="F53" s="10">
        <v>0.7143</v>
      </c>
      <c r="P53" s="5" t="s">
        <v>249</v>
      </c>
    </row>
    <row r="54" ht="16.5" customHeight="1" spans="1:21">
      <c r="A54" s="9" t="s">
        <v>28</v>
      </c>
      <c r="B54" s="9" t="s">
        <v>202</v>
      </c>
      <c r="C54" s="9" t="s">
        <v>203</v>
      </c>
      <c r="D54" s="9">
        <v>7</v>
      </c>
      <c r="E54" s="9">
        <v>5</v>
      </c>
      <c r="F54" s="10">
        <v>0.7143</v>
      </c>
      <c r="P54" s="6" t="s">
        <v>0</v>
      </c>
      <c r="Q54" s="6" t="s">
        <v>36</v>
      </c>
      <c r="R54" s="6" t="s">
        <v>37</v>
      </c>
      <c r="S54" s="7" t="s">
        <v>5</v>
      </c>
      <c r="T54" s="7" t="s">
        <v>6</v>
      </c>
      <c r="U54" s="7" t="s">
        <v>7</v>
      </c>
    </row>
    <row r="55" ht="16.5" customHeight="1" spans="1:21">
      <c r="A55" s="9" t="s">
        <v>20</v>
      </c>
      <c r="B55" s="9" t="s">
        <v>111</v>
      </c>
      <c r="C55" s="9" t="s">
        <v>112</v>
      </c>
      <c r="D55" s="9">
        <v>3</v>
      </c>
      <c r="E55" s="9">
        <v>2</v>
      </c>
      <c r="F55" s="10">
        <v>0.6667</v>
      </c>
      <c r="P55" s="9" t="s">
        <v>20</v>
      </c>
      <c r="Q55" s="9" t="s">
        <v>118</v>
      </c>
      <c r="R55" s="9" t="s">
        <v>119</v>
      </c>
      <c r="S55" s="1">
        <v>10</v>
      </c>
      <c r="T55" s="1">
        <v>8</v>
      </c>
      <c r="U55" s="11">
        <v>0.8</v>
      </c>
    </row>
    <row r="56" ht="16.5" customHeight="1" spans="1:6">
      <c r="A56" s="9" t="s">
        <v>24</v>
      </c>
      <c r="B56" s="9" t="s">
        <v>245</v>
      </c>
      <c r="C56" s="9" t="s">
        <v>246</v>
      </c>
      <c r="D56" s="9">
        <v>10</v>
      </c>
      <c r="E56" s="9">
        <v>6</v>
      </c>
      <c r="F56" s="10">
        <v>0.6</v>
      </c>
    </row>
    <row r="57" ht="16.5" customHeight="1" spans="1:6">
      <c r="A57" s="9" t="s">
        <v>28</v>
      </c>
      <c r="B57" s="9" t="s">
        <v>214</v>
      </c>
      <c r="C57" s="9" t="s">
        <v>215</v>
      </c>
      <c r="D57" s="9">
        <v>66</v>
      </c>
      <c r="E57" s="9">
        <v>37</v>
      </c>
      <c r="F57" s="10">
        <v>0.5606</v>
      </c>
    </row>
    <row r="58" ht="16.5" customHeight="1" spans="1:6">
      <c r="A58" s="9" t="s">
        <v>24</v>
      </c>
      <c r="B58" s="9" t="s">
        <v>138</v>
      </c>
      <c r="C58" s="9" t="s">
        <v>139</v>
      </c>
      <c r="D58" s="9">
        <v>26</v>
      </c>
      <c r="E58" s="9">
        <v>14</v>
      </c>
      <c r="F58" s="10">
        <v>0.5385</v>
      </c>
    </row>
    <row r="59" ht="16.5" customHeight="1" spans="1:6">
      <c r="A59" s="9" t="s">
        <v>28</v>
      </c>
      <c r="B59" s="9" t="s">
        <v>220</v>
      </c>
      <c r="C59" s="9" t="s">
        <v>221</v>
      </c>
      <c r="D59" s="9">
        <v>26</v>
      </c>
      <c r="E59" s="9">
        <v>14</v>
      </c>
      <c r="F59" s="10">
        <v>0.5385</v>
      </c>
    </row>
    <row r="60" ht="16.5" customHeight="1" spans="1:6">
      <c r="A60" s="9" t="s">
        <v>15</v>
      </c>
      <c r="B60" s="9" t="s">
        <v>81</v>
      </c>
      <c r="C60" s="9" t="s">
        <v>82</v>
      </c>
      <c r="D60" s="9">
        <v>65</v>
      </c>
      <c r="E60" s="9">
        <v>33</v>
      </c>
      <c r="F60" s="10">
        <v>0.5077</v>
      </c>
    </row>
    <row r="61" ht="16.5" customHeight="1" spans="1:6">
      <c r="A61" s="9" t="s">
        <v>24</v>
      </c>
      <c r="B61" s="9" t="s">
        <v>155</v>
      </c>
      <c r="C61" s="9" t="s">
        <v>156</v>
      </c>
      <c r="D61" s="9">
        <v>2</v>
      </c>
      <c r="E61" s="9">
        <v>1</v>
      </c>
      <c r="F61" s="10">
        <v>0.5</v>
      </c>
    </row>
    <row r="62" ht="16.5" customHeight="1" spans="1:6">
      <c r="A62" s="9" t="s">
        <v>28</v>
      </c>
      <c r="B62" s="9" t="s">
        <v>206</v>
      </c>
      <c r="C62" s="9" t="s">
        <v>207</v>
      </c>
      <c r="D62" s="9">
        <v>4</v>
      </c>
      <c r="E62" s="9">
        <v>2</v>
      </c>
      <c r="F62" s="10">
        <v>0.5</v>
      </c>
    </row>
    <row r="63" ht="16.5" customHeight="1" spans="1:6">
      <c r="A63" s="9" t="s">
        <v>28</v>
      </c>
      <c r="B63" s="9" t="s">
        <v>223</v>
      </c>
      <c r="C63" s="9" t="s">
        <v>224</v>
      </c>
      <c r="D63" s="9">
        <v>14</v>
      </c>
      <c r="E63" s="9">
        <v>7</v>
      </c>
      <c r="F63" s="10">
        <v>0.5</v>
      </c>
    </row>
    <row r="64" ht="30" customHeight="1"/>
    <row r="65" ht="16.5" customHeight="1" spans="1:16">
      <c r="A65" s="5" t="s">
        <v>250</v>
      </c>
      <c r="I65" t="s">
        <v>250</v>
      </c>
      <c r="P65" s="5" t="s">
        <v>251</v>
      </c>
    </row>
    <row r="66" ht="16.5" customHeight="1" spans="1:21">
      <c r="A66" s="6" t="s">
        <v>0</v>
      </c>
      <c r="B66" s="6" t="s">
        <v>36</v>
      </c>
      <c r="C66" s="6" t="s">
        <v>37</v>
      </c>
      <c r="D66" s="7" t="s">
        <v>5</v>
      </c>
      <c r="E66" s="7" t="s">
        <v>6</v>
      </c>
      <c r="F66" s="7" t="s">
        <v>7</v>
      </c>
      <c r="I66" s="6" t="s">
        <v>0</v>
      </c>
      <c r="J66" s="6" t="s">
        <v>36</v>
      </c>
      <c r="K66" s="6" t="s">
        <v>37</v>
      </c>
      <c r="L66" s="7" t="s">
        <v>5</v>
      </c>
      <c r="M66" s="7" t="s">
        <v>6</v>
      </c>
      <c r="N66" s="7" t="s">
        <v>7</v>
      </c>
      <c r="P66" s="6" t="s">
        <v>0</v>
      </c>
      <c r="Q66" s="6" t="s">
        <v>36</v>
      </c>
      <c r="R66" s="6" t="s">
        <v>37</v>
      </c>
      <c r="S66" s="7" t="s">
        <v>5</v>
      </c>
      <c r="T66" s="7" t="s">
        <v>6</v>
      </c>
      <c r="U66" s="7" t="s">
        <v>7</v>
      </c>
    </row>
    <row r="67" ht="16.5" customHeight="1" spans="1:21">
      <c r="A67" s="9" t="s">
        <v>20</v>
      </c>
      <c r="B67" s="9" t="s">
        <v>94</v>
      </c>
      <c r="C67" s="9" t="s">
        <v>95</v>
      </c>
      <c r="D67" s="9">
        <v>2</v>
      </c>
      <c r="E67" s="9">
        <v>2</v>
      </c>
      <c r="F67" s="10">
        <v>1</v>
      </c>
      <c r="I67" s="9" t="s">
        <v>15</v>
      </c>
      <c r="J67" s="9" t="s">
        <v>70</v>
      </c>
      <c r="K67" s="9" t="s">
        <v>71</v>
      </c>
      <c r="L67" s="9">
        <v>8</v>
      </c>
      <c r="M67" s="9">
        <v>8</v>
      </c>
      <c r="N67" s="10">
        <v>1</v>
      </c>
      <c r="P67" s="9" t="s">
        <v>15</v>
      </c>
      <c r="Q67" s="9" t="s">
        <v>48</v>
      </c>
      <c r="R67" s="9" t="s">
        <v>49</v>
      </c>
      <c r="S67" s="1">
        <v>1</v>
      </c>
      <c r="T67" s="1">
        <v>1</v>
      </c>
      <c r="U67" s="11">
        <v>1</v>
      </c>
    </row>
    <row r="68" ht="16.5" customHeight="1" spans="1:14">
      <c r="A68" s="9" t="s">
        <v>20</v>
      </c>
      <c r="B68" s="9" t="s">
        <v>123</v>
      </c>
      <c r="C68" s="9" t="s">
        <v>124</v>
      </c>
      <c r="D68" s="9">
        <v>12</v>
      </c>
      <c r="E68" s="9">
        <v>12</v>
      </c>
      <c r="F68" s="10">
        <v>1</v>
      </c>
      <c r="I68" s="9" t="s">
        <v>20</v>
      </c>
      <c r="J68" s="9" t="s">
        <v>111</v>
      </c>
      <c r="K68" s="9" t="s">
        <v>112</v>
      </c>
      <c r="L68" s="9">
        <v>2</v>
      </c>
      <c r="M68" s="9">
        <v>2</v>
      </c>
      <c r="N68" s="10">
        <v>1</v>
      </c>
    </row>
    <row r="69" ht="16.5" customHeight="1" spans="1:14">
      <c r="A69" s="9" t="s">
        <v>24</v>
      </c>
      <c r="B69" s="9" t="s">
        <v>149</v>
      </c>
      <c r="C69" s="9" t="s">
        <v>244</v>
      </c>
      <c r="D69" s="9">
        <v>1</v>
      </c>
      <c r="E69" s="9">
        <v>1</v>
      </c>
      <c r="F69" s="10">
        <v>1</v>
      </c>
      <c r="I69" s="9" t="s">
        <v>24</v>
      </c>
      <c r="J69" s="9" t="s">
        <v>155</v>
      </c>
      <c r="K69" s="9" t="s">
        <v>156</v>
      </c>
      <c r="L69" s="9">
        <v>2</v>
      </c>
      <c r="M69" s="9">
        <v>2</v>
      </c>
      <c r="N69" s="10">
        <v>1</v>
      </c>
    </row>
    <row r="70" ht="16.5" customHeight="1" spans="1:14">
      <c r="A70" s="9" t="s">
        <v>24</v>
      </c>
      <c r="B70" s="9" t="s">
        <v>152</v>
      </c>
      <c r="C70" s="9" t="s">
        <v>153</v>
      </c>
      <c r="D70" s="9">
        <v>6</v>
      </c>
      <c r="E70" s="9">
        <v>6</v>
      </c>
      <c r="F70" s="10">
        <v>1</v>
      </c>
      <c r="I70" s="9" t="s">
        <v>24</v>
      </c>
      <c r="J70" s="9" t="s">
        <v>245</v>
      </c>
      <c r="K70" s="9" t="s">
        <v>246</v>
      </c>
      <c r="L70" s="9">
        <v>6</v>
      </c>
      <c r="M70" s="9">
        <v>6</v>
      </c>
      <c r="N70" s="10">
        <v>1</v>
      </c>
    </row>
    <row r="71" ht="16.5" customHeight="1" spans="1:14">
      <c r="A71" s="9" t="s">
        <v>15</v>
      </c>
      <c r="B71" s="9" t="s">
        <v>39</v>
      </c>
      <c r="C71" s="9" t="s">
        <v>40</v>
      </c>
      <c r="D71" s="9">
        <v>1</v>
      </c>
      <c r="E71" s="9">
        <v>1</v>
      </c>
      <c r="F71" s="10">
        <v>1</v>
      </c>
      <c r="I71" s="9" t="s">
        <v>24</v>
      </c>
      <c r="J71" s="9" t="s">
        <v>152</v>
      </c>
      <c r="K71" s="9" t="s">
        <v>153</v>
      </c>
      <c r="L71" s="9">
        <v>10</v>
      </c>
      <c r="M71" s="9">
        <v>10</v>
      </c>
      <c r="N71" s="10">
        <v>1</v>
      </c>
    </row>
    <row r="72" ht="16.5" customHeight="1" spans="1:14">
      <c r="A72" s="9" t="s">
        <v>28</v>
      </c>
      <c r="B72" s="9" t="s">
        <v>210</v>
      </c>
      <c r="C72" s="9" t="s">
        <v>211</v>
      </c>
      <c r="D72" s="9">
        <v>2</v>
      </c>
      <c r="E72" s="9">
        <v>2</v>
      </c>
      <c r="F72" s="10">
        <v>1</v>
      </c>
      <c r="I72" s="9" t="s">
        <v>28</v>
      </c>
      <c r="J72" s="9" t="s">
        <v>210</v>
      </c>
      <c r="K72" s="9" t="s">
        <v>211</v>
      </c>
      <c r="L72" s="9">
        <v>3</v>
      </c>
      <c r="M72" s="9">
        <v>3</v>
      </c>
      <c r="N72" s="10">
        <v>1</v>
      </c>
    </row>
  </sheetData>
  <autoFilter ref="I36:N61">
    <sortState ref="I36:N61">
      <sortCondition ref="N36"/>
    </sortState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opLeftCell="A14" workbookViewId="0">
      <selection activeCell="B2" sqref="B2:B54"/>
    </sheetView>
  </sheetViews>
  <sheetFormatPr defaultColWidth="9.14285714285714" defaultRowHeight="15" outlineLevelCol="5"/>
  <cols>
    <col min="2" max="2" width="12.8571428571429"/>
    <col min="6" max="6" width="12.8571428571429"/>
  </cols>
  <sheetData>
    <row r="2" spans="1:2">
      <c r="A2" s="1">
        <v>1</v>
      </c>
      <c r="B2" s="2">
        <f>A2/0.1479</f>
        <v>6.76132521974307</v>
      </c>
    </row>
    <row r="3" spans="1:6">
      <c r="A3" s="1">
        <v>4</v>
      </c>
      <c r="B3" s="2">
        <f t="shared" ref="B3:B34" si="0">A3/0.1479</f>
        <v>27.0453008789723</v>
      </c>
      <c r="F3">
        <f>299/1991</f>
        <v>0.150175791059769</v>
      </c>
    </row>
    <row r="4" spans="1:6">
      <c r="A4" s="1">
        <v>13</v>
      </c>
      <c r="B4" s="2">
        <f t="shared" si="0"/>
        <v>87.8972278566599</v>
      </c>
      <c r="F4">
        <f>1066/1199</f>
        <v>0.88907422852377</v>
      </c>
    </row>
    <row r="5" spans="1:2">
      <c r="A5" s="1">
        <v>4</v>
      </c>
      <c r="B5" s="2">
        <f t="shared" si="0"/>
        <v>27.0453008789723</v>
      </c>
    </row>
    <row r="6" spans="1:6">
      <c r="A6" s="1">
        <v>0</v>
      </c>
      <c r="B6" s="2">
        <f t="shared" si="0"/>
        <v>0</v>
      </c>
      <c r="F6">
        <f>179/1210</f>
        <v>0.147933884297521</v>
      </c>
    </row>
    <row r="7" spans="1:2">
      <c r="A7" s="1">
        <v>1</v>
      </c>
      <c r="B7" s="2">
        <f t="shared" si="0"/>
        <v>6.76132521974307</v>
      </c>
    </row>
    <row r="8" spans="1:2">
      <c r="A8" s="1">
        <v>0</v>
      </c>
      <c r="B8" s="2">
        <f t="shared" si="0"/>
        <v>0</v>
      </c>
    </row>
    <row r="9" spans="1:2">
      <c r="A9" s="1">
        <v>4</v>
      </c>
      <c r="B9" s="2">
        <f t="shared" si="0"/>
        <v>27.0453008789723</v>
      </c>
    </row>
    <row r="10" spans="1:2">
      <c r="A10" s="1">
        <v>2</v>
      </c>
      <c r="B10" s="2">
        <f t="shared" si="0"/>
        <v>13.5226504394861</v>
      </c>
    </row>
    <row r="11" spans="1:2">
      <c r="A11" s="1">
        <v>3</v>
      </c>
      <c r="B11" s="2">
        <f t="shared" si="0"/>
        <v>20.2839756592292</v>
      </c>
    </row>
    <row r="12" spans="1:2">
      <c r="A12" s="1">
        <v>3</v>
      </c>
      <c r="B12" s="2">
        <f t="shared" si="0"/>
        <v>20.2839756592292</v>
      </c>
    </row>
    <row r="13" spans="1:2">
      <c r="A13" s="1">
        <v>0</v>
      </c>
      <c r="B13" s="2">
        <f t="shared" si="0"/>
        <v>0</v>
      </c>
    </row>
    <row r="14" spans="1:2">
      <c r="A14" s="1">
        <v>18</v>
      </c>
      <c r="B14" s="2">
        <f t="shared" si="0"/>
        <v>121.703853955375</v>
      </c>
    </row>
    <row r="15" spans="1:2">
      <c r="A15" s="1">
        <v>0</v>
      </c>
      <c r="B15" s="2">
        <f t="shared" si="0"/>
        <v>0</v>
      </c>
    </row>
    <row r="16" spans="1:2">
      <c r="A16" s="1">
        <v>2</v>
      </c>
      <c r="B16" s="2">
        <f t="shared" si="0"/>
        <v>13.5226504394861</v>
      </c>
    </row>
    <row r="17" spans="1:2">
      <c r="A17" s="1">
        <v>8</v>
      </c>
      <c r="B17" s="2">
        <f t="shared" si="0"/>
        <v>54.0906017579446</v>
      </c>
    </row>
    <row r="18" spans="1:2">
      <c r="A18" s="1">
        <v>4</v>
      </c>
      <c r="B18" s="2">
        <f t="shared" si="0"/>
        <v>27.0453008789723</v>
      </c>
    </row>
    <row r="19" spans="1:2">
      <c r="A19" s="1">
        <v>6</v>
      </c>
      <c r="B19" s="2">
        <f t="shared" si="0"/>
        <v>40.5679513184584</v>
      </c>
    </row>
    <row r="20" spans="1:2">
      <c r="A20" s="1">
        <v>3</v>
      </c>
      <c r="B20" s="2">
        <f t="shared" si="0"/>
        <v>20.2839756592292</v>
      </c>
    </row>
    <row r="21" spans="1:2">
      <c r="A21" s="1">
        <v>1</v>
      </c>
      <c r="B21" s="2">
        <f t="shared" si="0"/>
        <v>6.76132521974307</v>
      </c>
    </row>
    <row r="22" spans="1:2">
      <c r="A22" s="1">
        <v>3</v>
      </c>
      <c r="B22" s="2">
        <f t="shared" si="0"/>
        <v>20.2839756592292</v>
      </c>
    </row>
    <row r="23" spans="1:2">
      <c r="A23" s="1">
        <v>25</v>
      </c>
      <c r="B23" s="2">
        <f t="shared" si="0"/>
        <v>169.033130493577</v>
      </c>
    </row>
    <row r="24" spans="1:2">
      <c r="A24" s="1">
        <v>13</v>
      </c>
      <c r="B24" s="2">
        <f t="shared" si="0"/>
        <v>87.8972278566599</v>
      </c>
    </row>
    <row r="25" spans="1:2">
      <c r="A25" s="1">
        <v>0</v>
      </c>
      <c r="B25" s="2">
        <f t="shared" si="0"/>
        <v>0</v>
      </c>
    </row>
    <row r="26" spans="1:2">
      <c r="A26" s="1">
        <v>0</v>
      </c>
      <c r="B26" s="2">
        <f t="shared" si="0"/>
        <v>0</v>
      </c>
    </row>
    <row r="27" spans="1:2">
      <c r="A27" s="1">
        <v>4</v>
      </c>
      <c r="B27" s="2">
        <f t="shared" si="0"/>
        <v>27.0453008789723</v>
      </c>
    </row>
    <row r="28" spans="1:2">
      <c r="A28" s="1">
        <v>2</v>
      </c>
      <c r="B28" s="2">
        <f t="shared" si="0"/>
        <v>13.5226504394861</v>
      </c>
    </row>
    <row r="29" spans="1:2">
      <c r="A29" s="1">
        <v>3</v>
      </c>
      <c r="B29" s="2">
        <f t="shared" si="0"/>
        <v>20.2839756592292</v>
      </c>
    </row>
    <row r="30" spans="1:2">
      <c r="A30" s="1">
        <v>0</v>
      </c>
      <c r="B30" s="2">
        <f t="shared" si="0"/>
        <v>0</v>
      </c>
    </row>
    <row r="31" spans="1:2">
      <c r="A31" s="1">
        <v>1</v>
      </c>
      <c r="B31" s="2">
        <f t="shared" si="0"/>
        <v>6.76132521974307</v>
      </c>
    </row>
    <row r="32" spans="1:2">
      <c r="A32" s="1">
        <v>0</v>
      </c>
      <c r="B32" s="2">
        <f t="shared" si="0"/>
        <v>0</v>
      </c>
    </row>
    <row r="33" spans="1:2">
      <c r="A33" s="1">
        <v>0</v>
      </c>
      <c r="B33" s="2">
        <f t="shared" si="0"/>
        <v>0</v>
      </c>
    </row>
    <row r="34" spans="1:2">
      <c r="A34" s="1">
        <v>4</v>
      </c>
      <c r="B34" s="2">
        <f t="shared" si="0"/>
        <v>27.0453008789723</v>
      </c>
    </row>
    <row r="35" spans="1:2">
      <c r="A35" s="1">
        <v>4</v>
      </c>
      <c r="B35" s="2">
        <f t="shared" ref="B35:B54" si="1">A35/0.1479</f>
        <v>27.0453008789723</v>
      </c>
    </row>
    <row r="36" spans="1:2">
      <c r="A36" s="1">
        <v>3</v>
      </c>
      <c r="B36" s="2">
        <f t="shared" si="1"/>
        <v>20.2839756592292</v>
      </c>
    </row>
    <row r="37" spans="1:2">
      <c r="A37" s="1">
        <v>1</v>
      </c>
      <c r="B37" s="2">
        <f t="shared" si="1"/>
        <v>6.76132521974307</v>
      </c>
    </row>
    <row r="38" spans="1:2">
      <c r="A38" s="1">
        <v>3</v>
      </c>
      <c r="B38" s="2">
        <f t="shared" si="1"/>
        <v>20.2839756592292</v>
      </c>
    </row>
    <row r="39" spans="1:2">
      <c r="A39" s="1">
        <v>2</v>
      </c>
      <c r="B39" s="2">
        <f t="shared" si="1"/>
        <v>13.5226504394861</v>
      </c>
    </row>
    <row r="40" spans="1:2">
      <c r="A40" s="1">
        <v>2</v>
      </c>
      <c r="B40" s="2">
        <f t="shared" si="1"/>
        <v>13.5226504394861</v>
      </c>
    </row>
    <row r="41" spans="1:2">
      <c r="A41" s="1">
        <v>0</v>
      </c>
      <c r="B41" s="2">
        <f t="shared" si="1"/>
        <v>0</v>
      </c>
    </row>
    <row r="42" spans="1:2">
      <c r="A42" s="1">
        <v>3</v>
      </c>
      <c r="B42" s="2">
        <f t="shared" si="1"/>
        <v>20.2839756592292</v>
      </c>
    </row>
    <row r="43" spans="1:2">
      <c r="A43" s="1">
        <v>9</v>
      </c>
      <c r="B43" s="2">
        <f t="shared" si="1"/>
        <v>60.8519269776876</v>
      </c>
    </row>
    <row r="44" spans="1:2">
      <c r="A44" s="1">
        <v>1</v>
      </c>
      <c r="B44" s="2">
        <f t="shared" si="1"/>
        <v>6.76132521974307</v>
      </c>
    </row>
    <row r="45" spans="1:2">
      <c r="A45" s="1">
        <v>5</v>
      </c>
      <c r="B45" s="2">
        <f t="shared" si="1"/>
        <v>33.8066260987153</v>
      </c>
    </row>
    <row r="46" spans="1:2">
      <c r="A46" s="1">
        <v>0</v>
      </c>
      <c r="B46" s="2">
        <f t="shared" si="1"/>
        <v>0</v>
      </c>
    </row>
    <row r="47" spans="1:2">
      <c r="A47" s="1">
        <v>6</v>
      </c>
      <c r="B47" s="2">
        <f t="shared" si="1"/>
        <v>40.5679513184584</v>
      </c>
    </row>
    <row r="48" spans="1:2">
      <c r="A48" s="1">
        <v>1</v>
      </c>
      <c r="B48" s="2">
        <f t="shared" si="1"/>
        <v>6.76132521974307</v>
      </c>
    </row>
    <row r="49" spans="1:2">
      <c r="A49" s="1">
        <v>0</v>
      </c>
      <c r="B49" s="2">
        <f t="shared" si="1"/>
        <v>0</v>
      </c>
    </row>
    <row r="50" spans="1:2">
      <c r="A50" s="1">
        <v>7</v>
      </c>
      <c r="B50" s="2">
        <f t="shared" si="1"/>
        <v>47.3292765382015</v>
      </c>
    </row>
    <row r="51" spans="1:2">
      <c r="A51" s="1">
        <v>0</v>
      </c>
      <c r="B51" s="2">
        <f t="shared" si="1"/>
        <v>0</v>
      </c>
    </row>
    <row r="52" spans="1:2">
      <c r="A52" s="3">
        <v>0</v>
      </c>
      <c r="B52" s="2">
        <f t="shared" si="1"/>
        <v>0</v>
      </c>
    </row>
    <row r="53" spans="1:2">
      <c r="A53" s="1">
        <v>0</v>
      </c>
      <c r="B53" s="2">
        <f t="shared" si="1"/>
        <v>0</v>
      </c>
    </row>
    <row r="54" spans="1:2">
      <c r="A54" s="1">
        <v>0</v>
      </c>
      <c r="B54" s="2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分区</vt:lpstr>
      <vt:lpstr>门店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爷爷</cp:lastModifiedBy>
  <dcterms:created xsi:type="dcterms:W3CDTF">2023-05-08T03:28:00Z</dcterms:created>
  <dcterms:modified xsi:type="dcterms:W3CDTF">2023-07-08T04:02:22Z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3F2A788D613943868C04729D1CA4788F_12</vt:lpwstr>
  </property>
  <property fmtid="{D5CDD505-2E9C-101B-9397-08002B2CF9AE}" pid="3" name="KSOProductBuildVer">
    <vt:lpwstr>2052-11.1.0.14309</vt:lpwstr>
  </property>
</Properties>
</file>