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tables/table1.xml" ContentType="application/vnd.openxmlformats-officedocument.spreadsheetml.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tables/table2.xml" ContentType="application/vnd.openxmlformats-officedocument.spreadsheetml.tab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166925"/>
  <mc:AlternateContent xmlns:mc="http://schemas.openxmlformats.org/markup-compatibility/2006">
    <mc:Choice Requires="x15">
      <x15ac:absPath xmlns:x15ac="http://schemas.microsoft.com/office/spreadsheetml/2010/11/ac" url="C:\Users\galir\Downloads\pom 500 rk\assign 10\"/>
    </mc:Choice>
  </mc:AlternateContent>
  <xr:revisionPtr revIDLastSave="0" documentId="13_ncr:1_{F94EFA5C-03A0-4051-B330-7981783D263E}" xr6:coauthVersionLast="47" xr6:coauthVersionMax="47" xr10:uidLastSave="{00000000-0000-0000-0000-000000000000}"/>
  <bookViews>
    <workbookView xWindow="-108" yWindow="-108" windowWidth="23256" windowHeight="12456" firstSheet="1" activeTab="1" xr2:uid="{320547AC-0FA2-47F6-B72B-BA8246601BA1}"/>
  </bookViews>
  <sheets>
    <sheet name="problem 1" sheetId="3" r:id="rId1"/>
    <sheet name="problem 2" sheetId="4" r:id="rId2"/>
    <sheet name="problem 3" sheetId="5" r:id="rId3"/>
    <sheet name="problem 4" sheetId="6" r:id="rId4"/>
    <sheet name="case study" sheetId="2"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34" i="4" l="1"/>
  <c r="H35" i="4"/>
  <c r="H36" i="4"/>
  <c r="H37" i="4"/>
  <c r="H38" i="4"/>
  <c r="H39" i="4"/>
  <c r="H40" i="4"/>
  <c r="H33" i="4"/>
  <c r="A50" i="6" l="1"/>
  <c r="B47" i="6"/>
  <c r="F34" i="6"/>
  <c r="F40" i="6" s="1"/>
  <c r="F35" i="6"/>
  <c r="F36" i="6"/>
  <c r="F37" i="6"/>
  <c r="F38" i="6"/>
  <c r="F39" i="6"/>
  <c r="D35" i="6"/>
  <c r="D36" i="6"/>
  <c r="D37" i="6"/>
  <c r="D38" i="6"/>
  <c r="D39" i="6"/>
  <c r="B40" i="6"/>
  <c r="D34" i="6" s="1"/>
  <c r="D40" i="6" s="1"/>
  <c r="A40" i="6"/>
  <c r="C35" i="6"/>
  <c r="E35" i="6" s="1"/>
  <c r="C36" i="6"/>
  <c r="E36" i="6" s="1"/>
  <c r="C37" i="6"/>
  <c r="E37" i="6" s="1"/>
  <c r="C38" i="6"/>
  <c r="E38" i="6" s="1"/>
  <c r="C39" i="6"/>
  <c r="E39" i="6" s="1"/>
  <c r="C34" i="6"/>
  <c r="E34" i="6" s="1"/>
  <c r="A51" i="4"/>
  <c r="B48" i="4"/>
  <c r="B44" i="4"/>
  <c r="B43" i="4"/>
  <c r="I37" i="4" s="1"/>
  <c r="I34" i="4"/>
  <c r="I35" i="4"/>
  <c r="I33" i="4"/>
  <c r="G41" i="4"/>
  <c r="G34" i="4"/>
  <c r="G35" i="4"/>
  <c r="G36" i="4"/>
  <c r="G37" i="4"/>
  <c r="G38" i="4"/>
  <c r="G39" i="4"/>
  <c r="G40" i="4"/>
  <c r="G33" i="4"/>
  <c r="F33" i="4"/>
  <c r="F41" i="4"/>
  <c r="F34" i="4"/>
  <c r="F35" i="4"/>
  <c r="F36" i="4"/>
  <c r="F37" i="4"/>
  <c r="F38" i="4"/>
  <c r="F39" i="4"/>
  <c r="F40" i="4"/>
  <c r="E41" i="4"/>
  <c r="E34" i="4"/>
  <c r="E35" i="4"/>
  <c r="E36" i="4"/>
  <c r="E37" i="4"/>
  <c r="E38" i="4"/>
  <c r="E39" i="4"/>
  <c r="E40" i="4"/>
  <c r="E33" i="4"/>
  <c r="D34" i="4"/>
  <c r="D35" i="4"/>
  <c r="D36" i="4"/>
  <c r="D37" i="4"/>
  <c r="D38" i="4"/>
  <c r="D39" i="4"/>
  <c r="D40" i="4"/>
  <c r="D33" i="4"/>
  <c r="C34" i="4"/>
  <c r="C35" i="4"/>
  <c r="C36" i="4"/>
  <c r="C37" i="4"/>
  <c r="C38" i="4"/>
  <c r="C39" i="4"/>
  <c r="C40" i="4"/>
  <c r="C33" i="4"/>
  <c r="B41" i="4"/>
  <c r="A41" i="4"/>
  <c r="B34" i="3"/>
  <c r="A31" i="3"/>
  <c r="E40" i="6" l="1"/>
  <c r="I39" i="4"/>
  <c r="I38" i="4"/>
  <c r="I40" i="4"/>
  <c r="I36" i="4"/>
  <c r="I41" i="4" l="1"/>
</calcChain>
</file>

<file path=xl/sharedStrings.xml><?xml version="1.0" encoding="utf-8"?>
<sst xmlns="http://schemas.openxmlformats.org/spreadsheetml/2006/main" count="96" uniqueCount="75">
  <si>
    <t>Fatal Accidents per 1000</t>
  </si>
  <si>
    <t>Percent Under 21</t>
  </si>
  <si>
    <t>Problem - 1:  Max believes that the sales of coffee at his coffee shop depend upon the weather. He has taken a sample for 5 days. Below you are given the results of the sample.</t>
  </si>
  <si>
    <t>Cups of Coffee Sold</t>
  </si>
  <si>
    <t>Temperature</t>
  </si>
  <si>
    <t>b) Compute the least squares estimated line.</t>
  </si>
  <si>
    <t>y = 605.71 – 5.94X</t>
  </si>
  <si>
    <t>c) Compute the correlation coefficient between temperature and the sales of coffee.</t>
  </si>
  <si>
    <t>d) Predict sales of a 90-degree day.</t>
  </si>
  <si>
    <t>y</t>
  </si>
  <si>
    <t>Problem - 2 : The following data represent a company's yearly sales volume and its advertising expenditure over a period of 8 years.</t>
  </si>
  <si>
    <t>Year</t>
  </si>
  <si>
    <t>Sales in Millions of Dollars</t>
  </si>
  <si>
    <t>Advertising in ($10000)</t>
  </si>
  <si>
    <t>a) Develop a scatter diagram of sales versus advertising.</t>
  </si>
  <si>
    <t>b) Use the least-squares method to compute an estimated regression line between sales and advertising.</t>
  </si>
  <si>
    <t>(x-x_bar)(y-y_bar)</t>
  </si>
  <si>
    <t>(x-x_bar)</t>
  </si>
  <si>
    <t>(y-y_bar)</t>
  </si>
  <si>
    <t>(x-x_bar)^2</t>
  </si>
  <si>
    <t>(y-y_bar)^2</t>
  </si>
  <si>
    <t>y_hat</t>
  </si>
  <si>
    <t>(y_hat-y_bar)^2</t>
  </si>
  <si>
    <t>b1</t>
  </si>
  <si>
    <t>b2</t>
  </si>
  <si>
    <t>y = –10.42 + 0.7895X</t>
  </si>
  <si>
    <t>c) If the company's advertising expenditure is $400,000, what are the predicted sales?</t>
  </si>
  <si>
    <t xml:space="preserve"> predicted sales ( Y)</t>
  </si>
  <si>
    <t>e) Compute the coefficient of determination and fully interpret its meaning.</t>
  </si>
  <si>
    <t>Problem - 3: A market research analyst for a brand of cereal is interested in finding out if there is a relationship between the sales generated and the shelf space used to display the cereal. She conducted a study and collected data from 12 different stores selling this brand of cereal. The data contains sales $ generated for a certain month and the shelf space dedicated to the product. Analyze this data using the appropriate method (Compute regression equation and the coefficient of determination).</t>
  </si>
  <si>
    <t>Shelf Space, Sq in</t>
  </si>
  <si>
    <t>Sales, $</t>
  </si>
  <si>
    <t>R^2</t>
  </si>
  <si>
    <t>Problem – 4: The following data show the brand, price ($), and overall score for stereo headphones that were tested by Consumer Reports. The overall score is based on sound quality and the effectiveness of ambient noise reduction. Scores range from (lowest) to (highest)</t>
  </si>
  <si>
    <t>Brand</t>
  </si>
  <si>
    <t>Price</t>
  </si>
  <si>
    <t>Score</t>
  </si>
  <si>
    <t>SSE</t>
  </si>
  <si>
    <t>Bose</t>
  </si>
  <si>
    <t>Skullcandy</t>
  </si>
  <si>
    <t>Koss</t>
  </si>
  <si>
    <t>Phillips/O'Neill</t>
  </si>
  <si>
    <t>Denon</t>
  </si>
  <si>
    <t>JVC</t>
  </si>
  <si>
    <t>(a) Compute the estimated regression equation.</t>
  </si>
  <si>
    <t>(b) Compute SST, SSR, and SSE. (Three decimal places).</t>
  </si>
  <si>
    <t>y_hat=23.2+0.318x</t>
  </si>
  <si>
    <t>(y-y_hat)^2</t>
  </si>
  <si>
    <t>SST</t>
  </si>
  <si>
    <t>SSR</t>
  </si>
  <si>
    <t>(c) Compute the coefficient of determination. (Three decimal places).</t>
  </si>
  <si>
    <t>(d) What is the value of the sample correlation coefficient? (Three decimal places).</t>
  </si>
  <si>
    <t>As part of a study on transportation safety, the U.S. Department of Transportation collected data on the number of fatal accidents per 1000 licenses and the percentage of licensed  3 drivers under the age of 21 in a sample of 42 cities. Data collected over one year follow. These data are contained in the file Safety.</t>
  </si>
  <si>
    <t>a) Develop numerical and graphical summaries of the data.</t>
  </si>
  <si>
    <t>Mean</t>
  </si>
  <si>
    <t>Standard Error</t>
  </si>
  <si>
    <t>Median</t>
  </si>
  <si>
    <t>Mode</t>
  </si>
  <si>
    <t>Standard Deviation</t>
  </si>
  <si>
    <t>Sample Variance</t>
  </si>
  <si>
    <t>Kurtosis</t>
  </si>
  <si>
    <t>Skewness</t>
  </si>
  <si>
    <t>Range</t>
  </si>
  <si>
    <t>Minimum</t>
  </si>
  <si>
    <t>Maximum</t>
  </si>
  <si>
    <t>Sum</t>
  </si>
  <si>
    <t>Count</t>
  </si>
  <si>
    <t>b) Use regression analysis to investigate the relationship between the number of fatal accidents and the percentage of drivers under the age of 21. Discuss your findings.</t>
  </si>
  <si>
    <t>Almost around 93.62% variance can be explained by the shelf space.</t>
  </si>
  <si>
    <t>y= 0.3181x + 23.194</t>
  </si>
  <si>
    <t>"The regression equation y = 0.2871x - 1.5974 shows a positive relationship between the percentage of drivers under 21 and fatal accidents, with an R² value of 0.7046, indicating that 70.46% of the variance in accidents is explained by the percentage of young drivers."</t>
  </si>
  <si>
    <t xml:space="preserve">regression equation </t>
  </si>
  <si>
    <t>coefficient of determination.</t>
  </si>
  <si>
    <t>y = 9.6734x - 4473.2</t>
  </si>
  <si>
    <t>R² = 0.9363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</si>
</sst>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3" x14ac:knownFonts="1">
    <font>
      <sz val="11"/>
      <color theme="1"/>
      <name val="Calibri"/>
      <family val="2"/>
      <scheme val="minor"/>
    </font>
    <font>
      <sz val="12"/>
      <name val="Times New Roman"/>
      <family val="1"/>
    </font>
    <font>
      <i/>
      <sz val="11"/>
      <color theme="1"/>
      <name val="Calibri"/>
      <family val="2"/>
      <scheme val="minor"/>
    </font>
  </fonts>
  <fills count="2">
    <fill>
      <patternFill patternType="none"/>
    </fill>
    <fill>
      <patternFill patternType="gray125"/>
    </fill>
  </fills>
  <borders count="4">
    <border>
      <left/>
      <right/>
      <top/>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right/>
      <top style="medium">
        <color indexed="64"/>
      </top>
      <bottom style="thin">
        <color indexed="64"/>
      </bottom>
      <diagonal/>
    </border>
  </borders>
  <cellStyleXfs count="1">
    <xf numFmtId="0" fontId="0" fillId="0" borderId="0"/>
  </cellStyleXfs>
  <cellXfs count="15">
    <xf numFmtId="0" fontId="0" fillId="0" borderId="0" xfId="0"/>
    <xf numFmtId="0" fontId="1" fillId="0" borderId="0" xfId="0" applyFont="1"/>
    <xf numFmtId="0" fontId="1" fillId="0" borderId="0" xfId="0" applyFont="1" applyAlignment="1">
      <alignment horizontal="center"/>
    </xf>
    <xf numFmtId="0" fontId="0" fillId="0" borderId="1" xfId="0" applyBorder="1"/>
    <xf numFmtId="0" fontId="0" fillId="0" borderId="1" xfId="0" applyBorder="1" applyAlignment="1">
      <alignment horizontal="center" vertical="center"/>
    </xf>
    <xf numFmtId="0" fontId="0" fillId="0" borderId="1" xfId="0" applyBorder="1" applyAlignment="1">
      <alignment horizontal="center"/>
    </xf>
    <xf numFmtId="0" fontId="0" fillId="0" borderId="0" xfId="0" applyAlignment="1">
      <alignment wrapText="1"/>
    </xf>
    <xf numFmtId="164" fontId="0" fillId="0" borderId="0" xfId="0" applyNumberFormat="1"/>
    <xf numFmtId="2" fontId="0" fillId="0" borderId="0" xfId="0" applyNumberFormat="1"/>
    <xf numFmtId="0" fontId="0" fillId="0" borderId="1" xfId="0" applyBorder="1" applyAlignment="1">
      <alignment horizontal="left"/>
    </xf>
    <xf numFmtId="0" fontId="0" fillId="0" borderId="0" xfId="0" applyAlignment="1">
      <alignment horizontal="left"/>
    </xf>
    <xf numFmtId="0" fontId="0" fillId="0" borderId="2" xfId="0" applyBorder="1"/>
    <xf numFmtId="0" fontId="2" fillId="0" borderId="3" xfId="0" applyFont="1" applyBorder="1" applyAlignment="1">
      <alignment horizontal="center"/>
    </xf>
    <xf numFmtId="0" fontId="0" fillId="0" borderId="0" xfId="0" applyFill="1" applyBorder="1" applyAlignment="1">
      <alignment horizontal="left"/>
    </xf>
    <xf numFmtId="0" fontId="0" fillId="0" borderId="0" xfId="0" applyAlignment="1"/>
  </cellXfs>
  <cellStyles count="1">
    <cellStyle name="Normal" xfId="0" builtinId="0"/>
  </cellStyles>
  <dxfs count="5">
    <dxf>
      <numFmt numFmtId="0" formatCode="General"/>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Temperature</a:t>
            </a:r>
            <a:r>
              <a:rPr lang="en-US" baseline="0"/>
              <a:t> vs </a:t>
            </a:r>
            <a:r>
              <a:rPr lang="en-US"/>
              <a:t>Cups of Coffee Sold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'problem 1'!$A$2</c:f>
              <c:strCache>
                <c:ptCount val="1"/>
                <c:pt idx="0">
                  <c:v>Cups of Coffee Sold</c:v>
                </c:pt>
              </c:strCache>
            </c:strRef>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3.2180883639545056E-2"/>
                  <c:y val="-0.35475320793234177"/>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'problem 1'!$B$3:$B$8</c:f>
              <c:numCache>
                <c:formatCode>General</c:formatCode>
                <c:ptCount val="6"/>
                <c:pt idx="0">
                  <c:v>50</c:v>
                </c:pt>
                <c:pt idx="1">
                  <c:v>60</c:v>
                </c:pt>
                <c:pt idx="2">
                  <c:v>70</c:v>
                </c:pt>
                <c:pt idx="3">
                  <c:v>80</c:v>
                </c:pt>
                <c:pt idx="4">
                  <c:v>90</c:v>
                </c:pt>
                <c:pt idx="5">
                  <c:v>100</c:v>
                </c:pt>
              </c:numCache>
            </c:numRef>
          </c:xVal>
          <c:yVal>
            <c:numRef>
              <c:f>'problem 1'!$A$3:$A$8</c:f>
              <c:numCache>
                <c:formatCode>General</c:formatCode>
                <c:ptCount val="6"/>
                <c:pt idx="0">
                  <c:v>350</c:v>
                </c:pt>
                <c:pt idx="1">
                  <c:v>200</c:v>
                </c:pt>
                <c:pt idx="2">
                  <c:v>210</c:v>
                </c:pt>
                <c:pt idx="3">
                  <c:v>100</c:v>
                </c:pt>
                <c:pt idx="4">
                  <c:v>60</c:v>
                </c:pt>
                <c:pt idx="5">
                  <c:v>40</c:v>
                </c:pt>
              </c:numCache>
            </c:numRef>
          </c:yVal>
          <c:smooth val="0"/>
          <c:extLst>
            <c:ext xmlns:c16="http://schemas.microsoft.com/office/drawing/2014/chart" uri="{C3380CC4-5D6E-409C-BE32-E72D297353CC}">
              <c16:uniqueId val="{00000000-6471-4C49-ACBD-907847A42125}"/>
            </c:ext>
          </c:extLst>
        </c:ser>
        <c:dLbls>
          <c:showLegendKey val="0"/>
          <c:showVal val="0"/>
          <c:showCatName val="0"/>
          <c:showSerName val="0"/>
          <c:showPercent val="0"/>
          <c:showBubbleSize val="0"/>
        </c:dLbls>
        <c:axId val="528779872"/>
        <c:axId val="1604105728"/>
      </c:scatterChart>
      <c:valAx>
        <c:axId val="528779872"/>
        <c:scaling>
          <c:orientation val="minMax"/>
          <c:min val="4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Temperature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4105728"/>
        <c:crosses val="autoZero"/>
        <c:crossBetween val="midCat"/>
      </c:valAx>
      <c:valAx>
        <c:axId val="16041057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Cups of Coffee Sold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877987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vs Advertising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'problem 2'!$C$2</c:f>
              <c:strCache>
                <c:ptCount val="1"/>
                <c:pt idx="0">
                  <c:v>Advertising in ($10000)</c:v>
                </c:pt>
              </c:strCache>
            </c:strRef>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0.18463036974197999"/>
                  <c:y val="5.6477953434009879E-3"/>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'problem 2'!$C$3:$C$10</c:f>
              <c:numCache>
                <c:formatCode>General</c:formatCode>
                <c:ptCount val="8"/>
                <c:pt idx="0">
                  <c:v>32</c:v>
                </c:pt>
                <c:pt idx="1">
                  <c:v>33</c:v>
                </c:pt>
                <c:pt idx="2">
                  <c:v>35</c:v>
                </c:pt>
                <c:pt idx="3">
                  <c:v>34</c:v>
                </c:pt>
                <c:pt idx="4">
                  <c:v>36</c:v>
                </c:pt>
                <c:pt idx="5">
                  <c:v>37</c:v>
                </c:pt>
                <c:pt idx="6">
                  <c:v>39</c:v>
                </c:pt>
                <c:pt idx="7">
                  <c:v>42</c:v>
                </c:pt>
              </c:numCache>
            </c:numRef>
          </c:xVal>
          <c:yVal>
            <c:numRef>
              <c:f>'problem 2'!$B$3:$B$10</c:f>
              <c:numCache>
                <c:formatCode>General</c:formatCode>
                <c:ptCount val="8"/>
                <c:pt idx="0">
                  <c:v>15</c:v>
                </c:pt>
                <c:pt idx="1">
                  <c:v>16</c:v>
                </c:pt>
                <c:pt idx="2">
                  <c:v>18</c:v>
                </c:pt>
                <c:pt idx="3">
                  <c:v>17</c:v>
                </c:pt>
                <c:pt idx="4">
                  <c:v>16</c:v>
                </c:pt>
                <c:pt idx="5">
                  <c:v>19</c:v>
                </c:pt>
                <c:pt idx="6">
                  <c:v>19</c:v>
                </c:pt>
                <c:pt idx="7">
                  <c:v>24</c:v>
                </c:pt>
              </c:numCache>
            </c:numRef>
          </c:yVal>
          <c:smooth val="0"/>
          <c:extLst>
            <c:ext xmlns:c16="http://schemas.microsoft.com/office/drawing/2014/chart" uri="{C3380CC4-5D6E-409C-BE32-E72D297353CC}">
              <c16:uniqueId val="{00000000-7597-4658-9507-86D3C2E11AA6}"/>
            </c:ext>
          </c:extLst>
        </c:ser>
        <c:dLbls>
          <c:showLegendKey val="0"/>
          <c:showVal val="0"/>
          <c:showCatName val="0"/>
          <c:showSerName val="0"/>
          <c:showPercent val="0"/>
          <c:showBubbleSize val="0"/>
        </c:dLbls>
        <c:axId val="613510784"/>
        <c:axId val="528787552"/>
      </c:scatterChart>
      <c:valAx>
        <c:axId val="613510784"/>
        <c:scaling>
          <c:orientation val="minMax"/>
          <c:min val="3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Advertising in ($10000)</a:t>
                </a:r>
              </a:p>
            </c:rich>
          </c:tx>
          <c:layout>
            <c:manualLayout>
              <c:xMode val="edge"/>
              <c:yMode val="edge"/>
              <c:x val="0.48228346456692911"/>
              <c:y val="0.8786803732866724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8787552"/>
        <c:crosses val="autoZero"/>
        <c:crossBetween val="midCat"/>
      </c:valAx>
      <c:valAx>
        <c:axId val="528787552"/>
        <c:scaling>
          <c:orientation val="minMax"/>
          <c:min val="1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Sales in Millions of Dollars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51078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'problem 3'!$B$2</c:f>
              <c:strCache>
                <c:ptCount val="1"/>
                <c:pt idx="0">
                  <c:v>Sales, $</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0.18122965879265091"/>
                  <c:y val="0"/>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'problem 3'!$A$3:$A$14</c:f>
              <c:numCache>
                <c:formatCode>General</c:formatCode>
                <c:ptCount val="12"/>
                <c:pt idx="0">
                  <c:v>574</c:v>
                </c:pt>
                <c:pt idx="1">
                  <c:v>635</c:v>
                </c:pt>
                <c:pt idx="2">
                  <c:v>533</c:v>
                </c:pt>
                <c:pt idx="3">
                  <c:v>560</c:v>
                </c:pt>
                <c:pt idx="4">
                  <c:v>628</c:v>
                </c:pt>
                <c:pt idx="5">
                  <c:v>615</c:v>
                </c:pt>
                <c:pt idx="6">
                  <c:v>540</c:v>
                </c:pt>
                <c:pt idx="7">
                  <c:v>587</c:v>
                </c:pt>
                <c:pt idx="8">
                  <c:v>656</c:v>
                </c:pt>
                <c:pt idx="9">
                  <c:v>594</c:v>
                </c:pt>
                <c:pt idx="10">
                  <c:v>622</c:v>
                </c:pt>
                <c:pt idx="11">
                  <c:v>567</c:v>
                </c:pt>
              </c:numCache>
            </c:numRef>
          </c:xVal>
          <c:yVal>
            <c:numRef>
              <c:f>'problem 3'!$B$3:$B$14</c:f>
              <c:numCache>
                <c:formatCode>General</c:formatCode>
                <c:ptCount val="12"/>
                <c:pt idx="0">
                  <c:v>960</c:v>
                </c:pt>
                <c:pt idx="1">
                  <c:v>1779</c:v>
                </c:pt>
                <c:pt idx="2">
                  <c:v>651</c:v>
                </c:pt>
                <c:pt idx="3">
                  <c:v>831</c:v>
                </c:pt>
                <c:pt idx="4">
                  <c:v>1460</c:v>
                </c:pt>
                <c:pt idx="5">
                  <c:v>1370</c:v>
                </c:pt>
                <c:pt idx="6">
                  <c:v>851</c:v>
                </c:pt>
                <c:pt idx="7">
                  <c:v>1220</c:v>
                </c:pt>
                <c:pt idx="8">
                  <c:v>1889</c:v>
                </c:pt>
                <c:pt idx="9">
                  <c:v>1370</c:v>
                </c:pt>
                <c:pt idx="10">
                  <c:v>1609</c:v>
                </c:pt>
                <c:pt idx="11">
                  <c:v>1120</c:v>
                </c:pt>
              </c:numCache>
            </c:numRef>
          </c:yVal>
          <c:smooth val="0"/>
          <c:extLst>
            <c:ext xmlns:c16="http://schemas.microsoft.com/office/drawing/2014/chart" uri="{C3380CC4-5D6E-409C-BE32-E72D297353CC}">
              <c16:uniqueId val="{00000000-1183-4C55-BF45-C44A1A153674}"/>
            </c:ext>
          </c:extLst>
        </c:ser>
        <c:dLbls>
          <c:showLegendKey val="0"/>
          <c:showVal val="0"/>
          <c:showCatName val="0"/>
          <c:showSerName val="0"/>
          <c:showPercent val="0"/>
          <c:showBubbleSize val="0"/>
        </c:dLbls>
        <c:axId val="699865888"/>
        <c:axId val="699859168"/>
      </c:scatterChart>
      <c:valAx>
        <c:axId val="69986588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9859168"/>
        <c:crosses val="autoZero"/>
        <c:crossBetween val="midCat"/>
      </c:valAx>
      <c:valAx>
        <c:axId val="6998591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986588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'problem 4'!$C$2</c:f>
              <c:strCache>
                <c:ptCount val="1"/>
                <c:pt idx="0">
                  <c:v>Score</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'problem 4'!$B$3:$B$8</c:f>
              <c:numCache>
                <c:formatCode>General</c:formatCode>
                <c:ptCount val="6"/>
                <c:pt idx="0">
                  <c:v>180</c:v>
                </c:pt>
                <c:pt idx="1">
                  <c:v>150</c:v>
                </c:pt>
                <c:pt idx="2">
                  <c:v>95</c:v>
                </c:pt>
                <c:pt idx="3">
                  <c:v>70</c:v>
                </c:pt>
                <c:pt idx="4">
                  <c:v>70</c:v>
                </c:pt>
                <c:pt idx="5">
                  <c:v>35</c:v>
                </c:pt>
              </c:numCache>
            </c:numRef>
          </c:xVal>
          <c:yVal>
            <c:numRef>
              <c:f>'problem 4'!$C$3:$C$8</c:f>
              <c:numCache>
                <c:formatCode>General</c:formatCode>
                <c:ptCount val="6"/>
                <c:pt idx="0">
                  <c:v>76</c:v>
                </c:pt>
                <c:pt idx="1">
                  <c:v>71</c:v>
                </c:pt>
                <c:pt idx="2">
                  <c:v>61</c:v>
                </c:pt>
                <c:pt idx="3">
                  <c:v>56</c:v>
                </c:pt>
                <c:pt idx="4">
                  <c:v>40</c:v>
                </c:pt>
                <c:pt idx="5">
                  <c:v>26</c:v>
                </c:pt>
              </c:numCache>
            </c:numRef>
          </c:yVal>
          <c:smooth val="0"/>
          <c:extLst>
            <c:ext xmlns:c16="http://schemas.microsoft.com/office/drawing/2014/chart" uri="{C3380CC4-5D6E-409C-BE32-E72D297353CC}">
              <c16:uniqueId val="{00000000-5A0A-473D-8C37-C285E0350502}"/>
            </c:ext>
          </c:extLst>
        </c:ser>
        <c:dLbls>
          <c:showLegendKey val="0"/>
          <c:showVal val="0"/>
          <c:showCatName val="0"/>
          <c:showSerName val="0"/>
          <c:showPercent val="0"/>
          <c:showBubbleSize val="0"/>
        </c:dLbls>
        <c:axId val="696194960"/>
        <c:axId val="696201200"/>
      </c:scatterChart>
      <c:valAx>
        <c:axId val="69619496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6201200"/>
        <c:crosses val="autoZero"/>
        <c:crossBetween val="midCat"/>
      </c:valAx>
      <c:valAx>
        <c:axId val="6962012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619496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'case study'!$B$1</c:f>
              <c:strCache>
                <c:ptCount val="1"/>
                <c:pt idx="0">
                  <c:v>Fatal Accidents per 1000</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0.2539751453459993"/>
                  <c:y val="-1.0788516858145435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'case study'!$A$2:$A$43</c:f>
              <c:numCache>
                <c:formatCode>General</c:formatCode>
                <c:ptCount val="42"/>
                <c:pt idx="0">
                  <c:v>13</c:v>
                </c:pt>
                <c:pt idx="1">
                  <c:v>12</c:v>
                </c:pt>
                <c:pt idx="2">
                  <c:v>8</c:v>
                </c:pt>
                <c:pt idx="3">
                  <c:v>12</c:v>
                </c:pt>
                <c:pt idx="4">
                  <c:v>11</c:v>
                </c:pt>
                <c:pt idx="5">
                  <c:v>17</c:v>
                </c:pt>
                <c:pt idx="6">
                  <c:v>18</c:v>
                </c:pt>
                <c:pt idx="7">
                  <c:v>8</c:v>
                </c:pt>
                <c:pt idx="8">
                  <c:v>13</c:v>
                </c:pt>
                <c:pt idx="9">
                  <c:v>8</c:v>
                </c:pt>
                <c:pt idx="10">
                  <c:v>9</c:v>
                </c:pt>
                <c:pt idx="11">
                  <c:v>16</c:v>
                </c:pt>
                <c:pt idx="12">
                  <c:v>12</c:v>
                </c:pt>
                <c:pt idx="13">
                  <c:v>9</c:v>
                </c:pt>
                <c:pt idx="14">
                  <c:v>10</c:v>
                </c:pt>
                <c:pt idx="15">
                  <c:v>9</c:v>
                </c:pt>
                <c:pt idx="16">
                  <c:v>11</c:v>
                </c:pt>
                <c:pt idx="17">
                  <c:v>12</c:v>
                </c:pt>
                <c:pt idx="18">
                  <c:v>14</c:v>
                </c:pt>
                <c:pt idx="19">
                  <c:v>14</c:v>
                </c:pt>
                <c:pt idx="20">
                  <c:v>11</c:v>
                </c:pt>
                <c:pt idx="21">
                  <c:v>17</c:v>
                </c:pt>
                <c:pt idx="22">
                  <c:v>8</c:v>
                </c:pt>
                <c:pt idx="23">
                  <c:v>16</c:v>
                </c:pt>
                <c:pt idx="24">
                  <c:v>15</c:v>
                </c:pt>
                <c:pt idx="25">
                  <c:v>9</c:v>
                </c:pt>
                <c:pt idx="26">
                  <c:v>8</c:v>
                </c:pt>
                <c:pt idx="27">
                  <c:v>14</c:v>
                </c:pt>
                <c:pt idx="28">
                  <c:v>8</c:v>
                </c:pt>
                <c:pt idx="29">
                  <c:v>15</c:v>
                </c:pt>
                <c:pt idx="30">
                  <c:v>10</c:v>
                </c:pt>
                <c:pt idx="31">
                  <c:v>10</c:v>
                </c:pt>
                <c:pt idx="32">
                  <c:v>14</c:v>
                </c:pt>
                <c:pt idx="33">
                  <c:v>18</c:v>
                </c:pt>
                <c:pt idx="34">
                  <c:v>10</c:v>
                </c:pt>
                <c:pt idx="35">
                  <c:v>14</c:v>
                </c:pt>
                <c:pt idx="36">
                  <c:v>16</c:v>
                </c:pt>
                <c:pt idx="37">
                  <c:v>12</c:v>
                </c:pt>
                <c:pt idx="38">
                  <c:v>15</c:v>
                </c:pt>
                <c:pt idx="39">
                  <c:v>13</c:v>
                </c:pt>
                <c:pt idx="40">
                  <c:v>9</c:v>
                </c:pt>
                <c:pt idx="41">
                  <c:v>17</c:v>
                </c:pt>
              </c:numCache>
            </c:numRef>
          </c:xVal>
          <c:yVal>
            <c:numRef>
              <c:f>'case study'!$B$2:$B$43</c:f>
              <c:numCache>
                <c:formatCode>General</c:formatCode>
                <c:ptCount val="42"/>
                <c:pt idx="0">
                  <c:v>2.9620000000000002</c:v>
                </c:pt>
                <c:pt idx="1">
                  <c:v>0.70799999999999996</c:v>
                </c:pt>
                <c:pt idx="2">
                  <c:v>0.88500000000000001</c:v>
                </c:pt>
                <c:pt idx="3">
                  <c:v>1.6519999999999999</c:v>
                </c:pt>
                <c:pt idx="4">
                  <c:v>2.0910000000000002</c:v>
                </c:pt>
                <c:pt idx="5">
                  <c:v>2.6269999999999998</c:v>
                </c:pt>
                <c:pt idx="6">
                  <c:v>3.83</c:v>
                </c:pt>
                <c:pt idx="7">
                  <c:v>0.36799999999999999</c:v>
                </c:pt>
                <c:pt idx="8">
                  <c:v>1.1419999999999999</c:v>
                </c:pt>
                <c:pt idx="9">
                  <c:v>0.64500000000000002</c:v>
                </c:pt>
                <c:pt idx="10">
                  <c:v>1.028</c:v>
                </c:pt>
                <c:pt idx="11">
                  <c:v>2.8010000000000002</c:v>
                </c:pt>
                <c:pt idx="12">
                  <c:v>1.405</c:v>
                </c:pt>
                <c:pt idx="13">
                  <c:v>1.4330000000000001</c:v>
                </c:pt>
                <c:pt idx="14">
                  <c:v>3.9E-2</c:v>
                </c:pt>
                <c:pt idx="15">
                  <c:v>0.33800000000000002</c:v>
                </c:pt>
                <c:pt idx="16">
                  <c:v>1.849</c:v>
                </c:pt>
                <c:pt idx="17">
                  <c:v>2.246</c:v>
                </c:pt>
                <c:pt idx="18">
                  <c:v>2.855</c:v>
                </c:pt>
                <c:pt idx="19">
                  <c:v>2.3519999999999999</c:v>
                </c:pt>
                <c:pt idx="20">
                  <c:v>1.294</c:v>
                </c:pt>
                <c:pt idx="21">
                  <c:v>4.0999999999999996</c:v>
                </c:pt>
                <c:pt idx="22">
                  <c:v>2.19</c:v>
                </c:pt>
                <c:pt idx="23">
                  <c:v>3.6230000000000002</c:v>
                </c:pt>
                <c:pt idx="24">
                  <c:v>2.6230000000000002</c:v>
                </c:pt>
                <c:pt idx="25">
                  <c:v>0.83499999999999996</c:v>
                </c:pt>
                <c:pt idx="26">
                  <c:v>0.82</c:v>
                </c:pt>
                <c:pt idx="27">
                  <c:v>2.89</c:v>
                </c:pt>
                <c:pt idx="28">
                  <c:v>1.2669999999999999</c:v>
                </c:pt>
                <c:pt idx="29">
                  <c:v>3.2240000000000002</c:v>
                </c:pt>
                <c:pt idx="30">
                  <c:v>1.014</c:v>
                </c:pt>
                <c:pt idx="31">
                  <c:v>0.49299999999999999</c:v>
                </c:pt>
                <c:pt idx="32">
                  <c:v>1.4430000000000001</c:v>
                </c:pt>
                <c:pt idx="33">
                  <c:v>3.6139999999999999</c:v>
                </c:pt>
                <c:pt idx="34">
                  <c:v>1.9259999999999999</c:v>
                </c:pt>
                <c:pt idx="35">
                  <c:v>1.643</c:v>
                </c:pt>
                <c:pt idx="36">
                  <c:v>2.9430000000000001</c:v>
                </c:pt>
                <c:pt idx="37">
                  <c:v>1.913</c:v>
                </c:pt>
                <c:pt idx="38">
                  <c:v>2.8140000000000001</c:v>
                </c:pt>
                <c:pt idx="39">
                  <c:v>2.6339999999999999</c:v>
                </c:pt>
                <c:pt idx="40">
                  <c:v>0.92600000000000005</c:v>
                </c:pt>
                <c:pt idx="41">
                  <c:v>3.2559999999999998</c:v>
                </c:pt>
              </c:numCache>
            </c:numRef>
          </c:yVal>
          <c:smooth val="0"/>
          <c:extLst>
            <c:ext xmlns:c16="http://schemas.microsoft.com/office/drawing/2014/chart" uri="{C3380CC4-5D6E-409C-BE32-E72D297353CC}">
              <c16:uniqueId val="{00000000-978F-4B8F-96CC-8ED366427B66}"/>
            </c:ext>
          </c:extLst>
        </c:ser>
        <c:dLbls>
          <c:showLegendKey val="0"/>
          <c:showVal val="0"/>
          <c:showCatName val="0"/>
          <c:showSerName val="0"/>
          <c:showPercent val="0"/>
          <c:showBubbleSize val="0"/>
        </c:dLbls>
        <c:axId val="705178688"/>
        <c:axId val="705176768"/>
      </c:scatterChart>
      <c:valAx>
        <c:axId val="70517868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5176768"/>
        <c:crosses val="autoZero"/>
        <c:crossBetween val="midCat"/>
      </c:valAx>
      <c:valAx>
        <c:axId val="7051767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517868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0</xdr:col>
      <xdr:colOff>723900</xdr:colOff>
      <xdr:row>10</xdr:row>
      <xdr:rowOff>179070</xdr:rowOff>
    </xdr:from>
    <xdr:to>
      <xdr:col>7</xdr:col>
      <xdr:colOff>304800</xdr:colOff>
      <xdr:row>25</xdr:row>
      <xdr:rowOff>179070</xdr:rowOff>
    </xdr:to>
    <xdr:graphicFrame macro="">
      <xdr:nvGraphicFramePr>
        <xdr:cNvPr id="4" name="Chart 3">
          <a:extLst>
            <a:ext uri="{FF2B5EF4-FFF2-40B4-BE49-F238E27FC236}">
              <a16:creationId xmlns:a16="http://schemas.microsoft.com/office/drawing/2014/main" id="{5C8B0FE1-2EBA-BDCA-4448-D1E52D4F53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106680</xdr:colOff>
      <xdr:row>13</xdr:row>
      <xdr:rowOff>3810</xdr:rowOff>
    </xdr:from>
    <xdr:to>
      <xdr:col>5</xdr:col>
      <xdr:colOff>502920</xdr:colOff>
      <xdr:row>28</xdr:row>
      <xdr:rowOff>3810</xdr:rowOff>
    </xdr:to>
    <xdr:graphicFrame macro="">
      <xdr:nvGraphicFramePr>
        <xdr:cNvPr id="2" name="Chart 1">
          <a:extLst>
            <a:ext uri="{FF2B5EF4-FFF2-40B4-BE49-F238E27FC236}">
              <a16:creationId xmlns:a16="http://schemas.microsoft.com/office/drawing/2014/main" id="{38E7C3E2-F768-AD88-93AE-20270C7472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121920</xdr:colOff>
      <xdr:row>13</xdr:row>
      <xdr:rowOff>163830</xdr:rowOff>
    </xdr:from>
    <xdr:to>
      <xdr:col>11</xdr:col>
      <xdr:colOff>426720</xdr:colOff>
      <xdr:row>28</xdr:row>
      <xdr:rowOff>163830</xdr:rowOff>
    </xdr:to>
    <xdr:graphicFrame macro="">
      <xdr:nvGraphicFramePr>
        <xdr:cNvPr id="2" name="Chart 1">
          <a:extLst>
            <a:ext uri="{FF2B5EF4-FFF2-40B4-BE49-F238E27FC236}">
              <a16:creationId xmlns:a16="http://schemas.microsoft.com/office/drawing/2014/main" id="{31785A35-BCFC-0B05-1828-5E43AB63430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495300</xdr:colOff>
      <xdr:row>13</xdr:row>
      <xdr:rowOff>148590</xdr:rowOff>
    </xdr:from>
    <xdr:to>
      <xdr:col>5</xdr:col>
      <xdr:colOff>2049780</xdr:colOff>
      <xdr:row>28</xdr:row>
      <xdr:rowOff>148590</xdr:rowOff>
    </xdr:to>
    <xdr:graphicFrame macro="">
      <xdr:nvGraphicFramePr>
        <xdr:cNvPr id="2" name="Chart 1">
          <a:extLst>
            <a:ext uri="{FF2B5EF4-FFF2-40B4-BE49-F238E27FC236}">
              <a16:creationId xmlns:a16="http://schemas.microsoft.com/office/drawing/2014/main" id="{BA0CEF05-424C-9BD7-2357-45494184A3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10160</xdr:colOff>
      <xdr:row>20</xdr:row>
      <xdr:rowOff>59690</xdr:rowOff>
    </xdr:from>
    <xdr:to>
      <xdr:col>8</xdr:col>
      <xdr:colOff>5080</xdr:colOff>
      <xdr:row>34</xdr:row>
      <xdr:rowOff>29210</xdr:rowOff>
    </xdr:to>
    <xdr:graphicFrame macro="">
      <xdr:nvGraphicFramePr>
        <xdr:cNvPr id="2" name="Chart 1">
          <a:extLst>
            <a:ext uri="{FF2B5EF4-FFF2-40B4-BE49-F238E27FC236}">
              <a16:creationId xmlns:a16="http://schemas.microsoft.com/office/drawing/2014/main" id="{5CA427A0-E11E-8C06-6B34-7F5923BA55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CC844DB-AE31-4D9C-A738-F9A01F50DC4A}" name="Table1" displayName="Table1" ref="A32:I41" totalsRowShown="0">
  <autoFilter ref="A32:I41" xr:uid="{BCC844DB-AE31-4D9C-A738-F9A01F50DC4A}"/>
  <tableColumns count="9">
    <tableColumn id="1" xr3:uid="{463291E2-6C65-4F7E-953B-1FD65F54FD27}" name="Advertising in ($10000)" dataDxfId="4"/>
    <tableColumn id="2" xr3:uid="{C1061F11-B118-4ED4-B999-FF143D86A091}" name="Sales in Millions of Dollars" dataDxfId="3"/>
    <tableColumn id="3" xr3:uid="{DB518DBA-D782-45D4-A902-60CDCAF7B7BB}" name="(x-x_bar)"/>
    <tableColumn id="4" xr3:uid="{B3FFBD75-7AE7-4E1C-9921-FD1E6A7FE8F0}" name="(y-y_bar)"/>
    <tableColumn id="5" xr3:uid="{37F9A116-7D62-4999-93E0-BEAB8A71C186}" name="(x-x_bar)(y-y_bar)"/>
    <tableColumn id="6" xr3:uid="{EA05AD18-C970-44E3-AF65-D502CBBCEAF0}" name="(x-x_bar)^2"/>
    <tableColumn id="7" xr3:uid="{72FFA4FA-7EFD-403E-9973-72D840119255}" name="(y-y_bar)^2"/>
    <tableColumn id="8" xr3:uid="{1C33B5FF-154C-4C60-8945-60985DCD9F78}" name="y_hat"/>
    <tableColumn id="9" xr3:uid="{3FF9FEB6-7EB7-43F9-90C7-B9836A103C71}" name="(y_hat-y_bar)^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43A3AB0-B20D-46E6-9C56-6FF436283BF3}" name="Table2" displayName="Table2" ref="A33:F40" totalsRowShown="0">
  <autoFilter ref="A33:F40" xr:uid="{D43A3AB0-B20D-46E6-9C56-6FF436283BF3}"/>
  <tableColumns count="6">
    <tableColumn id="1" xr3:uid="{EB4DF00D-CA19-4B2E-97E2-6AE70F28E489}" name="Price" dataDxfId="2"/>
    <tableColumn id="2" xr3:uid="{B14DE439-91B2-4916-8305-920EEBFB38BD}" name="Score" dataDxfId="1"/>
    <tableColumn id="3" xr3:uid="{3160A776-6E2D-4B0A-B793-12C7F0456418}" name="y_hat=23.2+0.318x"/>
    <tableColumn id="4" xr3:uid="{95672C5E-A893-4CFA-B865-9B01EB18437D}" name="(y-y_bar)^2"/>
    <tableColumn id="5" xr3:uid="{A9AAEE5D-E416-4650-AB30-1F164EFFD62E}" name="(y_hat-y_bar)^2"/>
    <tableColumn id="6" xr3:uid="{3E10A6C4-A58E-4AAA-9767-08D1C67099D6}" name="(y-y_hat)^2" dataDxfId="0">
      <calculatedColumnFormula>(B34-C34)^2</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ADAC8F-9E07-47AF-B304-A57364A76D07}">
  <dimension ref="A1:B34"/>
  <sheetViews>
    <sheetView topLeftCell="A10" workbookViewId="0">
      <selection activeCell="E38" sqref="E38"/>
    </sheetView>
  </sheetViews>
  <sheetFormatPr defaultRowHeight="14.4" x14ac:dyDescent="0.3"/>
  <cols>
    <col min="1" max="1" width="16.77734375" customWidth="1"/>
    <col min="2" max="2" width="11.5546875" bestFit="1" customWidth="1"/>
  </cols>
  <sheetData>
    <row r="1" spans="1:2" x14ac:dyDescent="0.3">
      <c r="A1" t="s">
        <v>2</v>
      </c>
    </row>
    <row r="2" spans="1:2" x14ac:dyDescent="0.3">
      <c r="A2" s="3" t="s">
        <v>3</v>
      </c>
      <c r="B2" s="3" t="s">
        <v>4</v>
      </c>
    </row>
    <row r="3" spans="1:2" x14ac:dyDescent="0.3">
      <c r="A3" s="4">
        <v>350</v>
      </c>
      <c r="B3" s="4">
        <v>50</v>
      </c>
    </row>
    <row r="4" spans="1:2" x14ac:dyDescent="0.3">
      <c r="A4" s="4">
        <v>200</v>
      </c>
      <c r="B4" s="4">
        <v>60</v>
      </c>
    </row>
    <row r="5" spans="1:2" x14ac:dyDescent="0.3">
      <c r="A5" s="4">
        <v>210</v>
      </c>
      <c r="B5" s="4">
        <v>70</v>
      </c>
    </row>
    <row r="6" spans="1:2" x14ac:dyDescent="0.3">
      <c r="A6" s="4">
        <v>100</v>
      </c>
      <c r="B6" s="4">
        <v>80</v>
      </c>
    </row>
    <row r="7" spans="1:2" x14ac:dyDescent="0.3">
      <c r="A7" s="4">
        <v>60</v>
      </c>
      <c r="B7" s="4">
        <v>90</v>
      </c>
    </row>
    <row r="8" spans="1:2" x14ac:dyDescent="0.3">
      <c r="A8" s="4">
        <v>40</v>
      </c>
      <c r="B8" s="4">
        <v>100</v>
      </c>
    </row>
    <row r="10" spans="1:2" x14ac:dyDescent="0.3">
      <c r="A10" t="s">
        <v>5</v>
      </c>
    </row>
    <row r="28" spans="1:1" x14ac:dyDescent="0.3">
      <c r="A28" t="s">
        <v>6</v>
      </c>
    </row>
    <row r="30" spans="1:1" x14ac:dyDescent="0.3">
      <c r="A30" t="s">
        <v>7</v>
      </c>
    </row>
    <row r="31" spans="1:1" x14ac:dyDescent="0.3">
      <c r="A31">
        <f>CORREL(A3:A8,B3:B8)</f>
        <v>-0.95196751255062395</v>
      </c>
    </row>
    <row r="33" spans="1:2" x14ac:dyDescent="0.3">
      <c r="A33" t="s">
        <v>8</v>
      </c>
    </row>
    <row r="34" spans="1:2" x14ac:dyDescent="0.3">
      <c r="A34" t="s">
        <v>9</v>
      </c>
      <c r="B34">
        <f xml:space="preserve"> 605.7-5.94*90</f>
        <v>71.100000000000023</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B23F0D-2FE5-4FBC-A879-B07A67E51BF5}">
  <dimension ref="A1:I51"/>
  <sheetViews>
    <sheetView tabSelected="1" topLeftCell="A25" zoomScale="93" zoomScaleNormal="100" workbookViewId="0">
      <selection activeCell="E53" sqref="E53"/>
    </sheetView>
  </sheetViews>
  <sheetFormatPr defaultRowHeight="14.4" x14ac:dyDescent="0.3"/>
  <cols>
    <col min="1" max="1" width="29" customWidth="1"/>
    <col min="2" max="2" width="33.5546875" customWidth="1"/>
    <col min="3" max="3" width="19.5546875" bestFit="1" customWidth="1"/>
    <col min="4" max="4" width="13.44140625" customWidth="1"/>
    <col min="5" max="5" width="23.6640625" customWidth="1"/>
    <col min="6" max="7" width="16" customWidth="1"/>
    <col min="8" max="8" width="14.33203125" customWidth="1"/>
    <col min="9" max="9" width="20.77734375" customWidth="1"/>
  </cols>
  <sheetData>
    <row r="1" spans="1:3" x14ac:dyDescent="0.3">
      <c r="A1" t="s">
        <v>10</v>
      </c>
    </row>
    <row r="2" spans="1:3" x14ac:dyDescent="0.3">
      <c r="A2" s="5" t="s">
        <v>11</v>
      </c>
      <c r="B2" s="5" t="s">
        <v>12</v>
      </c>
      <c r="C2" s="5" t="s">
        <v>13</v>
      </c>
    </row>
    <row r="3" spans="1:3" x14ac:dyDescent="0.3">
      <c r="A3" s="4">
        <v>1994</v>
      </c>
      <c r="B3" s="4">
        <v>15</v>
      </c>
      <c r="C3" s="4">
        <v>32</v>
      </c>
    </row>
    <row r="4" spans="1:3" x14ac:dyDescent="0.3">
      <c r="A4" s="4">
        <v>1995</v>
      </c>
      <c r="B4" s="4">
        <v>16</v>
      </c>
      <c r="C4" s="4">
        <v>33</v>
      </c>
    </row>
    <row r="5" spans="1:3" x14ac:dyDescent="0.3">
      <c r="A5" s="4">
        <v>1996</v>
      </c>
      <c r="B5" s="4">
        <v>18</v>
      </c>
      <c r="C5" s="4">
        <v>35</v>
      </c>
    </row>
    <row r="6" spans="1:3" x14ac:dyDescent="0.3">
      <c r="A6" s="4">
        <v>1997</v>
      </c>
      <c r="B6" s="4">
        <v>17</v>
      </c>
      <c r="C6" s="4">
        <v>34</v>
      </c>
    </row>
    <row r="7" spans="1:3" x14ac:dyDescent="0.3">
      <c r="A7" s="4">
        <v>1998</v>
      </c>
      <c r="B7" s="4">
        <v>16</v>
      </c>
      <c r="C7" s="4">
        <v>36</v>
      </c>
    </row>
    <row r="8" spans="1:3" x14ac:dyDescent="0.3">
      <c r="A8" s="4">
        <v>1999</v>
      </c>
      <c r="B8" s="4">
        <v>19</v>
      </c>
      <c r="C8" s="4">
        <v>37</v>
      </c>
    </row>
    <row r="9" spans="1:3" x14ac:dyDescent="0.3">
      <c r="A9" s="4">
        <v>2000</v>
      </c>
      <c r="B9" s="4">
        <v>19</v>
      </c>
      <c r="C9" s="4">
        <v>39</v>
      </c>
    </row>
    <row r="10" spans="1:3" x14ac:dyDescent="0.3">
      <c r="A10" s="4">
        <v>2001</v>
      </c>
      <c r="B10" s="4">
        <v>24</v>
      </c>
      <c r="C10" s="4">
        <v>42</v>
      </c>
    </row>
    <row r="12" spans="1:3" x14ac:dyDescent="0.3">
      <c r="A12" t="s">
        <v>14</v>
      </c>
    </row>
    <row r="30" spans="1:9" x14ac:dyDescent="0.3">
      <c r="A30" t="s">
        <v>15</v>
      </c>
    </row>
    <row r="32" spans="1:9" x14ac:dyDescent="0.3">
      <c r="A32" s="5" t="s">
        <v>13</v>
      </c>
      <c r="B32" s="5" t="s">
        <v>12</v>
      </c>
      <c r="C32" t="s">
        <v>17</v>
      </c>
      <c r="D32" t="s">
        <v>18</v>
      </c>
      <c r="E32" t="s">
        <v>16</v>
      </c>
      <c r="F32" t="s">
        <v>19</v>
      </c>
      <c r="G32" t="s">
        <v>20</v>
      </c>
      <c r="H32" t="s">
        <v>21</v>
      </c>
      <c r="I32" t="s">
        <v>22</v>
      </c>
    </row>
    <row r="33" spans="1:9" x14ac:dyDescent="0.3">
      <c r="A33" s="4">
        <v>32</v>
      </c>
      <c r="B33" s="4">
        <v>15</v>
      </c>
      <c r="C33">
        <f>A33-$A$41</f>
        <v>-4</v>
      </c>
      <c r="D33">
        <f>B33-$B$41</f>
        <v>-3</v>
      </c>
      <c r="E33">
        <f>C33*D33</f>
        <v>12</v>
      </c>
      <c r="F33">
        <f>C33^2</f>
        <v>16</v>
      </c>
      <c r="G33">
        <f>D33^2</f>
        <v>9</v>
      </c>
      <c r="H33">
        <f>0.7895*A33-10.421</f>
        <v>14.843</v>
      </c>
      <c r="I33">
        <f>(H33-$B$41)^2</f>
        <v>9.9666490000000003</v>
      </c>
    </row>
    <row r="34" spans="1:9" x14ac:dyDescent="0.3">
      <c r="A34" s="4">
        <v>33</v>
      </c>
      <c r="B34" s="4">
        <v>16</v>
      </c>
      <c r="C34">
        <f t="shared" ref="C34:C40" si="0">A34-$A$41</f>
        <v>-3</v>
      </c>
      <c r="D34">
        <f t="shared" ref="D34:D40" si="1">B34-$B$41</f>
        <v>-2</v>
      </c>
      <c r="E34">
        <f t="shared" ref="E34:E40" si="2">C34*D34</f>
        <v>6</v>
      </c>
      <c r="F34">
        <f t="shared" ref="F34:F40" si="3">C34^2</f>
        <v>9</v>
      </c>
      <c r="G34">
        <f t="shared" ref="G34:G40" si="4">D34^2</f>
        <v>4</v>
      </c>
      <c r="H34">
        <f t="shared" ref="H34:H40" si="5">0.7895*A34-10.421</f>
        <v>15.6325</v>
      </c>
      <c r="I34">
        <f t="shared" ref="I34:I40" si="6">(H34-$B$41)^2</f>
        <v>5.6050562499999987</v>
      </c>
    </row>
    <row r="35" spans="1:9" x14ac:dyDescent="0.3">
      <c r="A35" s="4">
        <v>35</v>
      </c>
      <c r="B35" s="4">
        <v>18</v>
      </c>
      <c r="C35">
        <f t="shared" si="0"/>
        <v>-1</v>
      </c>
      <c r="D35">
        <f t="shared" si="1"/>
        <v>0</v>
      </c>
      <c r="E35">
        <f t="shared" si="2"/>
        <v>0</v>
      </c>
      <c r="F35">
        <f t="shared" si="3"/>
        <v>1</v>
      </c>
      <c r="G35">
        <f t="shared" si="4"/>
        <v>0</v>
      </c>
      <c r="H35">
        <f t="shared" si="5"/>
        <v>17.211500000000001</v>
      </c>
      <c r="I35">
        <f t="shared" si="6"/>
        <v>0.62173224999999854</v>
      </c>
    </row>
    <row r="36" spans="1:9" x14ac:dyDescent="0.3">
      <c r="A36" s="4">
        <v>34</v>
      </c>
      <c r="B36" s="4">
        <v>17</v>
      </c>
      <c r="C36">
        <f t="shared" si="0"/>
        <v>-2</v>
      </c>
      <c r="D36">
        <f t="shared" si="1"/>
        <v>-1</v>
      </c>
      <c r="E36">
        <f t="shared" si="2"/>
        <v>2</v>
      </c>
      <c r="F36">
        <f t="shared" si="3"/>
        <v>4</v>
      </c>
      <c r="G36">
        <f t="shared" si="4"/>
        <v>1</v>
      </c>
      <c r="H36">
        <f t="shared" si="5"/>
        <v>16.422000000000001</v>
      </c>
      <c r="I36">
        <f t="shared" si="6"/>
        <v>2.4900839999999982</v>
      </c>
    </row>
    <row r="37" spans="1:9" x14ac:dyDescent="0.3">
      <c r="A37" s="4">
        <v>36</v>
      </c>
      <c r="B37" s="4">
        <v>16</v>
      </c>
      <c r="C37">
        <f t="shared" si="0"/>
        <v>0</v>
      </c>
      <c r="D37">
        <f t="shared" si="1"/>
        <v>-2</v>
      </c>
      <c r="E37">
        <f t="shared" si="2"/>
        <v>0</v>
      </c>
      <c r="F37">
        <f t="shared" si="3"/>
        <v>0</v>
      </c>
      <c r="G37">
        <f t="shared" si="4"/>
        <v>4</v>
      </c>
      <c r="H37">
        <f t="shared" si="5"/>
        <v>18.001000000000001</v>
      </c>
      <c r="I37">
        <f t="shared" si="6"/>
        <v>1.0000000000024443E-6</v>
      </c>
    </row>
    <row r="38" spans="1:9" x14ac:dyDescent="0.3">
      <c r="A38" s="4">
        <v>37</v>
      </c>
      <c r="B38" s="4">
        <v>19</v>
      </c>
      <c r="C38">
        <f t="shared" si="0"/>
        <v>1</v>
      </c>
      <c r="D38">
        <f t="shared" si="1"/>
        <v>1</v>
      </c>
      <c r="E38">
        <f t="shared" si="2"/>
        <v>1</v>
      </c>
      <c r="F38">
        <f t="shared" si="3"/>
        <v>1</v>
      </c>
      <c r="G38">
        <f t="shared" si="4"/>
        <v>1</v>
      </c>
      <c r="H38">
        <f t="shared" si="5"/>
        <v>18.790500000000002</v>
      </c>
      <c r="I38">
        <f t="shared" si="6"/>
        <v>0.62489025000000242</v>
      </c>
    </row>
    <row r="39" spans="1:9" x14ac:dyDescent="0.3">
      <c r="A39" s="4">
        <v>39</v>
      </c>
      <c r="B39" s="4">
        <v>19</v>
      </c>
      <c r="C39">
        <f t="shared" si="0"/>
        <v>3</v>
      </c>
      <c r="D39">
        <f t="shared" si="1"/>
        <v>1</v>
      </c>
      <c r="E39">
        <f t="shared" si="2"/>
        <v>3</v>
      </c>
      <c r="F39">
        <f t="shared" si="3"/>
        <v>9</v>
      </c>
      <c r="G39">
        <f t="shared" si="4"/>
        <v>1</v>
      </c>
      <c r="H39">
        <f t="shared" si="5"/>
        <v>20.369499999999999</v>
      </c>
      <c r="I39">
        <f t="shared" si="6"/>
        <v>5.6145302499999934</v>
      </c>
    </row>
    <row r="40" spans="1:9" x14ac:dyDescent="0.3">
      <c r="A40" s="4">
        <v>42</v>
      </c>
      <c r="B40" s="4">
        <v>24</v>
      </c>
      <c r="C40">
        <f t="shared" si="0"/>
        <v>6</v>
      </c>
      <c r="D40">
        <f t="shared" si="1"/>
        <v>6</v>
      </c>
      <c r="E40">
        <f t="shared" si="2"/>
        <v>36</v>
      </c>
      <c r="F40">
        <f t="shared" si="3"/>
        <v>36</v>
      </c>
      <c r="G40">
        <f t="shared" si="4"/>
        <v>36</v>
      </c>
      <c r="H40">
        <f t="shared" si="5"/>
        <v>22.738</v>
      </c>
      <c r="I40">
        <f t="shared" si="6"/>
        <v>22.448643999999994</v>
      </c>
    </row>
    <row r="41" spans="1:9" x14ac:dyDescent="0.3">
      <c r="A41">
        <f>AVERAGE(A33:A40)</f>
        <v>36</v>
      </c>
      <c r="B41">
        <f>AVERAGE(B33:B40)</f>
        <v>18</v>
      </c>
      <c r="E41">
        <f>SUM(E33:E40)</f>
        <v>60</v>
      </c>
      <c r="F41">
        <f>SUM(F33:F40)</f>
        <v>76</v>
      </c>
      <c r="G41">
        <f>SUM(G33:G40)</f>
        <v>56</v>
      </c>
      <c r="I41">
        <f>SUM(I33:I40)</f>
        <v>47.371586999999991</v>
      </c>
    </row>
    <row r="43" spans="1:9" x14ac:dyDescent="0.3">
      <c r="A43" t="s">
        <v>23</v>
      </c>
      <c r="B43">
        <f>60/76</f>
        <v>0.78947368421052633</v>
      </c>
    </row>
    <row r="44" spans="1:9" x14ac:dyDescent="0.3">
      <c r="A44" t="s">
        <v>24</v>
      </c>
      <c r="B44">
        <f xml:space="preserve"> 18- 0.7895 *36</f>
        <v>-10.422000000000001</v>
      </c>
    </row>
    <row r="45" spans="1:9" x14ac:dyDescent="0.3">
      <c r="A45" t="s">
        <v>25</v>
      </c>
    </row>
    <row r="47" spans="1:9" x14ac:dyDescent="0.3">
      <c r="A47" t="s">
        <v>26</v>
      </c>
    </row>
    <row r="48" spans="1:9" x14ac:dyDescent="0.3">
      <c r="A48" t="s">
        <v>27</v>
      </c>
      <c r="B48">
        <f xml:space="preserve"> -10.42+0.79*40</f>
        <v>21.18</v>
      </c>
    </row>
    <row r="50" spans="1:1" x14ac:dyDescent="0.3">
      <c r="A50" t="s">
        <v>28</v>
      </c>
    </row>
    <row r="51" spans="1:1" x14ac:dyDescent="0.3">
      <c r="A51">
        <f>RSQ(B3:B10,C3:C10)</f>
        <v>0.8458646616541351</v>
      </c>
    </row>
  </sheetData>
  <pageMargins left="0.7" right="0.7" top="0.75" bottom="0.75" header="0.3" footer="0.3"/>
  <drawing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D9F251-A184-4574-B148-6CB29CDD414B}">
  <dimension ref="A1:B32"/>
  <sheetViews>
    <sheetView topLeftCell="A26" workbookViewId="0">
      <selection activeCell="D21" sqref="D21"/>
    </sheetView>
  </sheetViews>
  <sheetFormatPr defaultRowHeight="14.4" x14ac:dyDescent="0.3"/>
  <cols>
    <col min="1" max="1" width="24.5546875" customWidth="1"/>
  </cols>
  <sheetData>
    <row r="1" spans="1:2" x14ac:dyDescent="0.3">
      <c r="A1" t="s">
        <v>29</v>
      </c>
    </row>
    <row r="2" spans="1:2" x14ac:dyDescent="0.3">
      <c r="A2" s="4" t="s">
        <v>30</v>
      </c>
      <c r="B2" s="4" t="s">
        <v>31</v>
      </c>
    </row>
    <row r="3" spans="1:2" x14ac:dyDescent="0.3">
      <c r="A3" s="4">
        <v>574</v>
      </c>
      <c r="B3" s="4">
        <v>960</v>
      </c>
    </row>
    <row r="4" spans="1:2" x14ac:dyDescent="0.3">
      <c r="A4" s="4">
        <v>635</v>
      </c>
      <c r="B4" s="4">
        <v>1779</v>
      </c>
    </row>
    <row r="5" spans="1:2" x14ac:dyDescent="0.3">
      <c r="A5" s="4">
        <v>533</v>
      </c>
      <c r="B5" s="4">
        <v>651</v>
      </c>
    </row>
    <row r="6" spans="1:2" x14ac:dyDescent="0.3">
      <c r="A6" s="4">
        <v>560</v>
      </c>
      <c r="B6" s="4">
        <v>831</v>
      </c>
    </row>
    <row r="7" spans="1:2" x14ac:dyDescent="0.3">
      <c r="A7" s="4">
        <v>628</v>
      </c>
      <c r="B7" s="4">
        <v>1460</v>
      </c>
    </row>
    <row r="8" spans="1:2" x14ac:dyDescent="0.3">
      <c r="A8" s="4">
        <v>615</v>
      </c>
      <c r="B8" s="4">
        <v>1370</v>
      </c>
    </row>
    <row r="9" spans="1:2" x14ac:dyDescent="0.3">
      <c r="A9" s="4">
        <v>540</v>
      </c>
      <c r="B9" s="4">
        <v>851</v>
      </c>
    </row>
    <row r="10" spans="1:2" x14ac:dyDescent="0.3">
      <c r="A10" s="4">
        <v>587</v>
      </c>
      <c r="B10" s="4">
        <v>1220</v>
      </c>
    </row>
    <row r="11" spans="1:2" x14ac:dyDescent="0.3">
      <c r="A11" s="4">
        <v>656</v>
      </c>
      <c r="B11" s="4">
        <v>1889</v>
      </c>
    </row>
    <row r="12" spans="1:2" x14ac:dyDescent="0.3">
      <c r="A12" s="4">
        <v>594</v>
      </c>
      <c r="B12" s="4">
        <v>1370</v>
      </c>
    </row>
    <row r="13" spans="1:2" x14ac:dyDescent="0.3">
      <c r="A13" s="4">
        <v>622</v>
      </c>
      <c r="B13" s="4">
        <v>1609</v>
      </c>
    </row>
    <row r="14" spans="1:2" x14ac:dyDescent="0.3">
      <c r="A14" s="4">
        <v>567</v>
      </c>
      <c r="B14" s="4">
        <v>1120</v>
      </c>
    </row>
    <row r="16" spans="1:2" x14ac:dyDescent="0.3">
      <c r="A16" t="s">
        <v>71</v>
      </c>
      <c r="B16" s="7" t="s">
        <v>73</v>
      </c>
    </row>
    <row r="17" spans="1:2" x14ac:dyDescent="0.3">
      <c r="A17" t="s">
        <v>72</v>
      </c>
      <c r="B17" s="8" t="s">
        <v>74</v>
      </c>
    </row>
    <row r="32" spans="1:2" x14ac:dyDescent="0.3">
      <c r="A32" t="s">
        <v>68</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107782-293C-47E1-9B63-E83DD1366150}">
  <dimension ref="A1:F50"/>
  <sheetViews>
    <sheetView topLeftCell="A7" zoomScaleNormal="100" workbookViewId="0">
      <selection activeCell="I20" sqref="I20"/>
    </sheetView>
  </sheetViews>
  <sheetFormatPr defaultRowHeight="14.4" x14ac:dyDescent="0.3"/>
  <cols>
    <col min="3" max="3" width="18.5546875" customWidth="1"/>
    <col min="4" max="4" width="12.21875" customWidth="1"/>
    <col min="5" max="5" width="17.33203125" bestFit="1" customWidth="1"/>
    <col min="6" max="6" width="31.5546875" bestFit="1" customWidth="1"/>
  </cols>
  <sheetData>
    <row r="1" spans="1:3" x14ac:dyDescent="0.3">
      <c r="A1" t="s">
        <v>33</v>
      </c>
    </row>
    <row r="2" spans="1:3" x14ac:dyDescent="0.3">
      <c r="A2" s="5" t="s">
        <v>34</v>
      </c>
      <c r="B2" s="5" t="s">
        <v>35</v>
      </c>
      <c r="C2" s="5" t="s">
        <v>36</v>
      </c>
    </row>
    <row r="3" spans="1:3" x14ac:dyDescent="0.3">
      <c r="A3" s="9" t="s">
        <v>38</v>
      </c>
      <c r="B3" s="5">
        <v>180</v>
      </c>
      <c r="C3" s="5">
        <v>76</v>
      </c>
    </row>
    <row r="4" spans="1:3" x14ac:dyDescent="0.3">
      <c r="A4" s="9" t="s">
        <v>39</v>
      </c>
      <c r="B4" s="5">
        <v>150</v>
      </c>
      <c r="C4" s="5">
        <v>71</v>
      </c>
    </row>
    <row r="5" spans="1:3" x14ac:dyDescent="0.3">
      <c r="A5" s="9" t="s">
        <v>40</v>
      </c>
      <c r="B5" s="5">
        <v>95</v>
      </c>
      <c r="C5" s="5">
        <v>61</v>
      </c>
    </row>
    <row r="6" spans="1:3" x14ac:dyDescent="0.3">
      <c r="A6" s="9" t="s">
        <v>41</v>
      </c>
      <c r="B6" s="5">
        <v>70</v>
      </c>
      <c r="C6" s="5">
        <v>56</v>
      </c>
    </row>
    <row r="7" spans="1:3" x14ac:dyDescent="0.3">
      <c r="A7" s="9" t="s">
        <v>42</v>
      </c>
      <c r="B7" s="5">
        <v>70</v>
      </c>
      <c r="C7" s="5">
        <v>40</v>
      </c>
    </row>
    <row r="8" spans="1:3" x14ac:dyDescent="0.3">
      <c r="A8" s="9" t="s">
        <v>43</v>
      </c>
      <c r="B8" s="5">
        <v>35</v>
      </c>
      <c r="C8" s="5">
        <v>26</v>
      </c>
    </row>
    <row r="10" spans="1:3" x14ac:dyDescent="0.3">
      <c r="A10" s="10" t="s">
        <v>44</v>
      </c>
    </row>
    <row r="12" spans="1:3" x14ac:dyDescent="0.3">
      <c r="A12" s="13" t="s">
        <v>69</v>
      </c>
    </row>
    <row r="31" spans="1:1" x14ac:dyDescent="0.3">
      <c r="A31" t="s">
        <v>45</v>
      </c>
    </row>
    <row r="33" spans="1:6" x14ac:dyDescent="0.3">
      <c r="A33" s="5" t="s">
        <v>35</v>
      </c>
      <c r="B33" s="5" t="s">
        <v>36</v>
      </c>
      <c r="C33" t="s">
        <v>46</v>
      </c>
      <c r="D33" t="s">
        <v>20</v>
      </c>
      <c r="E33" t="s">
        <v>22</v>
      </c>
      <c r="F33" t="s">
        <v>47</v>
      </c>
    </row>
    <row r="34" spans="1:6" x14ac:dyDescent="0.3">
      <c r="A34" s="5">
        <v>180</v>
      </c>
      <c r="B34" s="5">
        <v>76</v>
      </c>
      <c r="C34">
        <f>23.2+0.318*A34</f>
        <v>80.44</v>
      </c>
      <c r="D34">
        <f>(B34-$B$40)^2</f>
        <v>441</v>
      </c>
      <c r="E34">
        <f>(C34-$B$40)^2</f>
        <v>647.19359999999983</v>
      </c>
      <c r="F34">
        <f t="shared" ref="F34:F39" si="0">(B34-C34)^2</f>
        <v>19.713599999999978</v>
      </c>
    </row>
    <row r="35" spans="1:6" x14ac:dyDescent="0.3">
      <c r="A35" s="5">
        <v>150</v>
      </c>
      <c r="B35" s="5">
        <v>71</v>
      </c>
      <c r="C35">
        <f t="shared" ref="C35:C39" si="1">23.2+0.318*A35</f>
        <v>70.900000000000006</v>
      </c>
      <c r="D35">
        <f t="shared" ref="D35:D39" si="2">(B35-$B$40)^2</f>
        <v>256</v>
      </c>
      <c r="E35">
        <f t="shared" ref="E35:E39" si="3">(C35-$B$40)^2</f>
        <v>252.81000000000017</v>
      </c>
      <c r="F35">
        <f t="shared" si="0"/>
        <v>9.999999999998864E-3</v>
      </c>
    </row>
    <row r="36" spans="1:6" x14ac:dyDescent="0.3">
      <c r="A36" s="5">
        <v>95</v>
      </c>
      <c r="B36" s="5">
        <v>61</v>
      </c>
      <c r="C36">
        <f t="shared" si="1"/>
        <v>53.41</v>
      </c>
      <c r="D36">
        <f t="shared" si="2"/>
        <v>36</v>
      </c>
      <c r="E36">
        <f t="shared" si="3"/>
        <v>2.5281000000000109</v>
      </c>
      <c r="F36">
        <f t="shared" si="0"/>
        <v>57.60810000000005</v>
      </c>
    </row>
    <row r="37" spans="1:6" x14ac:dyDescent="0.3">
      <c r="A37" s="5">
        <v>70</v>
      </c>
      <c r="B37" s="5">
        <v>56</v>
      </c>
      <c r="C37">
        <f t="shared" si="1"/>
        <v>45.46</v>
      </c>
      <c r="D37">
        <f t="shared" si="2"/>
        <v>1</v>
      </c>
      <c r="E37">
        <f t="shared" si="3"/>
        <v>91.011599999999987</v>
      </c>
      <c r="F37">
        <f t="shared" si="0"/>
        <v>111.09159999999999</v>
      </c>
    </row>
    <row r="38" spans="1:6" x14ac:dyDescent="0.3">
      <c r="A38" s="5">
        <v>70</v>
      </c>
      <c r="B38" s="5">
        <v>40</v>
      </c>
      <c r="C38">
        <f t="shared" si="1"/>
        <v>45.46</v>
      </c>
      <c r="D38">
        <f t="shared" si="2"/>
        <v>225</v>
      </c>
      <c r="E38">
        <f t="shared" si="3"/>
        <v>91.011599999999987</v>
      </c>
      <c r="F38">
        <f t="shared" si="0"/>
        <v>29.811600000000009</v>
      </c>
    </row>
    <row r="39" spans="1:6" x14ac:dyDescent="0.3">
      <c r="A39" s="5">
        <v>35</v>
      </c>
      <c r="B39" s="5">
        <v>26</v>
      </c>
      <c r="C39">
        <f t="shared" si="1"/>
        <v>34.33</v>
      </c>
      <c r="D39">
        <f t="shared" si="2"/>
        <v>841</v>
      </c>
      <c r="E39">
        <f t="shared" si="3"/>
        <v>427.24890000000005</v>
      </c>
      <c r="F39">
        <f t="shared" si="0"/>
        <v>69.388899999999978</v>
      </c>
    </row>
    <row r="40" spans="1:6" x14ac:dyDescent="0.3">
      <c r="A40">
        <f>AVERAGE(A34:A39)</f>
        <v>100</v>
      </c>
      <c r="B40">
        <f>AVERAGE(B34:B39)</f>
        <v>55</v>
      </c>
      <c r="D40">
        <f>SUM(D34:D39)</f>
        <v>1800</v>
      </c>
      <c r="E40">
        <f>SUM(E34:E39)</f>
        <v>1511.8038000000001</v>
      </c>
      <c r="F40">
        <f>SUM(F34:F39)</f>
        <v>287.62379999999996</v>
      </c>
    </row>
    <row r="42" spans="1:6" x14ac:dyDescent="0.3">
      <c r="A42" t="s">
        <v>48</v>
      </c>
      <c r="B42">
        <v>1800</v>
      </c>
    </row>
    <row r="43" spans="1:6" x14ac:dyDescent="0.3">
      <c r="A43" t="s">
        <v>49</v>
      </c>
      <c r="B43">
        <v>1511.8</v>
      </c>
    </row>
    <row r="44" spans="1:6" x14ac:dyDescent="0.3">
      <c r="A44" t="s">
        <v>37</v>
      </c>
      <c r="B44">
        <v>287.62</v>
      </c>
    </row>
    <row r="46" spans="1:6" x14ac:dyDescent="0.3">
      <c r="A46" t="s">
        <v>50</v>
      </c>
    </row>
    <row r="47" spans="1:6" x14ac:dyDescent="0.3">
      <c r="A47" t="s">
        <v>32</v>
      </c>
      <c r="B47">
        <f>B43/B42</f>
        <v>0.83988888888888891</v>
      </c>
    </row>
    <row r="49" spans="1:1" x14ac:dyDescent="0.3">
      <c r="A49" t="s">
        <v>51</v>
      </c>
    </row>
    <row r="50" spans="1:1" x14ac:dyDescent="0.3">
      <c r="A50">
        <f>CORREL(B34:B39,A34:A39)</f>
        <v>0.91662916716649068</v>
      </c>
    </row>
  </sheetData>
  <pageMargins left="0.7" right="0.7" top="0.75" bottom="0.75" header="0.3" footer="0.3"/>
  <drawing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0EDEDC-A0E7-434D-B6EB-9FC7A33DD3AE}">
  <dimension ref="A1:G58"/>
  <sheetViews>
    <sheetView topLeftCell="A3" zoomScale="107" workbookViewId="0">
      <selection activeCell="K10" sqref="K10"/>
    </sheetView>
  </sheetViews>
  <sheetFormatPr defaultRowHeight="14.4" x14ac:dyDescent="0.3"/>
  <cols>
    <col min="1" max="1" width="16.5546875" bestFit="1" customWidth="1"/>
    <col min="2" max="2" width="23.44140625" bestFit="1" customWidth="1"/>
    <col min="4" max="4" width="18.5546875" customWidth="1"/>
    <col min="6" max="6" width="21.44140625" bestFit="1" customWidth="1"/>
  </cols>
  <sheetData>
    <row r="1" spans="1:7" ht="15.6" x14ac:dyDescent="0.3">
      <c r="A1" s="2" t="s">
        <v>1</v>
      </c>
      <c r="B1" s="2" t="s">
        <v>0</v>
      </c>
      <c r="D1" t="s">
        <v>52</v>
      </c>
    </row>
    <row r="2" spans="1:7" ht="15.6" x14ac:dyDescent="0.3">
      <c r="A2" s="1">
        <v>13</v>
      </c>
      <c r="B2" s="1">
        <v>2.9620000000000002</v>
      </c>
    </row>
    <row r="3" spans="1:7" ht="15.6" x14ac:dyDescent="0.3">
      <c r="A3" s="1">
        <v>12</v>
      </c>
      <c r="B3" s="1">
        <v>0.70799999999999996</v>
      </c>
      <c r="D3" t="s">
        <v>53</v>
      </c>
    </row>
    <row r="4" spans="1:7" ht="16.2" thickBot="1" x14ac:dyDescent="0.35">
      <c r="A4" s="1">
        <v>8</v>
      </c>
      <c r="B4" s="1">
        <v>0.88500000000000001</v>
      </c>
    </row>
    <row r="5" spans="1:7" ht="15.6" x14ac:dyDescent="0.3">
      <c r="A5" s="1">
        <v>12</v>
      </c>
      <c r="B5" s="1">
        <v>1.6519999999999999</v>
      </c>
      <c r="D5" s="12" t="s">
        <v>1</v>
      </c>
      <c r="E5" s="12"/>
      <c r="F5" s="12" t="s">
        <v>0</v>
      </c>
      <c r="G5" s="12"/>
    </row>
    <row r="6" spans="1:7" ht="15.6" x14ac:dyDescent="0.3">
      <c r="A6" s="1">
        <v>11</v>
      </c>
      <c r="B6" s="1">
        <v>2.0910000000000002</v>
      </c>
    </row>
    <row r="7" spans="1:7" ht="15.6" x14ac:dyDescent="0.3">
      <c r="A7" s="1">
        <v>17</v>
      </c>
      <c r="B7" s="1">
        <v>2.6269999999999998</v>
      </c>
      <c r="D7" t="s">
        <v>54</v>
      </c>
      <c r="E7">
        <v>12.261904761904763</v>
      </c>
      <c r="F7" t="s">
        <v>54</v>
      </c>
      <c r="G7">
        <v>1.9224047619047615</v>
      </c>
    </row>
    <row r="8" spans="1:7" ht="15.6" x14ac:dyDescent="0.3">
      <c r="A8" s="1">
        <v>18</v>
      </c>
      <c r="B8" s="1">
        <v>3.83</v>
      </c>
      <c r="D8" t="s">
        <v>55</v>
      </c>
      <c r="E8">
        <v>0.48323763377484485</v>
      </c>
      <c r="F8" t="s">
        <v>55</v>
      </c>
      <c r="G8">
        <v>0.16525728386878608</v>
      </c>
    </row>
    <row r="9" spans="1:7" ht="15.6" x14ac:dyDescent="0.3">
      <c r="A9" s="1">
        <v>8</v>
      </c>
      <c r="B9" s="1">
        <v>0.36799999999999999</v>
      </c>
      <c r="D9" t="s">
        <v>56</v>
      </c>
      <c r="E9">
        <v>12</v>
      </c>
      <c r="F9" t="s">
        <v>56</v>
      </c>
      <c r="G9">
        <v>1.881</v>
      </c>
    </row>
    <row r="10" spans="1:7" ht="15.6" x14ac:dyDescent="0.3">
      <c r="A10" s="1">
        <v>13</v>
      </c>
      <c r="B10" s="1">
        <v>1.1419999999999999</v>
      </c>
      <c r="D10" t="s">
        <v>57</v>
      </c>
      <c r="E10">
        <v>8</v>
      </c>
      <c r="F10" t="s">
        <v>57</v>
      </c>
      <c r="G10" t="e">
        <v>#N/A</v>
      </c>
    </row>
    <row r="11" spans="1:7" ht="15.6" x14ac:dyDescent="0.3">
      <c r="A11" s="1">
        <v>8</v>
      </c>
      <c r="B11" s="1">
        <v>0.64500000000000002</v>
      </c>
      <c r="D11" t="s">
        <v>58</v>
      </c>
      <c r="E11">
        <v>3.1317378002069498</v>
      </c>
      <c r="F11" t="s">
        <v>58</v>
      </c>
      <c r="G11">
        <v>1.0709896052767827</v>
      </c>
    </row>
    <row r="12" spans="1:7" ht="15.6" x14ac:dyDescent="0.3">
      <c r="A12" s="1">
        <v>9</v>
      </c>
      <c r="B12" s="1">
        <v>1.028</v>
      </c>
      <c r="D12" t="s">
        <v>59</v>
      </c>
      <c r="E12">
        <v>9.8077816492450651</v>
      </c>
      <c r="F12" t="s">
        <v>59</v>
      </c>
      <c r="G12">
        <v>1.1470187346109186</v>
      </c>
    </row>
    <row r="13" spans="1:7" ht="15.6" x14ac:dyDescent="0.3">
      <c r="A13" s="1">
        <v>16</v>
      </c>
      <c r="B13" s="1">
        <v>2.8010000000000002</v>
      </c>
      <c r="D13" t="s">
        <v>60</v>
      </c>
      <c r="E13">
        <v>-1.137109498098503</v>
      </c>
      <c r="F13" t="s">
        <v>60</v>
      </c>
      <c r="G13">
        <v>-0.97488875392921415</v>
      </c>
    </row>
    <row r="14" spans="1:7" ht="15.6" x14ac:dyDescent="0.3">
      <c r="A14" s="1">
        <v>12</v>
      </c>
      <c r="B14" s="1">
        <v>1.405</v>
      </c>
      <c r="D14" t="s">
        <v>61</v>
      </c>
      <c r="E14">
        <v>0.21035727312391764</v>
      </c>
      <c r="F14" t="s">
        <v>61</v>
      </c>
      <c r="G14">
        <v>0.19316440439918781</v>
      </c>
    </row>
    <row r="15" spans="1:7" ht="15.6" x14ac:dyDescent="0.3">
      <c r="A15" s="1">
        <v>9</v>
      </c>
      <c r="B15" s="1">
        <v>1.4330000000000001</v>
      </c>
      <c r="D15" t="s">
        <v>62</v>
      </c>
      <c r="E15">
        <v>10</v>
      </c>
      <c r="F15" t="s">
        <v>62</v>
      </c>
      <c r="G15">
        <v>4.0609999999999999</v>
      </c>
    </row>
    <row r="16" spans="1:7" ht="15.6" x14ac:dyDescent="0.3">
      <c r="A16" s="1">
        <v>10</v>
      </c>
      <c r="B16" s="1">
        <v>3.9E-2</v>
      </c>
      <c r="D16" t="s">
        <v>63</v>
      </c>
      <c r="E16">
        <v>8</v>
      </c>
      <c r="F16" t="s">
        <v>63</v>
      </c>
      <c r="G16">
        <v>3.9E-2</v>
      </c>
    </row>
    <row r="17" spans="1:7" ht="15.6" x14ac:dyDescent="0.3">
      <c r="A17" s="1">
        <v>9</v>
      </c>
      <c r="B17" s="1">
        <v>0.33800000000000002</v>
      </c>
      <c r="D17" t="s">
        <v>64</v>
      </c>
      <c r="E17">
        <v>18</v>
      </c>
      <c r="F17" t="s">
        <v>64</v>
      </c>
      <c r="G17">
        <v>4.0999999999999996</v>
      </c>
    </row>
    <row r="18" spans="1:7" ht="15.6" x14ac:dyDescent="0.3">
      <c r="A18" s="1">
        <v>11</v>
      </c>
      <c r="B18" s="1">
        <v>1.849</v>
      </c>
      <c r="D18" t="s">
        <v>65</v>
      </c>
      <c r="E18">
        <v>515</v>
      </c>
      <c r="F18" t="s">
        <v>65</v>
      </c>
      <c r="G18">
        <v>80.740999999999985</v>
      </c>
    </row>
    <row r="19" spans="1:7" ht="16.2" thickBot="1" x14ac:dyDescent="0.35">
      <c r="A19" s="1">
        <v>12</v>
      </c>
      <c r="B19" s="1">
        <v>2.246</v>
      </c>
      <c r="D19" s="11" t="s">
        <v>66</v>
      </c>
      <c r="E19" s="11">
        <v>42</v>
      </c>
      <c r="F19" s="11" t="s">
        <v>66</v>
      </c>
      <c r="G19" s="11">
        <v>42</v>
      </c>
    </row>
    <row r="20" spans="1:7" ht="15.6" x14ac:dyDescent="0.3">
      <c r="A20" s="1">
        <v>14</v>
      </c>
      <c r="B20" s="1">
        <v>2.855</v>
      </c>
    </row>
    <row r="21" spans="1:7" ht="15.6" x14ac:dyDescent="0.3">
      <c r="A21" s="1">
        <v>14</v>
      </c>
      <c r="B21" s="1">
        <v>2.3519999999999999</v>
      </c>
    </row>
    <row r="22" spans="1:7" ht="15.6" x14ac:dyDescent="0.3">
      <c r="A22" s="1">
        <v>11</v>
      </c>
      <c r="B22" s="1">
        <v>1.294</v>
      </c>
    </row>
    <row r="23" spans="1:7" ht="15.6" x14ac:dyDescent="0.3">
      <c r="A23" s="1">
        <v>17</v>
      </c>
      <c r="B23" s="1">
        <v>4.0999999999999996</v>
      </c>
    </row>
    <row r="24" spans="1:7" ht="15.6" x14ac:dyDescent="0.3">
      <c r="A24" s="1">
        <v>8</v>
      </c>
      <c r="B24" s="1">
        <v>2.19</v>
      </c>
    </row>
    <row r="25" spans="1:7" ht="15.6" x14ac:dyDescent="0.3">
      <c r="A25" s="1">
        <v>16</v>
      </c>
      <c r="B25" s="1">
        <v>3.6230000000000002</v>
      </c>
    </row>
    <row r="26" spans="1:7" ht="15.6" x14ac:dyDescent="0.3">
      <c r="A26" s="1">
        <v>15</v>
      </c>
      <c r="B26" s="1">
        <v>2.6230000000000002</v>
      </c>
    </row>
    <row r="27" spans="1:7" ht="15.6" x14ac:dyDescent="0.3">
      <c r="A27" s="1">
        <v>9</v>
      </c>
      <c r="B27" s="1">
        <v>0.83499999999999996</v>
      </c>
    </row>
    <row r="28" spans="1:7" ht="15.6" x14ac:dyDescent="0.3">
      <c r="A28" s="1">
        <v>8</v>
      </c>
      <c r="B28" s="1">
        <v>0.82</v>
      </c>
    </row>
    <row r="29" spans="1:7" ht="15.6" x14ac:dyDescent="0.3">
      <c r="A29" s="1">
        <v>14</v>
      </c>
      <c r="B29" s="1">
        <v>2.89</v>
      </c>
    </row>
    <row r="30" spans="1:7" ht="15.6" x14ac:dyDescent="0.3">
      <c r="A30" s="1">
        <v>8</v>
      </c>
      <c r="B30" s="1">
        <v>1.2669999999999999</v>
      </c>
    </row>
    <row r="31" spans="1:7" ht="15.6" x14ac:dyDescent="0.3">
      <c r="A31" s="1">
        <v>15</v>
      </c>
      <c r="B31" s="1">
        <v>3.2240000000000002</v>
      </c>
    </row>
    <row r="32" spans="1:7" ht="15.6" x14ac:dyDescent="0.3">
      <c r="A32" s="1">
        <v>10</v>
      </c>
      <c r="B32" s="1">
        <v>1.014</v>
      </c>
    </row>
    <row r="33" spans="1:4" ht="15.6" x14ac:dyDescent="0.3">
      <c r="A33" s="1">
        <v>10</v>
      </c>
      <c r="B33" s="1">
        <v>0.49299999999999999</v>
      </c>
    </row>
    <row r="34" spans="1:4" ht="15.6" x14ac:dyDescent="0.3">
      <c r="A34" s="1">
        <v>14</v>
      </c>
      <c r="B34" s="1">
        <v>1.4430000000000001</v>
      </c>
    </row>
    <row r="35" spans="1:4" ht="15.6" x14ac:dyDescent="0.3">
      <c r="A35" s="1">
        <v>18</v>
      </c>
      <c r="B35" s="1">
        <v>3.6139999999999999</v>
      </c>
    </row>
    <row r="36" spans="1:4" ht="15.6" x14ac:dyDescent="0.3">
      <c r="A36" s="1">
        <v>10</v>
      </c>
      <c r="B36" s="1">
        <v>1.9259999999999999</v>
      </c>
    </row>
    <row r="37" spans="1:4" ht="15.6" x14ac:dyDescent="0.3">
      <c r="A37" s="1">
        <v>14</v>
      </c>
      <c r="B37" s="1">
        <v>1.643</v>
      </c>
      <c r="D37" t="s">
        <v>67</v>
      </c>
    </row>
    <row r="38" spans="1:4" ht="15.6" x14ac:dyDescent="0.3">
      <c r="A38" s="1">
        <v>16</v>
      </c>
      <c r="B38" s="1">
        <v>2.9430000000000001</v>
      </c>
      <c r="D38" t="s">
        <v>70</v>
      </c>
    </row>
    <row r="39" spans="1:4" ht="15.6" x14ac:dyDescent="0.3">
      <c r="A39" s="1">
        <v>12</v>
      </c>
      <c r="B39" s="1">
        <v>1.913</v>
      </c>
      <c r="D39" s="14"/>
    </row>
    <row r="40" spans="1:4" ht="15.6" x14ac:dyDescent="0.3">
      <c r="A40" s="1">
        <v>15</v>
      </c>
      <c r="B40" s="1">
        <v>2.8140000000000001</v>
      </c>
      <c r="D40" s="14"/>
    </row>
    <row r="41" spans="1:4" ht="15.6" x14ac:dyDescent="0.3">
      <c r="A41" s="1">
        <v>13</v>
      </c>
      <c r="B41" s="1">
        <v>2.6339999999999999</v>
      </c>
      <c r="D41" s="14"/>
    </row>
    <row r="42" spans="1:4" ht="15.6" x14ac:dyDescent="0.3">
      <c r="A42" s="1">
        <v>9</v>
      </c>
      <c r="B42" s="1">
        <v>0.92600000000000005</v>
      </c>
      <c r="D42" s="14"/>
    </row>
    <row r="43" spans="1:4" ht="15.6" x14ac:dyDescent="0.3">
      <c r="A43" s="1">
        <v>17</v>
      </c>
      <c r="B43" s="1">
        <v>3.2559999999999998</v>
      </c>
      <c r="D43" s="14"/>
    </row>
    <row r="44" spans="1:4" x14ac:dyDescent="0.3">
      <c r="D44" s="14"/>
    </row>
    <row r="45" spans="1:4" x14ac:dyDescent="0.3">
      <c r="D45" s="6"/>
    </row>
    <row r="46" spans="1:4" x14ac:dyDescent="0.3">
      <c r="D46" s="6"/>
    </row>
    <row r="47" spans="1:4" x14ac:dyDescent="0.3">
      <c r="D47" s="6"/>
    </row>
    <row r="48" spans="1:4" x14ac:dyDescent="0.3">
      <c r="D48" s="6"/>
    </row>
    <row r="49" spans="4:4" x14ac:dyDescent="0.3">
      <c r="D49" s="6"/>
    </row>
    <row r="50" spans="4:4" x14ac:dyDescent="0.3">
      <c r="D50" s="6"/>
    </row>
    <row r="51" spans="4:4" x14ac:dyDescent="0.3">
      <c r="D51" s="6"/>
    </row>
    <row r="52" spans="4:4" x14ac:dyDescent="0.3">
      <c r="D52" s="6"/>
    </row>
    <row r="53" spans="4:4" x14ac:dyDescent="0.3">
      <c r="D53" s="6"/>
    </row>
    <row r="54" spans="4:4" x14ac:dyDescent="0.3">
      <c r="D54" s="6"/>
    </row>
    <row r="55" spans="4:4" x14ac:dyDescent="0.3">
      <c r="D55" s="6"/>
    </row>
    <row r="56" spans="4:4" x14ac:dyDescent="0.3">
      <c r="D56" s="6"/>
    </row>
    <row r="57" spans="4:4" x14ac:dyDescent="0.3">
      <c r="D57" s="6"/>
    </row>
    <row r="58" spans="4:4" x14ac:dyDescent="0.3">
      <c r="D58" s="6"/>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o V y e V j i y G d 2 k A A A A 9 g A A A B I A H A B D b 2 5 m a W c v U G F j a 2 F n Z S 5 4 b W w g o h g A K K A U A A A A A A A A A A A A A A A A A A A A A A A A A A A A h Y 9 N D o I w G E S v Q r q n P 0 i M I a U s 3 E p i Q j R u m 1 K h E T 4 M L Z a 7 u f B I X k G M o u 5 c z p u 3 m L l f b z w b 2 y a 4 6 N 6 a D l L E M E W B B t W V B q o U D e 4 Y r l A m + F a q k 6 x 0 M M l g k 9 G W K a q d O y e E e O + x X + C u r 0 h E K S O H f F O o W r c S f W T z X w 4 N W C d B a S T 4 / j V G R J i x J Y 5 p j C k n M + S 5 g a 8 Q T X u f 7 Q / k 6 6 F x Q 6 + F h n B X c D J H T t 4 f x A N Q S w M E F A A C A A g A o V y e V 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K F c n l Y o i k e 4 D g A A A B E A A A A T A B w A R m 9 y b X V s Y X M v U 2 V j d G l v b j E u b S C i G A A o o B Q A A A A A A A A A A A A A A A A A A A A A A A A A A A A r T k 0 u y c z P U w i G 0 I b W A F B L A Q I t A B Q A A g A I A K F c n l Y 4 s h n d p A A A A P Y A A A A S A A A A A A A A A A A A A A A A A A A A A A B D b 2 5 m a W c v U G F j a 2 F n Z S 5 4 b W x Q S w E C L Q A U A A I A C A C h X J 5 W D 8 r p q 6 Q A A A D p A A A A E w A A A A A A A A A A A A A A A A D w A A A A W 0 N v b n R l b n R f V H l w Z X N d L n h t b F B L A Q I t A B Q A A g A I A K F c n l Y 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C H u Y 7 n u A F e T 4 i / D 9 R K D O S v A A A A A A I A A A A A A B B m A A A A A Q A A I A A A A O + L 6 g 9 g p a H y E v C U 7 / S 5 0 g y 0 + 8 O f U U K J M q c T G C f U 1 S S 8 A A A A A A 6 A A A A A A g A A I A A A A L X A 4 k v W m o E a t N i Y m h G O 2 i t E R y A B k y 3 / a k v m T z q H V q Q b U A A A A I b 3 C x z M 0 H a 7 V G D i D s H A n b 1 P T t Y j I y 1 7 A 9 c a i R S h / H u 3 2 S n M w I n x U 0 i h 9 v l u I K b Z 6 I Y 7 O u M I G C d 3 O Y g s 5 h / e 7 w I r o C P G y X s 6 p w / b b s G 8 k C C k Q A A A A A K T w F 7 / R L 9 Q R 3 + / W q Y T + g 2 u S u n Y C v D L n H B n Z t 5 u 6 + v h W q B V i N n A / u t F Y A O 2 H s 5 A x 3 t h d G y c 9 k 8 9 M M T V b K 0 g A 5 4 = < / D a t a M a s h u p > 
</file>

<file path=customXml/itemProps1.xml><?xml version="1.0" encoding="utf-8"?>
<ds:datastoreItem xmlns:ds="http://schemas.openxmlformats.org/officeDocument/2006/customXml" ds:itemID="{707031F0-AFEA-4ED1-8485-118CB72A818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problem 1</vt:lpstr>
      <vt:lpstr>problem 2</vt:lpstr>
      <vt:lpstr>problem 3</vt:lpstr>
      <vt:lpstr>problem 4</vt:lpstr>
      <vt:lpstr>case study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Uday Jha</dc:creator>
  <cp:lastModifiedBy>ramakrishna gali</cp:lastModifiedBy>
  <dcterms:created xsi:type="dcterms:W3CDTF">2022-12-07T02:50:18Z</dcterms:created>
  <dcterms:modified xsi:type="dcterms:W3CDTF">2024-12-11T20:59:19Z</dcterms:modified>
</cp:coreProperties>
</file>