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DEM\"/>
    </mc:Choice>
  </mc:AlternateContent>
  <xr:revisionPtr revIDLastSave="0" documentId="13_ncr:1_{A5AE11C2-904F-465D-945A-20BE997F58CF}" xr6:coauthVersionLast="46" xr6:coauthVersionMax="46" xr10:uidLastSave="{00000000-0000-0000-0000-000000000000}"/>
  <bookViews>
    <workbookView xWindow="-108" yWindow="-108" windowWidth="23256" windowHeight="12576" activeTab="2" xr2:uid="{00000000-000D-0000-FFFF-FFFF00000000}"/>
  </bookViews>
  <sheets>
    <sheet name="Hebrew" sheetId="1" r:id="rId1"/>
    <sheet name="English" sheetId="2" r:id="rId2"/>
    <sheet name="Russian" sheetId="3" r:id="rId3"/>
    <sheet name="Notes" sheetId="4" r:id="rId4"/>
  </sheets>
  <calcPr calcId="191029"/>
  <pivotCaches>
    <pivotCache cacheId="6" r:id="rId5"/>
    <pivotCache cacheId="22" r:id="rId6"/>
    <pivotCache cacheId="21" r:id="rId7"/>
    <pivotCache cacheId="2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2" i="3"/>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3" i="2"/>
  <c r="N4" i="2"/>
  <c r="N5" i="2"/>
  <c r="N6" i="2"/>
  <c r="N7" i="2"/>
  <c r="N8" i="2"/>
  <c r="N9" i="2"/>
  <c r="N10" i="2"/>
  <c r="N11" i="2"/>
  <c r="N12" i="2"/>
  <c r="N13" i="2"/>
  <c r="N14" i="2"/>
  <c r="N15" i="2"/>
  <c r="N16" i="2"/>
  <c r="N17" i="2"/>
  <c r="N18" i="2"/>
  <c r="N19" i="2"/>
  <c r="N20" i="2"/>
  <c r="N2" i="2"/>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3" i="1"/>
  <c r="N4" i="1"/>
  <c r="N5" i="1"/>
  <c r="N6" i="1"/>
  <c r="N7" i="1"/>
  <c r="N8" i="1"/>
  <c r="N9" i="1"/>
  <c r="N10" i="1"/>
  <c r="N11" i="1"/>
  <c r="N12" i="1"/>
  <c r="N13" i="1"/>
  <c r="N14" i="1"/>
  <c r="N15" i="1"/>
  <c r="N16" i="1"/>
  <c r="N17" i="1"/>
  <c r="N18" i="1"/>
  <c r="N19" i="1"/>
  <c r="N20" i="1"/>
  <c r="N21" i="1"/>
  <c r="N22" i="1"/>
  <c r="N23" i="1"/>
  <c r="N24" i="1"/>
  <c r="N2" i="1"/>
  <c r="L37" i="3"/>
  <c r="L36" i="3"/>
  <c r="L35" i="3"/>
  <c r="L34" i="3"/>
  <c r="L33" i="3"/>
  <c r="L32" i="3"/>
  <c r="L31" i="3"/>
  <c r="L30" i="3"/>
  <c r="L29" i="3"/>
  <c r="L28" i="3"/>
  <c r="L27" i="3"/>
  <c r="L26" i="3"/>
  <c r="L24" i="3"/>
  <c r="L23" i="3"/>
  <c r="L22" i="3"/>
  <c r="L21" i="3"/>
  <c r="L19" i="3"/>
  <c r="L18" i="3"/>
  <c r="L17" i="3"/>
  <c r="L16" i="3"/>
  <c r="L15" i="3"/>
  <c r="L14" i="3"/>
  <c r="L13" i="3"/>
  <c r="L12" i="3"/>
  <c r="L11" i="3"/>
  <c r="L10" i="3"/>
  <c r="L9" i="3"/>
  <c r="L7" i="3"/>
  <c r="L6" i="3"/>
  <c r="L5" i="3"/>
  <c r="L4" i="3"/>
  <c r="L3" i="3"/>
  <c r="L2" i="3"/>
  <c r="M2" i="3" s="1"/>
  <c r="L58" i="2"/>
  <c r="L55" i="2"/>
  <c r="L54" i="2"/>
  <c r="L53" i="2"/>
  <c r="L52" i="2"/>
  <c r="L49" i="2"/>
  <c r="L47" i="2"/>
  <c r="L46" i="2"/>
  <c r="L45" i="2"/>
  <c r="L44" i="2"/>
  <c r="L40" i="2"/>
  <c r="L39" i="2"/>
  <c r="L37" i="2"/>
  <c r="L36" i="2"/>
  <c r="M2" i="2" s="1"/>
  <c r="L35" i="2"/>
  <c r="L34" i="2"/>
  <c r="L31" i="2"/>
  <c r="L28" i="2"/>
  <c r="L27" i="2"/>
  <c r="L26" i="2"/>
  <c r="L19" i="2"/>
  <c r="L18" i="2"/>
  <c r="L17" i="2"/>
  <c r="L12" i="2"/>
  <c r="L67" i="1"/>
  <c r="L64" i="1"/>
  <c r="L62" i="1"/>
  <c r="L56" i="1"/>
  <c r="L52" i="1"/>
  <c r="L50" i="1"/>
  <c r="L45" i="1"/>
  <c r="L31" i="1"/>
  <c r="L27" i="1"/>
  <c r="L24" i="1"/>
  <c r="L18" i="1"/>
  <c r="L7" i="1"/>
  <c r="L6" i="1"/>
  <c r="M2" i="1" s="1"/>
  <c r="L4" i="1"/>
  <c r="L3" i="1"/>
  <c r="L2" i="1"/>
</calcChain>
</file>

<file path=xl/sharedStrings.xml><?xml version="1.0" encoding="utf-8"?>
<sst xmlns="http://schemas.openxmlformats.org/spreadsheetml/2006/main" count="882" uniqueCount="309">
  <si>
    <t>Patient Id</t>
  </si>
  <si>
    <t>Sex</t>
  </si>
  <si>
    <t>Age</t>
  </si>
  <si>
    <t>Language</t>
  </si>
  <si>
    <t>Test Id</t>
  </si>
  <si>
    <t>Test Type</t>
  </si>
  <si>
    <t>Time</t>
  </si>
  <si>
    <t>Manually found mistakes</t>
  </si>
  <si>
    <t>Computer Transcript</t>
  </si>
  <si>
    <t>Computer found mistakes</t>
  </si>
  <si>
    <t>Comments</t>
  </si>
  <si>
    <t>Rate</t>
  </si>
  <si>
    <t>Avg Rate</t>
  </si>
  <si>
    <t>fe</t>
  </si>
  <si>
    <t>he</t>
  </si>
  <si>
    <t>none</t>
  </si>
  <si>
    <t>375 982 5746 1476 3793 תשע שתיים ארבע חמש שתיים אחד שבע חמש שלוש שבע ארבע שמונה שבע ארבע שש חמש שתיים תשע שתיים שלוש ארבע</t>
  </si>
  <si>
    <t>["delete", 38, 38, "6"]</t>
  </si>
  <si>
    <t>["replace", 36, 34, "7", "5"]
["replace", 23, 22, "9", "2"]
["replace", 16, 15, "5", "7"]</t>
  </si>
  <si>
    <t>329 1746 חמש שתיים חמש שלוש שבע ארבע שמונה ארבע שבע שתיים אחד שבע שבע תשע שלוש שתיים שתיים אחד ארבע שבע שלוש 2574 6355 98</t>
  </si>
  <si>
    <t>["replace", 36, 34, "7", "5"]
["delete", 28, 28, "6"]
["replace", 23, 22, "9", "2"]
["replace", 16, 15, "5", "7"]
["delete", 0, 0, "6"]</t>
  </si>
  <si>
    <t>["replace", 60, 58, "7", "4"]</t>
  </si>
  <si>
    <t>375 9825 שבע ארבע שש אחד ארבע שבע שש שלוש שבע תשע שלוש שתיים ארבע שלוש שתיים אחד שבע חמש שלוש שבע ארבע שמונה שבע ארבע שש שתיים תשע שתיים שלוש שש ארבע שש שלוש שתיים תשע אחד שבע ארבע שש חמש שתיים חמש שלוש שבע ארבע שמונה ארבע חמש שתיים 1749 39 2147 6325 7463 7598</t>
  </si>
  <si>
    <t>["replace", 60, 58, "7", "4"]
["delete", 33, 33, "5"]
["delete", 18, 18, "9"]</t>
  </si>
  <si>
    <t>375 9825 746 1476 3793 תשע שתיים ארבע חמש שתיים אחד שבע חמש שלוש שבע ארבע שמונה שבע 4665 292 364</t>
  </si>
  <si>
    <t>["insert", 33, 33, "6"]</t>
  </si>
  <si>
    <t>["replace", 36, 36, "7", "5"]
["replace", 16, 16, "5", "7"]</t>
  </si>
  <si>
    <t xml:space="preserve"> 0 3 2 9 7 4 6 חמש שתיים חמש שלוש שבע ארבע שמונה ארבע שבע שתיים אחד שבע שבע תשע 39 2147 6325 7463 5598</t>
  </si>
  <si>
    <t>["replace", 36, 35, "7", "5"]
["replace", 16, 15, "5", "7"]
["delete", 4, 4, "1"]
["replace", 0, 0, "6", "0"]</t>
  </si>
  <si>
    <t>start not clear</t>
  </si>
  <si>
    <t>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שלוש ושתיים 5746 37.5 98</t>
  </si>
  <si>
    <t>m</t>
  </si>
  <si>
    <t>375 9825 746 1476 3793 תשע שתיים ארבע חמש שתיים אחד שבע חמש שלוש שבע ארבע שמונה שבע ארבע שש חמש שתיים תשע שתיים שלוש שש ארבע</t>
  </si>
  <si>
    <t>שקשה 6329 1746 חמש שתיים חמש שלוש שבע ארבע שמונה ארבע שבע שתיים אחד שבע שבע תשע שלוש תשע שתיים אחד ארבע שבע שש 3257 463 5598</t>
  </si>
  <si>
    <t>["replace", 36, 36, "7", "5"]
 ["replace", 16, 16, "5", "7"]</t>
  </si>
  <si>
    <t>["replace", 33, 33, "5", "3"]</t>
  </si>
  <si>
    <t>375 9825 שבע ארבע שש אחד ארבע שבע שש שלוש שבע תשע שלוש תשע שתיים ארבע שלוש שתיים אחד שבע חמש שלוש שבע ארבע שמונה שבע ארבע 6329 2364 6329 1746 חמש שתיים חמש שלוש שבע ארבע שמונה ארבע חמש שתיים אחד שבע שבע תשע שלוש תשע שתיים אחד ארבע שבע שש 3257 4637 598</t>
  </si>
  <si>
    <t>6329 1746 חמש שתיים חמש שלוש שבע ארבע שמונה ארבע חמש שתיים אחד שבע שבע תשע שלוש תשע שתיים אחד ארבע שבע שש 3257 4637 598</t>
  </si>
  <si>
    <t>["replace", 21, 21, "3", "5"]
["replace", 18, 18, "9", "6"]</t>
  </si>
  <si>
    <t>375 9825 שבע ארבע שש אחד ארבע שבע שש שלוש שבע תשע שלוש שש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</si>
  <si>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 xml:space="preserve"> 6329 1746 חמש שתיים חמש שלוש שבע ארבע שמונה ארבע חמש שתיים אחד שבע שבע תשע שלוש תשע שתיים אחד ארבע שבע שש 3257 4637 598</t>
  </si>
  <si>
    <t>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</si>
  <si>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["delete", 0, 0, "6"]</t>
  </si>
  <si>
    <t>329 1746 חמש שתיים חמש שלוש שבע ארבע שמונה ארבע חמש שתיים אחד שבע שבע תשע שלוש תשע שתיים אחד ארבע שבע שש 3257 4637 598</t>
  </si>
  <si>
    <t>["replace", 60, 60, "7", "1"]
["replace", 58, 58, "1", "7"]
["replace", 50, 50, "5", "9"]
["replace", 21, 21, "3", "5"]</t>
  </si>
  <si>
    <t>375 9825 746 1476 3793 תשע שתיים ארבע חמש שתיים אחד שבע חמש שלוש שבע ארבע שמונה שבע ארבע שש חמש שתיים תשע שתיים שלוש שש ארבע שש שלוש שתיים שש אחד שבע ארבע שש חמש שתיים תשע שלוש שבע ארבע שמונה ארבע חמש שתיים שבע שבע 1939 2147 6325 7463 7598</t>
  </si>
  <si>
    <t>["replace", 60, 60, "7", "1"]
["replace", 58, 58, "1", "7"]
["replace", 50, 50, "5", "9"]
["replace", 43, 43, "9", "6"]
["replace", 21, 21, "3", "5"]</t>
  </si>
  <si>
    <t>Should be 177 vs 771</t>
  </si>
  <si>
    <t>["insert", 23, 23, "9"]</t>
  </si>
  <si>
    <t>329 1746 חמש שתיים חמש שלוש שבע ארבע שמונה ארבע חמש שתיים 1779 399 2147 6325 7463 7598</t>
  </si>
  <si>
    <t>["insert", 23, 23, "9"]
["delete", 0, 0, "6"]</t>
  </si>
  <si>
    <t>a lot/to complete</t>
  </si>
  <si>
    <t>7598 2574 שש אחד ארבע שבע שש שלוש שבע תשע שלוש תשע ארבע חמש שתיים אחד שבע חמש שלוש שבע ארבע שמונה שבע שבע ארבע שש חמש שתיים שתיים תשע שתיים שלוש שש ארבע שבע ארבע שש חמש שתיים שתיים ארבע חמש שתיים אחד שבע שבע תשע 3922 1147 533 2574 63.75 98</t>
  </si>
  <si>
    <t>["insert", 63, 63, "3"]
["replace", 68, 61, "6", "5"]
["insert", 58, 58, "1"]
["insert", 56, 56, "2"]
["delete", 55, 55, "4"]
["delete", 54, 54, "8"]
["replace", 52, 45, "7", "2"]
["delete", 51, 51, "3"]
["delete", 50, 50, "5"]
["delete", 44, 44, "1"]
["delete", 43, 43, "9"]
["delete", 42, 42, "2"]
["delete", 41, 41, "3"]
["delete", 40, 40, "6"]
["insert", 34, 34, "2"]
["insert", 29, 29, "7"]
["replace", 21, 19, "3", "5"]
["delete", 19, 19, "2"]
["delete", 0, 0, "3"]</t>
  </si>
  <si>
    <t>["insert", 17, 17, "2"]
["delete", 0, 0, "3"]</t>
  </si>
  <si>
    <t>7598 257 ארבע שש אחד ארבע שבע שש שלוש שבע תשע שלוש שתיים תשע שתיים ארבע חמש שתיים אחד שבע חמש שלוש שבע ארבע שמונה שבע 465 292 364</t>
  </si>
  <si>
    <t>["insert", 36, 36, "9"]
["insert", 10, 10, "5"]
 ["delete", 0, 0, "6"]</t>
  </si>
  <si>
    <t>329 1746 חמש שתיים חמש חמש שלוש שבע ארבע שמונה ארבע חמש שתיים אחד שבע שבע תשע שלוש תשע שתיים אחד ארבע שלוש שתיים שש חמש שבע 2637 95 98</t>
  </si>
  <si>
    <t>["insert", 36, 36, "9"]
["replace", 33, 32, "4", "2"]
["replace", 30, 29, "2", "6"]
["replace", 28, 27, "6", "3"]
["delete", 27, 27, "7"]
["insert", 10, 10, "5"]
["delete", 0, 0, "6"]</t>
  </si>
  <si>
    <t>Descrepancy: transcribed 326 instead of 7632</t>
  </si>
  <si>
    <t>["insert", 1, 1, "5"]</t>
  </si>
  <si>
    <t>3575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</si>
  <si>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["replace", 21, 21, "3", "5"]</t>
  </si>
  <si>
    <t>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</si>
  <si>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["delete", 21, 21, "5"]</t>
  </si>
  <si>
    <t>375 9825 746 1476 3793 תשע שתיים ארבע שתיים אחד שבע חמש שלוש שבע ארבע שמונה שבע ארבע שש חמש שתיים תשע שתיים שלוש שש ארבע</t>
  </si>
  <si>
    <t>6329 1746 חמש שתיים חמש שלוש שבע ארבע שמונה ארבע שבע שתיים אחד שבע שבע תשע שלוש תשע 2147 6325 7463 5598</t>
  </si>
  <si>
    <t>["replace", 47, 47, "6", "3"]</t>
  </si>
  <si>
    <t>375 9825 שבע ארבע שש אחד ארבע שבע שש שלוש שבע תשע שלוש תשע שתיים ארבע שלוש שתיים אחד שבע חמש שלוש שבע ארבע שמונה שבע 465 292 3646 עם 329 1743 חמש שתיים חמש שלוש שבע ארבע שמונה ארבע חמש שתיים אחד שבע שבע תשע שלוש תשע שתיים אחד ארבע שבע שש 3257 4637 598</t>
  </si>
  <si>
    <t xml:space="preserve"> 375 9825 746 147 6379 3924 5217 חמש שלוש שבע ארבע שמונה שבע ארבע שש חמש שתיים תשע שתיים שלוש שש ארבע</t>
  </si>
  <si>
    <t>6329 1746 חמש שתיים חמש שלוש שבע ארבע שמונה ארבע חמש 217 7939 2147 6325 7463 7598</t>
  </si>
  <si>
    <t>replace,21,21,3,5</t>
  </si>
  <si>
    <t>‏must see 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</si>
  <si>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delete,0,0,6</t>
  </si>
  <si>
    <t>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t>
  </si>
  <si>
    <t>delete,77,77,5
delete,32,32,6</t>
  </si>
  <si>
    <t>3759 8257 ארבע שש אחד ארבע שבע שש שלוש שבע תשע שלוש תשע שתיים ארבע שלוש שתיים אחד שבע חמש שלוש שבע ארבע שמונה שבע 4529 2364 6329 1746 חמש שתיים חמש שלוש שבע ארבע שמונה ארבע חמש שתיים אחד שבע שבע תשע שלוש תשע שתיים אחד ארבע שבע שש 32 5746 3798</t>
  </si>
  <si>
    <t>manually cut to fit 60 secs</t>
  </si>
  <si>
    <t>375 982 5746 1476 3793 תשע שתיים ארבע חמש שתיים אחד שבע חמש שלוש שבע ארבע שמונה שבע 46 292 364</t>
  </si>
  <si>
    <t>delete,33,33,5</t>
  </si>
  <si>
    <t xml:space="preserve">delete,64,64,2
delete,63,63,9
delete,62,62,3
delete,61,61,9
delete,60,60,7
delete,53,53,4
delete,14,14,3
</t>
  </si>
  <si>
    <t>375 9825 7464 7679 3924 3217 חמש שלוש שבע ארבע שמונה ארבע שש חמש שתיים שש שתיים שלוש שש ארבע 6329 1746 חמש שתיים חמש שלוש שבע שמונה ארבע חמש שתיים שמונה אחד 71463 2574 63.75 98</t>
  </si>
  <si>
    <t>delete,67,67,7
delete,64,64,2
delete,63,63,9
delete,62,62,3
delete,61,61,9
delete,60,60,7
insert,54,54,8
delete,53,53,4
replace,35,32,9,6
delete,30,30,7
delete,14,14,3
delete,10,10,1</t>
  </si>
  <si>
    <t>manually trancated</t>
  </si>
  <si>
    <t>375 9825 746 147 6379 3924 חמש שתיים אחד שבע חמש שלוש שבע ארבע שמונה שבע ארבע שש חמש שתיים תשע שתיים שלוש ארבע</t>
  </si>
  <si>
    <t>delete,38,38,6</t>
  </si>
  <si>
    <t>insert,71,71,6
replace,69,69,3,9
replace,21,21,3,5</t>
  </si>
  <si>
    <t>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תשע שתיים שש חמש שבע 4637 598</t>
  </si>
  <si>
    <t xml:space="preserve">inserted 6 was like 'shee' </t>
  </si>
  <si>
    <t>transpose,70,69,3,6
replace,21,20,3,5</t>
  </si>
  <si>
    <t xml:space="preserve"> שבוע 7598 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שלוש שש שתיים חמש שבע 4637 598</t>
  </si>
  <si>
    <t>transpose,70,69,3,6
replace,21,20,3,5
delete,0,0,3</t>
  </si>
  <si>
    <t>375 9825 746 1476 379 3924 5217 חמש שלוש שבע ארבע שמונה שבע ארבע שש חמש שתיים תשע שתיים שלוש שש ארבע</t>
  </si>
  <si>
    <t>375 9825 746 147 6379 3924 5217 חמש שלוש שבע ארבע שמונה שבע ארבע 6529 2364 6329 1746 חמש שתיים חמש שלוש שבע ארבע שמונה ארבע חמש 2177 9392 1473 2574 6375 98</t>
  </si>
  <si>
    <t>delete,68,68,6
replace,21,21,3,5</t>
  </si>
  <si>
    <t>analyze once again - pauses and discrepances</t>
  </si>
  <si>
    <t>en</t>
  </si>
  <si>
    <t>375 98257 +46-147-637-9392 full +521-753-748-7465 to 92364</t>
  </si>
  <si>
    <t>["delete", 20, 20, "4"]</t>
  </si>
  <si>
    <t>632-917-465-2537 4 +845-217-793-9214 7 +63-257-463-7598</t>
  </si>
  <si>
    <t>37598 to +574-614-763-7939 to 45217 +537-487-465-2923 6/4 +632-917-465-2537 4 +845-217-793-9214 +763-257-463-7598</t>
  </si>
  <si>
    <t>37598 to 57461 full 763-793-9245 to 17537. 7. 652-9236</t>
  </si>
  <si>
    <t>["delete", 39, 39, "4"]
["delete", 31, 31, "4"]
["delete", 29, 29, "8"]
["delete", 28, 28, "4"]</t>
  </si>
  <si>
    <t>fix for .</t>
  </si>
  <si>
    <t>632-917-465-2537. +45-221-779-3921. +763-257-463-7598</t>
  </si>
  <si>
    <t>["delete", 26, 26, "4"]
["replace", 15, 14, "4", "5"]
["delete", 14, 14, "8"]</t>
  </si>
  <si>
    <t>37598 +257-461-476-3793 +924-321-753-7489 to 63646 +329-174-652-2537.. +217-793-921-4763 257-463-7598</t>
  </si>
  <si>
    <t>["delete", 56, 56, "5"]
["delete", 55, 55, "4"]
["delete", 54, 54, "8"]
["delete", 53, 53, "4"]
["insert", 46, 46, "2"]
["replace", 36, 32, "2", "6"]
["transpose", 36, 35, "9", "2"]
["delete", 33, 33, "5"]
["delete", 32, 32, "6"]
["delete", 31, 31, "4"]
["delete", 30, 30, "7"]</t>
  </si>
  <si>
    <t>analyze once again</t>
  </si>
  <si>
    <t>375-982-5746 phone +476-379-392-4521 7537 +48-746-529-2364</t>
  </si>
  <si>
    <t>not saved</t>
  </si>
  <si>
    <t>632-917-465-2537 4 +84-521-779-3921 4 +763-257-463-7598</t>
  </si>
  <si>
    <t>37598 to 57461 +476-379-392-4521 7 +537-487-465-2923 6 +463-291-746-5253 7 +484-521-779-3921 4 +763-257-463-7598</t>
  </si>
  <si>
    <t>37598 +257-461-476-3793 9245 +217-537-487-4652 92364</t>
  </si>
  <si>
    <t>632-917-465-2537 4 +845-217-793-9221 4 +763-257-463-7598</t>
  </si>
  <si>
    <t>["insert", 25, 25, "2"]</t>
  </si>
  <si>
    <t>37598 +257-461-476-3793 9245 +217-537-487-4652 92364 +632-917-465-2537 for 84521 779-392-1476 3 257-463-7598</t>
  </si>
  <si>
    <t>37598 +257-461-476-3793 9245 +217-537-487-4652 923 +646-329-174-6525 374 +845-217-793-9214 763 257-463-7598</t>
  </si>
  <si>
    <t>37598 +257-614-763-7939 to 45217 +537-487-465-2936.</t>
  </si>
  <si>
    <t>["delete", 36, 36, "2"]
["delete", 8, 8, "4"]</t>
  </si>
  <si>
    <t>Liron</t>
  </si>
  <si>
    <t>inserted 6 and nol - which was transcripted correctly to 0</t>
  </si>
  <si>
    <t>632-917-465-2537 4 +845-217-760-9392 147 +632-257-463-7598</t>
  </si>
  <si>
    <t>["insert", 33, 33, "2"]
["insert", 22, 22, "0"]
["insert", 21, 21, "6"]</t>
  </si>
  <si>
    <t>double insert</t>
  </si>
  <si>
    <t>insert,70,70,6 insert,69,69,7 replace,22,22,2,3</t>
  </si>
  <si>
    <t>37598 +257-461-476-3793 9243 +317-537-487-4652 923 +646-329-174-6525 374 +845-217-793-9214 767 +632-257-463-7598</t>
  </si>
  <si>
    <t>insert,73,73,2
insert,70,70,6
insert,69,69,7
replace,22,22,2,3</t>
  </si>
  <si>
    <t>discarded</t>
  </si>
  <si>
    <t>insert enn at 36</t>
  </si>
  <si>
    <t>37598 to 57461 +476-379-392-4521 7537 +487-465-299-2364</t>
  </si>
  <si>
    <t>["insert", 36, 36, "9"]</t>
  </si>
  <si>
    <t>enn ibterpreted as nine</t>
  </si>
  <si>
    <t>insert eee</t>
  </si>
  <si>
    <t>632-917-465-2537 4 +845-217-789-3921 4 +763-257-463-7598</t>
  </si>
  <si>
    <t>["insert", 21, 21, "8"]</t>
  </si>
  <si>
    <t>eee interpreted as eight</t>
  </si>
  <si>
    <t>37598 to +574-614-763-7939 245 +217-537-488-7465 2923 +646-329-174-6525 374 +845-217-799-3921 4763 257-463-7598</t>
  </si>
  <si>
    <t>insert,63,63,9
insert,30,30,8
replace,21,21,3,5</t>
  </si>
  <si>
    <t>37598 to 57461 +476-379-392-4521 75374 874-652-9236 or +632-917-465-2537 4 +84-521-779-3921 4 +763-257-463-7598</t>
  </si>
  <si>
    <t xml:space="preserve">
replace,21,21,3,5</t>
  </si>
  <si>
    <t>was delete,39,39,4 but added or to 4</t>
  </si>
  <si>
    <t>37598 +257-461-476-3789 39245 +217-537-487-4652 92364</t>
  </si>
  <si>
    <t>insert,16,16,8</t>
  </si>
  <si>
    <t>not intentionaly but there is six sound</t>
  </si>
  <si>
    <t>632-917-465-2537 4 +845-217-793-6921 4 +763-257-463-7598</t>
  </si>
  <si>
    <t>insert,23,23,6</t>
  </si>
  <si>
    <t>37598 to +574-614-763-7939 2/4 321-755-3748 7 +46-529-233-6463 2 917-465-2537 4 +84-521-779-3921 4 +763-257-463-7598</t>
  </si>
  <si>
    <t xml:space="preserve">insert,39,39,3
</t>
  </si>
  <si>
    <t>none plus noise at the 14</t>
  </si>
  <si>
    <t>37598 +257-461-476-3279 39245 +217-537-487-4652 92364</t>
  </si>
  <si>
    <t>insert,15,15,2</t>
  </si>
  <si>
    <t>632-917-465-2537 4 +84-521-779-3922 1/4 +763-257-463-7598</t>
  </si>
  <si>
    <t>insert,25,25,2</t>
  </si>
  <si>
    <t>37598 +257-461-476-3793 9245 +217-537-487-4652 923 +646-329-174-6525 374 845-217-7929 214 +763-257-463-7598</t>
  </si>
  <si>
    <t>replace,62,62,3,2
replace,21,21,3,5</t>
  </si>
  <si>
    <t>replace,31,31,4,8</t>
  </si>
  <si>
    <t>37598 +257-461-476-3793 9245 +217-537-487-8652 92364</t>
  </si>
  <si>
    <t>replace,36,36,7,5
replace,16,16,5,7</t>
  </si>
  <si>
    <t>672 +91-746-525-7748 4 +721-779-392-1476 3 257-463-5598</t>
  </si>
  <si>
    <t>replace,36,36,7,5
replace,16,16,5,7
replace,11,11,3,7
replace,1,1,3,7</t>
  </si>
  <si>
    <t>replace,60,58,7,6
replace,55,55,8, 4</t>
  </si>
  <si>
    <t>37598 +257-461-476-3793 9243 +217-537-474-6529 2364 +632-917-465-2537 +48-521-769-3921 4 +763-257-463-7598</t>
  </si>
  <si>
    <t>replace,60,58,7,6
delete,55,55,4
delete,29,29,8</t>
  </si>
  <si>
    <t>37598 to 57461 +476-379-392-4521 7537 +48-746-529-2364</t>
  </si>
  <si>
    <t>6 sweet to +917-465-253-7484 5 +21-779-392-1476 3 257-463-7598</t>
  </si>
  <si>
    <t>insert,5,5,8
replace,3,3,9,8</t>
  </si>
  <si>
    <t>375-888-2574 or +614-763-793-9245 to 17537 +48-746-529-2364</t>
  </si>
  <si>
    <t>insert,10,10,4
insert,5,5,8
replace,3,3,9,8</t>
  </si>
  <si>
    <t>replace,36,34,7,5
delete,30,30,2
replace,16,15,5,7
insert,5,5,0
replace,3,3,9,1</t>
  </si>
  <si>
    <t>632-1017 465 +253-747-217-7939 to 14763 574-635-5980</t>
  </si>
  <si>
    <t>insert,38,38,0
replace,36,34,7,5
delete,30,30,2
replace,16,15,5,7
delete,15,15,4
delete,14,14,8
insert,5,5,1
replace,3,3,9,1</t>
  </si>
  <si>
    <t xml:space="preserve">replace,63,62,9,8
replace,61,60,9,8
delete,48,48,5
insert,42,42,8
replace,35,34,9,8
replace,21,20,3,6
</t>
  </si>
  <si>
    <t>37598 to 57461 +476-379-394-6217 537 +487-465-282-3646 328 +917-462-537-4845 2177 +838-214-732-5746 37598</t>
  </si>
  <si>
    <t>delete,68,68,6
replace,63,62,9,8
replace,61,60,9,8
delete,48,48,5
insert,42,42,8
replace,35,34,9,8
replace,21,20,3,6
delete,19,19,2</t>
  </si>
  <si>
    <t>37598 +257-461-476-3793 945 +217-537-487-4652 92364</t>
  </si>
  <si>
    <t>delete,19,19,2</t>
  </si>
  <si>
    <t>632-917-465-2537 4 +84-721-779-3921 4 +763-257-463-5598</t>
  </si>
  <si>
    <t>37598 +257-461-476-3793 9243 +217-537-487-4652 923 +646-329-174-6525 374 +845-217-793-9214 or +763-257-463-7598</t>
  </si>
  <si>
    <t>insert,67,67,4</t>
  </si>
  <si>
    <t>free +759-825-746-1476 3793 924-521-7537 for 87465 to 92364</t>
  </si>
  <si>
    <t>37598 to +574-614-763-7939 to 45217 +537-487-465-2923 64632 +917-465-253-7484 52177 +939-247-632-5746 37598</t>
  </si>
  <si>
    <t>delete,65,65,1
replace,21,21,3,5</t>
  </si>
  <si>
    <t>37598 +25-746-147-6379 free 924-521-7537 or 746-529-2364</t>
  </si>
  <si>
    <t>delete,29,29,8</t>
  </si>
  <si>
    <t>replace,36,33,7,5
replace,16,13,5,7</t>
  </si>
  <si>
    <t>917-465-2537 or +847-217-793-9214 or +763-257-463-5598</t>
  </si>
  <si>
    <t>replace,36,33,7,5
replace,16,13,5,7
delete,2,2,2
delete,1,1,3
delete,0,0,6</t>
  </si>
  <si>
    <t>there was a noise at the beggining</t>
  </si>
  <si>
    <t>delete,23,23,1
delete,19,19,2
delete,0,0,3</t>
  </si>
  <si>
    <t>759-825-746-1476 3793 +943-275-374-8746 52923 +646-329-174-6525 374 +845-217-793-9214 76 325-746-3759</t>
  </si>
  <si>
    <t>delete,79,79,8
delete,23,23,1
delete,19,19,2
delete,0,0,3</t>
  </si>
  <si>
    <t>37598 +257-461-476-3793. +924-521-753-7487 4 652-923-6463 2 917-465-2537 4 +845-217-793-9214 7 +632-571-463-7598</t>
  </si>
  <si>
    <t>insert,73,73,1
replace,21,21,3,5</t>
  </si>
  <si>
    <t>without fix for point</t>
  </si>
  <si>
    <t>ru</t>
  </si>
  <si>
    <t>["delete", 27, 27, "7"]</t>
  </si>
  <si>
    <t>375 982 5746 1476 7939 2452 1753 4874 6529 2364</t>
  </si>
  <si>
    <t>["delete", 27, 27, "7"]
["delete", 14, 14, "3"]</t>
  </si>
  <si>
    <t xml:space="preserve">replace,36,36,7,5
replace,16,15,5,7
</t>
  </si>
  <si>
    <t>6329 1465253 7484 7279 3927 4763 2574 6359</t>
  </si>
  <si>
    <t>delete,39,39,8
delete,36,36,7
replace,25,22,1,7
delete,20,20,7
delete,18,18,1
replace,16,15,5,7
delete,5,5,7</t>
  </si>
  <si>
    <t>7598 2574 6476 347932 mp32 17537 4874 6292 3646 329 1174 65537 4845 21779 347632 5746 3759</t>
  </si>
  <si>
    <t>delete,79,79,8
delete,65,65,1
delete,64,64,2
delete,63,63,9
delete,49,49,2
insert,41,41,1
delete,33,33,5
delete,20,20,4
delete,18,18,9
insert,13,13,4
delete,10,10,1
delete,0,0,3</t>
  </si>
  <si>
    <t>375 982 5746 1476 3793 9245 17537 4874 6529 2364</t>
  </si>
  <si>
    <t>["delete", 22, 22, "2"]</t>
  </si>
  <si>
    <t>replace,36,36,7,5
replace,16,17,5,7</t>
  </si>
  <si>
    <t>delete,39,39,8
replace,36,36,7,5
delete,26,26,4
replace,16,17,5,7
insert,5,5,1</t>
  </si>
  <si>
    <t>transpose,37,36,2,9</t>
  </si>
  <si>
    <t>375 982 574 6147 63 793 924 332 1757 4874 6522 9364 6329 1465253 7445 21779 3921 473 257 463 75098</t>
  </si>
  <si>
    <t>insert,75,75,0
delete,68,68,6
delete,54,54,8
delete,45,45,7
transpose,37,36,2,9
delete,26,26,3
insert,22,22,3</t>
  </si>
  <si>
    <t>replace,35,36,9,6
insert,16,16,6</t>
  </si>
  <si>
    <t>375 982 5746 1476 376 93 92 452 17537 4874 65262 364</t>
  </si>
  <si>
    <t>6329 117465 2537 4845 21179 392 1476 325 7463 7598</t>
  </si>
  <si>
    <t>replace,19,20,7,1
insert,5,5,1</t>
  </si>
  <si>
    <t>insert,28,28,2
replace,20,20,4,7</t>
  </si>
  <si>
    <t>375 9825 7461 4763 7939 27-32 17537 24846 5292 3646 3291 740 65537 4845 2-3 9211 476 325 74 67 598</t>
  </si>
  <si>
    <t>delete,75,75,3
insert,62,62,1
delete,61,61,9
delete,60,60,7
delete,59,59,7
delete,58,58,1
delete,49,49,2
insert,47,47,0
delete,30,30,7
insert,28,28,2
replace,20,20,4,7</t>
  </si>
  <si>
    <t>375 982 5746 1476 37 39 2452 17537 4874 6529 2364</t>
  </si>
  <si>
    <t>delete,16,16,9</t>
  </si>
  <si>
    <t>replace,36,35,7,5
replace,16,15,5,7</t>
  </si>
  <si>
    <t>6329 14652 5374 8472 17793 92 1476 3257 4635 598</t>
  </si>
  <si>
    <t>replace,36,35,7,5
replace,16,15,5,7
delete,5,5,7</t>
  </si>
  <si>
    <t>3759 825 7461 4763 793 924 332 17537 4874 60529 3646 3291 7465 2537 4845 21779 392 1476 3257 463 7598</t>
  </si>
  <si>
    <t>delete,36,36,2
insert,34,34,0
insert,22,22,3</t>
  </si>
  <si>
    <t>375 982 5746 1476 379 3945 2175 3748 746 5292 364</t>
  </si>
  <si>
    <t>6329 117465 2537 4845 21793 921 476 3257 463 7598</t>
  </si>
  <si>
    <t>delete,20,20,7
insert,5,5,1</t>
  </si>
  <si>
    <t>375 982 5746 1476 3799 245 2175 3748 746 5293 6463 291 746 525 3748 e452 17793 9214 70632 50763 7598</t>
  </si>
  <si>
    <t>replace,73,72,4,7
replace,72,71,7,0
insert,66,66,0
delete,36,36,2
replace,21,20,3,5
delete,17,17,3</t>
  </si>
  <si>
    <t>double replace instead of 1</t>
  </si>
  <si>
    <t>375 982 5746 1476 3793 90452 17537 480 746 5292 364</t>
  </si>
  <si>
    <t>insert,30,30,0
replace,19,19,2,0</t>
  </si>
  <si>
    <t>632 9174 6525 374 8452 17793 9214 70632 57-63 75090</t>
  </si>
  <si>
    <t>replace,39,40,8,0
insert,38,38,0
delete,33,33,4
insert,28,28,0</t>
  </si>
  <si>
    <t>replace,21,20,3,5</t>
  </si>
  <si>
    <t>375 9825 7461 4763 79-92 452-73 7487 46 5292 3646 3291 7465 2374 8452 17793 9214 70632 574 6379</t>
  </si>
  <si>
    <t>delete,79,79,8
delete,77,77,5
insert,64,64,0
delete,50,50,5
delete,25,25,5
delete,23,23,1
replace,21,20,3,5
delete,17,17,3</t>
  </si>
  <si>
    <t>delete,36,36,2
delete,22,22,2
delete,11,11,4</t>
  </si>
  <si>
    <t>Давай три всем 5982 5746 17637 9392 45175 3748 746 529 364</t>
  </si>
  <si>
    <t>replace,36,32,7,5
delete,26,26,4
delete,24,24,2
delete,20,20,7
replace,16,15,5,7</t>
  </si>
  <si>
    <t>рейс 3291 7465 2537 4847 21793 9176 3257 463 5598</t>
  </si>
  <si>
    <t>replace,36,32,7,5
delete,26,26,4
delete,24,24,2
delete,20,20,7
replace,16,15,5,7
delete,0,0,6</t>
  </si>
  <si>
    <t>delete,79,79,8
delete,65,65,1
delete,46,46,4
replace,37,38,3,4
insert,36,36,9</t>
  </si>
  <si>
    <t>3759 8257 46199737 9392 432 17537 4874 652992 464 6329 1765 2537 4845 21779 3924 7632 5746 3759</t>
  </si>
  <si>
    <t>delete,79,79,8
delete,65,65,1
delete,46,46,4
replace,37,38,3,4
insert,36,36,9
replace,13,13,6,7
replace,12,12,7,9
replace,11,11,4,9</t>
  </si>
  <si>
    <t>375 982 574 6147 679 39 2452 7537 4874 6529 2364</t>
  </si>
  <si>
    <t>delete,23,23,1
delete,14,14,3</t>
  </si>
  <si>
    <t xml:space="preserve"> 3291 7465 2537 4845 21779 3914 6325 7463 7598</t>
  </si>
  <si>
    <t>delete,27,27,7
delete,24,24,2
delete,0,0,6</t>
  </si>
  <si>
    <t>n/a</t>
  </si>
  <si>
    <t>375 982 5074 6-76 3799 245 2-75 3748 7465 292 364</t>
  </si>
  <si>
    <t>delete,23,23,1
delete,17,17,3
delete,11,11,4
delete,10,10,1
insert,7,7,0</t>
  </si>
  <si>
    <t>delete,13,13,4</t>
  </si>
  <si>
    <t>632 9-46 52-53 78-79 392 14 70632 57-63 7598</t>
  </si>
  <si>
    <t>delete,33,33,4
insert,20,20,0
delete,20,20,7
delete,18,18,1
delete,17,17,2
delete,16,16,5
delete,15,15,4
delete,13,13,4
delete,5,5,7
delete,4,4,1</t>
  </si>
  <si>
    <t>replace,23,22,1,5</t>
  </si>
  <si>
    <t>375 9825 746 1476 3793 9274 5-7 5348 746 5292 36460 32 9174 6525 37-84 21779 392014 70632 57-63 75098</t>
  </si>
  <si>
    <t>insert,76,76,0
delete,73,73,4
insert,66,66,0
insert,62,62,0
delete,56,56,5
delete,53,53,4
insert,39,39,0
delete,27,27,7
replace,23,22,1,5
replace,22,21,2,4
replace,21,20,3,7
delete,20,20,4</t>
  </si>
  <si>
    <t>delete,36,36,2
delete,35,35,9
insert,24,24,1</t>
  </si>
  <si>
    <t>insert,37,37,0
delete,0,0,6</t>
  </si>
  <si>
    <t>delete,0,0,3</t>
  </si>
  <si>
    <t>7598 2574 6-76 347939 2452 17537 4874 6529 236 4291 7465 2537 4845 21779 392 1476 325 7463 7598</t>
  </si>
  <si>
    <t>delete,41,41,3
delete,40,40,6
replace,21,19,3,5
insert,12,12,4
delete,11,11,4
delete,10,10,1
delete,0,0,3</t>
  </si>
  <si>
    <t>375 9825 746 1476 37 392 4521 753 704 87 46 529 2364</t>
  </si>
  <si>
    <t>insert,27,27,0
delete,16,16,9</t>
  </si>
  <si>
    <t>6329 117465 2537 4845 21779 392 1476 325 7463 75098</t>
  </si>
  <si>
    <t>insert,39,39,0
insert,5,5,1</t>
  </si>
  <si>
    <t>375 9825 746 1476 3793 9242 17537 4874 6529 2364 6329 7465 2537 4845 21779 392 1476 3257 463 75098</t>
  </si>
  <si>
    <t>insert,76,76,0
delete,44,44,1
delete,21,21,3</t>
  </si>
  <si>
    <t>375 982 5746 147 63 73 2452 175 3748 746 529 234</t>
  </si>
  <si>
    <t>delete,38,38,6
delete,18,18,9
delete,16,16,9</t>
  </si>
  <si>
    <t>6329 117465 2537 4845 21779 921 476 3257 463 75098</t>
  </si>
  <si>
    <t>insert,38,38,0
delete,22,22,3
insert,5,5,1</t>
  </si>
  <si>
    <t>replace,21,20,3,5
replace,18,18,9,3</t>
  </si>
  <si>
    <t>375 9825 7461 4763 793 32-52 75 37 48 46 5292 36460 32-65 25 страница 74 8452 17793 9214 7625 7463 7598</t>
  </si>
  <si>
    <t>delete,69,69,3
delete,51,51,3
delete,46,46,4
delete,45,45,7
delete,44,44,1
delete,43,43,9
insert,38,38,0
delete,30,30,7
delete,23,23,1
replace,21,20,3,5
delete,20,20,4
replace,18,18,9,3</t>
  </si>
  <si>
    <t>Stops recognition after long pauses</t>
  </si>
  <si>
    <t>Full/Point/. as 1</t>
  </si>
  <si>
    <t>Locate section of the error</t>
  </si>
  <si>
    <t>Adding languages</t>
  </si>
  <si>
    <t>Collecting similar sounding words</t>
  </si>
  <si>
    <t>fix indexes when there is number of inserts (see Liron num 2)</t>
  </si>
  <si>
    <t>Adding diff direction for reading</t>
  </si>
  <si>
    <t>Row Labels</t>
  </si>
  <si>
    <t>(blank)</t>
  </si>
  <si>
    <t>Grand Total</t>
  </si>
  <si>
    <t>Average of Time</t>
  </si>
  <si>
    <t>Average of Rate</t>
  </si>
  <si>
    <t>Type</t>
  </si>
  <si>
    <t>audlt</t>
  </si>
  <si>
    <t>child</t>
  </si>
  <si>
    <t>Average of Age</t>
  </si>
  <si>
    <t>Avg Accuracy</t>
  </si>
  <si>
    <t>Avg Time</t>
  </si>
  <si>
    <t># of records</t>
  </si>
  <si>
    <t>Avg of Rate</t>
  </si>
  <si>
    <t>Avg Age</t>
  </si>
  <si>
    <t>Avg of Time</t>
  </si>
  <si>
    <t>RT:</t>
  </si>
  <si>
    <t>length of chunks</t>
  </si>
  <si>
    <t>well educated guess</t>
  </si>
  <si>
    <t>For future development</t>
  </si>
  <si>
    <t>`</t>
  </si>
  <si>
    <t>Hebrew</t>
  </si>
  <si>
    <t>English</t>
  </si>
  <si>
    <t>Russian</t>
  </si>
  <si>
    <t># of participants</t>
  </si>
  <si>
    <t># of recordings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</si>
</sst>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2">
    <font>
      <sz val="10"/>
      <color rgb="FF000000"/>
      <name val="Arial"/>
    </font>
    <font>
      <b/>
      <sz val="10"/>
      <color theme="1"/>
      <name val="Arial"/>
    </font>
    <font>
      <sz val="10"/>
      <color theme="1"/>
      <name val="Arial"/>
    </font>
    <font>
      <sz val="9"/>
      <color rgb="FF212121"/>
      <name val="Consolas"/>
    </font>
    <font>
      <sz val="9"/>
      <color rgb="FFC41A16"/>
      <name val="Consolas"/>
    </font>
    <font>
      <sz val="10"/>
      <color rgb="FF000000"/>
      <name val="Roboto"/>
    </font>
    <font>
      <sz val="10"/>
      <color rgb="FF000000"/>
      <name val="Arial"/>
    </font>
    <font>
      <sz val="12"/>
      <color rgb="FF000000"/>
      <name val="Roboto"/>
    </font>
    <font>
      <sz val="11"/>
      <color rgb="FF000000"/>
      <name val="Inconsolata"/>
    </font>
    <font>
      <b/>
      <sz val="11"/>
      <color rgb="FF3F3F3F"/>
      <name val="Arial"/>
      <family val="2"/>
      <scheme val="minor"/>
    </font>
    <font>
      <sz val="10"/>
      <color theme="1"/>
      <name val="Arial"/>
      <family val="2"/>
    </font>
    <font>
      <b/>
      <sz val="10"/>
      <color theme="1"/>
      <name val="Arial"/>
      <family val="2"/>
    </font>
  </fonts>
  <fills count="7">
    <fill>
      <patternFill patternType="none"/>
    </fill>
    <fill>
      <patternFill patternType="gray125"/>
    </fill>
    <fill>
      <patternFill patternType="solid">
        <fgColor rgb="FFE2EAF3"/>
        <bgColor rgb="FFE2EAF3"/>
      </patternFill>
    </fill>
    <fill>
      <patternFill patternType="solid">
        <fgColor rgb="FFFFFFFF"/>
        <bgColor rgb="FFFFFFFF"/>
      </patternFill>
    </fill>
    <fill>
      <patternFill patternType="solid">
        <fgColor rgb="FFFF0000"/>
        <bgColor rgb="FFFF0000"/>
      </patternFill>
    </fill>
    <fill>
      <patternFill patternType="solid">
        <fgColor rgb="FFEA9999"/>
        <bgColor rgb="FFEA9999"/>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9" fillId="6" borderId="1" applyNumberFormat="0" applyAlignment="0" applyProtection="0"/>
  </cellStyleXfs>
  <cellXfs count="26">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2" fillId="0" borderId="0" xfId="0" applyFont="1" applyAlignment="1"/>
    <xf numFmtId="0" fontId="3" fillId="2" borderId="0" xfId="0" applyFont="1" applyFill="1" applyAlignment="1">
      <alignment horizontal="left"/>
    </xf>
    <xf numFmtId="0" fontId="2" fillId="0" borderId="0" xfId="0" applyFont="1"/>
    <xf numFmtId="0" fontId="4" fillId="3" borderId="0" xfId="0" applyFont="1" applyFill="1" applyAlignment="1">
      <alignment horizontal="left"/>
    </xf>
    <xf numFmtId="0" fontId="4" fillId="0" borderId="0" xfId="0" applyFont="1" applyAlignment="1"/>
    <xf numFmtId="0" fontId="5" fillId="3" borderId="0" xfId="0" applyFont="1" applyFill="1" applyAlignment="1"/>
    <xf numFmtId="0" fontId="3" fillId="0" borderId="0" xfId="0" applyFont="1" applyAlignment="1">
      <alignment horizontal="left"/>
    </xf>
    <xf numFmtId="0" fontId="4" fillId="0" borderId="0" xfId="0" applyFont="1" applyAlignment="1">
      <alignment horizontal="left"/>
    </xf>
    <xf numFmtId="0" fontId="6" fillId="3" borderId="0" xfId="0" applyFont="1" applyFill="1" applyAlignment="1">
      <alignment horizontal="left"/>
    </xf>
    <xf numFmtId="0" fontId="7" fillId="0" borderId="0" xfId="0" applyFont="1" applyAlignment="1"/>
    <xf numFmtId="0" fontId="2" fillId="4" borderId="0" xfId="0" applyFont="1" applyFill="1" applyAlignment="1"/>
    <xf numFmtId="0" fontId="2" fillId="5" borderId="0" xfId="0" applyFont="1" applyFill="1" applyAlignment="1"/>
    <xf numFmtId="0" fontId="8" fillId="3"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2" fontId="0" fillId="0" borderId="0" xfId="0" applyNumberFormat="1" applyFont="1" applyAlignment="1"/>
    <xf numFmtId="0" fontId="10" fillId="0" borderId="0" xfId="0" applyFont="1" applyAlignment="1"/>
    <xf numFmtId="165" fontId="0" fillId="0" borderId="0" xfId="0" applyNumberFormat="1" applyFont="1" applyAlignment="1"/>
    <xf numFmtId="0" fontId="11" fillId="0" borderId="0" xfId="0" applyFont="1" applyAlignment="1"/>
    <xf numFmtId="0" fontId="9" fillId="6" borderId="1" xfId="1" applyAlignment="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ia Grayevsky" refreshedDate="44258.790318749998" createdVersion="6" refreshedVersion="6" minRefreshableVersion="3" recordCount="72" xr:uid="{3F396A6D-3342-4E70-AE49-92E3A508E6D9}">
  <cacheSource type="worksheet">
    <worksheetSource ref="A1:L73" sheet="Hebrew"/>
  </cacheSource>
  <cacheFields count="12">
    <cacheField name="Patient Id" numFmtId="0">
      <sharedItems containsString="0" containsBlank="1" containsNumber="1" containsInteger="1" minValue="6" maxValue="40"/>
    </cacheField>
    <cacheField name="Sex" numFmtId="0">
      <sharedItems containsBlank="1" count="3">
        <s v="fe"/>
        <m/>
        <s v="m"/>
      </sharedItems>
    </cacheField>
    <cacheField name="Age" numFmtId="0">
      <sharedItems containsString="0" containsBlank="1" containsNumber="1" containsInteger="1" minValue="7" maxValue="18" count="8">
        <n v="9"/>
        <m/>
        <n v="18"/>
        <n v="15"/>
        <n v="7"/>
        <n v="11"/>
        <n v="12"/>
        <n v="10"/>
      </sharedItems>
    </cacheField>
    <cacheField name="Language" numFmtId="0">
      <sharedItems containsBlank="1"/>
    </cacheField>
    <cacheField name="Test Id" numFmtId="0">
      <sharedItems containsString="0" containsBlank="1" containsNumber="1" containsInteger="1" minValue="9" maxValue="43"/>
    </cacheField>
    <cacheField name="Test Type" numFmtId="0">
      <sharedItems containsString="0" containsBlank="1" containsNumber="1" containsInteger="1" minValue="0" maxValue="2"/>
    </cacheField>
    <cacheField name="Time" numFmtId="0">
      <sharedItems containsString="0" containsBlank="1" containsNumber="1" minValue="17.547499999999999" maxValue="59.754249999999999"/>
    </cacheField>
    <cacheField name="Manually found mistakes" numFmtId="0">
      <sharedItems containsBlank="1"/>
    </cacheField>
    <cacheField name="Computer Transcript" numFmtId="0">
      <sharedItems containsBlank="1" longText="1"/>
    </cacheField>
    <cacheField name="Computer found mistakes" numFmtId="0">
      <sharedItems containsBlank="1" longText="1"/>
    </cacheField>
    <cacheField name="Comments" numFmtId="0">
      <sharedItems containsBlank="1"/>
    </cacheField>
    <cacheField name="Rate" numFmtId="0">
      <sharedItems containsString="0" containsBlank="1" containsNumber="1" minValue="0.9"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ia Grayevsky" refreshedDate="44258.896565162038" createdVersion="6" refreshedVersion="6" minRefreshableVersion="3" recordCount="69" xr:uid="{5250C548-61FF-492D-B3EA-E56BB2073FB8}">
  <cacheSource type="worksheet">
    <worksheetSource ref="A1:N70" sheet="Hebrew"/>
  </cacheSource>
  <cacheFields count="14">
    <cacheField name="Patient Id" numFmtId="0">
      <sharedItems containsString="0" containsBlank="1" containsNumber="1" containsInteger="1" minValue="6" maxValue="39"/>
    </cacheField>
    <cacheField name="Sex" numFmtId="0">
      <sharedItems containsBlank="1" count="3">
        <s v="fe"/>
        <m/>
        <s v="m"/>
      </sharedItems>
    </cacheField>
    <cacheField name="Age" numFmtId="0">
      <sharedItems containsString="0" containsBlank="1" containsNumber="1" containsInteger="1" minValue="7" maxValue="18"/>
    </cacheField>
    <cacheField name="Language" numFmtId="0">
      <sharedItems containsBlank="1" count="2">
        <s v="he"/>
        <m/>
      </sharedItems>
    </cacheField>
    <cacheField name="Test Id" numFmtId="0">
      <sharedItems containsString="0" containsBlank="1" containsNumber="1" containsInteger="1" minValue="9" maxValue="42"/>
    </cacheField>
    <cacheField name="Test Type" numFmtId="0">
      <sharedItems containsString="0" containsBlank="1" containsNumber="1" containsInteger="1" minValue="0" maxValue="2"/>
    </cacheField>
    <cacheField name="Time" numFmtId="0">
      <sharedItems containsString="0" containsBlank="1" containsNumber="1" minValue="17.547499999999999" maxValue="59.754249999999999"/>
    </cacheField>
    <cacheField name="Manually found mistakes" numFmtId="0">
      <sharedItems containsBlank="1"/>
    </cacheField>
    <cacheField name="Computer Transcript" numFmtId="0">
      <sharedItems containsBlank="1" longText="1"/>
    </cacheField>
    <cacheField name="Computer found mistakes" numFmtId="0">
      <sharedItems containsBlank="1" longText="1"/>
    </cacheField>
    <cacheField name="Comments" numFmtId="0">
      <sharedItems containsBlank="1"/>
    </cacheField>
    <cacheField name="Rate" numFmtId="0">
      <sharedItems containsString="0" containsBlank="1" containsNumber="1" minValue="0.9" maxValue="1"/>
    </cacheField>
    <cacheField name="Avg Rate" numFmtId="0">
      <sharedItems containsString="0" containsBlank="1" containsNumber="1" minValue="0.99110169491525413" maxValue="0.99110169491525413"/>
    </cacheField>
    <cacheField name="Type" numFmtId="0">
      <sharedItems count="2">
        <s v="child"/>
        <s v="audl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ia Grayevsky" refreshedDate="44258.901790625001" createdVersion="6" refreshedVersion="6" minRefreshableVersion="3" recordCount="57" xr:uid="{5D897D4D-2B23-4721-BE66-1C362DC113B6}">
  <cacheSource type="worksheet">
    <worksheetSource ref="A1:N58" sheet="English"/>
  </cacheSource>
  <cacheFields count="14">
    <cacheField name="Patient Id" numFmtId="0">
      <sharedItems containsSemiMixedTypes="0" containsString="0" containsNumber="1" containsInteger="1" minValue="17" maxValue="51"/>
    </cacheField>
    <cacheField name="Sex" numFmtId="0">
      <sharedItems count="2">
        <s v="fe"/>
        <s v="m"/>
      </sharedItems>
    </cacheField>
    <cacheField name="Age" numFmtId="0">
      <sharedItems containsSemiMixedTypes="0" containsString="0" containsNumber="1" containsInteger="1" minValue="9" maxValue="18" count="5">
        <n v="18"/>
        <n v="11"/>
        <n v="16"/>
        <n v="9"/>
        <n v="15"/>
      </sharedItems>
    </cacheField>
    <cacheField name="Language" numFmtId="0">
      <sharedItems count="1">
        <s v="en"/>
      </sharedItems>
    </cacheField>
    <cacheField name="Test Id" numFmtId="0">
      <sharedItems containsSemiMixedTypes="0" containsString="0" containsNumber="1" containsInteger="1" minValue="20" maxValue="54"/>
    </cacheField>
    <cacheField name="Test Type" numFmtId="0">
      <sharedItems containsSemiMixedTypes="0" containsString="0" containsNumber="1" containsInteger="1" minValue="0" maxValue="2"/>
    </cacheField>
    <cacheField name="Time" numFmtId="0">
      <sharedItems containsString="0" containsBlank="1" containsNumber="1" minValue="16.097812000000001" maxValue="59.850124999999998"/>
    </cacheField>
    <cacheField name="Manually found mistakes" numFmtId="0">
      <sharedItems containsBlank="1"/>
    </cacheField>
    <cacheField name="Computer Transcript" numFmtId="0">
      <sharedItems containsBlank="1"/>
    </cacheField>
    <cacheField name="Computer found mistakes" numFmtId="0">
      <sharedItems containsBlank="1" longText="1"/>
    </cacheField>
    <cacheField name="Comments" numFmtId="0">
      <sharedItems containsBlank="1"/>
    </cacheField>
    <cacheField name="Rate" numFmtId="0">
      <sharedItems containsString="0" containsBlank="1" containsNumber="1" minValue="0.92500000000000004" maxValue="1"/>
    </cacheField>
    <cacheField name="Avg Rate" numFmtId="0">
      <sharedItems containsBlank="1" containsMixedTypes="1" containsNumber="1" minValue="0.98430851063829783" maxValue="0.98430851063829783"/>
    </cacheField>
    <cacheField name="Type" numFmtId="0">
      <sharedItems count="2">
        <s v="audlt"/>
        <s v="chil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ia Grayevsky" refreshedDate="44258.910395023151" createdVersion="6" refreshedVersion="6" minRefreshableVersion="3" recordCount="36" xr:uid="{3CFFA856-3153-49FF-AA11-F3BFB8C1EA27}">
  <cacheSource type="worksheet">
    <worksheetSource ref="A1:N37" sheet="Russian"/>
  </cacheSource>
  <cacheFields count="14">
    <cacheField name="Patient Id" numFmtId="0">
      <sharedItems containsSemiMixedTypes="0" containsString="0" containsNumber="1" containsInteger="1" minValue="24" maxValue="58"/>
    </cacheField>
    <cacheField name="Sex" numFmtId="0">
      <sharedItems count="2">
        <s v="fe"/>
        <s v="m"/>
      </sharedItems>
    </cacheField>
    <cacheField name="Age" numFmtId="0">
      <sharedItems containsSemiMixedTypes="0" containsString="0" containsNumber="1" containsInteger="1" minValue="7" maxValue="18"/>
    </cacheField>
    <cacheField name="Language" numFmtId="0">
      <sharedItems count="1">
        <s v="ru"/>
      </sharedItems>
    </cacheField>
    <cacheField name="Test Id" numFmtId="0">
      <sharedItems containsSemiMixedTypes="0" containsString="0" containsNumber="1" containsInteger="1" minValue="27" maxValue="61"/>
    </cacheField>
    <cacheField name="Test Type" numFmtId="0">
      <sharedItems containsSemiMixedTypes="0" containsString="0" containsNumber="1" containsInteger="1" minValue="0" maxValue="2"/>
    </cacheField>
    <cacheField name="Time" numFmtId="0">
      <sharedItems containsString="0" containsBlank="1" containsNumber="1" minValue="17.589124999999999" maxValue="59.636313000000001"/>
    </cacheField>
    <cacheField name="Manually found mistakes" numFmtId="0">
      <sharedItems containsBlank="1"/>
    </cacheField>
    <cacheField name="Computer Transcript" numFmtId="0">
      <sharedItems containsBlank="1"/>
    </cacheField>
    <cacheField name="Computer found mistakes" numFmtId="0">
      <sharedItems containsBlank="1"/>
    </cacheField>
    <cacheField name="Comments" numFmtId="0">
      <sharedItems containsBlank="1"/>
    </cacheField>
    <cacheField name="Rate" numFmtId="0">
      <sharedItems containsString="0" containsBlank="1" containsNumber="1" minValue="0.77500000000000002" maxValue="1"/>
    </cacheField>
    <cacheField name="Avg Rate" numFmtId="0">
      <sharedItems containsString="0" containsBlank="1" containsNumber="1" minValue="0.92964285714285699" maxValue="0.92964285714285699"/>
    </cacheField>
    <cacheField name="Type" numFmtId="0">
      <sharedItems count="2">
        <s v="child"/>
        <s v="aud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6"/>
    <x v="0"/>
    <x v="0"/>
    <s v="he"/>
    <n v="9"/>
    <n v="0"/>
    <n v="35.469062000000001"/>
    <s v="none"/>
    <s v="375 982 5746 1476 3793 תשע שתיים ארבע חמש שתיים אחד שבע חמש שלוש שבע ארבע שמונה שבע ארבע שש חמש שתיים תשע שתיים שלוש ארבע"/>
    <s v="[&quot;delete&quot;, 38, 38, &quot;6&quot;]"/>
    <m/>
    <n v="0.97499999999999998"/>
  </r>
  <r>
    <n v="6"/>
    <x v="0"/>
    <x v="0"/>
    <s v="he"/>
    <n v="9"/>
    <n v="1"/>
    <n v="24.845313000000001"/>
    <s v="[&quot;replace&quot;, 36, 34, &quot;7&quot;, &quot;5&quot;]_x000a_[&quot;replace&quot;, 23, 22, &quot;9&quot;, &quot;2&quot;]_x000a_[&quot;replace&quot;, 16, 15, &quot;5&quot;, &quot;7&quot;]"/>
    <s v="329 1746 חמש שתיים חמש שלוש שבע ארבע שמונה ארבע שבע שתיים אחד שבע שבע תשע שלוש שתיים שתיים אחד ארבע שבע שלוש 2574 6355 98"/>
    <s v="[&quot;replace&quot;, 36, 34, &quot;7&quot;, &quot;5&quot;]_x000a_[&quot;delete&quot;, 28, 28, &quot;6&quot;]_x000a_[&quot;replace&quot;, 23, 22, &quot;9&quot;, &quot;2&quot;]_x000a_[&quot;replace&quot;, 16, 15, &quot;5&quot;, &quot;7&quot;]_x000a_[&quot;delete&quot;, 0, 0, &quot;6&quot;]"/>
    <m/>
    <n v="0.95"/>
  </r>
  <r>
    <n v="6"/>
    <x v="0"/>
    <x v="0"/>
    <s v="he"/>
    <n v="9"/>
    <n v="2"/>
    <n v="58.051813000000003"/>
    <s v="[&quot;replace&quot;, 60, 58, &quot;7&quot;, &quot;4&quot;]"/>
    <s v="375 9825 שבע ארבע שש אחד ארבע שבע שש שלוש שבע תשע שלוש שתיים ארבע שלוש שתיים אחד שבע חמש שלוש שבע ארבע שמונה שבע ארבע שש שתיים תשע שתיים שלוש שש ארבע שש שלוש שתיים תשע אחד שבע ארבע שש חמש שתיים חמש שלוש שבע ארבע שמונה ארבע חמש שתיים 1749 39 2147 6325 7463 7598"/>
    <s v="[&quot;replace&quot;, 60, 58, &quot;7&quot;, &quot;4&quot;]_x000a_[&quot;delete&quot;, 33, 33, &quot;5&quot;]_x000a_[&quot;delete&quot;, 18, 18, &quot;9&quot;]"/>
    <m/>
    <n v="0.97499999999999998"/>
  </r>
  <r>
    <m/>
    <x v="1"/>
    <x v="1"/>
    <m/>
    <m/>
    <m/>
    <m/>
    <m/>
    <m/>
    <m/>
    <m/>
    <m/>
  </r>
  <r>
    <n v="7"/>
    <x v="0"/>
    <x v="2"/>
    <s v="he"/>
    <n v="10"/>
    <n v="0"/>
    <n v="18.773312000000001"/>
    <s v="none"/>
    <s v="375 9825 746 1476 3793 תשע שתיים ארבע חמש שתיים אחד שבע חמש שלוש שבע ארבע שמונה שבע 4665 292 364"/>
    <s v="[&quot;insert&quot;, 33, 33, &quot;6&quot;]"/>
    <m/>
    <n v="0.97499999999999998"/>
  </r>
  <r>
    <n v="7"/>
    <x v="0"/>
    <x v="2"/>
    <s v="he"/>
    <n v="10"/>
    <n v="1"/>
    <n v="19.13"/>
    <s v="[&quot;replace&quot;, 36, 36, &quot;7&quot;, &quot;5&quot;]_x000a_[&quot;replace&quot;, 16, 16, &quot;5&quot;, &quot;7&quot;]"/>
    <s v=" 0 3 2 9 7 4 6 חמש שתיים חמש שלוש שבע ארבע שמונה ארבע שבע שתיים אחד שבע שבע תשע 39 2147 6325 7463 5598"/>
    <s v="[&quot;replace&quot;, 36, 35, &quot;7&quot;, &quot;5&quot;]_x000a_[&quot;replace&quot;, 16, 15, &quot;5&quot;, &quot;7&quot;]_x000a_[&quot;delete&quot;, 4, 4, &quot;1&quot;]_x000a_[&quot;replace&quot;, 0, 0, &quot;6&quot;, &quot;0&quot;]"/>
    <s v="start not clear"/>
    <n v="0.95"/>
  </r>
  <r>
    <n v="7"/>
    <x v="0"/>
    <x v="2"/>
    <s v="he"/>
    <n v="10"/>
    <n v="2"/>
    <n v="35.555"/>
    <s v="none"/>
    <s v="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שלוש ושתיים 5746 37.5 98"/>
    <s v="none"/>
    <m/>
    <n v="1"/>
  </r>
  <r>
    <m/>
    <x v="1"/>
    <x v="1"/>
    <m/>
    <m/>
    <m/>
    <m/>
    <m/>
    <m/>
    <m/>
    <m/>
    <m/>
  </r>
  <r>
    <n v="8"/>
    <x v="2"/>
    <x v="2"/>
    <s v="he"/>
    <n v="11"/>
    <n v="0"/>
    <n v="23.844625000000001"/>
    <s v="none"/>
    <s v="375 9825 746 1476 3793 תשע שתיים ארבע חמש שתיים אחד שבע חמש שלוש שבע ארבע שמונה שבע ארבע שש חמש שתיים תשע שתיים שלוש שש ארבע"/>
    <s v="none"/>
    <m/>
    <n v="1"/>
  </r>
  <r>
    <n v="8"/>
    <x v="2"/>
    <x v="2"/>
    <s v="he"/>
    <n v="11"/>
    <n v="1"/>
    <n v="25.208749999999998"/>
    <s v="[&quot;replace&quot;, 36, 36, &quot;7&quot;, &quot;5&quot;]_x000a_[&quot;replace&quot;, 16, 16, &quot;5&quot;, &quot;7&quot;]"/>
    <s v="שקשה 6329 1746 חמש שתיים חמש שלוש שבע ארבע שמונה ארבע שבע שתיים אחד שבע שבע תשע שלוש תשע שתיים אחד ארבע שבע שש 3257 463 5598"/>
    <s v="[&quot;replace&quot;, 36, 36, &quot;7&quot;, &quot;5&quot;]_x000a_ [&quot;replace&quot;, 16, 16, &quot;5&quot;, &quot;7&quot;]"/>
    <m/>
    <n v="1"/>
  </r>
  <r>
    <n v="8"/>
    <x v="2"/>
    <x v="2"/>
    <s v="he"/>
    <n v="11"/>
    <n v="2"/>
    <n v="51.331249999999997"/>
    <s v="[&quot;replace&quot;, 33, 33, &quot;5&quot;, &quot;3&quot;]"/>
    <s v="375 9825 שבע ארבע שש אחד ארבע שבע שש שלוש שבע תשע שלוש תשע שתיים ארבע שלוש שתיים אחד שבע חמש שלוש שבע ארבע שמונה שבע ארבע 6329 2364 6329 1746 חמש שתיים חמש שלוש שבע ארבע שמונה ארבע חמש שתיים אחד שבע שבע תשע שלוש תשע שתיים אחד ארבע שבע שש 3257 4637 598"/>
    <s v="[&quot;replace&quot;, 33, 33, &quot;5&quot;, &quot;3&quot;]"/>
    <m/>
    <n v="1"/>
  </r>
  <r>
    <m/>
    <x v="1"/>
    <x v="1"/>
    <m/>
    <m/>
    <m/>
    <m/>
    <m/>
    <m/>
    <m/>
    <m/>
    <m/>
  </r>
  <r>
    <n v="9"/>
    <x v="0"/>
    <x v="2"/>
    <s v="he"/>
    <n v="12"/>
    <n v="0"/>
    <n v="18.478438000000001"/>
    <s v="none"/>
    <s v="375 9825 746 1476 3793 תשע שתיים ארבע חמש שתיים אחד שבע חמש שלוש שבע ארבע שמונה שבע ארבע שש חמש שתיים תשע שתיים שלוש שש ארבע"/>
    <s v="none"/>
    <m/>
    <n v="1"/>
  </r>
  <r>
    <n v="9"/>
    <x v="0"/>
    <x v="2"/>
    <s v="he"/>
    <n v="12"/>
    <n v="1"/>
    <n v="18.478438000000001"/>
    <s v="none"/>
    <s v="6329 1746 חמש שתיים חמש שלוש שבע ארבע שמונה ארבע חמש שתיים אחד שבע שבע תשע שלוש תשע שתיים אחד ארבע שבע שש 3257 4637 598"/>
    <s v="none"/>
    <m/>
    <n v="1"/>
  </r>
  <r>
    <n v="9"/>
    <x v="0"/>
    <x v="2"/>
    <s v="he"/>
    <n v="12"/>
    <n v="2"/>
    <n v="40.006686999999999"/>
    <s v="[&quot;replace&quot;, 21, 21, &quot;3&quot;, &quot;5&quot;]_x000a_[&quot;replace&quot;, 18, 18, &quot;9&quot;, &quot;6&quot;]"/>
    <s v="375 9825 שבע ארבע שש אחד ארבע שבע שש שלוש שבע תשע שלוש שש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replace&quot;, 21, 21, &quot;3&quot;, &quot;5&quot;]_x000a_[&quot;replace&quot;, 18, 18, &quot;9&quot;, &quot;6&quot;]"/>
    <m/>
    <n v="1"/>
  </r>
  <r>
    <m/>
    <x v="1"/>
    <x v="1"/>
    <m/>
    <m/>
    <m/>
    <m/>
    <m/>
    <m/>
    <m/>
    <m/>
    <m/>
  </r>
  <r>
    <n v="10"/>
    <x v="2"/>
    <x v="3"/>
    <s v="he"/>
    <n v="13"/>
    <n v="0"/>
    <n v="20.317499999999999"/>
    <s v="none"/>
    <s v="375 982 5746 1476 3793 תשע שתיים ארבע חמש שתיים אחד שבע חמש שלוש שבע ארבע שמונה שבע ארבע שש חמש שתיים תשע שתיים שלוש ארבע"/>
    <s v="[&quot;delete&quot;, 38, 38, &quot;6&quot;]"/>
    <m/>
    <n v="0.97499999999999998"/>
  </r>
  <r>
    <n v="10"/>
    <x v="2"/>
    <x v="3"/>
    <s v="he"/>
    <n v="13"/>
    <n v="1"/>
    <n v="19.295812999999999"/>
    <s v="none"/>
    <s v=" 6329 1746 חמש שתיים חמש שלוש שבע ארבע שמונה ארבע חמש שתיים אחד שבע שבע תשע שלוש תשע שתיים אחד ארבע שבע שש 3257 4637 598"/>
    <s v="none"/>
    <m/>
    <n v="1"/>
  </r>
  <r>
    <n v="10"/>
    <x v="2"/>
    <x v="3"/>
    <s v="he"/>
    <n v="13"/>
    <n v="2"/>
    <n v="41.076124999999998"/>
    <s v="none"/>
    <s v="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none"/>
    <m/>
    <n v="1"/>
  </r>
  <r>
    <m/>
    <x v="1"/>
    <x v="1"/>
    <m/>
    <m/>
    <m/>
    <m/>
    <m/>
    <m/>
    <m/>
    <m/>
    <m/>
  </r>
  <r>
    <n v="11"/>
    <x v="0"/>
    <x v="2"/>
    <s v="he"/>
    <n v="14"/>
    <n v="0"/>
    <n v="22.799688"/>
    <s v="none"/>
    <s v="375 9825 746 1476 3793 תשע שתיים ארבע חמש שתיים אחד שבע חמש שלוש שבע ארבע שמונה שבע ארבע שש חמש שתיים תשע שתיים שלוש שש ארבע"/>
    <s v="none"/>
    <m/>
    <n v="1"/>
  </r>
  <r>
    <n v="11"/>
    <x v="0"/>
    <x v="2"/>
    <s v="he"/>
    <n v="14"/>
    <n v="1"/>
    <n v="25.992438"/>
    <s v="[&quot;delete&quot;, 0, 0, &quot;6&quot;]"/>
    <s v="329 1746 חמש שתיים חמש שלוש שבע ארבע שמונה ארבע חמש שתיים אחד שבע שבע תשע שלוש תשע שתיים אחד ארבע שבע שש 3257 4637 598"/>
    <s v="[&quot;delete&quot;, 0, 0, &quot;6&quot;]"/>
    <m/>
    <n v="1"/>
  </r>
  <r>
    <n v="11"/>
    <x v="0"/>
    <x v="2"/>
    <s v="he"/>
    <n v="14"/>
    <n v="2"/>
    <n v="48.515813000000001"/>
    <s v="[&quot;replace&quot;, 60, 60, &quot;7&quot;, &quot;1&quot;]_x000a_[&quot;replace&quot;, 58, 58, &quot;1&quot;, &quot;7&quot;]_x000a_[&quot;replace&quot;, 50, 50, &quot;5&quot;, &quot;9&quot;]_x000a_[&quot;replace&quot;, 21, 21, &quot;3&quot;, &quot;5&quot;]"/>
    <s v="375 9825 746 1476 3793 תשע שתיים ארבע חמש שתיים אחד שבע חמש שלוש שבע ארבע שמונה שבע ארבע שש חמש שתיים תשע שתיים שלוש שש ארבע שש שלוש שתיים שש אחד שבע ארבע שש חמש שתיים תשע שלוש שבע ארבע שמונה ארבע חמש שתיים שבע שבע 1939 2147 6325 7463 7598"/>
    <s v="[&quot;replace&quot;, 60, 60, &quot;7&quot;, &quot;1&quot;]_x000a_[&quot;replace&quot;, 58, 58, &quot;1&quot;, &quot;7&quot;]_x000a_[&quot;replace&quot;, 50, 50, &quot;5&quot;, &quot;9&quot;]_x000a_[&quot;replace&quot;, 43, 43, &quot;9&quot;, &quot;6&quot;]_x000a_[&quot;replace&quot;, 21, 21, &quot;3&quot;, &quot;5&quot;]"/>
    <s v="Should be 177 vs 771"/>
    <n v="0.98750000000000004"/>
  </r>
  <r>
    <m/>
    <x v="1"/>
    <x v="1"/>
    <m/>
    <m/>
    <m/>
    <m/>
    <m/>
    <m/>
    <m/>
    <m/>
    <m/>
  </r>
  <r>
    <n v="12"/>
    <x v="2"/>
    <x v="4"/>
    <s v="he"/>
    <n v="15"/>
    <n v="0"/>
    <n v="23.661124999999998"/>
    <s v="none"/>
    <s v="375 9825 746 1476 3793 תשע שתיים ארבע חמש שתיים אחד שבע חמש שלוש שבע ארבע שמונה שבע ארבע שש חמש שתיים תשע שתיים שלוש שש ארבע"/>
    <s v="none"/>
    <m/>
    <n v="1"/>
  </r>
  <r>
    <n v="12"/>
    <x v="2"/>
    <x v="4"/>
    <s v="he"/>
    <n v="15"/>
    <n v="1"/>
    <n v="22.732375000000001"/>
    <s v="[&quot;insert&quot;, 23, 23, &quot;9&quot;]"/>
    <s v="329 1746 חמש שתיים חמש שלוש שבע ארבע שמונה ארבע חמש שתיים 1779 399 2147 6325 7463 7598"/>
    <s v="[&quot;insert&quot;, 23, 23, &quot;9&quot;]_x000a_[&quot;delete&quot;, 0, 0, &quot;6&quot;]"/>
    <m/>
    <n v="0.97499999999999998"/>
  </r>
  <r>
    <n v="12"/>
    <x v="2"/>
    <x v="4"/>
    <s v="he"/>
    <n v="15"/>
    <n v="2"/>
    <n v="51.2"/>
    <s v="a lot/to complete"/>
    <s v="7598 2574 שש אחד ארבע שבע שש שלוש שבע תשע שלוש תשע ארבע חמש שתיים אחד שבע חמש שלוש שבע ארבע שמונה שבע שבע ארבע שש חמש שתיים שתיים תשע שתיים שלוש שש ארבע שבע ארבע שש חמש שתיים שתיים ארבע חמש שתיים אחד שבע שבע תשע 3922 1147 533 2574 63.75 98"/>
    <s v="[&quot;insert&quot;, 63, 63, &quot;3&quot;]_x000a_[&quot;replace&quot;, 68, 61, &quot;6&quot;, &quot;5&quot;]_x000a_[&quot;insert&quot;, 58, 58, &quot;1&quot;]_x000a_[&quot;insert&quot;, 56, 56, &quot;2&quot;]_x000a_[&quot;delete&quot;, 55, 55, &quot;4&quot;]_x000a_[&quot;delete&quot;, 54, 54, &quot;8&quot;]_x000a_[&quot;replace&quot;, 52, 45, &quot;7&quot;, &quot;2&quot;]_x000a_[&quot;delete&quot;, 51, 51, &quot;3&quot;]_x000a_[&quot;delete&quot;, 50, 50, &quot;5&quot;]_x000a_[&quot;delete&quot;, 44, 44, &quot;1&quot;]_x000a_[&quot;delete&quot;, 43, 43, &quot;9&quot;]_x000a_[&quot;delete&quot;, 42, 42, &quot;2&quot;]_x000a_[&quot;delete&quot;, 41, 41, &quot;3&quot;]_x000a_[&quot;delete&quot;, 40, 40, &quot;6&quot;]_x000a_[&quot;insert&quot;, 34, 34, &quot;2&quot;]_x000a_[&quot;insert&quot;, 29, 29, &quot;7&quot;]_x000a_[&quot;replace&quot;, 21, 19, &quot;3&quot;, &quot;5&quot;]_x000a_[&quot;delete&quot;, 19, 19, &quot;2&quot;]_x000a_[&quot;delete&quot;, 0, 0, &quot;3&quot;]"/>
    <m/>
    <m/>
  </r>
  <r>
    <m/>
    <x v="1"/>
    <x v="1"/>
    <m/>
    <m/>
    <m/>
    <m/>
    <m/>
    <m/>
    <m/>
    <m/>
    <m/>
  </r>
  <r>
    <n v="14"/>
    <x v="2"/>
    <x v="5"/>
    <s v="he"/>
    <n v="17"/>
    <n v="0"/>
    <n v="19.295812999999999"/>
    <s v="[&quot;insert&quot;, 17, 17, &quot;2&quot;]_x000a_[&quot;delete&quot;, 0, 0, &quot;3&quot;]"/>
    <s v="7598 257 ארבע שש אחד ארבע שבע שש שלוש שבע תשע שלוש שתיים תשע שתיים ארבע חמש שתיים אחד שבע חמש שלוש שבע ארבע שמונה שבע 465 292 364"/>
    <s v="[&quot;insert&quot;, 17, 17, &quot;2&quot;]_x000a_[&quot;delete&quot;, 0, 0, &quot;3&quot;]"/>
    <m/>
    <n v="1"/>
  </r>
  <r>
    <n v="14"/>
    <x v="2"/>
    <x v="5"/>
    <s v="he"/>
    <n v="17"/>
    <n v="1"/>
    <n v="20.828312"/>
    <s v="[&quot;insert&quot;, 36, 36, &quot;9&quot;]_x000a_[&quot;insert&quot;, 10, 10, &quot;5&quot;]_x000a_ [&quot;delete&quot;, 0, 0, &quot;6&quot;]"/>
    <s v="329 1746 חמש שתיים חמש חמש שלוש שבע ארבע שמונה ארבע חמש שתיים אחד שבע שבע תשע שלוש תשע שתיים אחד ארבע שלוש שתיים שש חמש שבע 2637 95 98"/>
    <s v="[&quot;insert&quot;, 36, 36, &quot;9&quot;]_x000a_[&quot;replace&quot;, 33, 32, &quot;4&quot;, &quot;2&quot;]_x000a_[&quot;replace&quot;, 30, 29, &quot;2&quot;, &quot;6&quot;]_x000a_[&quot;replace&quot;, 28, 27, &quot;6&quot;, &quot;3&quot;]_x000a_[&quot;delete&quot;, 27, 27, &quot;7&quot;]_x000a_[&quot;insert&quot;, 10, 10, &quot;5&quot;]_x000a_[&quot;delete&quot;, 0, 0, &quot;6&quot;]"/>
    <s v="Descrepancy: transcribed 326 instead of 7632"/>
    <n v="0.9"/>
  </r>
  <r>
    <n v="14"/>
    <x v="2"/>
    <x v="5"/>
    <s v="he"/>
    <n v="17"/>
    <n v="2"/>
    <n v="49.110188000000001"/>
    <s v="[&quot;insert&quot;, 1, 1, &quot;5&quot;]"/>
    <s v="35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insert&quot;, 1, 1, &quot;5&quot;]"/>
    <m/>
    <n v="1"/>
  </r>
  <r>
    <m/>
    <x v="1"/>
    <x v="1"/>
    <m/>
    <m/>
    <m/>
    <m/>
    <m/>
    <m/>
    <m/>
    <m/>
    <m/>
  </r>
  <r>
    <n v="15"/>
    <x v="2"/>
    <x v="2"/>
    <s v="he"/>
    <n v="18"/>
    <n v="0"/>
    <n v="24.93825"/>
    <s v="none"/>
    <s v="375 9825 746 1476 3793 תשע שתיים ארבע חמש שתיים אחד שבע חמש שלוש שבע ארבע שמונה שבע ארבע שש חמש שתיים תשע שתיים שלוש שש ארבע"/>
    <s v="none"/>
    <m/>
    <n v="1"/>
  </r>
  <r>
    <n v="15"/>
    <x v="2"/>
    <x v="2"/>
    <s v="he"/>
    <n v="18"/>
    <n v="1"/>
    <n v="25.216875000000002"/>
    <s v="none"/>
    <s v="6329 1746 חמש שתיים חמש שלוש שבע ארבע שמונה ארבע חמש שתיים אחד שבע שבע תשע שלוש תשע שתיים אחד ארבע שבע שש 3257 4637 598"/>
    <s v="none"/>
    <m/>
    <n v="1"/>
  </r>
  <r>
    <n v="15"/>
    <x v="2"/>
    <x v="2"/>
    <s v="he"/>
    <n v="18"/>
    <n v="2"/>
    <n v="51.594749999999998"/>
    <s v="[&quot;replace&quot;, 21, 21, &quot;3&quot;, &quot;5&quot;]"/>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replace&quot;, 21, 21, &quot;3&quot;, &quot;5&quot;]"/>
    <m/>
    <n v="1"/>
  </r>
  <r>
    <m/>
    <x v="1"/>
    <x v="1"/>
    <m/>
    <m/>
    <m/>
    <m/>
    <m/>
    <m/>
    <m/>
    <m/>
    <m/>
  </r>
  <r>
    <n v="16"/>
    <x v="2"/>
    <x v="5"/>
    <s v="he"/>
    <n v="19"/>
    <n v="0"/>
    <n v="30.839625000000002"/>
    <s v="[&quot;delete&quot;, 21, 21, &quot;5&quot;]"/>
    <s v="375 9825 746 1476 3793 תשע שתיים ארבע שתיים אחד שבע חמש שלוש שבע ארבע שמונה שבע ארבע שש חמש שתיים תשע שתיים שלוש שש ארבע"/>
    <s v="[&quot;delete&quot;, 21, 21, &quot;5&quot;]"/>
    <m/>
    <n v="1"/>
  </r>
  <r>
    <n v="16"/>
    <x v="2"/>
    <x v="5"/>
    <s v="he"/>
    <n v="19"/>
    <n v="1"/>
    <n v="27.144124999999999"/>
    <s v="[&quot;replace&quot;, 36, 36, &quot;7&quot;, &quot;5&quot;]_x000a_[&quot;replace&quot;, 16, 16, &quot;5&quot;, &quot;7&quot;]"/>
    <s v="6329 1746 חמש שתיים חמש שלוש שבע ארבע שמונה ארבע שבע שתיים אחד שבע שבע תשע שלוש תשע 2147 6325 7463 5598"/>
    <s v="[&quot;replace&quot;, 36, 36, &quot;7&quot;, &quot;5&quot;]_x000a_[&quot;replace&quot;, 16, 16, &quot;5&quot;, &quot;7&quot;]"/>
    <m/>
    <n v="1"/>
  </r>
  <r>
    <n v="16"/>
    <x v="2"/>
    <x v="5"/>
    <s v="he"/>
    <n v="19"/>
    <n v="2"/>
    <n v="57.446187999999999"/>
    <s v="[&quot;replace&quot;, 47, 47, &quot;6&quot;, &quot;3&quot;]"/>
    <s v="375 9825 שבע ארבע שש אחד ארבע שבע שש שלוש שבע תשע שלוש תשע שתיים ארבע שלוש שתיים אחד שבע חמש שלוש שבע ארבע שמונה שבע 465 292 3646 עם 329 1743 חמש שתיים חמש שלוש שבע ארבע שמונה ארבע חמש שתיים אחד שבע שבע תשע שלוש תשע שתיים אחד ארבע שבע שש 3257 4637 598"/>
    <s v="[&quot;replace&quot;, 47, 47, &quot;6&quot;, &quot;3&quot;]"/>
    <m/>
    <n v="1"/>
  </r>
  <r>
    <n v="30"/>
    <x v="0"/>
    <x v="2"/>
    <s v="he"/>
    <n v="33"/>
    <n v="0"/>
    <n v="24.64"/>
    <s v="none"/>
    <s v=" 375 9825 746 147 6379 3924 5217 חמש שלוש שבע ארבע שמונה שבע ארבע שש חמש שתיים תשע שתיים שלוש שש ארבע"/>
    <s v="none"/>
    <m/>
    <n v="1"/>
  </r>
  <r>
    <n v="30"/>
    <x v="0"/>
    <x v="2"/>
    <s v="he"/>
    <n v="33"/>
    <n v="1"/>
    <n v="17.547499999999999"/>
    <s v="none"/>
    <s v="6329 1746 חמש שתיים חמש שלוש שבע ארבע שמונה ארבע חמש 217 7939 2147 6325 7463 7598"/>
    <s v="none"/>
    <m/>
    <n v="1"/>
  </r>
  <r>
    <n v="30"/>
    <x v="0"/>
    <x v="2"/>
    <s v="he"/>
    <n v="33"/>
    <n v="2"/>
    <n v="55.793500000000002"/>
    <s v="replace,21,21,3,5"/>
    <s v="‏must see 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r>
  <r>
    <n v="31"/>
    <x v="0"/>
    <x v="2"/>
    <s v="he"/>
    <n v="34"/>
    <n v="0"/>
    <n v="23.113499999999998"/>
    <s v="none"/>
    <s v="375 9825 746 1476 3793 תשע שתיים ארבע חמש שתיים אחד שבע חמש שלוש שבע ארבע שמונה שבע ארבע שש חמש שתיים תשע שתיים שלוש שש ארבע"/>
    <s v="none"/>
    <m/>
    <n v="1"/>
  </r>
  <r>
    <n v="31"/>
    <x v="0"/>
    <x v="2"/>
    <s v="he"/>
    <n v="34"/>
    <n v="1"/>
    <n v="20.936875000000001"/>
    <s v="none"/>
    <s v="329 1746 חמש שתיים חמש שלוש שבע ארבע שמונה ארבע חמש שתיים אחד שבע שבע תשע שלוש תשע שתיים אחד ארבע שבע שש 3257 4637 598"/>
    <s v="delete,0,0,6"/>
    <m/>
    <n v="0.97499999999999998"/>
  </r>
  <r>
    <n v="31"/>
    <x v="0"/>
    <x v="2"/>
    <s v="he"/>
    <n v="34"/>
    <n v="2"/>
    <n v="55.793500000000002"/>
    <s v="replace,21,21,3,5"/>
    <s v="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r>
  <r>
    <n v="32"/>
    <x v="0"/>
    <x v="0"/>
    <s v="he"/>
    <n v="35"/>
    <n v="0"/>
    <n v="49.109313"/>
    <s v="none"/>
    <s v="375 9825 746 1476 3793 תשע שתיים ארבע חמש שתיים אחד שבע חמש שלוש שבע ארבע שמונה שבע ארבע שש חמש שתיים תשע שתיים שלוש שש ארבע"/>
    <s v="none"/>
    <m/>
    <n v="1"/>
  </r>
  <r>
    <n v="32"/>
    <x v="0"/>
    <x v="0"/>
    <s v="he"/>
    <n v="35"/>
    <n v="1"/>
    <n v="47.423999999999999"/>
    <s v="none"/>
    <s v="6329 1746 חמש שתיים חמש שלוש שבע ארבע שמונה ארבע חמש שתיים אחד שבע שבע תשע שלוש תשע שתיים אחד ארבע שבע שש 3257 4637 598"/>
    <s v="none"/>
    <m/>
    <n v="1"/>
  </r>
  <r>
    <n v="32"/>
    <x v="0"/>
    <x v="0"/>
    <s v="he"/>
    <n v="35"/>
    <n v="2"/>
    <n v="59.754249999999999"/>
    <s v="delete,77,77,5_x000a_delete,32,32,6"/>
    <s v="3759 8257 ארבע שש אחד ארבע שבע שש שלוש שבע תשע שלוש תשע שתיים ארבע שלוש שתיים אחד שבע חמש שלוש שבע ארבע שמונה שבע 4529 2364 6329 1746 חמש שתיים חמש שלוש שבע ארבע שמונה ארבע חמש שתיים אחד שבע שבע תשע שלוש תשע שתיים אחד ארבע שבע שש 32 5746 3798"/>
    <s v="delete,77,77,5_x000a_delete,32,32,6"/>
    <s v="manually cut to fit 60 secs"/>
    <n v="1"/>
  </r>
  <r>
    <n v="33"/>
    <x v="2"/>
    <x v="4"/>
    <s v="he"/>
    <n v="36"/>
    <n v="0"/>
    <n v="26.413812"/>
    <s v="none"/>
    <s v="375 982 5746 1476 3793 תשע שתיים ארבע חמש שתיים אחד שבע חמש שלוש שבע ארבע שמונה שבע 46 292 364"/>
    <s v="delete,33,33,5"/>
    <m/>
    <n v="0.97499999999999998"/>
  </r>
  <r>
    <n v="33"/>
    <x v="2"/>
    <x v="4"/>
    <s v="he"/>
    <n v="36"/>
    <n v="1"/>
    <n v="28.285563"/>
    <s v="none"/>
    <s v="6329 1746 חמש שתיים חמש שלוש שבע ארבע שמונה ארבע חמש שתיים אחד שבע שבע תשע שלוש תשע שתיים אחד ארבע שבע שש 3257 4637 598"/>
    <s v="none"/>
    <m/>
    <n v="1"/>
  </r>
  <r>
    <n v="33"/>
    <x v="2"/>
    <x v="4"/>
    <s v="he"/>
    <n v="36"/>
    <n v="2"/>
    <n v="59.485937"/>
    <s v="delete,64,64,2_x000a_delete,63,63,9_x000a_delete,62,62,3_x000a_delete,61,61,9_x000a_delete,60,60,7_x000a_delete,53,53,4_x000a_delete,14,14,3_x000a_"/>
    <s v="375 9825 7464 7679 3924 3217 חמש שלוש שבע ארבע שמונה ארבע שש חמש שתיים שש שתיים שלוש שש ארבע 6329 1746 חמש שתיים חמש שלוש שבע שמונה ארבע חמש שתיים שמונה אחד 71463 2574 63.75 98"/>
    <s v="delete,67,67,7_x000a_delete,64,64,2_x000a_delete,63,63,9_x000a_delete,62,62,3_x000a_delete,61,61,9_x000a_delete,60,60,7_x000a_insert,54,54,8_x000a_delete,53,53,4_x000a_replace,35,32,9,6_x000a_delete,30,30,7_x000a_delete,14,14,3_x000a_delete,10,10,1"/>
    <s v="manually trancated"/>
    <n v="0.9375"/>
  </r>
  <r>
    <n v="34"/>
    <x v="0"/>
    <x v="6"/>
    <s v="he"/>
    <n v="37"/>
    <n v="0"/>
    <n v="27.337813000000001"/>
    <s v="none"/>
    <s v="375 9825 746 1476 3793 תשע שתיים ארבע חמש שתיים אחד שבע חמש שלוש שבע ארבע שמונה שבע ארבע שש חמש שתיים תשע שתיים שלוש שש ארבע"/>
    <s v="none"/>
    <m/>
    <n v="1"/>
  </r>
  <r>
    <n v="34"/>
    <x v="0"/>
    <x v="6"/>
    <s v="he"/>
    <n v="37"/>
    <n v="1"/>
    <n v="24.637812"/>
    <s v="none"/>
    <s v=" 6329 1746 חמש שתיים חמש שלוש שבע ארבע שמונה ארבע חמש שתיים אחד שבע שבע תשע שלוש תשע שתיים אחד ארבע שבע שש 3257 4637 598"/>
    <s v="none"/>
    <m/>
    <n v="1"/>
  </r>
  <r>
    <n v="34"/>
    <x v="0"/>
    <x v="6"/>
    <s v="he"/>
    <n v="37"/>
    <n v="2"/>
    <n v="49.937812000000001"/>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r>
  <r>
    <n v="35"/>
    <x v="2"/>
    <x v="7"/>
    <s v="he"/>
    <n v="38"/>
    <n v="0"/>
    <n v="24.297812"/>
    <s v="none"/>
    <s v="375 9825 746 147 6379 3924 חמש שתיים אחד שבע חמש שלוש שבע ארבע שמונה שבע ארבע שש חמש שתיים תשע שתיים שלוש ארבע"/>
    <s v="delete,38,38,6"/>
    <m/>
    <n v="0.97499999999999998"/>
  </r>
  <r>
    <n v="35"/>
    <x v="2"/>
    <x v="7"/>
    <s v="he"/>
    <n v="38"/>
    <n v="1"/>
    <n v="28.157813000000001"/>
    <s v="none"/>
    <s v="6329 1746 חמש שתיים חמש שלוש שבע ארבע שמונה ארבע חמש שתיים אחד שבע שבע תשע שלוש תשע שתיים אחד ארבע שבע שש 3257 4637 598"/>
    <s v="none"/>
    <m/>
    <n v="1"/>
  </r>
  <r>
    <n v="35"/>
    <x v="2"/>
    <x v="7"/>
    <s v="he"/>
    <n v="38"/>
    <n v="2"/>
    <n v="55.997813000000001"/>
    <s v="insert,71,71,6_x000a_replace,69,69,3,9_x000a_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תשע שתיים שש חמש שבע 4637 598"/>
    <s v="insert,71,71,6_x000a_replace,69,69,3,9_x000a_replace,21,21,3,5"/>
    <s v="inserted 6 was like 'shee' "/>
    <n v="1"/>
  </r>
  <r>
    <n v="36"/>
    <x v="0"/>
    <x v="2"/>
    <s v="he"/>
    <n v="39"/>
    <n v="0"/>
    <n v="25.277812000000001"/>
    <s v="none"/>
    <s v="375 9825 746 1476 3793 תשע שתיים ארבע חמש שתיים אחד שבע חמש שלוש שבע ארבע שמונה שבע ארבע שש חמש שתיים תשע שתיים שלוש שש ארבע"/>
    <s v="none"/>
    <m/>
    <n v="1"/>
  </r>
  <r>
    <n v="36"/>
    <x v="0"/>
    <x v="2"/>
    <s v="he"/>
    <n v="39"/>
    <n v="1"/>
    <n v="22.157813000000001"/>
    <s v="none"/>
    <s v=" 6329 1746 חמש שתיים חמש שלוש שבע ארבע שמונה ארבע חמש שתיים אחד שבע שבע תשע שלוש תשע שתיים אחד ארבע שבע שש 3257 4637 598"/>
    <s v="none"/>
    <m/>
    <n v="1"/>
  </r>
  <r>
    <n v="36"/>
    <x v="0"/>
    <x v="2"/>
    <s v="he"/>
    <n v="39"/>
    <n v="2"/>
    <n v="46.777813000000002"/>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r>
  <r>
    <n v="37"/>
    <x v="0"/>
    <x v="2"/>
    <s v="he"/>
    <n v="40"/>
    <n v="0"/>
    <n v="25.92"/>
    <s v="none"/>
    <s v="375 9825 746 147 6379 3924 חמש שתיים אחד שבע חמש שלוש שבע ארבע שמונה שבע ארבע שש חמש שתיים תשע שתיים שלוש ארבע"/>
    <s v="delete,38,38,6"/>
    <m/>
    <n v="0.97499999999999998"/>
  </r>
  <r>
    <n v="37"/>
    <x v="0"/>
    <x v="2"/>
    <s v="he"/>
    <n v="40"/>
    <n v="1"/>
    <n v="22.143999999999998"/>
    <s v="none"/>
    <s v="6329 1746 חמש שתיים חמש שלוש שבע ארבע שמונה ארבע חמש שתיים אחד שבע שבע תשע שלוש תשע שתיים אחד ארבע שבע שש 3257 4637 598"/>
    <s v="none"/>
    <m/>
    <n v="1"/>
  </r>
  <r>
    <n v="37"/>
    <x v="0"/>
    <x v="2"/>
    <s v="he"/>
    <n v="40"/>
    <n v="2"/>
    <n v="47.392000000000003"/>
    <s v="transpose,70,69,3,6_x000a_replace,21,20,3,5"/>
    <s v=" שבוע 7598 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לוש שש שתיים חמש שבע 4637 598"/>
    <s v="transpose,70,69,3,6_x000a_replace,21,20,3,5_x000a_delete,0,0,3"/>
    <m/>
    <n v="0.98750000000000004"/>
  </r>
  <r>
    <n v="38"/>
    <x v="2"/>
    <x v="2"/>
    <s v="he"/>
    <n v="41"/>
    <n v="0"/>
    <n v="22.237812999999999"/>
    <s v="none"/>
    <s v="375 9825 746 1476 379 3924 5217 חמש שלוש שבע ארבע שמונה שבע ארבע שש חמש שתיים תשע שתיים שלוש שש ארבע"/>
    <s v="none"/>
    <m/>
    <n v="1"/>
  </r>
  <r>
    <n v="38"/>
    <x v="2"/>
    <x v="2"/>
    <s v="he"/>
    <n v="41"/>
    <n v="1"/>
    <n v="23.657813000000001"/>
    <s v="none"/>
    <s v="6329 1746 חמש שתיים חמש שלוש שבע ארבע שמונה ארבע חמש 217 7939 2147 6325 7463 7598"/>
    <s v="none"/>
    <m/>
    <n v="1"/>
  </r>
  <r>
    <n v="38"/>
    <x v="2"/>
    <x v="2"/>
    <s v="he"/>
    <n v="41"/>
    <n v="2"/>
    <n v="41.157812"/>
    <s v="replace,21,21,3,5"/>
    <s v="375 9825 746 147 6379 3924 5217 חמש שלוש שבע ארבע שמונה שבע ארבע 6529 2364 6329 1746 חמש שתיים חמש שלוש שבע ארבע שמונה ארבע חמש 2177 9392 1473 2574 6375 98"/>
    <s v="delete,68,68,6_x000a_replace,21,21,3,5"/>
    <m/>
    <n v="0.98750000000000004"/>
  </r>
  <r>
    <n v="39"/>
    <x v="2"/>
    <x v="2"/>
    <s v="he"/>
    <n v="42"/>
    <n v="0"/>
    <n v="19.84"/>
    <s v="none"/>
    <s v="375 9825 746 1476 3793 תשע שתיים ארבע חמש שתיים אחד שבע חמש שלוש שבע ארבע שמונה שבע ארבע שש חמש שתיים תשע שתיים שלוש שש ארבע"/>
    <s v="none"/>
    <m/>
    <n v="1"/>
  </r>
  <r>
    <n v="39"/>
    <x v="2"/>
    <x v="2"/>
    <s v="he"/>
    <n v="42"/>
    <n v="1"/>
    <n v="18.709312000000001"/>
    <s v="none"/>
    <s v="6329 1746 חמש שתיים חמש שלוש שבע ארבע שמונה ארבע חמש שתיים אחד שבע שבע תשע שלוש תשע שתיים אחד ארבע שבע שש 3257 4637 598"/>
    <s v="none"/>
    <m/>
    <n v="1"/>
  </r>
  <r>
    <n v="39"/>
    <x v="2"/>
    <x v="2"/>
    <s v="he"/>
    <n v="42"/>
    <n v="2"/>
    <n v="36.821311999999999"/>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r>
  <r>
    <n v="40"/>
    <x v="0"/>
    <x v="0"/>
    <s v="he"/>
    <n v="43"/>
    <n v="0"/>
    <m/>
    <m/>
    <m/>
    <m/>
    <s v="analyze once again - pauses and discrepances"/>
    <m/>
  </r>
  <r>
    <n v="40"/>
    <x v="0"/>
    <x v="0"/>
    <s v="he"/>
    <n v="43"/>
    <n v="1"/>
    <m/>
    <m/>
    <m/>
    <m/>
    <m/>
    <m/>
  </r>
  <r>
    <n v="40"/>
    <x v="0"/>
    <x v="0"/>
    <s v="he"/>
    <n v="43"/>
    <n v="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n v="6"/>
    <x v="0"/>
    <n v="9"/>
    <x v="0"/>
    <n v="9"/>
    <n v="0"/>
    <n v="35.469062000000001"/>
    <s v="none"/>
    <s v="375 982 5746 1476 3793 תשע שתיים ארבע חמש שתיים אחד שבע חמש שלוש שבע ארבע שמונה שבע ארבע שש חמש שתיים תשע שתיים שלוש ארבע"/>
    <s v="[&quot;delete&quot;, 38, 38, &quot;6&quot;]"/>
    <m/>
    <n v="0.97499999999999998"/>
    <n v="0.99110169491525413"/>
    <x v="0"/>
  </r>
  <r>
    <n v="6"/>
    <x v="0"/>
    <n v="9"/>
    <x v="0"/>
    <n v="9"/>
    <n v="1"/>
    <n v="24.845313000000001"/>
    <s v="[&quot;replace&quot;, 36, 34, &quot;7&quot;, &quot;5&quot;]_x000a_[&quot;replace&quot;, 23, 22, &quot;9&quot;, &quot;2&quot;]_x000a_[&quot;replace&quot;, 16, 15, &quot;5&quot;, &quot;7&quot;]"/>
    <s v="329 1746 חמש שתיים חמש שלוש שבע ארבע שמונה ארבע שבע שתיים אחד שבע שבע תשע שלוש שתיים שתיים אחד ארבע שבע שלוש 2574 6355 98"/>
    <s v="[&quot;replace&quot;, 36, 34, &quot;7&quot;, &quot;5&quot;]_x000a_[&quot;delete&quot;, 28, 28, &quot;6&quot;]_x000a_[&quot;replace&quot;, 23, 22, &quot;9&quot;, &quot;2&quot;]_x000a_[&quot;replace&quot;, 16, 15, &quot;5&quot;, &quot;7&quot;]_x000a_[&quot;delete&quot;, 0, 0, &quot;6&quot;]"/>
    <m/>
    <n v="0.95"/>
    <m/>
    <x v="0"/>
  </r>
  <r>
    <n v="6"/>
    <x v="0"/>
    <n v="9"/>
    <x v="0"/>
    <n v="9"/>
    <n v="2"/>
    <n v="58.051813000000003"/>
    <s v="[&quot;replace&quot;, 60, 58, &quot;7&quot;, &quot;4&quot;]"/>
    <s v="375 9825 שבע ארבע שש אחד ארבע שבע שש שלוש שבע תשע שלוש שתיים ארבע שלוש שתיים אחד שבע חמש שלוש שבע ארבע שמונה שבע ארבע שש שתיים תשע שתיים שלוש שש ארבע שש שלוש שתיים תשע אחד שבע ארבע שש חמש שתיים חמש שלוש שבע ארבע שמונה ארבע חמש שתיים 1749 39 2147 6325 7463 7598"/>
    <s v="[&quot;replace&quot;, 60, 58, &quot;7&quot;, &quot;4&quot;]_x000a_[&quot;delete&quot;, 33, 33, &quot;5&quot;]_x000a_[&quot;delete&quot;, 18, 18, &quot;9&quot;]"/>
    <m/>
    <n v="0.97499999999999998"/>
    <m/>
    <x v="0"/>
  </r>
  <r>
    <m/>
    <x v="1"/>
    <m/>
    <x v="1"/>
    <m/>
    <m/>
    <m/>
    <m/>
    <m/>
    <m/>
    <m/>
    <m/>
    <m/>
    <x v="0"/>
  </r>
  <r>
    <n v="7"/>
    <x v="0"/>
    <n v="18"/>
    <x v="0"/>
    <n v="10"/>
    <n v="0"/>
    <n v="18.773312000000001"/>
    <s v="none"/>
    <s v="375 9825 746 1476 3793 תשע שתיים ארבע חמש שתיים אחד שבע חמש שלוש שבע ארבע שמונה שבע 4665 292 364"/>
    <s v="[&quot;insert&quot;, 33, 33, &quot;6&quot;]"/>
    <m/>
    <n v="0.97499999999999998"/>
    <m/>
    <x v="1"/>
  </r>
  <r>
    <n v="7"/>
    <x v="0"/>
    <n v="18"/>
    <x v="0"/>
    <n v="10"/>
    <n v="1"/>
    <n v="19.13"/>
    <s v="[&quot;replace&quot;, 36, 36, &quot;7&quot;, &quot;5&quot;]_x000a_[&quot;replace&quot;, 16, 16, &quot;5&quot;, &quot;7&quot;]"/>
    <s v=" 0 3 2 9 7 4 6 חמש שתיים חמש שלוש שבע ארבע שמונה ארבע שבע שתיים אחד שבע שבע תשע 39 2147 6325 7463 5598"/>
    <s v="[&quot;replace&quot;, 36, 35, &quot;7&quot;, &quot;5&quot;]_x000a_[&quot;replace&quot;, 16, 15, &quot;5&quot;, &quot;7&quot;]_x000a_[&quot;delete&quot;, 4, 4, &quot;1&quot;]_x000a_[&quot;replace&quot;, 0, 0, &quot;6&quot;, &quot;0&quot;]"/>
    <s v="start not clear"/>
    <n v="0.95"/>
    <m/>
    <x v="1"/>
  </r>
  <r>
    <n v="7"/>
    <x v="0"/>
    <n v="18"/>
    <x v="0"/>
    <n v="10"/>
    <n v="2"/>
    <n v="35.555"/>
    <s v="none"/>
    <s v="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שלוש ושתיים 5746 37.5 98"/>
    <s v="none"/>
    <m/>
    <n v="1"/>
    <m/>
    <x v="1"/>
  </r>
  <r>
    <m/>
    <x v="1"/>
    <m/>
    <x v="1"/>
    <m/>
    <m/>
    <m/>
    <m/>
    <m/>
    <m/>
    <m/>
    <m/>
    <m/>
    <x v="0"/>
  </r>
  <r>
    <n v="8"/>
    <x v="2"/>
    <n v="18"/>
    <x v="0"/>
    <n v="11"/>
    <n v="0"/>
    <n v="23.844625000000001"/>
    <s v="none"/>
    <s v="375 9825 746 1476 3793 תשע שתיים ארבע חמש שתיים אחד שבע חמש שלוש שבע ארבע שמונה שבע ארבע שש חמש שתיים תשע שתיים שלוש שש ארבע"/>
    <s v="none"/>
    <m/>
    <n v="1"/>
    <m/>
    <x v="1"/>
  </r>
  <r>
    <n v="8"/>
    <x v="2"/>
    <n v="18"/>
    <x v="0"/>
    <n v="11"/>
    <n v="1"/>
    <n v="25.208749999999998"/>
    <s v="[&quot;replace&quot;, 36, 36, &quot;7&quot;, &quot;5&quot;]_x000a_[&quot;replace&quot;, 16, 16, &quot;5&quot;, &quot;7&quot;]"/>
    <s v="שקשה 6329 1746 חמש שתיים חמש שלוש שבע ארבע שמונה ארבע שבע שתיים אחד שבע שבע תשע שלוש תשע שתיים אחד ארבע שבע שש 3257 463 5598"/>
    <s v="[&quot;replace&quot;, 36, 36, &quot;7&quot;, &quot;5&quot;]_x000a_ [&quot;replace&quot;, 16, 16, &quot;5&quot;, &quot;7&quot;]"/>
    <m/>
    <n v="1"/>
    <m/>
    <x v="1"/>
  </r>
  <r>
    <n v="8"/>
    <x v="2"/>
    <n v="18"/>
    <x v="0"/>
    <n v="11"/>
    <n v="2"/>
    <n v="51.331249999999997"/>
    <s v="[&quot;replace&quot;, 33, 33, &quot;5&quot;, &quot;3&quot;]"/>
    <s v="375 9825 שבע ארבע שש אחד ארבע שבע שש שלוש שבע תשע שלוש תשע שתיים ארבע שלוש שתיים אחד שבע חמש שלוש שבע ארבע שמונה שבע ארבע 6329 2364 6329 1746 חמש שתיים חמש שלוש שבע ארבע שמונה ארבע חמש שתיים אחד שבע שבע תשע שלוש תשע שתיים אחד ארבע שבע שש 3257 4637 598"/>
    <s v="[&quot;replace&quot;, 33, 33, &quot;5&quot;, &quot;3&quot;]"/>
    <m/>
    <n v="1"/>
    <m/>
    <x v="1"/>
  </r>
  <r>
    <m/>
    <x v="1"/>
    <m/>
    <x v="1"/>
    <m/>
    <m/>
    <m/>
    <m/>
    <m/>
    <m/>
    <m/>
    <m/>
    <m/>
    <x v="0"/>
  </r>
  <r>
    <n v="9"/>
    <x v="0"/>
    <n v="18"/>
    <x v="0"/>
    <n v="12"/>
    <n v="0"/>
    <n v="18.478438000000001"/>
    <s v="none"/>
    <s v="375 9825 746 1476 3793 תשע שתיים ארבע חמש שתיים אחד שבע חמש שלוש שבע ארבע שמונה שבע ארבע שש חמש שתיים תשע שתיים שלוש שש ארבע"/>
    <s v="none"/>
    <m/>
    <n v="1"/>
    <m/>
    <x v="1"/>
  </r>
  <r>
    <n v="9"/>
    <x v="0"/>
    <n v="18"/>
    <x v="0"/>
    <n v="12"/>
    <n v="1"/>
    <n v="18.478438000000001"/>
    <s v="none"/>
    <s v="6329 1746 חמש שתיים חמש שלוש שבע ארבע שמונה ארבע חמש שתיים אחד שבע שבע תשע שלוש תשע שתיים אחד ארבע שבע שש 3257 4637 598"/>
    <s v="none"/>
    <m/>
    <n v="1"/>
    <m/>
    <x v="1"/>
  </r>
  <r>
    <n v="9"/>
    <x v="0"/>
    <n v="18"/>
    <x v="0"/>
    <n v="12"/>
    <n v="2"/>
    <n v="40.006686999999999"/>
    <s v="[&quot;replace&quot;, 21, 21, &quot;3&quot;, &quot;5&quot;]_x000a_[&quot;replace&quot;, 18, 18, &quot;9&quot;, &quot;6&quot;]"/>
    <s v="375 9825 שבע ארבע שש אחד ארבע שבע שש שלוש שבע תשע שלוש שש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replace&quot;, 21, 21, &quot;3&quot;, &quot;5&quot;]_x000a_[&quot;replace&quot;, 18, 18, &quot;9&quot;, &quot;6&quot;]"/>
    <m/>
    <n v="1"/>
    <m/>
    <x v="1"/>
  </r>
  <r>
    <m/>
    <x v="1"/>
    <m/>
    <x v="1"/>
    <m/>
    <m/>
    <m/>
    <m/>
    <m/>
    <m/>
    <m/>
    <m/>
    <m/>
    <x v="0"/>
  </r>
  <r>
    <n v="10"/>
    <x v="2"/>
    <n v="15"/>
    <x v="0"/>
    <n v="13"/>
    <n v="0"/>
    <n v="20.317499999999999"/>
    <s v="none"/>
    <s v="375 982 5746 1476 3793 תשע שתיים ארבע חמש שתיים אחד שבע חמש שלוש שבע ארבע שמונה שבע ארבע שש חמש שתיים תשע שתיים שלוש ארבע"/>
    <s v="[&quot;delete&quot;, 38, 38, &quot;6&quot;]"/>
    <m/>
    <n v="0.97499999999999998"/>
    <m/>
    <x v="0"/>
  </r>
  <r>
    <n v="10"/>
    <x v="2"/>
    <n v="15"/>
    <x v="0"/>
    <n v="13"/>
    <n v="1"/>
    <n v="19.295812999999999"/>
    <s v="none"/>
    <s v=" 6329 1746 חמש שתיים חמש שלוש שבע ארבע שמונה ארבע חמש שתיים אחד שבע שבע תשע שלוש תשע שתיים אחד ארבע שבע שש 3257 4637 598"/>
    <s v="none"/>
    <m/>
    <n v="1"/>
    <m/>
    <x v="0"/>
  </r>
  <r>
    <n v="10"/>
    <x v="2"/>
    <n v="15"/>
    <x v="0"/>
    <n v="13"/>
    <n v="2"/>
    <n v="41.076124999999998"/>
    <s v="none"/>
    <s v="3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none"/>
    <m/>
    <n v="1"/>
    <m/>
    <x v="0"/>
  </r>
  <r>
    <m/>
    <x v="1"/>
    <m/>
    <x v="1"/>
    <m/>
    <m/>
    <m/>
    <m/>
    <m/>
    <m/>
    <m/>
    <m/>
    <m/>
    <x v="0"/>
  </r>
  <r>
    <n v="11"/>
    <x v="0"/>
    <n v="18"/>
    <x v="0"/>
    <n v="14"/>
    <n v="0"/>
    <n v="22.799688"/>
    <s v="none"/>
    <s v="375 9825 746 1476 3793 תשע שתיים ארבע חמש שתיים אחד שבע חמש שלוש שבע ארבע שמונה שבע ארבע שש חמש שתיים תשע שתיים שלוש שש ארבע"/>
    <s v="none"/>
    <m/>
    <n v="1"/>
    <m/>
    <x v="1"/>
  </r>
  <r>
    <n v="11"/>
    <x v="0"/>
    <n v="18"/>
    <x v="0"/>
    <n v="14"/>
    <n v="1"/>
    <n v="25.992438"/>
    <s v="[&quot;delete&quot;, 0, 0, &quot;6&quot;]"/>
    <s v="329 1746 חמש שתיים חמש שלוש שבע ארבע שמונה ארבע חמש שתיים אחד שבע שבע תשע שלוש תשע שתיים אחד ארבע שבע שש 3257 4637 598"/>
    <s v="[&quot;delete&quot;, 0, 0, &quot;6&quot;]"/>
    <m/>
    <n v="1"/>
    <m/>
    <x v="1"/>
  </r>
  <r>
    <n v="11"/>
    <x v="0"/>
    <n v="18"/>
    <x v="0"/>
    <n v="14"/>
    <n v="2"/>
    <n v="48.515813000000001"/>
    <s v="[&quot;replace&quot;, 60, 60, &quot;7&quot;, &quot;1&quot;]_x000a_[&quot;replace&quot;, 58, 58, &quot;1&quot;, &quot;7&quot;]_x000a_[&quot;replace&quot;, 50, 50, &quot;5&quot;, &quot;9&quot;]_x000a_[&quot;replace&quot;, 21, 21, &quot;3&quot;, &quot;5&quot;]"/>
    <s v="375 9825 746 1476 3793 תשע שתיים ארבע חמש שתיים אחד שבע חמש שלוש שבע ארבע שמונה שבע ארבע שש חמש שתיים תשע שתיים שלוש שש ארבע שש שלוש שתיים שש אחד שבע ארבע שש חמש שתיים תשע שלוש שבע ארבע שמונה ארבע חמש שתיים שבע שבע 1939 2147 6325 7463 7598"/>
    <s v="[&quot;replace&quot;, 60, 60, &quot;7&quot;, &quot;1&quot;]_x000a_[&quot;replace&quot;, 58, 58, &quot;1&quot;, &quot;7&quot;]_x000a_[&quot;replace&quot;, 50, 50, &quot;5&quot;, &quot;9&quot;]_x000a_[&quot;replace&quot;, 43, 43, &quot;9&quot;, &quot;6&quot;]_x000a_[&quot;replace&quot;, 21, 21, &quot;3&quot;, &quot;5&quot;]"/>
    <s v="Should be 177 vs 771"/>
    <n v="0.98750000000000004"/>
    <m/>
    <x v="1"/>
  </r>
  <r>
    <m/>
    <x v="1"/>
    <m/>
    <x v="1"/>
    <m/>
    <m/>
    <m/>
    <m/>
    <m/>
    <m/>
    <m/>
    <m/>
    <m/>
    <x v="0"/>
  </r>
  <r>
    <n v="12"/>
    <x v="2"/>
    <n v="7"/>
    <x v="0"/>
    <n v="15"/>
    <n v="0"/>
    <n v="23.661124999999998"/>
    <s v="none"/>
    <s v="375 9825 746 1476 3793 תשע שתיים ארבע חמש שתיים אחד שבע חמש שלוש שבע ארבע שמונה שבע ארבע שש חמש שתיים תשע שתיים שלוש שש ארבע"/>
    <s v="none"/>
    <m/>
    <n v="1"/>
    <m/>
    <x v="0"/>
  </r>
  <r>
    <n v="12"/>
    <x v="2"/>
    <n v="7"/>
    <x v="0"/>
    <n v="15"/>
    <n v="1"/>
    <n v="22.732375000000001"/>
    <s v="[&quot;insert&quot;, 23, 23, &quot;9&quot;]"/>
    <s v="329 1746 חמש שתיים חמש שלוש שבע ארבע שמונה ארבע חמש שתיים 1779 399 2147 6325 7463 7598"/>
    <s v="[&quot;insert&quot;, 23, 23, &quot;9&quot;]_x000a_[&quot;delete&quot;, 0, 0, &quot;6&quot;]"/>
    <m/>
    <n v="0.97499999999999998"/>
    <m/>
    <x v="0"/>
  </r>
  <r>
    <n v="12"/>
    <x v="2"/>
    <n v="7"/>
    <x v="0"/>
    <n v="15"/>
    <n v="2"/>
    <n v="51.2"/>
    <s v="a lot/to complete"/>
    <s v="7598 2574 שש אחד ארבע שבע שש שלוש שבע תשע שלוש תשע ארבע חמש שתיים אחד שבע חמש שלוש שבע ארבע שמונה שבע שבע ארבע שש חמש שתיים שתיים תשע שתיים שלוש שש ארבע שבע ארבע שש חמש שתיים שתיים ארבע חמש שתיים אחד שבע שבע תשע 3922 1147 533 2574 63.75 98"/>
    <s v="[&quot;insert&quot;, 63, 63, &quot;3&quot;]_x000a_[&quot;replace&quot;, 68, 61, &quot;6&quot;, &quot;5&quot;]_x000a_[&quot;insert&quot;, 58, 58, &quot;1&quot;]_x000a_[&quot;insert&quot;, 56, 56, &quot;2&quot;]_x000a_[&quot;delete&quot;, 55, 55, &quot;4&quot;]_x000a_[&quot;delete&quot;, 54, 54, &quot;8&quot;]_x000a_[&quot;replace&quot;, 52, 45, &quot;7&quot;, &quot;2&quot;]_x000a_[&quot;delete&quot;, 51, 51, &quot;3&quot;]_x000a_[&quot;delete&quot;, 50, 50, &quot;5&quot;]_x000a_[&quot;delete&quot;, 44, 44, &quot;1&quot;]_x000a_[&quot;delete&quot;, 43, 43, &quot;9&quot;]_x000a_[&quot;delete&quot;, 42, 42, &quot;2&quot;]_x000a_[&quot;delete&quot;, 41, 41, &quot;3&quot;]_x000a_[&quot;delete&quot;, 40, 40, &quot;6&quot;]_x000a_[&quot;insert&quot;, 34, 34, &quot;2&quot;]_x000a_[&quot;insert&quot;, 29, 29, &quot;7&quot;]_x000a_[&quot;replace&quot;, 21, 19, &quot;3&quot;, &quot;5&quot;]_x000a_[&quot;delete&quot;, 19, 19, &quot;2&quot;]_x000a_[&quot;delete&quot;, 0, 0, &quot;3&quot;]"/>
    <m/>
    <m/>
    <m/>
    <x v="0"/>
  </r>
  <r>
    <m/>
    <x v="1"/>
    <m/>
    <x v="1"/>
    <m/>
    <m/>
    <m/>
    <m/>
    <m/>
    <m/>
    <m/>
    <m/>
    <m/>
    <x v="0"/>
  </r>
  <r>
    <n v="14"/>
    <x v="2"/>
    <n v="11"/>
    <x v="0"/>
    <n v="17"/>
    <n v="0"/>
    <n v="19.295812999999999"/>
    <s v="[&quot;insert&quot;, 17, 17, &quot;2&quot;]_x000a_[&quot;delete&quot;, 0, 0, &quot;3&quot;]"/>
    <s v="7598 257 ארבע שש אחד ארבע שבע שש שלוש שבע תשע שלוש שתיים תשע שתיים ארבע חמש שתיים אחד שבע חמש שלוש שבע ארבע שמונה שבע 465 292 364"/>
    <s v="[&quot;insert&quot;, 17, 17, &quot;2&quot;]_x000a_[&quot;delete&quot;, 0, 0, &quot;3&quot;]"/>
    <m/>
    <n v="1"/>
    <m/>
    <x v="0"/>
  </r>
  <r>
    <n v="14"/>
    <x v="2"/>
    <n v="11"/>
    <x v="0"/>
    <n v="17"/>
    <n v="1"/>
    <n v="20.828312"/>
    <s v="[&quot;insert&quot;, 36, 36, &quot;9&quot;]_x000a_[&quot;insert&quot;, 10, 10, &quot;5&quot;]_x000a_ [&quot;delete&quot;, 0, 0, &quot;6&quot;]"/>
    <s v="329 1746 חמש שתיים חמש חמש שלוש שבע ארבע שמונה ארבע חמש שתיים אחד שבע שבע תשע שלוש תשע שתיים אחד ארבע שלוש שתיים שש חמש שבע 2637 95 98"/>
    <s v="[&quot;insert&quot;, 36, 36, &quot;9&quot;]_x000a_[&quot;replace&quot;, 33, 32, &quot;4&quot;, &quot;2&quot;]_x000a_[&quot;replace&quot;, 30, 29, &quot;2&quot;, &quot;6&quot;]_x000a_[&quot;replace&quot;, 28, 27, &quot;6&quot;, &quot;3&quot;]_x000a_[&quot;delete&quot;, 27, 27, &quot;7&quot;]_x000a_[&quot;insert&quot;, 10, 10, &quot;5&quot;]_x000a_[&quot;delete&quot;, 0, 0, &quot;6&quot;]"/>
    <s v="Descrepancy: transcribed 326 instead of 7632"/>
    <n v="0.9"/>
    <m/>
    <x v="0"/>
  </r>
  <r>
    <n v="14"/>
    <x v="2"/>
    <n v="11"/>
    <x v="0"/>
    <n v="17"/>
    <n v="2"/>
    <n v="49.110188000000001"/>
    <s v="[&quot;insert&quot;, 1, 1, &quot;5&quot;]"/>
    <s v="3575 9825 שבע ארבע שש אחד ארבע שבע שש שלוש שבע תשע שלוש תשע שתיים ארבע שלו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insert&quot;, 1, 1, &quot;5&quot;]"/>
    <m/>
    <n v="1"/>
    <m/>
    <x v="0"/>
  </r>
  <r>
    <m/>
    <x v="1"/>
    <m/>
    <x v="1"/>
    <m/>
    <m/>
    <m/>
    <m/>
    <m/>
    <m/>
    <m/>
    <m/>
    <m/>
    <x v="0"/>
  </r>
  <r>
    <n v="15"/>
    <x v="2"/>
    <n v="18"/>
    <x v="0"/>
    <n v="18"/>
    <n v="0"/>
    <n v="24.93825"/>
    <s v="none"/>
    <s v="375 9825 746 1476 3793 תשע שתיים ארבע חמש שתיים אחד שבע חמש שלוש שבע ארבע שמונה שבע ארבע שש חמש שתיים תשע שתיים שלוש שש ארבע"/>
    <s v="none"/>
    <m/>
    <n v="1"/>
    <m/>
    <x v="1"/>
  </r>
  <r>
    <n v="15"/>
    <x v="2"/>
    <n v="18"/>
    <x v="0"/>
    <n v="18"/>
    <n v="1"/>
    <n v="25.216875000000002"/>
    <s v="none"/>
    <s v="6329 1746 חמש שתיים חמש שלוש שבע ארבע שמונה ארבע חמש שתיים אחד שבע שבע תשע שלוש תשע שתיים אחד ארבע שבע שש 3257 4637 598"/>
    <s v="none"/>
    <m/>
    <n v="1"/>
    <m/>
    <x v="1"/>
  </r>
  <r>
    <n v="15"/>
    <x v="2"/>
    <n v="18"/>
    <x v="0"/>
    <n v="18"/>
    <n v="2"/>
    <n v="51.594749999999998"/>
    <s v="[&quot;replace&quot;, 21, 21, &quot;3&quot;, &quot;5&quot;]"/>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quot;replace&quot;, 21, 21, &quot;3&quot;, &quot;5&quot;]"/>
    <m/>
    <n v="1"/>
    <m/>
    <x v="1"/>
  </r>
  <r>
    <m/>
    <x v="1"/>
    <m/>
    <x v="1"/>
    <m/>
    <m/>
    <m/>
    <m/>
    <m/>
    <m/>
    <m/>
    <m/>
    <m/>
    <x v="0"/>
  </r>
  <r>
    <n v="16"/>
    <x v="2"/>
    <n v="11"/>
    <x v="0"/>
    <n v="19"/>
    <n v="0"/>
    <n v="30.839625000000002"/>
    <s v="[&quot;delete&quot;, 21, 21, &quot;5&quot;]"/>
    <s v="375 9825 746 1476 3793 תשע שתיים ארבע שתיים אחד שבע חמש שלוש שבע ארבע שמונה שבע ארבע שש חמש שתיים תשע שתיים שלוש שש ארבע"/>
    <s v="[&quot;delete&quot;, 21, 21, &quot;5&quot;]"/>
    <m/>
    <n v="1"/>
    <m/>
    <x v="0"/>
  </r>
  <r>
    <n v="16"/>
    <x v="2"/>
    <n v="11"/>
    <x v="0"/>
    <n v="19"/>
    <n v="1"/>
    <n v="27.144124999999999"/>
    <s v="[&quot;replace&quot;, 36, 36, &quot;7&quot;, &quot;5&quot;]_x000a_[&quot;replace&quot;, 16, 16, &quot;5&quot;, &quot;7&quot;]"/>
    <s v="6329 1746 חמש שתיים חמש שלוש שבע ארבע שמונה ארבע שבע שתיים אחד שבע שבע תשע שלוש תשע 2147 6325 7463 5598"/>
    <s v="[&quot;replace&quot;, 36, 36, &quot;7&quot;, &quot;5&quot;]_x000a_[&quot;replace&quot;, 16, 16, &quot;5&quot;, &quot;7&quot;]"/>
    <m/>
    <n v="1"/>
    <m/>
    <x v="0"/>
  </r>
  <r>
    <n v="16"/>
    <x v="2"/>
    <n v="11"/>
    <x v="0"/>
    <n v="19"/>
    <n v="2"/>
    <n v="57.446187999999999"/>
    <s v="[&quot;replace&quot;, 47, 47, &quot;6&quot;, &quot;3&quot;]"/>
    <s v="375 9825 שבע ארבע שש אחד ארבע שבע שש שלוש שבע תשע שלוש תשע שתיים ארבע שלוש שתיים אחד שבע חמש שלוש שבע ארבע שמונה שבע 465 292 3646 עם 329 1743 חמש שתיים חמש שלוש שבע ארבע שמונה ארבע חמש שתיים אחד שבע שבע תשע שלוש תשע שתיים אחד ארבע שבע שש 3257 4637 598"/>
    <s v="[&quot;replace&quot;, 47, 47, &quot;6&quot;, &quot;3&quot;]"/>
    <m/>
    <n v="1"/>
    <m/>
    <x v="0"/>
  </r>
  <r>
    <n v="30"/>
    <x v="0"/>
    <n v="18"/>
    <x v="0"/>
    <n v="33"/>
    <n v="0"/>
    <n v="24.64"/>
    <s v="none"/>
    <s v=" 375 9825 746 147 6379 3924 5217 חמש שלוש שבע ארבע שמונה שבע ארבע שש חמש שתיים תשע שתיים שלוש שש ארבע"/>
    <s v="none"/>
    <m/>
    <n v="1"/>
    <m/>
    <x v="1"/>
  </r>
  <r>
    <n v="30"/>
    <x v="0"/>
    <n v="18"/>
    <x v="0"/>
    <n v="33"/>
    <n v="1"/>
    <n v="17.547499999999999"/>
    <s v="none"/>
    <s v="6329 1746 חמש שתיים חמש שלוש שבע ארבע שמונה ארבע חמש 217 7939 2147 6325 7463 7598"/>
    <s v="none"/>
    <m/>
    <n v="1"/>
    <m/>
    <x v="1"/>
  </r>
  <r>
    <n v="30"/>
    <x v="0"/>
    <n v="18"/>
    <x v="0"/>
    <n v="33"/>
    <n v="2"/>
    <n v="55.793500000000002"/>
    <s v="replace,21,21,3,5"/>
    <s v="‏must see 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m/>
    <x v="1"/>
  </r>
  <r>
    <n v="31"/>
    <x v="0"/>
    <n v="18"/>
    <x v="0"/>
    <n v="34"/>
    <n v="0"/>
    <n v="23.113499999999998"/>
    <s v="none"/>
    <s v="375 9825 746 1476 3793 תשע שתיים ארבע חמש שתיים אחד שבע חמש שלוש שבע ארבע שמונה שבע ארבע שש חמש שתיים תשע שתיים שלוש שש ארבע"/>
    <s v="none"/>
    <m/>
    <n v="1"/>
    <m/>
    <x v="1"/>
  </r>
  <r>
    <n v="31"/>
    <x v="0"/>
    <n v="18"/>
    <x v="0"/>
    <n v="34"/>
    <n v="1"/>
    <n v="20.936875000000001"/>
    <s v="none"/>
    <s v="329 1746 חמש שתיים חמש שלוש שבע ארבע שמונה ארבע חמש שתיים אחד שבע שבע תשע שלוש תשע שתיים אחד ארבע שבע שש 3257 4637 598"/>
    <s v="delete,0,0,6"/>
    <m/>
    <n v="0.97499999999999998"/>
    <m/>
    <x v="1"/>
  </r>
  <r>
    <n v="31"/>
    <x v="0"/>
    <n v="18"/>
    <x v="0"/>
    <n v="34"/>
    <n v="2"/>
    <n v="55.793500000000002"/>
    <s v="replace,21,21,3,5"/>
    <s v="3759 8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m/>
    <x v="1"/>
  </r>
  <r>
    <n v="32"/>
    <x v="0"/>
    <n v="9"/>
    <x v="0"/>
    <n v="35"/>
    <n v="0"/>
    <n v="49.109313"/>
    <s v="none"/>
    <s v="375 9825 746 1476 3793 תשע שתיים ארבע חמש שתיים אחד שבע חמש שלוש שבע ארבע שמונה שבע ארבע שש חמש שתיים תשע שתיים שלוש שש ארבע"/>
    <s v="none"/>
    <m/>
    <n v="1"/>
    <m/>
    <x v="0"/>
  </r>
  <r>
    <n v="32"/>
    <x v="0"/>
    <n v="9"/>
    <x v="0"/>
    <n v="35"/>
    <n v="1"/>
    <n v="47.423999999999999"/>
    <s v="none"/>
    <s v="6329 1746 חמש שתיים חמש שלוש שבע ארבע שמונה ארבע חמש שתיים אחד שבע שבע תשע שלוש תשע שתיים אחד ארבע שבע שש 3257 4637 598"/>
    <s v="none"/>
    <m/>
    <n v="1"/>
    <m/>
    <x v="0"/>
  </r>
  <r>
    <n v="32"/>
    <x v="0"/>
    <n v="9"/>
    <x v="0"/>
    <n v="35"/>
    <n v="2"/>
    <n v="59.754249999999999"/>
    <s v="delete,77,77,5_x000a_delete,32,32,6"/>
    <s v="3759 8257 ארבע שש אחד ארבע שבע שש שלוש שבע תשע שלוש תשע שתיים ארבע שלוש שתיים אחד שבע חמש שלוש שבע ארבע שמונה שבע 4529 2364 6329 1746 חמש שתיים חמש שלוש שבע ארבע שמונה ארבע חמש שתיים אחד שבע שבע תשע שלוש תשע שתיים אחד ארבע שבע שש 32 5746 3798"/>
    <s v="delete,77,77,5_x000a_delete,32,32,6"/>
    <s v="manually cut to fit 60 secs"/>
    <n v="1"/>
    <m/>
    <x v="0"/>
  </r>
  <r>
    <n v="33"/>
    <x v="2"/>
    <n v="7"/>
    <x v="0"/>
    <n v="36"/>
    <n v="0"/>
    <n v="26.413812"/>
    <s v="none"/>
    <s v="375 982 5746 1476 3793 תשע שתיים ארבע חמש שתיים אחד שבע חמש שלוש שבע ארבע שמונה שבע 46 292 364"/>
    <s v="delete,33,33,5"/>
    <m/>
    <n v="0.97499999999999998"/>
    <m/>
    <x v="0"/>
  </r>
  <r>
    <n v="33"/>
    <x v="2"/>
    <n v="7"/>
    <x v="0"/>
    <n v="36"/>
    <n v="1"/>
    <n v="28.285563"/>
    <s v="none"/>
    <s v="6329 1746 חמש שתיים חמש שלוש שבע ארבע שמונה ארבע חמש שתיים אחד שבע שבע תשע שלוש תשע שתיים אחד ארבע שבע שש 3257 4637 598"/>
    <s v="none"/>
    <m/>
    <n v="1"/>
    <m/>
    <x v="0"/>
  </r>
  <r>
    <n v="33"/>
    <x v="2"/>
    <n v="7"/>
    <x v="0"/>
    <n v="36"/>
    <n v="2"/>
    <n v="59.485937"/>
    <s v="delete,64,64,2_x000a_delete,63,63,9_x000a_delete,62,62,3_x000a_delete,61,61,9_x000a_delete,60,60,7_x000a_delete,53,53,4_x000a_delete,14,14,3_x000a_"/>
    <s v="375 9825 7464 7679 3924 3217 חמש שלוש שבע ארבע שמונה ארבע שש חמש שתיים שש שתיים שלוש שש ארבע 6329 1746 חמש שתיים חמש שלוש שבע שמונה ארבע חמש שתיים שמונה אחד 71463 2574 63.75 98"/>
    <s v="delete,67,67,7_x000a_delete,64,64,2_x000a_delete,63,63,9_x000a_delete,62,62,3_x000a_delete,61,61,9_x000a_delete,60,60,7_x000a_insert,54,54,8_x000a_delete,53,53,4_x000a_replace,35,32,9,6_x000a_delete,30,30,7_x000a_delete,14,14,3_x000a_delete,10,10,1"/>
    <s v="manually trancated"/>
    <n v="0.9375"/>
    <m/>
    <x v="0"/>
  </r>
  <r>
    <n v="34"/>
    <x v="0"/>
    <n v="12"/>
    <x v="0"/>
    <n v="37"/>
    <n v="0"/>
    <n v="27.337813000000001"/>
    <s v="none"/>
    <s v="375 9825 746 1476 3793 תשע שתיים ארבע חמש שתיים אחד שבע חמש שלוש שבע ארבע שמונה שבע ארבע שש חמש שתיים תשע שתיים שלוש שש ארבע"/>
    <s v="none"/>
    <m/>
    <n v="1"/>
    <m/>
    <x v="0"/>
  </r>
  <r>
    <n v="34"/>
    <x v="0"/>
    <n v="12"/>
    <x v="0"/>
    <n v="37"/>
    <n v="1"/>
    <n v="24.637812"/>
    <s v="none"/>
    <s v=" 6329 1746 חמש שתיים חמש שלוש שבע ארבע שמונה ארבע חמש שתיים אחד שבע שבע תשע שלוש תשע שתיים אחד ארבע שבע שש 3257 4637 598"/>
    <s v="none"/>
    <m/>
    <n v="1"/>
    <m/>
    <x v="0"/>
  </r>
  <r>
    <n v="34"/>
    <x v="0"/>
    <n v="12"/>
    <x v="0"/>
    <n v="37"/>
    <n v="2"/>
    <n v="49.937812000000001"/>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m/>
    <x v="0"/>
  </r>
  <r>
    <n v="35"/>
    <x v="2"/>
    <n v="10"/>
    <x v="0"/>
    <n v="38"/>
    <n v="0"/>
    <n v="24.297812"/>
    <s v="none"/>
    <s v="375 9825 746 147 6379 3924 חמש שתיים אחד שבע חמש שלוש שבע ארבע שמונה שבע ארבע שש חמש שתיים תשע שתיים שלוש ארבע"/>
    <s v="delete,38,38,6"/>
    <m/>
    <n v="0.97499999999999998"/>
    <m/>
    <x v="0"/>
  </r>
  <r>
    <n v="35"/>
    <x v="2"/>
    <n v="10"/>
    <x v="0"/>
    <n v="38"/>
    <n v="1"/>
    <n v="28.157813000000001"/>
    <s v="none"/>
    <s v="6329 1746 חמש שתיים חמש שלוש שבע ארבע שמונה ארבע חמש שתיים אחד שבע שבע תשע שלוש תשע שתיים אחד ארבע שבע שש 3257 4637 598"/>
    <s v="none"/>
    <m/>
    <n v="1"/>
    <m/>
    <x v="0"/>
  </r>
  <r>
    <n v="35"/>
    <x v="2"/>
    <n v="10"/>
    <x v="0"/>
    <n v="38"/>
    <n v="2"/>
    <n v="55.997813000000001"/>
    <s v="insert,71,71,6_x000a_replace,69,69,3,9_x000a_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תשע שתיים שש חמש שבע 4637 598"/>
    <s v="insert,71,71,6_x000a_replace,69,69,3,9_x000a_replace,21,21,3,5"/>
    <s v="inserted 6 was like 'shee' "/>
    <n v="1"/>
    <m/>
    <x v="0"/>
  </r>
  <r>
    <n v="36"/>
    <x v="0"/>
    <n v="18"/>
    <x v="0"/>
    <n v="39"/>
    <n v="0"/>
    <n v="25.277812000000001"/>
    <s v="none"/>
    <s v="375 9825 746 1476 3793 תשע שתיים ארבע חמש שתיים אחד שבע חמש שלוש שבע ארבע שמונה שבע ארבע שש חמש שתיים תשע שתיים שלוש שש ארבע"/>
    <s v="none"/>
    <m/>
    <n v="1"/>
    <m/>
    <x v="1"/>
  </r>
  <r>
    <n v="36"/>
    <x v="0"/>
    <n v="18"/>
    <x v="0"/>
    <n v="39"/>
    <n v="1"/>
    <n v="22.157813000000001"/>
    <s v="none"/>
    <s v=" 6329 1746 חמש שתיים חמש שלוש שבע ארבע שמונה ארבע חמש שתיים אחד שבע שבע תשע שלוש תשע שתיים אחד ארבע שבע שש 3257 4637 598"/>
    <s v="none"/>
    <m/>
    <n v="1"/>
    <m/>
    <x v="1"/>
  </r>
  <r>
    <n v="36"/>
    <x v="0"/>
    <n v="18"/>
    <x v="0"/>
    <n v="39"/>
    <n v="2"/>
    <n v="46.777813000000002"/>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m/>
    <x v="1"/>
  </r>
  <r>
    <n v="37"/>
    <x v="0"/>
    <n v="18"/>
    <x v="0"/>
    <n v="40"/>
    <n v="0"/>
    <n v="25.92"/>
    <s v="none"/>
    <s v="375 9825 746 147 6379 3924 חמש שתיים אחד שבע חמש שלוש שבע ארבע שמונה שבע ארבע שש חמש שתיים תשע שתיים שלוש ארבע"/>
    <s v="delete,38,38,6"/>
    <m/>
    <n v="0.97499999999999998"/>
    <m/>
    <x v="1"/>
  </r>
  <r>
    <n v="37"/>
    <x v="0"/>
    <n v="18"/>
    <x v="0"/>
    <n v="40"/>
    <n v="1"/>
    <n v="22.143999999999998"/>
    <s v="none"/>
    <s v="6329 1746 חמש שתיים חמש שלוש שבע ארבע שמונה ארבע חמש שתיים אחד שבע שבע תשע שלוש תשע שתיים אחד ארבע שבע שש 3257 4637 598"/>
    <s v="none"/>
    <m/>
    <n v="1"/>
    <m/>
    <x v="1"/>
  </r>
  <r>
    <n v="37"/>
    <x v="0"/>
    <n v="18"/>
    <x v="0"/>
    <n v="40"/>
    <n v="2"/>
    <n v="47.392000000000003"/>
    <s v="transpose,70,69,3,6_x000a_replace,21,20,3,5"/>
    <s v=" שבוע 7598 257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לוש שש שתיים חמש שבע 4637 598"/>
    <s v="transpose,70,69,3,6_x000a_replace,21,20,3,5_x000a_delete,0,0,3"/>
    <m/>
    <n v="0.98750000000000004"/>
    <m/>
    <x v="1"/>
  </r>
  <r>
    <n v="38"/>
    <x v="2"/>
    <n v="18"/>
    <x v="0"/>
    <n v="41"/>
    <n v="0"/>
    <n v="22.237812999999999"/>
    <s v="none"/>
    <s v="375 9825 746 1476 379 3924 5217 חמש שלוש שבע ארבע שמונה שבע ארבע שש חמש שתיים תשע שתיים שלוש שש ארבע"/>
    <s v="none"/>
    <m/>
    <n v="1"/>
    <m/>
    <x v="1"/>
  </r>
  <r>
    <n v="38"/>
    <x v="2"/>
    <n v="18"/>
    <x v="0"/>
    <n v="41"/>
    <n v="1"/>
    <n v="23.657813000000001"/>
    <s v="none"/>
    <s v="6329 1746 חמש שתיים חמש שלוש שבע ארבע שמונה ארבע חמש 217 7939 2147 6325 7463 7598"/>
    <s v="none"/>
    <m/>
    <n v="1"/>
    <m/>
    <x v="1"/>
  </r>
  <r>
    <n v="38"/>
    <x v="2"/>
    <n v="18"/>
    <x v="0"/>
    <n v="41"/>
    <n v="2"/>
    <n v="41.157812"/>
    <s v="replace,21,21,3,5"/>
    <s v="375 9825 746 147 6379 3924 5217 חמש שלוש שבע ארבע שמונה שבע ארבע 6529 2364 6329 1746 חמש שתיים חמש שלוש שבע ארבע שמונה ארבע חמש 2177 9392 1473 2574 6375 98"/>
    <s v="delete,68,68,6_x000a_replace,21,21,3,5"/>
    <m/>
    <n v="0.98750000000000004"/>
    <m/>
    <x v="1"/>
  </r>
  <r>
    <n v="39"/>
    <x v="2"/>
    <n v="18"/>
    <x v="0"/>
    <n v="42"/>
    <n v="0"/>
    <n v="19.84"/>
    <s v="none"/>
    <s v="375 9825 746 1476 3793 תשע שתיים ארבע חמש שתיים אחד שבע חמש שלוש שבע ארבע שמונה שבע ארבע שש חמש שתיים תשע שתיים שלוש שש ארבע"/>
    <s v="none"/>
    <m/>
    <n v="1"/>
    <m/>
    <x v="1"/>
  </r>
  <r>
    <n v="39"/>
    <x v="2"/>
    <n v="18"/>
    <x v="0"/>
    <n v="42"/>
    <n v="1"/>
    <n v="18.709312000000001"/>
    <s v="none"/>
    <s v="6329 1746 חמש שתיים חמש שלוש שבע ארבע שמונה ארבע חמש שתיים אחד שבע שבע תשע שלוש תשע שתיים אחד ארבע שבע שש 3257 4637 598"/>
    <s v="none"/>
    <m/>
    <n v="1"/>
    <m/>
    <x v="1"/>
  </r>
  <r>
    <n v="39"/>
    <x v="2"/>
    <n v="18"/>
    <x v="0"/>
    <n v="42"/>
    <n v="2"/>
    <n v="36.821311999999999"/>
    <s v="replace,21,21,3,5"/>
    <s v="375 9825 שבע ארבע שש אחד ארבע שבע שש שלוש שבע תשע שלוש תשע שתיים ארבע חמש שתיים אחד שבע חמש שלוש שבע ארבע שמונה שבע ארבע 6529 2364 6329 1746 חמש שתיים חמש שלוש שבע ארבע שמונה ארבע חמש שתיים אחד שבע שבע תשע שלוש תשע שתיים אחד ארבע שבע שש 3257 4637 598"/>
    <s v="replace,21,21,3,5"/>
    <m/>
    <n v="1"/>
    <m/>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17"/>
    <x v="0"/>
    <x v="0"/>
    <x v="0"/>
    <n v="20"/>
    <n v="0"/>
    <n v="25.837813000000001"/>
    <s v="none"/>
    <s v="375 98257 +46-147-637-9392 full +521-753-748-7465 to 92364"/>
    <s v="[&quot;delete&quot;, 20, 20, &quot;4&quot;]"/>
    <m/>
    <m/>
    <n v="0.98430851063829783"/>
    <x v="0"/>
  </r>
  <r>
    <n v="17"/>
    <x v="0"/>
    <x v="0"/>
    <x v="0"/>
    <n v="20"/>
    <n v="1"/>
    <n v="23.137812"/>
    <s v="none"/>
    <s v="632-917-465-2537 4 +845-217-793-9214 7 +63-257-463-7598"/>
    <s v="none"/>
    <m/>
    <n v="1"/>
    <m/>
    <x v="0"/>
  </r>
  <r>
    <n v="17"/>
    <x v="0"/>
    <x v="0"/>
    <x v="0"/>
    <n v="20"/>
    <n v="2"/>
    <n v="47.317813000000001"/>
    <s v="[&quot;replace&quot;, 21, 21, &quot;3&quot;, &quot;5&quot;]"/>
    <s v="37598 to +574-614-763-7939 to 45217 +537-487-465-2923 6/4 +632-917-465-2537 4 +845-217-793-9214 +763-257-463-7598"/>
    <s v="[&quot;replace&quot;, 21, 21, &quot;3&quot;, &quot;5&quot;]"/>
    <m/>
    <n v="1"/>
    <m/>
    <x v="0"/>
  </r>
  <r>
    <n v="18"/>
    <x v="1"/>
    <x v="1"/>
    <x v="0"/>
    <n v="21"/>
    <n v="0"/>
    <n v="29.277812000000001"/>
    <s v="none"/>
    <s v="37598 to 57461 full 763-793-9245 to 17537. 7. 652-9236"/>
    <s v="[&quot;delete&quot;, 39, 39, &quot;4&quot;]_x000a_[&quot;delete&quot;, 31, 31, &quot;4&quot;]_x000a_[&quot;delete&quot;, 29, 29, &quot;8&quot;]_x000a_[&quot;delete&quot;, 28, 28, &quot;4&quot;]"/>
    <s v="fix for ."/>
    <m/>
    <m/>
    <x v="1"/>
  </r>
  <r>
    <n v="18"/>
    <x v="1"/>
    <x v="1"/>
    <x v="0"/>
    <n v="21"/>
    <n v="1"/>
    <n v="20.797812"/>
    <s v="none"/>
    <s v="632-917-465-2537. +45-221-779-3921. +763-257-463-7598"/>
    <s v="[&quot;delete&quot;, 26, 26, &quot;4&quot;]_x000a_[&quot;replace&quot;, 15, 14, &quot;4&quot;, &quot;5&quot;]_x000a_[&quot;delete&quot;, 14, 14, &quot;8&quot;]"/>
    <s v="fix for ."/>
    <m/>
    <m/>
    <x v="1"/>
  </r>
  <r>
    <n v="18"/>
    <x v="1"/>
    <x v="1"/>
    <x v="0"/>
    <n v="21"/>
    <n v="2"/>
    <n v="39.657812"/>
    <m/>
    <s v="37598 +257-461-476-3793 +924-321-753-7489 to 63646 +329-174-652-2537.. +217-793-921-4763 257-463-7598"/>
    <s v="[&quot;delete&quot;, 56, 56, &quot;5&quot;]_x000a_[&quot;delete&quot;, 55, 55, &quot;4&quot;]_x000a_[&quot;delete&quot;, 54, 54, &quot;8&quot;]_x000a_[&quot;delete&quot;, 53, 53, &quot;4&quot;]_x000a_[&quot;insert&quot;, 46, 46, &quot;2&quot;]_x000a_[&quot;replace&quot;, 36, 32, &quot;2&quot;, &quot;6&quot;]_x000a_[&quot;transpose&quot;, 36, 35, &quot;9&quot;, &quot;2&quot;]_x000a_[&quot;delete&quot;, 33, 33, &quot;5&quot;]_x000a_[&quot;delete&quot;, 32, 32, &quot;6&quot;]_x000a_[&quot;delete&quot;, 31, 31, &quot;4&quot;]_x000a_[&quot;delete&quot;, 30, 30, &quot;7&quot;]"/>
    <s v="analyze once again"/>
    <m/>
    <m/>
    <x v="1"/>
  </r>
  <r>
    <n v="19"/>
    <x v="1"/>
    <x v="0"/>
    <x v="0"/>
    <n v="22"/>
    <n v="0"/>
    <n v="21.157813000000001"/>
    <s v="none"/>
    <s v="375-982-5746 phone +476-379-392-4521 7537 +48-746-529-2364"/>
    <s v="none"/>
    <s v="not saved"/>
    <n v="1"/>
    <m/>
    <x v="0"/>
  </r>
  <r>
    <n v="19"/>
    <x v="1"/>
    <x v="0"/>
    <x v="0"/>
    <n v="22"/>
    <n v="1"/>
    <n v="19.617812000000001"/>
    <s v="none"/>
    <s v="632-917-465-2537 4 +84-521-779-3921 4 +763-257-463-7598"/>
    <s v="none"/>
    <s v="not saved"/>
    <n v="1"/>
    <m/>
    <x v="0"/>
  </r>
  <r>
    <n v="19"/>
    <x v="1"/>
    <x v="0"/>
    <x v="0"/>
    <n v="22"/>
    <n v="2"/>
    <n v="37.717813"/>
    <s v="[&quot;replace&quot;, 21, 21, &quot;3&quot;, &quot;5&quot;]"/>
    <s v="37598 to 57461 +476-379-392-4521 7 +537-487-465-2923 6 +463-291-746-5253 7 +484-521-779-3921 4 +763-257-463-7598"/>
    <s v="[&quot;replace&quot;, 21, 21, &quot;3&quot;, &quot;5&quot;]"/>
    <s v="not saved"/>
    <n v="1"/>
    <m/>
    <x v="0"/>
  </r>
  <r>
    <n v="20"/>
    <x v="0"/>
    <x v="2"/>
    <x v="0"/>
    <n v="23"/>
    <n v="0"/>
    <n v="19.817812"/>
    <s v="none"/>
    <s v="37598 +257-461-476-3793 9245 +217-537-487-4652 92364"/>
    <s v="none"/>
    <m/>
    <n v="1"/>
    <m/>
    <x v="1"/>
  </r>
  <r>
    <n v="20"/>
    <x v="0"/>
    <x v="2"/>
    <x v="0"/>
    <n v="23"/>
    <n v="1"/>
    <n v="19.637812"/>
    <s v="none"/>
    <s v="632-917-465-2537 4 +845-217-793-9221 4 +763-257-463-7598"/>
    <s v="[&quot;insert&quot;, 25, 25, &quot;2&quot;]"/>
    <m/>
    <n v="0.97499999999999998"/>
    <m/>
    <x v="1"/>
  </r>
  <r>
    <n v="20"/>
    <x v="0"/>
    <x v="2"/>
    <x v="0"/>
    <n v="23"/>
    <n v="2"/>
    <n v="42.837812"/>
    <s v="[&quot;replace&quot;, 21, 21, &quot;3&quot;, &quot;5&quot;]"/>
    <s v="37598 +257-461-476-3793 9245 +217-537-487-4652 92364 +632-917-465-2537 for 84521 779-392-1476 3 257-463-7598"/>
    <s v="[&quot;replace&quot;, 21, 21, &quot;3&quot;, &quot;5&quot;]"/>
    <m/>
    <n v="1"/>
    <m/>
    <x v="1"/>
  </r>
  <r>
    <n v="21"/>
    <x v="1"/>
    <x v="0"/>
    <x v="0"/>
    <n v="24"/>
    <n v="0"/>
    <n v="17.137812"/>
    <s v="none"/>
    <s v="37598 +257-461-476-3793 9245 +217-537-487-4652 92364"/>
    <s v="none"/>
    <m/>
    <n v="1"/>
    <m/>
    <x v="0"/>
  </r>
  <r>
    <n v="21"/>
    <x v="1"/>
    <x v="0"/>
    <x v="0"/>
    <n v="24"/>
    <n v="1"/>
    <n v="16.097812000000001"/>
    <s v="none"/>
    <s v="632-917-465-2537 4 +845-217-793-9214 7 +63-257-463-7598"/>
    <s v="none"/>
    <m/>
    <n v="1"/>
    <m/>
    <x v="0"/>
  </r>
  <r>
    <n v="21"/>
    <x v="1"/>
    <x v="0"/>
    <x v="0"/>
    <n v="24"/>
    <n v="2"/>
    <n v="31.797812"/>
    <s v="[&quot;replace&quot;, 21, 21, &quot;3&quot;, &quot;5&quot;]"/>
    <s v="37598 +257-461-476-3793 9245 +217-537-487-4652 923 +646-329-174-6525 374 +845-217-793-9214 763 257-463-7598"/>
    <s v="[&quot;replace&quot;, 21, 21, &quot;3&quot;, &quot;5&quot;]"/>
    <m/>
    <n v="1"/>
    <m/>
    <x v="0"/>
  </r>
  <r>
    <n v="22"/>
    <x v="1"/>
    <x v="3"/>
    <x v="0"/>
    <n v="25"/>
    <n v="0"/>
    <n v="27.423999999999999"/>
    <s v="none"/>
    <s v="37598 +257-614-763-7939 to 45217 +537-487-465-2936."/>
    <s v="[&quot;delete&quot;, 36, 36, &quot;2&quot;]_x000a_[&quot;delete&quot;, 8, 8, &quot;4&quot;]"/>
    <s v="fix for ."/>
    <n v="0.95"/>
    <s v="Liron"/>
    <x v="1"/>
  </r>
  <r>
    <n v="22"/>
    <x v="1"/>
    <x v="3"/>
    <x v="0"/>
    <n v="25"/>
    <n v="1"/>
    <n v="32.735999999999997"/>
    <s v="inserted 6 and nol - which was transcripted correctly to 0"/>
    <s v="632-917-465-2537 4 +845-217-760-9392 147 +632-257-463-7598"/>
    <s v="[&quot;insert&quot;, 33, 33, &quot;2&quot;]_x000a_[&quot;insert&quot;, 22, 22, &quot;0&quot;]_x000a_[&quot;insert&quot;, 21, 21, &quot;6&quot;]"/>
    <s v="double insert"/>
    <n v="0.97499999999999998"/>
    <m/>
    <x v="1"/>
  </r>
  <r>
    <n v="22"/>
    <x v="1"/>
    <x v="3"/>
    <x v="0"/>
    <n v="25"/>
    <n v="2"/>
    <n v="54.297438"/>
    <s v="insert,70,70,6 insert,69,69,7 replace,22,22,2,3"/>
    <s v="37598 +257-461-476-3793 9243 +317-537-487-4652 923 +646-329-174-6525 374 +845-217-793-9214 767 +632-257-463-7598"/>
    <s v="insert,73,73,2_x000a_insert,70,70,6_x000a_insert,69,69,7_x000a_replace,22,22,2,3"/>
    <m/>
    <n v="0.98750000000000004"/>
    <m/>
    <x v="1"/>
  </r>
  <r>
    <n v="23"/>
    <x v="0"/>
    <x v="3"/>
    <x v="0"/>
    <n v="26"/>
    <n v="0"/>
    <m/>
    <m/>
    <m/>
    <m/>
    <s v="discarded"/>
    <m/>
    <m/>
    <x v="1"/>
  </r>
  <r>
    <n v="23"/>
    <x v="0"/>
    <x v="3"/>
    <x v="0"/>
    <n v="26"/>
    <n v="1"/>
    <m/>
    <m/>
    <m/>
    <m/>
    <s v="discarded"/>
    <m/>
    <m/>
    <x v="1"/>
  </r>
  <r>
    <n v="23"/>
    <x v="0"/>
    <x v="3"/>
    <x v="0"/>
    <n v="26"/>
    <n v="2"/>
    <m/>
    <m/>
    <m/>
    <m/>
    <s v="discarded"/>
    <m/>
    <m/>
    <x v="1"/>
  </r>
  <r>
    <n v="29"/>
    <x v="0"/>
    <x v="0"/>
    <x v="0"/>
    <n v="32"/>
    <n v="0"/>
    <m/>
    <m/>
    <m/>
    <m/>
    <s v="discarded"/>
    <m/>
    <m/>
    <x v="0"/>
  </r>
  <r>
    <n v="29"/>
    <x v="0"/>
    <x v="0"/>
    <x v="0"/>
    <n v="32"/>
    <n v="1"/>
    <m/>
    <m/>
    <m/>
    <m/>
    <s v="discarded"/>
    <m/>
    <m/>
    <x v="0"/>
  </r>
  <r>
    <n v="29"/>
    <x v="0"/>
    <x v="0"/>
    <x v="0"/>
    <n v="32"/>
    <n v="2"/>
    <m/>
    <m/>
    <m/>
    <m/>
    <s v="discarded"/>
    <m/>
    <m/>
    <x v="0"/>
  </r>
  <r>
    <n v="41"/>
    <x v="1"/>
    <x v="0"/>
    <x v="0"/>
    <n v="44"/>
    <n v="0"/>
    <n v="25.216875000000002"/>
    <s v="insert enn at 36"/>
    <s v="37598 to 57461 +476-379-392-4521 7537 +487-465-299-2364"/>
    <s v="[&quot;insert&quot;, 36, 36, &quot;9&quot;]"/>
    <s v="enn ibterpreted as nine"/>
    <n v="0.97499999999999998"/>
    <m/>
    <x v="0"/>
  </r>
  <r>
    <n v="41"/>
    <x v="1"/>
    <x v="0"/>
    <x v="0"/>
    <n v="44"/>
    <n v="1"/>
    <n v="24.914999999999999"/>
    <s v="insert eee"/>
    <s v="632-917-465-2537 4 +845-217-789-3921 4 +763-257-463-7598"/>
    <s v="[&quot;insert&quot;, 21, 21, &quot;8&quot;]"/>
    <s v="eee interpreted as eight"/>
    <n v="0.97499999999999998"/>
    <m/>
    <x v="0"/>
  </r>
  <r>
    <n v="41"/>
    <x v="1"/>
    <x v="0"/>
    <x v="0"/>
    <n v="44"/>
    <n v="2"/>
    <n v="56.122624999999999"/>
    <s v="replace,21,21,3,5"/>
    <s v="37598 to +574-614-763-7939 245 +217-537-488-7465 2923 +646-329-174-6525 374 +845-217-799-3921 4763 257-463-7598"/>
    <s v="insert,63,63,9_x000a_insert,30,30,8_x000a_replace,21,21,3,5"/>
    <m/>
    <n v="0.97499999999999998"/>
    <m/>
    <x v="0"/>
  </r>
  <r>
    <n v="42"/>
    <x v="0"/>
    <x v="0"/>
    <x v="0"/>
    <n v="45"/>
    <n v="0"/>
    <n v="26.56"/>
    <s v="none"/>
    <s v="37598 +257-461-476-3793 9245 +217-537-487-4652 92364"/>
    <s v="none"/>
    <m/>
    <n v="1"/>
    <m/>
    <x v="0"/>
  </r>
  <r>
    <n v="42"/>
    <x v="0"/>
    <x v="0"/>
    <x v="0"/>
    <n v="45"/>
    <n v="1"/>
    <n v="23.552"/>
    <s v="none"/>
    <s v="632-917-465-2537 4 +84-521-779-3921 4 +763-257-463-7598"/>
    <s v="none"/>
    <m/>
    <n v="1"/>
    <m/>
    <x v="0"/>
  </r>
  <r>
    <n v="42"/>
    <x v="0"/>
    <x v="0"/>
    <x v="0"/>
    <n v="45"/>
    <n v="2"/>
    <n v="41.258687999999999"/>
    <s v="replace,21,21,3,5"/>
    <s v="37598 to 57461 +476-379-392-4521 75374 874-652-9236 or +632-917-465-2537 4 +84-521-779-3921 4 +763-257-463-7598"/>
    <s v="_x000a_replace,21,21,3,5"/>
    <s v="was delete,39,39,4 but added or to 4"/>
    <n v="0.97499999999999998"/>
    <m/>
    <x v="0"/>
  </r>
  <r>
    <n v="43"/>
    <x v="1"/>
    <x v="4"/>
    <x v="0"/>
    <n v="46"/>
    <n v="0"/>
    <n v="30.418125"/>
    <s v="insert eee"/>
    <s v="37598 +257-461-476-3789 39245 +217-537-487-4652 92364"/>
    <s v="insert,16,16,8"/>
    <s v="eee interpreted as eight"/>
    <n v="0.97499999999999998"/>
    <m/>
    <x v="1"/>
  </r>
  <r>
    <n v="43"/>
    <x v="1"/>
    <x v="4"/>
    <x v="0"/>
    <n v="46"/>
    <n v="1"/>
    <n v="26.819063"/>
    <s v="not intentionaly but there is six sound"/>
    <s v="632-917-465-2537 4 +845-217-793-6921 4 +763-257-463-7598"/>
    <s v="insert,23,23,6"/>
    <m/>
    <n v="1"/>
    <m/>
    <x v="1"/>
  </r>
  <r>
    <n v="43"/>
    <x v="1"/>
    <x v="4"/>
    <x v="0"/>
    <n v="46"/>
    <n v="2"/>
    <n v="59.257313000000003"/>
    <s v="none"/>
    <s v="37598 to +574-614-763-7939 2/4 321-755-3748 7 +46-529-233-6463 2 917-465-2537 4 +84-521-779-3921 4 +763-257-463-7598"/>
    <s v="insert,39,39,3_x000a_"/>
    <m/>
    <n v="0.97499999999999998"/>
    <m/>
    <x v="1"/>
  </r>
  <r>
    <n v="44"/>
    <x v="0"/>
    <x v="0"/>
    <x v="0"/>
    <n v="47"/>
    <n v="0"/>
    <n v="23.52"/>
    <s v="none plus noise at the 14"/>
    <s v="37598 +257-461-476-3279 39245 +217-537-487-4652 92364"/>
    <s v="insert,15,15,2"/>
    <m/>
    <n v="0.97499999999999998"/>
    <m/>
    <x v="0"/>
  </r>
  <r>
    <n v="44"/>
    <x v="0"/>
    <x v="0"/>
    <x v="0"/>
    <n v="47"/>
    <n v="1"/>
    <n v="22.687999999999999"/>
    <s v="none"/>
    <s v="632-917-465-2537 4 +84-521-779-3922 1/4 +763-257-463-7598"/>
    <s v="insert,25,25,2"/>
    <m/>
    <n v="0.97499999999999998"/>
    <m/>
    <x v="0"/>
  </r>
  <r>
    <n v="44"/>
    <x v="0"/>
    <x v="0"/>
    <x v="0"/>
    <n v="47"/>
    <n v="2"/>
    <n v="47.584000000000003"/>
    <s v="none"/>
    <s v="37598 +257-461-476-3793 9245 +217-537-487-4652 923 +646-329-174-6525 374 845-217-7929 214 +763-257-463-7598"/>
    <s v="replace,62,62,3,2_x000a_replace,21,21,3,5"/>
    <m/>
    <n v="0.97499999999999998"/>
    <m/>
    <x v="0"/>
  </r>
  <r>
    <n v="45"/>
    <x v="0"/>
    <x v="0"/>
    <x v="0"/>
    <n v="48"/>
    <n v="0"/>
    <n v="22.1"/>
    <s v="replace,31,31,4,8"/>
    <s v="37598 +257-461-476-3793 9245 +217-537-487-8652 92364"/>
    <s v="replace,31,31,4,8"/>
    <m/>
    <n v="1"/>
    <m/>
    <x v="0"/>
  </r>
  <r>
    <n v="45"/>
    <x v="0"/>
    <x v="0"/>
    <x v="0"/>
    <n v="48"/>
    <n v="1"/>
    <n v="20.317437999999999"/>
    <s v="replace,36,36,7,5_x000a_replace,16,16,5,7"/>
    <s v="672 +91-746-525-7748 4 +721-779-392-1476 3 257-463-5598"/>
    <s v="replace,36,36,7,5_x000a_replace,16,16,5,7_x000a_replace,11,11,3,7_x000a_replace,1,1,3,7"/>
    <m/>
    <n v="0.95"/>
    <m/>
    <x v="0"/>
  </r>
  <r>
    <n v="45"/>
    <x v="0"/>
    <x v="0"/>
    <x v="0"/>
    <n v="48"/>
    <n v="2"/>
    <n v="38.734999999999999"/>
    <s v="replace,60,58,7,6_x000a_replace,55,55,8, 4"/>
    <s v="37598 +257-461-476-3793 9243 +217-537-474-6529 2364 +632-917-465-2537 +48-521-769-3921 4 +763-257-463-7598"/>
    <s v="replace,60,58,7,6_x000a_delete,55,55,4_x000a_delete,29,29,8"/>
    <m/>
    <n v="0.97499999999999998"/>
    <m/>
    <x v="0"/>
  </r>
  <r>
    <n v="46"/>
    <x v="1"/>
    <x v="0"/>
    <x v="0"/>
    <n v="49"/>
    <n v="0"/>
    <n v="31.457812000000001"/>
    <s v="none"/>
    <s v="37598 to 57461 +476-379-392-4521 7537 +48-746-529-2364"/>
    <s v="none"/>
    <m/>
    <n v="1"/>
    <m/>
    <x v="0"/>
  </r>
  <r>
    <n v="46"/>
    <x v="1"/>
    <x v="0"/>
    <x v="0"/>
    <n v="49"/>
    <n v="1"/>
    <n v="29.137812"/>
    <s v="none"/>
    <s v="6 sweet to +917-465-253-7484 5 +21-779-392-1476 3 257-463-7598"/>
    <s v="none"/>
    <m/>
    <n v="1"/>
    <m/>
    <x v="0"/>
  </r>
  <r>
    <n v="46"/>
    <x v="1"/>
    <x v="0"/>
    <x v="0"/>
    <n v="49"/>
    <n v="2"/>
    <n v="44.217813"/>
    <s v="replace,21,21,3,5"/>
    <s v="37598 +257-461-476-3793 9245 +217-537-487-4652 92364 +632-917-465-2537 for 84521 779-392-1476 3 257-463-7598"/>
    <s v="replace,21,21,3,5"/>
    <m/>
    <n v="1"/>
    <m/>
    <x v="0"/>
  </r>
  <r>
    <n v="47"/>
    <x v="1"/>
    <x v="1"/>
    <x v="0"/>
    <n v="50"/>
    <n v="0"/>
    <n v="36.325313000000001"/>
    <s v="insert,5,5,8_x000a_replace,3,3,9,8"/>
    <s v="375-888-2574 or +614-763-793-9245 to 17537 +48-746-529-2364"/>
    <s v="insert,10,10,4_x000a_insert,5,5,8_x000a_replace,3,3,9,8"/>
    <m/>
    <n v="0.97499999999999998"/>
    <m/>
    <x v="1"/>
  </r>
  <r>
    <n v="47"/>
    <x v="1"/>
    <x v="1"/>
    <x v="0"/>
    <n v="50"/>
    <n v="1"/>
    <n v="34.597749999999998"/>
    <s v="replace,36,34,7,5_x000a_delete,30,30,2_x000a_replace,16,15,5,7_x000a_insert,5,5,0_x000a_replace,3,3,9,1"/>
    <s v="632-1017 465 +253-747-217-7939 to 14763 574-635-5980"/>
    <s v="insert,38,38,0_x000a_replace,36,34,7,5_x000a_delete,30,30,2_x000a_replace,16,15,5,7_x000a_delete,15,15,4_x000a_delete,14,14,8_x000a_insert,5,5,1_x000a_replace,3,3,9,1"/>
    <m/>
    <n v="0.92500000000000004"/>
    <m/>
    <x v="1"/>
  </r>
  <r>
    <n v="47"/>
    <x v="1"/>
    <x v="1"/>
    <x v="0"/>
    <n v="50"/>
    <n v="2"/>
    <n v="59.850124999999998"/>
    <s v="replace,63,62,9,8_x000a_replace,61,60,9,8_x000a_delete,48,48,5_x000a_insert,42,42,8_x000a_replace,35,34,9,8_x000a_replace,21,20,3,6_x000a_"/>
    <s v="37598 to 57461 +476-379-394-6217 537 +487-465-282-3646 328 +917-462-537-4845 2177 +838-214-732-5746 37598"/>
    <s v="delete,68,68,6_x000a_replace,63,62,9,8_x000a_replace,61,60,9,8_x000a_delete,48,48,5_x000a_insert,42,42,8_x000a_replace,35,34,9,8_x000a_replace,21,20,3,6_x000a_delete,19,19,2"/>
    <m/>
    <n v="0.97499999999999998"/>
    <m/>
    <x v="1"/>
  </r>
  <r>
    <n v="48"/>
    <x v="1"/>
    <x v="0"/>
    <x v="0"/>
    <n v="51"/>
    <n v="0"/>
    <n v="25.368437"/>
    <s v="none"/>
    <s v="37598 +257-461-476-3793 945 +217-537-487-4652 92364"/>
    <s v="delete,19,19,2"/>
    <m/>
    <n v="0.97499999999999998"/>
    <m/>
    <x v="0"/>
  </r>
  <r>
    <n v="48"/>
    <x v="1"/>
    <x v="0"/>
    <x v="0"/>
    <n v="51"/>
    <n v="1"/>
    <n v="25.339375"/>
    <s v="replace,36,36,7,5_x000a_replace,16,16,5,7"/>
    <s v="632-917-465-2537 4 +84-721-779-3921 4 +763-257-463-5598"/>
    <s v="replace,36,36,7,5_x000a_replace,16,16,5,7_x000a_replace,11,11,3,7_x000a_replace,1,1,3,7"/>
    <m/>
    <n v="1"/>
    <m/>
    <x v="0"/>
  </r>
  <r>
    <n v="48"/>
    <x v="1"/>
    <x v="0"/>
    <x v="0"/>
    <n v="51"/>
    <n v="2"/>
    <n v="50.591062000000001"/>
    <s v="none"/>
    <s v="37598 +257-461-476-3793 9243 +217-537-487-4652 923 +646-329-174-6525 374 +845-217-793-9214 or +763-257-463-7598"/>
    <s v="insert,67,67,4"/>
    <m/>
    <n v="0.98750000000000004"/>
    <m/>
    <x v="0"/>
  </r>
  <r>
    <n v="49"/>
    <x v="0"/>
    <x v="4"/>
    <x v="0"/>
    <n v="52"/>
    <n v="0"/>
    <n v="24.055875"/>
    <s v="none"/>
    <s v="free +759-825-746-1476 3793 924-521-7537 for 87465 to 92364"/>
    <s v="none"/>
    <m/>
    <n v="1"/>
    <m/>
    <x v="1"/>
  </r>
  <r>
    <n v="49"/>
    <x v="0"/>
    <x v="4"/>
    <x v="0"/>
    <n v="52"/>
    <n v="1"/>
    <n v="22.291187000000001"/>
    <s v="none"/>
    <s v="632-917-465-2537 4 +84-521-779-3921 4 +763-257-463-7598"/>
    <s v="none"/>
    <m/>
    <n v="1"/>
    <m/>
    <x v="1"/>
  </r>
  <r>
    <n v="49"/>
    <x v="0"/>
    <x v="4"/>
    <x v="0"/>
    <n v="52"/>
    <n v="2"/>
    <n v="43.421312"/>
    <s v="replace,21,21,3,5"/>
    <s v="37598 to +574-614-763-7939 to 45217 +537-487-465-2923 64632 +917-465-253-7484 52177 +939-247-632-5746 37598"/>
    <s v="delete,65,65,1_x000a_replace,21,21,3,5"/>
    <m/>
    <n v="0.98750000000000004"/>
    <m/>
    <x v="1"/>
  </r>
  <r>
    <n v="50"/>
    <x v="0"/>
    <x v="3"/>
    <x v="0"/>
    <n v="53"/>
    <n v="0"/>
    <n v="34.454813000000001"/>
    <s v="none"/>
    <s v="37598 +25-746-147-6379 free 924-521-7537 or 746-529-2364"/>
    <s v="delete,29,29,8"/>
    <m/>
    <n v="0.97499999999999998"/>
    <m/>
    <x v="1"/>
  </r>
  <r>
    <n v="50"/>
    <x v="0"/>
    <x v="3"/>
    <x v="0"/>
    <n v="53"/>
    <n v="1"/>
    <n v="30.905438"/>
    <s v="replace,36,33,7,5_x000a_replace,16,13,5,7"/>
    <s v="917-465-2537 or +847-217-793-9214 or +763-257-463-5598"/>
    <s v="replace,36,33,7,5_x000a_replace,16,13,5,7_x000a_delete,2,2,2_x000a_delete,1,1,3_x000a_delete,0,0,6"/>
    <s v="there was a noise at the beggining"/>
    <n v="0.92500000000000004"/>
    <m/>
    <x v="1"/>
  </r>
  <r>
    <n v="50"/>
    <x v="0"/>
    <x v="3"/>
    <x v="0"/>
    <n v="53"/>
    <n v="2"/>
    <n v="59.307437"/>
    <s v="delete,23,23,1_x000a_delete,19,19,2_x000a_delete,0,0,3"/>
    <s v="759-825-746-1476 3793 +943-275-374-8746 52923 +646-329-174-6525 374 +845-217-793-9214 76 325-746-3759"/>
    <s v="delete,79,79,8_x000a_delete,23,23,1_x000a_delete,19,19,2_x000a_delete,0,0,3"/>
    <m/>
    <n v="0.96250000000000002"/>
    <m/>
    <x v="1"/>
  </r>
  <r>
    <n v="51"/>
    <x v="0"/>
    <x v="0"/>
    <x v="0"/>
    <n v="54"/>
    <n v="0"/>
    <n v="19.946313"/>
    <s v="none"/>
    <s v="37598 +257-461-476-3793 9245 +217-537-487-4652 92364"/>
    <s v="none"/>
    <m/>
    <n v="1"/>
    <m/>
    <x v="0"/>
  </r>
  <r>
    <n v="51"/>
    <x v="0"/>
    <x v="0"/>
    <x v="0"/>
    <n v="54"/>
    <n v="1"/>
    <n v="20.631250000000001"/>
    <s v="none"/>
    <s v="632-917-465-2537 4 +84-521-779-3921 4 +763-257-463-7598"/>
    <s v="none"/>
    <m/>
    <n v="1"/>
    <m/>
    <x v="0"/>
  </r>
  <r>
    <n v="51"/>
    <x v="0"/>
    <x v="0"/>
    <x v="0"/>
    <n v="54"/>
    <n v="2"/>
    <n v="40.365499999999997"/>
    <s v="replace,21,21,3,5"/>
    <s v="37598 +257-461-476-3793. +924-521-753-7487 4 652-923-6463 2 917-465-2537 4 +845-217-793-9214 7 +632-571-463-7598"/>
    <s v="insert,73,73,1_x000a_replace,21,21,3,5"/>
    <s v="without fix for point"/>
    <n v="0.98750000000000004"/>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24"/>
    <x v="0"/>
    <n v="9"/>
    <x v="0"/>
    <n v="27"/>
    <n v="0"/>
    <n v="33.814686999999999"/>
    <s v="[&quot;delete&quot;, 27, 27, &quot;7&quot;]"/>
    <s v="375 982 5746 1476 7939 2452 1753 4874 6529 2364"/>
    <s v="[&quot;delete&quot;, 27, 27, &quot;7&quot;]_x000a_[&quot;delete&quot;, 14, 14, &quot;3&quot;]"/>
    <m/>
    <n v="0.97499999999999998"/>
    <n v="0.92964285714285699"/>
    <x v="0"/>
  </r>
  <r>
    <n v="24"/>
    <x v="0"/>
    <n v="9"/>
    <x v="0"/>
    <n v="27"/>
    <n v="1"/>
    <m/>
    <s v="replace,36,36,7,5_x000a_replace,16,15,5,7_x000a_"/>
    <s v="6329 1465253 7484 7279 3927 4763 2574 6359"/>
    <s v="delete,39,39,8_x000a_delete,36,36,7_x000a_replace,25,22,1,7_x000a_delete,20,20,7_x000a_delete,18,18,1_x000a_replace,16,15,5,7_x000a_delete,5,5,7"/>
    <m/>
    <n v="0.85"/>
    <m/>
    <x v="0"/>
  </r>
  <r>
    <n v="24"/>
    <x v="0"/>
    <n v="9"/>
    <x v="0"/>
    <n v="27"/>
    <n v="2"/>
    <n v="59.636313000000001"/>
    <s v="none"/>
    <s v="7598 2574 6476 347932 mp32 17537 4874 6292 3646 329 1174 65537 4845 21779 347632 5746 3759"/>
    <s v="delete,79,79,8_x000a_delete,65,65,1_x000a_delete,64,64,2_x000a_delete,63,63,9_x000a_delete,49,49,2_x000a_insert,41,41,1_x000a_delete,33,33,5_x000a_delete,20,20,4_x000a_delete,18,18,9_x000a_insert,13,13,4_x000a_delete,10,10,1_x000a_delete,0,0,3"/>
    <m/>
    <n v="0.85"/>
    <m/>
    <x v="0"/>
  </r>
  <r>
    <n v="25"/>
    <x v="0"/>
    <n v="18"/>
    <x v="0"/>
    <n v="28"/>
    <n v="0"/>
    <n v="21.44"/>
    <s v="none"/>
    <s v="375 982 5746 1476 3793 9245 17537 4874 6529 2364"/>
    <s v="[&quot;delete&quot;, 22, 22, &quot;2&quot;]"/>
    <m/>
    <n v="0.97499999999999998"/>
    <m/>
    <x v="1"/>
  </r>
  <r>
    <n v="25"/>
    <x v="0"/>
    <n v="18"/>
    <x v="0"/>
    <n v="28"/>
    <n v="1"/>
    <n v="17.589124999999999"/>
    <s v="replace,36,36,7,5_x000a_replace,16,17,5,7"/>
    <s v="375 982 5746 1476 3793 9245 17537 4874 6529 2364"/>
    <s v="delete,39,39,8_x000a_replace,36,36,7,5_x000a_delete,26,26,4_x000a_replace,16,17,5,7_x000a_insert,5,5,1"/>
    <m/>
    <n v="0.92500000000000004"/>
    <m/>
    <x v="1"/>
  </r>
  <r>
    <n v="25"/>
    <x v="0"/>
    <n v="18"/>
    <x v="0"/>
    <n v="28"/>
    <n v="2"/>
    <n v="35.03"/>
    <s v="transpose,37,36,2,9"/>
    <s v="375 982 574 6147 63 793 924 332 1757 4874 6522 9364 6329 1465253 7445 21779 3921 473 257 463 75098"/>
    <s v="insert,75,75,0_x000a_delete,68,68,6_x000a_delete,54,54,8_x000a_delete,45,45,7_x000a_transpose,37,36,2,9_x000a_delete,26,26,3_x000a_insert,22,22,3"/>
    <m/>
    <n v="0.85"/>
    <m/>
    <x v="1"/>
  </r>
  <r>
    <n v="26"/>
    <x v="0"/>
    <n v="18"/>
    <x v="0"/>
    <n v="29"/>
    <n v="0"/>
    <n v="18.837250000000001"/>
    <s v="replace,35,36,9,6_x000a_insert,16,16,6"/>
    <s v="375 982 5746 1476 376 93 92 452 17537 4874 65262 364"/>
    <s v="replace,35,36,9,6_x000a_insert,16,16,6"/>
    <m/>
    <n v="1"/>
    <m/>
    <x v="1"/>
  </r>
  <r>
    <n v="26"/>
    <x v="0"/>
    <n v="18"/>
    <x v="0"/>
    <n v="29"/>
    <n v="1"/>
    <n v="17.760812999999999"/>
    <s v="none"/>
    <s v="6329 117465 2537 4845 21179 392 1476 325 7463 7598"/>
    <s v="replace,19,20,7,1_x000a_insert,5,5,1"/>
    <m/>
    <n v="0.95"/>
    <m/>
    <x v="1"/>
  </r>
  <r>
    <n v="26"/>
    <x v="0"/>
    <n v="18"/>
    <x v="0"/>
    <n v="29"/>
    <n v="2"/>
    <m/>
    <s v="insert,28,28,2_x000a_replace,20,20,4,7"/>
    <s v="375 9825 7461 4763 7939 27-32 17537 24846 5292 3646 3291 740 65537 4845 2-3 9211 476 325 74 67 598"/>
    <s v="delete,75,75,3_x000a_insert,62,62,1_x000a_delete,61,61,9_x000a_delete,60,60,7_x000a_delete,59,59,7_x000a_delete,58,58,1_x000a_delete,49,49,2_x000a_insert,47,47,0_x000a_delete,30,30,7_x000a_insert,28,28,2_x000a_replace,20,20,4,7"/>
    <m/>
    <n v="0.88749999999999996"/>
    <m/>
    <x v="1"/>
  </r>
  <r>
    <n v="27"/>
    <x v="1"/>
    <n v="18"/>
    <x v="0"/>
    <n v="30"/>
    <n v="0"/>
    <n v="27.037375000000001"/>
    <s v="none"/>
    <s v="375 982 5746 1476 37 39 2452 17537 4874 6529 2364"/>
    <s v="delete,16,16,9"/>
    <m/>
    <n v="0.97499999999999998"/>
    <m/>
    <x v="1"/>
  </r>
  <r>
    <n v="27"/>
    <x v="1"/>
    <n v="18"/>
    <x v="0"/>
    <n v="30"/>
    <n v="1"/>
    <n v="24.018750000000001"/>
    <s v="replace,36,35,7,5_x000a_replace,16,15,5,7"/>
    <s v="6329 14652 5374 8472 17793 92 1476 3257 4635 598"/>
    <s v="replace,36,35,7,5_x000a_replace,16,15,5,7_x000a_delete,5,5,7"/>
    <m/>
    <n v="0.97499999999999998"/>
    <m/>
    <x v="1"/>
  </r>
  <r>
    <n v="27"/>
    <x v="1"/>
    <n v="18"/>
    <x v="0"/>
    <n v="30"/>
    <n v="2"/>
    <n v="52.506749999999997"/>
    <s v="none"/>
    <s v="3759 825 7461 4763 793 924 332 17537 4874 60529 3646 3291 7465 2537 4845 21779 392 1476 3257 463 7598"/>
    <s v="delete,36,36,2_x000a_insert,34,34,0_x000a_insert,22,22,3"/>
    <m/>
    <n v="0.96250000000000002"/>
    <m/>
    <x v="1"/>
  </r>
  <r>
    <n v="28"/>
    <x v="1"/>
    <n v="18"/>
    <x v="0"/>
    <n v="31"/>
    <n v="0"/>
    <n v="25.983125000000001"/>
    <s v="none"/>
    <s v="375 982 5746 1476 379 3945 2175 3748 746 5292 364"/>
    <s v="delete,19,19,2"/>
    <m/>
    <n v="0.97499999999999998"/>
    <m/>
    <x v="1"/>
  </r>
  <r>
    <n v="28"/>
    <x v="1"/>
    <n v="18"/>
    <x v="0"/>
    <n v="31"/>
    <n v="1"/>
    <n v="24.706063"/>
    <s v="none"/>
    <s v="6329 117465 2537 4845 21793 921 476 3257 463 7598"/>
    <s v="delete,20,20,7_x000a_insert,5,5,1"/>
    <m/>
    <n v="0.95"/>
    <m/>
    <x v="1"/>
  </r>
  <r>
    <n v="28"/>
    <x v="1"/>
    <n v="18"/>
    <x v="0"/>
    <n v="31"/>
    <n v="2"/>
    <n v="52.175249999999998"/>
    <m/>
    <s v="375 982 5746 1476 3799 245 2175 3748 746 5293 6463 291 746 525 3748 e452 17793 9214 70632 50763 7598"/>
    <s v="replace,73,72,4,7_x000a_replace,72,71,7,0_x000a_insert,66,66,0_x000a_delete,36,36,2_x000a_replace,21,20,3,5_x000a_delete,17,17,3"/>
    <s v="double replace instead of 1"/>
    <n v="0.9375"/>
    <m/>
    <x v="1"/>
  </r>
  <r>
    <n v="52"/>
    <x v="1"/>
    <n v="18"/>
    <x v="0"/>
    <n v="55"/>
    <n v="0"/>
    <n v="23.017813"/>
    <s v="none"/>
    <s v="375 982 5746 1476 3793 90452 17537 480 746 5292 364"/>
    <s v="insert,30,30,0_x000a_replace,19,19,2,0"/>
    <m/>
    <n v="0.95"/>
    <m/>
    <x v="1"/>
  </r>
  <r>
    <n v="52"/>
    <x v="1"/>
    <n v="18"/>
    <x v="0"/>
    <n v="55"/>
    <n v="1"/>
    <n v="21.197813"/>
    <s v="none"/>
    <s v="632 9174 6525 374 8452 17793 9214 70632 57-63 75090"/>
    <s v="replace,39,40,8,0_x000a_insert,38,38,0_x000a_delete,33,33,4_x000a_insert,28,28,0"/>
    <m/>
    <n v="0.9"/>
    <m/>
    <x v="1"/>
  </r>
  <r>
    <n v="52"/>
    <x v="1"/>
    <n v="18"/>
    <x v="0"/>
    <n v="55"/>
    <n v="2"/>
    <n v="36.937812000000001"/>
    <s v="replace,21,20,3,5"/>
    <s v="375 9825 7461 4763 79-92 452-73 7487 46 5292 3646 3291 7465 2374 8452 17793 9214 70632 574 6379"/>
    <s v="delete,79,79,8_x000a_delete,77,77,5_x000a_insert,64,64,0_x000a_delete,50,50,5_x000a_delete,25,25,5_x000a_delete,23,23,1_x000a_replace,21,20,3,5_x000a_delete,17,17,3"/>
    <m/>
    <n v="0.91249999999999998"/>
    <m/>
    <x v="1"/>
  </r>
  <r>
    <n v="53"/>
    <x v="1"/>
    <n v="11"/>
    <x v="0"/>
    <n v="56"/>
    <n v="0"/>
    <n v="30.781562000000001"/>
    <s v="delete,36,36,2_x000a_delete,22,22,2_x000a_delete,11,11,4"/>
    <s v="Давай три всем 5982 5746 17637 9392 45175 3748 746 529 364"/>
    <s v="delete,36,36,2_x000a_delete,22,22,2_x000a_delete,11,11,4"/>
    <m/>
    <n v="1"/>
    <m/>
    <x v="0"/>
  </r>
  <r>
    <n v="53"/>
    <x v="1"/>
    <n v="11"/>
    <x v="0"/>
    <n v="56"/>
    <n v="1"/>
    <n v="25.983125000000001"/>
    <s v="replace,36,32,7,5_x000a_delete,26,26,4_x000a_delete,24,24,2_x000a_delete,20,20,7_x000a_replace,16,15,5,7"/>
    <s v="рейс 3291 7465 2537 4847 21793 9176 3257 463 5598"/>
    <s v="replace,36,32,7,5_x000a_delete,26,26,4_x000a_delete,24,24,2_x000a_delete,20,20,7_x000a_replace,16,15,5,7_x000a_delete,0,0,6"/>
    <m/>
    <n v="0.97499999999999998"/>
    <m/>
    <x v="0"/>
  </r>
  <r>
    <n v="53"/>
    <x v="1"/>
    <n v="11"/>
    <x v="0"/>
    <n v="56"/>
    <n v="2"/>
    <n v="58.936312000000001"/>
    <s v="delete,79,79,8_x000a_delete,65,65,1_x000a_delete,46,46,4_x000a_replace,37,38,3,4_x000a_insert,36,36,9"/>
    <s v="3759 8257 46199737 9392 432 17537 4874 652992 464 6329 1765 2537 4845 21779 3924 7632 5746 3759"/>
    <s v="delete,79,79,8_x000a_delete,65,65,1_x000a_delete,46,46,4_x000a_replace,37,38,3,4_x000a_insert,36,36,9_x000a_replace,13,13,6,7_x000a_replace,12,12,7,9_x000a_replace,11,11,4,9"/>
    <m/>
    <n v="0.96250000000000002"/>
    <m/>
    <x v="0"/>
  </r>
  <r>
    <n v="54"/>
    <x v="1"/>
    <n v="7"/>
    <x v="0"/>
    <n v="57"/>
    <n v="0"/>
    <n v="21.592687999999999"/>
    <s v="none"/>
    <s v="375 982 574 6147 679 39 2452 7537 4874 6529 2364"/>
    <s v="delete,23,23,1_x000a_delete,14,14,3"/>
    <m/>
    <n v="0.95"/>
    <m/>
    <x v="0"/>
  </r>
  <r>
    <n v="54"/>
    <x v="1"/>
    <n v="7"/>
    <x v="0"/>
    <n v="57"/>
    <n v="1"/>
    <n v="21.073563"/>
    <s v="none"/>
    <s v=" 3291 7465 2537 4845 21779 3914 6325 7463 7598"/>
    <s v="delete,27,27,7_x000a_delete,24,24,2_x000a_delete,0,0,6"/>
    <m/>
    <n v="0.92500000000000004"/>
    <m/>
    <x v="0"/>
  </r>
  <r>
    <n v="54"/>
    <x v="1"/>
    <n v="7"/>
    <x v="0"/>
    <n v="57"/>
    <n v="2"/>
    <m/>
    <s v="n/a"/>
    <m/>
    <m/>
    <m/>
    <m/>
    <m/>
    <x v="0"/>
  </r>
  <r>
    <n v="55"/>
    <x v="0"/>
    <n v="18"/>
    <x v="0"/>
    <n v="58"/>
    <n v="0"/>
    <n v="25.514688"/>
    <s v="none"/>
    <s v="375 982 5074 6-76 3799 245 2-75 3748 7465 292 364"/>
    <s v="delete,23,23,1_x000a_delete,17,17,3_x000a_delete,11,11,4_x000a_delete,10,10,1_x000a_insert,7,7,0"/>
    <m/>
    <n v="0.875"/>
    <m/>
    <x v="1"/>
  </r>
  <r>
    <n v="55"/>
    <x v="0"/>
    <n v="18"/>
    <x v="0"/>
    <n v="58"/>
    <n v="1"/>
    <n v="23.36"/>
    <s v="delete,13,13,4"/>
    <s v="632 9-46 52-53 78-79 392 14 70632 57-63 7598"/>
    <s v="delete,33,33,4_x000a_insert,20,20,0_x000a_delete,20,20,7_x000a_delete,18,18,1_x000a_delete,17,17,2_x000a_delete,16,16,5_x000a_delete,15,15,4_x000a_delete,13,13,4_x000a_delete,5,5,7_x000a_delete,4,4,1"/>
    <m/>
    <n v="0.77500000000000002"/>
    <m/>
    <x v="1"/>
  </r>
  <r>
    <n v="55"/>
    <x v="0"/>
    <n v="18"/>
    <x v="0"/>
    <n v="58"/>
    <n v="2"/>
    <n v="37.055999999999997"/>
    <s v="replace,23,22,1,5"/>
    <s v="375 9825 746 1476 3793 9274 5-7 5348 746 5292 36460 32 9174 6525 37-84 21779 392014 70632 57-63 75098"/>
    <s v="insert,76,76,0_x000a_delete,73,73,4_x000a_insert,66,66,0_x000a_insert,62,62,0_x000a_delete,56,56,5_x000a_delete,53,53,4_x000a_insert,39,39,0_x000a_delete,27,27,7_x000a_replace,23,22,1,5_x000a_replace,22,21,2,4_x000a_replace,21,20,3,7_x000a_delete,20,20,4"/>
    <m/>
    <n v="0.86250000000000004"/>
    <m/>
    <x v="1"/>
  </r>
  <r>
    <n v="56"/>
    <x v="0"/>
    <n v="18"/>
    <x v="0"/>
    <n v="59"/>
    <n v="0"/>
    <n v="37.055999999999997"/>
    <s v="none"/>
    <s v="375 9825 746 1476 3793 9274 5-7 5348 746 5292 36460 32 9174 6525 37-84 21779 392014 70632 57-63 75098"/>
    <s v="delete,36,36,2_x000a_delete,35,35,9_x000a_insert,24,24,1"/>
    <m/>
    <n v="0.92500000000000004"/>
    <m/>
    <x v="1"/>
  </r>
  <r>
    <n v="56"/>
    <x v="0"/>
    <n v="18"/>
    <x v="0"/>
    <n v="59"/>
    <n v="1"/>
    <n v="37.055999999999997"/>
    <s v="delete,0,0,6"/>
    <s v="375 9825 746 1476 3793 9274 5-7 5348 746 5292 36460 32 9174 6525 37-84 21779 392014 70632 57-63 75098"/>
    <s v="insert,37,37,0_x000a_delete,0,0,6"/>
    <m/>
    <n v="0.97499999999999998"/>
    <m/>
    <x v="1"/>
  </r>
  <r>
    <n v="56"/>
    <x v="0"/>
    <n v="18"/>
    <x v="0"/>
    <n v="59"/>
    <n v="2"/>
    <n v="48.515813000000001"/>
    <s v="delete,0,0,3"/>
    <s v="7598 2574 6-76 347939 2452 17537 4874 6529 236 4291 7465 2537 4845 21779 392 1476 325 7463 7598"/>
    <s v="delete,41,41,3_x000a_delete,40,40,6_x000a_replace,21,19,3,5_x000a_insert,12,12,4_x000a_delete,11,11,4_x000a_delete,10,10,1_x000a_delete,0,0,3"/>
    <m/>
    <n v="0.92500000000000004"/>
    <m/>
    <x v="1"/>
  </r>
  <r>
    <n v="57"/>
    <x v="0"/>
    <n v="18"/>
    <x v="0"/>
    <n v="60"/>
    <n v="0"/>
    <n v="27.177813"/>
    <s v="none"/>
    <s v="375 9825 746 1476 37 392 4521 753 704 87 46 529 2364"/>
    <s v="insert,27,27,0_x000a_delete,16,16,9"/>
    <m/>
    <n v="0.95"/>
    <m/>
    <x v="1"/>
  </r>
  <r>
    <n v="57"/>
    <x v="0"/>
    <n v="18"/>
    <x v="0"/>
    <n v="60"/>
    <n v="1"/>
    <n v="23.377813"/>
    <s v="none"/>
    <s v="6329 117465 2537 4845 21779 392 1476 325 7463 75098"/>
    <s v="insert,39,39,0_x000a_insert,5,5,1"/>
    <m/>
    <n v="0.95"/>
    <m/>
    <x v="1"/>
  </r>
  <r>
    <n v="57"/>
    <x v="0"/>
    <n v="18"/>
    <x v="0"/>
    <n v="60"/>
    <n v="2"/>
    <n v="44.317813000000001"/>
    <s v="replace,23,22,1,5"/>
    <s v="375 9825 746 1476 3793 9242 17537 4874 6529 2364 6329 7465 2537 4845 21779 392 1476 3257 463 75098"/>
    <s v="insert,76,76,0_x000a_delete,44,44,1_x000a_delete,21,21,3"/>
    <m/>
    <n v="0.96250000000000002"/>
    <m/>
    <x v="1"/>
  </r>
  <r>
    <n v="58"/>
    <x v="0"/>
    <n v="18"/>
    <x v="0"/>
    <n v="61"/>
    <n v="0"/>
    <n v="24.928000000000001"/>
    <s v="none"/>
    <s v="375 982 5746 147 63 73 2452 175 3748 746 529 234"/>
    <s v="delete,38,38,6_x000a_delete,18,18,9_x000a_delete,16,16,9"/>
    <m/>
    <n v="0.92500000000000004"/>
    <m/>
    <x v="1"/>
  </r>
  <r>
    <n v="58"/>
    <x v="0"/>
    <n v="18"/>
    <x v="0"/>
    <n v="61"/>
    <n v="1"/>
    <n v="21.728000000000002"/>
    <s v="none"/>
    <s v="6329 117465 2537 4845 21779 921 476 3257 463 75098"/>
    <s v="insert,38,38,0_x000a_delete,22,22,3_x000a_insert,5,5,1"/>
    <m/>
    <n v="0.92500000000000004"/>
    <m/>
    <x v="1"/>
  </r>
  <r>
    <n v="58"/>
    <x v="0"/>
    <n v="18"/>
    <x v="0"/>
    <n v="61"/>
    <n v="2"/>
    <n v="42.08"/>
    <s v="replace,21,20,3,5_x000a_replace,18,18,9,3"/>
    <s v="375 9825 7461 4763 793 32-52 75 37 48 46 5292 36460 32-65 25 страница 74 8452 17793 9214 7625 7463 7598"/>
    <s v="delete,69,69,3_x000a_delete,51,51,3_x000a_delete,46,46,4_x000a_delete,45,45,7_x000a_delete,44,44,1_x000a_delete,43,43,9_x000a_insert,38,38,0_x000a_delete,30,30,7_x000a_delete,23,23,1_x000a_replace,21,20,3,5_x000a_delete,20,20,4_x000a_replace,18,18,9,3"/>
    <m/>
    <n v="0.875"/>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034E3-2CFB-410E-8C59-EC04AEF22FD5}"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2:T11" firstHeaderRow="0" firstDataRow="1" firstDataCol="1"/>
  <pivotFields count="14">
    <pivotField showAll="0"/>
    <pivotField axis="axisRow" showAll="0">
      <items count="4">
        <item x="0"/>
        <item x="2"/>
        <item x="1"/>
        <item t="default"/>
      </items>
    </pivotField>
    <pivotField dataField="1" showAll="0"/>
    <pivotField dataField="1" showAll="0">
      <items count="3">
        <item x="0"/>
        <item x="1"/>
        <item t="default"/>
      </items>
    </pivotField>
    <pivotField showAll="0"/>
    <pivotField showAll="0"/>
    <pivotField dataField="1" showAll="0"/>
    <pivotField showAll="0"/>
    <pivotField showAll="0"/>
    <pivotField showAll="0"/>
    <pivotField showAll="0"/>
    <pivotField dataField="1" showAll="0"/>
    <pivotField showAll="0"/>
    <pivotField axis="axisRow" showAll="0">
      <items count="3">
        <item x="1"/>
        <item x="0"/>
        <item t="default"/>
      </items>
    </pivotField>
  </pivotFields>
  <rowFields count="2">
    <field x="1"/>
    <field x="13"/>
  </rowFields>
  <rowItems count="9">
    <i>
      <x/>
    </i>
    <i r="1">
      <x/>
    </i>
    <i r="1">
      <x v="1"/>
    </i>
    <i>
      <x v="1"/>
    </i>
    <i r="1">
      <x/>
    </i>
    <i r="1">
      <x v="1"/>
    </i>
    <i>
      <x v="2"/>
    </i>
    <i r="1">
      <x v="1"/>
    </i>
    <i t="grand">
      <x/>
    </i>
  </rowItems>
  <colFields count="1">
    <field x="-2"/>
  </colFields>
  <colItems count="4">
    <i>
      <x/>
    </i>
    <i i="1">
      <x v="1"/>
    </i>
    <i i="2">
      <x v="2"/>
    </i>
    <i i="3">
      <x v="3"/>
    </i>
  </colItems>
  <dataFields count="4">
    <dataField name="Avg Age" fld="2" subtotal="average" baseField="1" baseItem="0"/>
    <dataField name="Avg of Rate" fld="11" subtotal="average" baseField="1" baseItem="0" numFmtId="165"/>
    <dataField name="Avg Time" fld="6" subtotal="average" baseField="1" baseItem="0"/>
    <dataField name="# of record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5DD24-32DF-42C1-B9EF-72ACD0A378A3}"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8:E82" firstHeaderRow="0" firstDataRow="1" firstDataCol="1"/>
  <pivotFields count="12">
    <pivotField showAll="0"/>
    <pivotField axis="axisRow" showAll="0">
      <items count="4">
        <item x="0"/>
        <item x="2"/>
        <item x="1"/>
        <item t="default"/>
      </items>
    </pivotField>
    <pivotField showAll="0">
      <items count="9">
        <item x="4"/>
        <item x="0"/>
        <item x="7"/>
        <item x="5"/>
        <item x="6"/>
        <item x="3"/>
        <item x="2"/>
        <item x="1"/>
        <item t="default"/>
      </items>
    </pivotField>
    <pivotField showAll="0"/>
    <pivotField showAll="0"/>
    <pivotField showAll="0"/>
    <pivotField dataField="1" showAll="0"/>
    <pivotField showAll="0"/>
    <pivotField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Average of Time" fld="6" subtotal="average" baseField="1" baseItem="0"/>
    <dataField name="Average of Rate" fld="11"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D3B8B-2BF1-46DD-BE8A-9CBFF560BD7A}"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2:T9" firstHeaderRow="0" firstDataRow="1" firstDataCol="1"/>
  <pivotFields count="14">
    <pivotField showAll="0"/>
    <pivotField axis="axisRow" showAll="0">
      <items count="3">
        <item x="0"/>
        <item x="1"/>
        <item t="default"/>
      </items>
    </pivotField>
    <pivotField dataField="1" showAll="0">
      <items count="6">
        <item x="3"/>
        <item x="1"/>
        <item x="4"/>
        <item x="2"/>
        <item x="0"/>
        <item t="default"/>
      </items>
    </pivotField>
    <pivotField dataField="1" showAll="0">
      <items count="2">
        <item x="0"/>
        <item t="default"/>
      </items>
    </pivotField>
    <pivotField showAll="0"/>
    <pivotField showAll="0"/>
    <pivotField dataField="1" showAll="0"/>
    <pivotField showAll="0"/>
    <pivotField showAll="0"/>
    <pivotField showAll="0"/>
    <pivotField showAll="0"/>
    <pivotField dataField="1" showAll="0"/>
    <pivotField showAll="0"/>
    <pivotField axis="axisRow" showAll="0">
      <items count="3">
        <item x="0"/>
        <item x="1"/>
        <item t="default"/>
      </items>
    </pivotField>
  </pivotFields>
  <rowFields count="2">
    <field x="1"/>
    <field x="13"/>
  </rowFields>
  <rowItems count="7">
    <i>
      <x/>
    </i>
    <i r="1">
      <x/>
    </i>
    <i r="1">
      <x v="1"/>
    </i>
    <i>
      <x v="1"/>
    </i>
    <i r="1">
      <x/>
    </i>
    <i r="1">
      <x v="1"/>
    </i>
    <i t="grand">
      <x/>
    </i>
  </rowItems>
  <colFields count="1">
    <field x="-2"/>
  </colFields>
  <colItems count="4">
    <i>
      <x/>
    </i>
    <i i="1">
      <x v="1"/>
    </i>
    <i i="2">
      <x v="2"/>
    </i>
    <i i="3">
      <x v="3"/>
    </i>
  </colItems>
  <dataFields count="4">
    <dataField name="Average of Age" fld="2" subtotal="average" baseField="1" baseItem="0"/>
    <dataField name="Avg Accuracy" fld="11" subtotal="average" baseField="1" baseItem="0" numFmtId="165"/>
    <dataField name="Avg Time" fld="6" subtotal="average" baseField="1" baseItem="0" numFmtId="2"/>
    <dataField name="# of record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34B90-B7B8-4BD2-B73B-BA3EC2F170E4}" name="PivotTable8"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5:S12" firstHeaderRow="0" firstDataRow="1" firstDataCol="1"/>
  <pivotFields count="14">
    <pivotField showAll="0"/>
    <pivotField axis="axisRow" showAll="0">
      <items count="3">
        <item x="0"/>
        <item x="1"/>
        <item t="default"/>
      </items>
    </pivotField>
    <pivotField dataField="1" showAll="0"/>
    <pivotField dataField="1" showAll="0">
      <items count="2">
        <item x="0"/>
        <item t="default"/>
      </items>
    </pivotField>
    <pivotField showAll="0"/>
    <pivotField showAll="0"/>
    <pivotField dataField="1" showAll="0"/>
    <pivotField showAll="0"/>
    <pivotField showAll="0"/>
    <pivotField showAll="0"/>
    <pivotField showAll="0"/>
    <pivotField dataField="1" showAll="0"/>
    <pivotField showAll="0"/>
    <pivotField axis="axisRow" showAll="0">
      <items count="3">
        <item x="1"/>
        <item x="0"/>
        <item t="default"/>
      </items>
    </pivotField>
  </pivotFields>
  <rowFields count="2">
    <field x="1"/>
    <field x="13"/>
  </rowFields>
  <rowItems count="7">
    <i>
      <x/>
    </i>
    <i r="1">
      <x/>
    </i>
    <i r="1">
      <x v="1"/>
    </i>
    <i>
      <x v="1"/>
    </i>
    <i r="1">
      <x/>
    </i>
    <i r="1">
      <x v="1"/>
    </i>
    <i t="grand">
      <x/>
    </i>
  </rowItems>
  <colFields count="1">
    <field x="-2"/>
  </colFields>
  <colItems count="4">
    <i>
      <x/>
    </i>
    <i i="1">
      <x v="1"/>
    </i>
    <i i="2">
      <x v="2"/>
    </i>
    <i i="3">
      <x v="3"/>
    </i>
  </colItems>
  <dataFields count="4">
    <dataField name="Avg Age" fld="2" subtotal="average" baseField="1" baseItem="0" numFmtId="2"/>
    <dataField name="Avg of Rate" fld="11" subtotal="average" baseField="1" baseItem="0" numFmtId="165"/>
    <dataField name="Avg of Time" fld="6" subtotal="average" baseField="1" baseItem="0" numFmtId="2"/>
    <dataField name="# of record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82"/>
  <sheetViews>
    <sheetView topLeftCell="A55" workbookViewId="0">
      <selection activeCell="J28" sqref="J28"/>
    </sheetView>
  </sheetViews>
  <sheetFormatPr defaultColWidth="14.44140625" defaultRowHeight="15.75" customHeight="1"/>
  <cols>
    <col min="1" max="1" width="20.44140625" customWidth="1"/>
    <col min="2" max="2" width="19" customWidth="1"/>
    <col min="3" max="3" width="13.33203125" bestFit="1" customWidth="1"/>
    <col min="4" max="4" width="15.109375" bestFit="1" customWidth="1"/>
    <col min="5" max="5" width="15" bestFit="1" customWidth="1"/>
    <col min="6" max="6" width="11.6640625" bestFit="1" customWidth="1"/>
    <col min="7" max="7" width="24.109375" customWidth="1"/>
    <col min="8" max="8" width="33.5546875" customWidth="1"/>
    <col min="9" max="9" width="41.44140625" customWidth="1"/>
    <col min="10" max="10" width="35" customWidth="1"/>
    <col min="11" max="11" width="21.5546875" customWidth="1"/>
    <col min="16" max="16" width="13.33203125" bestFit="1" customWidth="1"/>
    <col min="17" max="17" width="12" bestFit="1" customWidth="1"/>
    <col min="18" max="18" width="11.109375" bestFit="1" customWidth="1"/>
    <col min="19" max="19" width="12" bestFit="1" customWidth="1"/>
    <col min="20" max="20" width="11.5546875" bestFit="1"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2" t="s">
        <v>289</v>
      </c>
      <c r="O1" s="2"/>
      <c r="P1" s="2"/>
      <c r="Q1" s="2"/>
      <c r="R1" s="2"/>
      <c r="S1" s="2"/>
      <c r="T1" s="2"/>
      <c r="U1" s="2"/>
      <c r="V1" s="2"/>
      <c r="W1" s="2"/>
      <c r="X1" s="2"/>
      <c r="Y1" s="2"/>
      <c r="Z1" s="2"/>
      <c r="AA1" s="2"/>
      <c r="AB1" s="2"/>
    </row>
    <row r="2" spans="1:28">
      <c r="A2" s="3">
        <v>6</v>
      </c>
      <c r="B2" s="3" t="s">
        <v>13</v>
      </c>
      <c r="C2" s="3">
        <v>9</v>
      </c>
      <c r="D2" s="3" t="s">
        <v>14</v>
      </c>
      <c r="E2" s="3">
        <v>9</v>
      </c>
      <c r="F2" s="3">
        <v>0</v>
      </c>
      <c r="G2" s="3">
        <v>35.469062000000001</v>
      </c>
      <c r="H2" s="3" t="s">
        <v>15</v>
      </c>
      <c r="I2" s="4" t="s">
        <v>16</v>
      </c>
      <c r="J2" s="5" t="s">
        <v>17</v>
      </c>
      <c r="L2" s="6">
        <f>39/40</f>
        <v>0.97499999999999998</v>
      </c>
      <c r="M2" s="6">
        <f>AVERAGE(L2:L70)</f>
        <v>0.99110169491525413</v>
      </c>
      <c r="N2" t="str">
        <f>IF(C2&lt;18,"child", "audlt")</f>
        <v>child</v>
      </c>
      <c r="P2" s="17" t="s">
        <v>284</v>
      </c>
      <c r="Q2" t="s">
        <v>297</v>
      </c>
      <c r="R2" t="s">
        <v>296</v>
      </c>
      <c r="S2" t="s">
        <v>294</v>
      </c>
      <c r="T2" t="s">
        <v>295</v>
      </c>
    </row>
    <row r="3" spans="1:28">
      <c r="A3" s="3">
        <v>6</v>
      </c>
      <c r="B3" s="3" t="s">
        <v>13</v>
      </c>
      <c r="C3" s="3">
        <v>9</v>
      </c>
      <c r="D3" s="3" t="s">
        <v>14</v>
      </c>
      <c r="E3" s="3">
        <v>9</v>
      </c>
      <c r="F3" s="3">
        <v>1</v>
      </c>
      <c r="G3" s="3">
        <v>24.845313000000001</v>
      </c>
      <c r="H3" s="7" t="s">
        <v>18</v>
      </c>
      <c r="I3" s="4" t="s">
        <v>19</v>
      </c>
      <c r="J3" s="8" t="s">
        <v>20</v>
      </c>
      <c r="L3" s="6">
        <f>38/40</f>
        <v>0.95</v>
      </c>
      <c r="N3" t="str">
        <f t="shared" ref="N3:N66" si="0">IF(C3&lt;18,"child", "audlt")</f>
        <v>child</v>
      </c>
      <c r="P3" s="18" t="s">
        <v>13</v>
      </c>
      <c r="Q3" s="19">
        <v>15.6</v>
      </c>
      <c r="R3" s="23">
        <v>0.99166666666666681</v>
      </c>
      <c r="S3" s="19">
        <v>33.726377166666666</v>
      </c>
      <c r="T3" s="19">
        <v>30</v>
      </c>
    </row>
    <row r="4" spans="1:28">
      <c r="A4" s="3">
        <v>6</v>
      </c>
      <c r="B4" s="3" t="s">
        <v>13</v>
      </c>
      <c r="C4" s="3">
        <v>9</v>
      </c>
      <c r="D4" s="3" t="s">
        <v>14</v>
      </c>
      <c r="E4" s="3">
        <v>9</v>
      </c>
      <c r="F4" s="3">
        <v>2</v>
      </c>
      <c r="G4" s="3">
        <v>58.051813000000003</v>
      </c>
      <c r="H4" s="9" t="s">
        <v>21</v>
      </c>
      <c r="I4" s="4" t="s">
        <v>22</v>
      </c>
      <c r="J4" s="8" t="s">
        <v>23</v>
      </c>
      <c r="L4" s="6">
        <f>78/80</f>
        <v>0.97499999999999998</v>
      </c>
      <c r="N4" t="str">
        <f t="shared" si="0"/>
        <v>child</v>
      </c>
      <c r="P4" s="20" t="s">
        <v>290</v>
      </c>
      <c r="Q4" s="19">
        <v>18</v>
      </c>
      <c r="R4" s="23">
        <v>0.99285714285714288</v>
      </c>
      <c r="S4" s="19">
        <v>30.248767952380952</v>
      </c>
      <c r="T4" s="19">
        <v>21</v>
      </c>
    </row>
    <row r="5" spans="1:28">
      <c r="J5" s="8"/>
      <c r="N5" t="str">
        <f t="shared" si="0"/>
        <v>child</v>
      </c>
      <c r="P5" s="20" t="s">
        <v>291</v>
      </c>
      <c r="Q5" s="19">
        <v>10</v>
      </c>
      <c r="R5" s="23">
        <v>0.98888888888888893</v>
      </c>
      <c r="S5" s="19">
        <v>41.840798666666664</v>
      </c>
      <c r="T5" s="19">
        <v>9</v>
      </c>
    </row>
    <row r="6" spans="1:28">
      <c r="A6" s="3">
        <v>7</v>
      </c>
      <c r="B6" s="3" t="s">
        <v>13</v>
      </c>
      <c r="C6" s="3">
        <v>18</v>
      </c>
      <c r="D6" s="3" t="s">
        <v>14</v>
      </c>
      <c r="E6" s="3">
        <v>10</v>
      </c>
      <c r="F6" s="3">
        <v>0</v>
      </c>
      <c r="G6" s="3">
        <v>18.773312000000001</v>
      </c>
      <c r="H6" s="3" t="s">
        <v>15</v>
      </c>
      <c r="I6" s="4" t="s">
        <v>24</v>
      </c>
      <c r="J6" s="10" t="s">
        <v>25</v>
      </c>
      <c r="L6" s="6">
        <f>39/40</f>
        <v>0.97499999999999998</v>
      </c>
      <c r="N6" t="str">
        <f t="shared" si="0"/>
        <v>audlt</v>
      </c>
      <c r="P6" s="18" t="s">
        <v>31</v>
      </c>
      <c r="Q6" s="19">
        <v>13.3</v>
      </c>
      <c r="R6" s="23">
        <v>0.99051724137931041</v>
      </c>
      <c r="S6" s="19">
        <v>32.338150033333328</v>
      </c>
      <c r="T6" s="19">
        <v>30</v>
      </c>
    </row>
    <row r="7" spans="1:28">
      <c r="A7" s="3">
        <v>7</v>
      </c>
      <c r="B7" s="3" t="s">
        <v>13</v>
      </c>
      <c r="C7" s="3">
        <v>18</v>
      </c>
      <c r="D7" s="3" t="s">
        <v>14</v>
      </c>
      <c r="E7" s="3">
        <v>10</v>
      </c>
      <c r="F7" s="3">
        <v>1</v>
      </c>
      <c r="G7" s="3">
        <v>19.13</v>
      </c>
      <c r="H7" s="3" t="s">
        <v>26</v>
      </c>
      <c r="I7" s="4" t="s">
        <v>27</v>
      </c>
      <c r="J7" s="8" t="s">
        <v>28</v>
      </c>
      <c r="K7" s="3" t="s">
        <v>29</v>
      </c>
      <c r="L7" s="6">
        <f>38/40</f>
        <v>0.95</v>
      </c>
      <c r="N7" t="str">
        <f t="shared" si="0"/>
        <v>audlt</v>
      </c>
      <c r="P7" s="20" t="s">
        <v>290</v>
      </c>
      <c r="Q7" s="19">
        <v>18</v>
      </c>
      <c r="R7" s="23">
        <v>0.99895833333333339</v>
      </c>
      <c r="S7" s="19">
        <v>30.379880166666663</v>
      </c>
      <c r="T7" s="19">
        <v>12</v>
      </c>
    </row>
    <row r="8" spans="1:28">
      <c r="A8" s="3">
        <v>7</v>
      </c>
      <c r="B8" s="3" t="s">
        <v>13</v>
      </c>
      <c r="C8" s="3">
        <v>18</v>
      </c>
      <c r="D8" s="3" t="s">
        <v>14</v>
      </c>
      <c r="E8" s="3">
        <v>10</v>
      </c>
      <c r="F8" s="3">
        <v>2</v>
      </c>
      <c r="G8" s="3">
        <v>35.555</v>
      </c>
      <c r="H8" s="3" t="s">
        <v>15</v>
      </c>
      <c r="I8" s="4" t="s">
        <v>30</v>
      </c>
      <c r="J8" s="3" t="s">
        <v>15</v>
      </c>
      <c r="L8" s="3">
        <v>1</v>
      </c>
      <c r="N8" t="str">
        <f t="shared" si="0"/>
        <v>audlt</v>
      </c>
      <c r="P8" s="20" t="s">
        <v>291</v>
      </c>
      <c r="Q8" s="19">
        <v>10.166666666666666</v>
      </c>
      <c r="R8" s="23">
        <v>0.98455882352941182</v>
      </c>
      <c r="S8" s="19">
        <v>33.643663277777783</v>
      </c>
      <c r="T8" s="19">
        <v>18</v>
      </c>
    </row>
    <row r="9" spans="1:28" ht="15.75" customHeight="1">
      <c r="N9" t="str">
        <f t="shared" si="0"/>
        <v>child</v>
      </c>
      <c r="P9" s="18" t="s">
        <v>285</v>
      </c>
      <c r="Q9" s="19"/>
      <c r="R9" s="23"/>
      <c r="S9" s="19"/>
      <c r="T9" s="19"/>
    </row>
    <row r="10" spans="1:28">
      <c r="A10" s="3">
        <v>8</v>
      </c>
      <c r="B10" s="3" t="s">
        <v>31</v>
      </c>
      <c r="C10" s="3">
        <v>18</v>
      </c>
      <c r="D10" s="3" t="s">
        <v>14</v>
      </c>
      <c r="E10" s="3">
        <v>11</v>
      </c>
      <c r="F10" s="3">
        <v>0</v>
      </c>
      <c r="G10" s="3">
        <v>23.844625000000001</v>
      </c>
      <c r="H10" s="3" t="s">
        <v>15</v>
      </c>
      <c r="I10" s="4" t="s">
        <v>32</v>
      </c>
      <c r="J10" s="3" t="s">
        <v>15</v>
      </c>
      <c r="L10" s="3">
        <v>1</v>
      </c>
      <c r="N10" t="str">
        <f t="shared" si="0"/>
        <v>audlt</v>
      </c>
      <c r="P10" s="20" t="s">
        <v>291</v>
      </c>
      <c r="Q10" s="19"/>
      <c r="R10" s="23"/>
      <c r="S10" s="19"/>
      <c r="T10" s="19"/>
    </row>
    <row r="11" spans="1:28">
      <c r="A11" s="3">
        <v>8</v>
      </c>
      <c r="B11" s="3" t="s">
        <v>31</v>
      </c>
      <c r="C11" s="3">
        <v>18</v>
      </c>
      <c r="D11" s="3" t="s">
        <v>14</v>
      </c>
      <c r="E11" s="3">
        <v>11</v>
      </c>
      <c r="F11" s="3">
        <v>1</v>
      </c>
      <c r="G11" s="3">
        <v>25.208749999999998</v>
      </c>
      <c r="H11" s="3" t="s">
        <v>26</v>
      </c>
      <c r="I11" s="4" t="s">
        <v>33</v>
      </c>
      <c r="J11" s="3" t="s">
        <v>34</v>
      </c>
      <c r="L11" s="3">
        <v>1</v>
      </c>
      <c r="N11" t="str">
        <f t="shared" si="0"/>
        <v>audlt</v>
      </c>
      <c r="P11" s="18" t="s">
        <v>286</v>
      </c>
      <c r="Q11" s="19">
        <v>14.45</v>
      </c>
      <c r="R11" s="23">
        <v>0.99110169491525424</v>
      </c>
      <c r="S11" s="19">
        <v>33.0322636</v>
      </c>
      <c r="T11" s="19">
        <v>60</v>
      </c>
    </row>
    <row r="12" spans="1:28">
      <c r="A12" s="3">
        <v>8</v>
      </c>
      <c r="B12" s="3" t="s">
        <v>31</v>
      </c>
      <c r="C12" s="3">
        <v>18</v>
      </c>
      <c r="D12" s="3" t="s">
        <v>14</v>
      </c>
      <c r="E12" s="3">
        <v>11</v>
      </c>
      <c r="F12" s="3">
        <v>2</v>
      </c>
      <c r="G12" s="3">
        <v>51.331249999999997</v>
      </c>
      <c r="H12" s="9" t="s">
        <v>35</v>
      </c>
      <c r="I12" s="4" t="s">
        <v>36</v>
      </c>
      <c r="J12" s="10" t="s">
        <v>35</v>
      </c>
      <c r="L12" s="3">
        <v>1</v>
      </c>
      <c r="N12" t="str">
        <f t="shared" si="0"/>
        <v>audlt</v>
      </c>
    </row>
    <row r="13" spans="1:28" ht="15.75" customHeight="1">
      <c r="N13" t="str">
        <f t="shared" si="0"/>
        <v>child</v>
      </c>
    </row>
    <row r="14" spans="1:28">
      <c r="A14" s="3">
        <v>9</v>
      </c>
      <c r="B14" s="3" t="s">
        <v>13</v>
      </c>
      <c r="C14" s="3">
        <v>18</v>
      </c>
      <c r="D14" s="3" t="s">
        <v>14</v>
      </c>
      <c r="E14" s="3">
        <v>12</v>
      </c>
      <c r="F14" s="3">
        <v>0</v>
      </c>
      <c r="G14" s="3">
        <v>18.478438000000001</v>
      </c>
      <c r="H14" s="3" t="s">
        <v>15</v>
      </c>
      <c r="I14" s="4" t="s">
        <v>32</v>
      </c>
      <c r="J14" s="3" t="s">
        <v>15</v>
      </c>
      <c r="L14" s="3">
        <v>1</v>
      </c>
      <c r="N14" t="str">
        <f t="shared" si="0"/>
        <v>audlt</v>
      </c>
    </row>
    <row r="15" spans="1:28">
      <c r="A15" s="3">
        <v>9</v>
      </c>
      <c r="B15" s="3" t="s">
        <v>13</v>
      </c>
      <c r="C15" s="3">
        <v>18</v>
      </c>
      <c r="D15" s="3" t="s">
        <v>14</v>
      </c>
      <c r="E15" s="3">
        <v>12</v>
      </c>
      <c r="F15" s="3">
        <v>1</v>
      </c>
      <c r="G15" s="3">
        <v>18.478438000000001</v>
      </c>
      <c r="H15" s="3" t="s">
        <v>15</v>
      </c>
      <c r="I15" s="4" t="s">
        <v>37</v>
      </c>
      <c r="J15" s="3" t="s">
        <v>15</v>
      </c>
      <c r="L15" s="3">
        <v>1</v>
      </c>
      <c r="N15" t="str">
        <f t="shared" si="0"/>
        <v>audlt</v>
      </c>
    </row>
    <row r="16" spans="1:28">
      <c r="A16" s="3">
        <v>9</v>
      </c>
      <c r="B16" s="3" t="s">
        <v>13</v>
      </c>
      <c r="C16" s="3">
        <v>18</v>
      </c>
      <c r="D16" s="3" t="s">
        <v>14</v>
      </c>
      <c r="E16" s="3">
        <v>12</v>
      </c>
      <c r="F16" s="3">
        <v>2</v>
      </c>
      <c r="G16" s="3">
        <v>40.006686999999999</v>
      </c>
      <c r="H16" s="3" t="s">
        <v>38</v>
      </c>
      <c r="I16" s="4" t="s">
        <v>39</v>
      </c>
      <c r="J16" s="3" t="s">
        <v>38</v>
      </c>
      <c r="L16" s="3">
        <v>1</v>
      </c>
      <c r="N16" t="str">
        <f t="shared" si="0"/>
        <v>audlt</v>
      </c>
    </row>
    <row r="17" spans="1:14" ht="15.75" customHeight="1">
      <c r="N17" t="str">
        <f t="shared" si="0"/>
        <v>child</v>
      </c>
    </row>
    <row r="18" spans="1:14">
      <c r="A18" s="3">
        <v>10</v>
      </c>
      <c r="B18" s="3" t="s">
        <v>31</v>
      </c>
      <c r="C18" s="3">
        <v>15</v>
      </c>
      <c r="D18" s="3" t="s">
        <v>14</v>
      </c>
      <c r="E18" s="3">
        <v>13</v>
      </c>
      <c r="F18" s="3">
        <v>0</v>
      </c>
      <c r="G18" s="3">
        <v>20.317499999999999</v>
      </c>
      <c r="H18" s="3" t="s">
        <v>15</v>
      </c>
      <c r="I18" s="4" t="s">
        <v>16</v>
      </c>
      <c r="J18" s="10" t="s">
        <v>17</v>
      </c>
      <c r="L18" s="6">
        <f>39/40</f>
        <v>0.97499999999999998</v>
      </c>
      <c r="N18" t="str">
        <f t="shared" si="0"/>
        <v>child</v>
      </c>
    </row>
    <row r="19" spans="1:14">
      <c r="A19" s="3">
        <v>10</v>
      </c>
      <c r="B19" s="3" t="s">
        <v>31</v>
      </c>
      <c r="C19" s="3">
        <v>15</v>
      </c>
      <c r="D19" s="3" t="s">
        <v>14</v>
      </c>
      <c r="E19" s="3">
        <v>13</v>
      </c>
      <c r="F19" s="3">
        <v>1</v>
      </c>
      <c r="G19" s="3">
        <v>19.295812999999999</v>
      </c>
      <c r="H19" s="3" t="s">
        <v>15</v>
      </c>
      <c r="I19" s="4" t="s">
        <v>40</v>
      </c>
      <c r="J19" s="3" t="s">
        <v>15</v>
      </c>
      <c r="L19" s="3">
        <v>1</v>
      </c>
      <c r="N19" t="str">
        <f t="shared" si="0"/>
        <v>child</v>
      </c>
    </row>
    <row r="20" spans="1:14">
      <c r="A20" s="3">
        <v>10</v>
      </c>
      <c r="B20" s="3" t="s">
        <v>31</v>
      </c>
      <c r="C20" s="3">
        <v>15</v>
      </c>
      <c r="D20" s="3" t="s">
        <v>14</v>
      </c>
      <c r="E20" s="3">
        <v>13</v>
      </c>
      <c r="F20" s="3">
        <v>2</v>
      </c>
      <c r="G20" s="3">
        <v>41.076124999999998</v>
      </c>
      <c r="H20" s="3" t="s">
        <v>15</v>
      </c>
      <c r="I20" s="4" t="s">
        <v>41</v>
      </c>
      <c r="J20" s="3" t="s">
        <v>15</v>
      </c>
      <c r="L20" s="3">
        <v>1</v>
      </c>
      <c r="N20" t="str">
        <f t="shared" si="0"/>
        <v>child</v>
      </c>
    </row>
    <row r="21" spans="1:14" ht="15.75" customHeight="1">
      <c r="N21" t="str">
        <f t="shared" si="0"/>
        <v>child</v>
      </c>
    </row>
    <row r="22" spans="1:14">
      <c r="A22" s="3">
        <v>11</v>
      </c>
      <c r="B22" s="3" t="s">
        <v>13</v>
      </c>
      <c r="C22" s="3">
        <v>18</v>
      </c>
      <c r="D22" s="3" t="s">
        <v>14</v>
      </c>
      <c r="E22" s="3">
        <v>14</v>
      </c>
      <c r="F22" s="3">
        <v>0</v>
      </c>
      <c r="G22" s="3">
        <v>22.799688</v>
      </c>
      <c r="H22" s="3" t="s">
        <v>15</v>
      </c>
      <c r="I22" s="4" t="s">
        <v>32</v>
      </c>
      <c r="J22" s="3" t="s">
        <v>15</v>
      </c>
      <c r="L22" s="3">
        <v>1</v>
      </c>
      <c r="N22" t="str">
        <f t="shared" si="0"/>
        <v>audlt</v>
      </c>
    </row>
    <row r="23" spans="1:14">
      <c r="A23" s="3">
        <v>11</v>
      </c>
      <c r="B23" s="3" t="s">
        <v>13</v>
      </c>
      <c r="C23" s="3">
        <v>18</v>
      </c>
      <c r="D23" s="3" t="s">
        <v>14</v>
      </c>
      <c r="E23" s="3">
        <v>14</v>
      </c>
      <c r="F23" s="3">
        <v>1</v>
      </c>
      <c r="G23" s="3">
        <v>25.992438</v>
      </c>
      <c r="H23" s="11" t="s">
        <v>42</v>
      </c>
      <c r="I23" s="4" t="s">
        <v>43</v>
      </c>
      <c r="J23" s="11" t="s">
        <v>42</v>
      </c>
      <c r="L23" s="3">
        <v>1</v>
      </c>
      <c r="N23" t="str">
        <f t="shared" si="0"/>
        <v>audlt</v>
      </c>
    </row>
    <row r="24" spans="1:14">
      <c r="A24" s="3">
        <v>11</v>
      </c>
      <c r="B24" s="3" t="s">
        <v>13</v>
      </c>
      <c r="C24" s="3">
        <v>18</v>
      </c>
      <c r="D24" s="3" t="s">
        <v>14</v>
      </c>
      <c r="E24" s="3">
        <v>14</v>
      </c>
      <c r="F24" s="3">
        <v>2</v>
      </c>
      <c r="G24" s="3">
        <v>48.515813000000001</v>
      </c>
      <c r="H24" s="3" t="s">
        <v>44</v>
      </c>
      <c r="I24" s="4" t="s">
        <v>45</v>
      </c>
      <c r="J24" s="3" t="s">
        <v>46</v>
      </c>
      <c r="K24" s="3" t="s">
        <v>47</v>
      </c>
      <c r="L24" s="6">
        <f>79/80</f>
        <v>0.98750000000000004</v>
      </c>
      <c r="N24" t="str">
        <f t="shared" si="0"/>
        <v>audlt</v>
      </c>
    </row>
    <row r="25" spans="1:14" ht="15.75" customHeight="1">
      <c r="N25" t="str">
        <f t="shared" si="0"/>
        <v>child</v>
      </c>
    </row>
    <row r="26" spans="1:14">
      <c r="A26" s="3">
        <v>12</v>
      </c>
      <c r="B26" s="3" t="s">
        <v>31</v>
      </c>
      <c r="C26" s="3">
        <v>7</v>
      </c>
      <c r="D26" s="3" t="s">
        <v>14</v>
      </c>
      <c r="E26" s="3">
        <v>15</v>
      </c>
      <c r="F26" s="3">
        <v>0</v>
      </c>
      <c r="G26" s="3">
        <v>23.661124999999998</v>
      </c>
      <c r="H26" s="3" t="s">
        <v>15</v>
      </c>
      <c r="I26" s="4" t="s">
        <v>32</v>
      </c>
      <c r="J26" s="3" t="s">
        <v>15</v>
      </c>
      <c r="L26" s="3">
        <v>1</v>
      </c>
      <c r="N26" t="str">
        <f t="shared" si="0"/>
        <v>child</v>
      </c>
    </row>
    <row r="27" spans="1:14">
      <c r="A27" s="3">
        <v>12</v>
      </c>
      <c r="B27" s="3" t="s">
        <v>31</v>
      </c>
      <c r="C27" s="3">
        <v>7</v>
      </c>
      <c r="D27" s="3" t="s">
        <v>14</v>
      </c>
      <c r="E27" s="3">
        <v>15</v>
      </c>
      <c r="F27" s="3">
        <v>1</v>
      </c>
      <c r="G27" s="3">
        <v>22.732375000000001</v>
      </c>
      <c r="H27" s="12" t="s">
        <v>48</v>
      </c>
      <c r="I27" s="4" t="s">
        <v>49</v>
      </c>
      <c r="J27" s="3" t="s">
        <v>50</v>
      </c>
      <c r="L27" s="6">
        <f>39/40</f>
        <v>0.97499999999999998</v>
      </c>
      <c r="N27" t="str">
        <f t="shared" si="0"/>
        <v>child</v>
      </c>
    </row>
    <row r="28" spans="1:14">
      <c r="A28" s="3">
        <v>12</v>
      </c>
      <c r="B28" s="3" t="s">
        <v>31</v>
      </c>
      <c r="C28" s="3">
        <v>7</v>
      </c>
      <c r="D28" s="3" t="s">
        <v>14</v>
      </c>
      <c r="E28" s="3">
        <v>15</v>
      </c>
      <c r="F28" s="3">
        <v>2</v>
      </c>
      <c r="G28" s="3">
        <v>51.2</v>
      </c>
      <c r="H28" s="3" t="s">
        <v>51</v>
      </c>
      <c r="I28" s="4" t="s">
        <v>52</v>
      </c>
      <c r="J28" s="3" t="s">
        <v>53</v>
      </c>
      <c r="N28" t="str">
        <f t="shared" si="0"/>
        <v>child</v>
      </c>
    </row>
    <row r="29" spans="1:14" ht="15.75" customHeight="1">
      <c r="N29" t="str">
        <f t="shared" si="0"/>
        <v>child</v>
      </c>
    </row>
    <row r="30" spans="1:14">
      <c r="A30" s="3">
        <v>14</v>
      </c>
      <c r="B30" s="3" t="s">
        <v>31</v>
      </c>
      <c r="C30" s="3">
        <v>11</v>
      </c>
      <c r="D30" s="3" t="s">
        <v>14</v>
      </c>
      <c r="E30" s="3">
        <v>17</v>
      </c>
      <c r="F30" s="3">
        <v>0</v>
      </c>
      <c r="G30" s="3">
        <v>19.295812999999999</v>
      </c>
      <c r="H30" s="3" t="s">
        <v>54</v>
      </c>
      <c r="I30" s="4" t="s">
        <v>55</v>
      </c>
      <c r="J30" s="3" t="s">
        <v>54</v>
      </c>
      <c r="L30" s="3">
        <v>1</v>
      </c>
      <c r="N30" t="str">
        <f t="shared" si="0"/>
        <v>child</v>
      </c>
    </row>
    <row r="31" spans="1:14">
      <c r="A31" s="3">
        <v>14</v>
      </c>
      <c r="B31" s="3" t="s">
        <v>31</v>
      </c>
      <c r="C31" s="3">
        <v>11</v>
      </c>
      <c r="D31" s="3" t="s">
        <v>14</v>
      </c>
      <c r="E31" s="3">
        <v>17</v>
      </c>
      <c r="F31" s="3">
        <v>1</v>
      </c>
      <c r="G31" s="3">
        <v>20.828312</v>
      </c>
      <c r="H31" s="12" t="s">
        <v>56</v>
      </c>
      <c r="I31" s="4" t="s">
        <v>57</v>
      </c>
      <c r="J31" s="3" t="s">
        <v>58</v>
      </c>
      <c r="K31" s="3" t="s">
        <v>59</v>
      </c>
      <c r="L31" s="6">
        <f>36/40</f>
        <v>0.9</v>
      </c>
      <c r="N31" t="str">
        <f t="shared" si="0"/>
        <v>child</v>
      </c>
    </row>
    <row r="32" spans="1:14">
      <c r="A32" s="3">
        <v>14</v>
      </c>
      <c r="B32" s="3" t="s">
        <v>31</v>
      </c>
      <c r="C32" s="3">
        <v>11</v>
      </c>
      <c r="D32" s="3" t="s">
        <v>14</v>
      </c>
      <c r="E32" s="3">
        <v>17</v>
      </c>
      <c r="F32" s="3">
        <v>2</v>
      </c>
      <c r="G32" s="3">
        <v>49.110188000000001</v>
      </c>
      <c r="H32" s="10" t="s">
        <v>60</v>
      </c>
      <c r="I32" s="4" t="s">
        <v>61</v>
      </c>
      <c r="J32" s="10" t="s">
        <v>60</v>
      </c>
      <c r="L32" s="3">
        <v>1</v>
      </c>
      <c r="N32" t="str">
        <f t="shared" si="0"/>
        <v>child</v>
      </c>
    </row>
    <row r="33" spans="1:14" ht="15.75" customHeight="1">
      <c r="N33" t="str">
        <f t="shared" si="0"/>
        <v>child</v>
      </c>
    </row>
    <row r="34" spans="1:14">
      <c r="A34" s="3">
        <v>15</v>
      </c>
      <c r="B34" s="3" t="s">
        <v>31</v>
      </c>
      <c r="C34" s="3">
        <v>18</v>
      </c>
      <c r="D34" s="3" t="s">
        <v>14</v>
      </c>
      <c r="E34" s="3">
        <v>18</v>
      </c>
      <c r="F34" s="3">
        <v>0</v>
      </c>
      <c r="G34" s="3">
        <v>24.93825</v>
      </c>
      <c r="H34" s="3" t="s">
        <v>15</v>
      </c>
      <c r="I34" s="4" t="s">
        <v>32</v>
      </c>
      <c r="J34" s="3" t="s">
        <v>15</v>
      </c>
      <c r="L34" s="3">
        <v>1</v>
      </c>
      <c r="N34" t="str">
        <f t="shared" si="0"/>
        <v>audlt</v>
      </c>
    </row>
    <row r="35" spans="1:14">
      <c r="A35" s="3">
        <v>15</v>
      </c>
      <c r="B35" s="3" t="s">
        <v>31</v>
      </c>
      <c r="C35" s="3">
        <v>18</v>
      </c>
      <c r="D35" s="3" t="s">
        <v>14</v>
      </c>
      <c r="E35" s="3">
        <v>18</v>
      </c>
      <c r="F35" s="3">
        <v>1</v>
      </c>
      <c r="G35" s="3">
        <v>25.216875000000002</v>
      </c>
      <c r="H35" s="3" t="s">
        <v>15</v>
      </c>
      <c r="I35" s="4" t="s">
        <v>37</v>
      </c>
      <c r="J35" s="3" t="s">
        <v>15</v>
      </c>
      <c r="L35" s="3">
        <v>1</v>
      </c>
      <c r="N35" t="str">
        <f t="shared" si="0"/>
        <v>audlt</v>
      </c>
    </row>
    <row r="36" spans="1:14">
      <c r="A36" s="3">
        <v>15</v>
      </c>
      <c r="B36" s="3" t="s">
        <v>31</v>
      </c>
      <c r="C36" s="3">
        <v>18</v>
      </c>
      <c r="D36" s="3" t="s">
        <v>14</v>
      </c>
      <c r="E36" s="3">
        <v>18</v>
      </c>
      <c r="F36" s="3">
        <v>2</v>
      </c>
      <c r="G36" s="3">
        <v>51.594749999999998</v>
      </c>
      <c r="H36" s="10" t="s">
        <v>62</v>
      </c>
      <c r="I36" s="4" t="s">
        <v>63</v>
      </c>
      <c r="J36" s="10" t="s">
        <v>62</v>
      </c>
      <c r="L36" s="3">
        <v>1</v>
      </c>
      <c r="N36" t="str">
        <f t="shared" si="0"/>
        <v>audlt</v>
      </c>
    </row>
    <row r="37" spans="1:14" ht="15.75" customHeight="1">
      <c r="N37" t="str">
        <f t="shared" si="0"/>
        <v>child</v>
      </c>
    </row>
    <row r="38" spans="1:14">
      <c r="A38" s="3">
        <v>16</v>
      </c>
      <c r="B38" s="3" t="s">
        <v>31</v>
      </c>
      <c r="C38" s="3">
        <v>11</v>
      </c>
      <c r="D38" s="3" t="s">
        <v>14</v>
      </c>
      <c r="E38" s="3">
        <v>19</v>
      </c>
      <c r="F38" s="3">
        <v>0</v>
      </c>
      <c r="G38" s="3">
        <v>30.839625000000002</v>
      </c>
      <c r="H38" s="10" t="s">
        <v>64</v>
      </c>
      <c r="I38" s="4" t="s">
        <v>65</v>
      </c>
      <c r="J38" s="10" t="s">
        <v>64</v>
      </c>
      <c r="L38" s="3">
        <v>1</v>
      </c>
      <c r="N38" t="str">
        <f t="shared" si="0"/>
        <v>child</v>
      </c>
    </row>
    <row r="39" spans="1:14">
      <c r="A39" s="3">
        <v>16</v>
      </c>
      <c r="B39" s="3" t="s">
        <v>31</v>
      </c>
      <c r="C39" s="3">
        <v>11</v>
      </c>
      <c r="D39" s="3" t="s">
        <v>14</v>
      </c>
      <c r="E39" s="3">
        <v>19</v>
      </c>
      <c r="F39" s="3">
        <v>1</v>
      </c>
      <c r="G39" s="3">
        <v>27.144124999999999</v>
      </c>
      <c r="H39" s="3" t="s">
        <v>26</v>
      </c>
      <c r="I39" s="4" t="s">
        <v>66</v>
      </c>
      <c r="J39" s="3" t="s">
        <v>26</v>
      </c>
      <c r="L39" s="3">
        <v>1</v>
      </c>
      <c r="N39" t="str">
        <f t="shared" si="0"/>
        <v>child</v>
      </c>
    </row>
    <row r="40" spans="1:14">
      <c r="A40" s="3">
        <v>16</v>
      </c>
      <c r="B40" s="3" t="s">
        <v>31</v>
      </c>
      <c r="C40" s="3">
        <v>11</v>
      </c>
      <c r="D40" s="3" t="s">
        <v>14</v>
      </c>
      <c r="E40" s="3">
        <v>19</v>
      </c>
      <c r="F40" s="3">
        <v>2</v>
      </c>
      <c r="G40" s="3">
        <v>57.446187999999999</v>
      </c>
      <c r="H40" s="10" t="s">
        <v>67</v>
      </c>
      <c r="I40" s="4" t="s">
        <v>68</v>
      </c>
      <c r="J40" s="10" t="s">
        <v>67</v>
      </c>
      <c r="L40" s="3">
        <v>1</v>
      </c>
      <c r="N40" t="str">
        <f t="shared" si="0"/>
        <v>child</v>
      </c>
    </row>
    <row r="41" spans="1:14">
      <c r="A41" s="3">
        <v>30</v>
      </c>
      <c r="B41" s="3" t="s">
        <v>13</v>
      </c>
      <c r="C41" s="3">
        <v>18</v>
      </c>
      <c r="D41" s="3" t="s">
        <v>14</v>
      </c>
      <c r="E41" s="3">
        <v>33</v>
      </c>
      <c r="F41" s="3">
        <v>0</v>
      </c>
      <c r="G41" s="3">
        <v>24.64</v>
      </c>
      <c r="H41" s="3" t="s">
        <v>15</v>
      </c>
      <c r="I41" s="4" t="s">
        <v>69</v>
      </c>
      <c r="J41" s="3" t="s">
        <v>15</v>
      </c>
      <c r="L41" s="3">
        <v>1</v>
      </c>
      <c r="N41" t="str">
        <f t="shared" si="0"/>
        <v>audlt</v>
      </c>
    </row>
    <row r="42" spans="1:14">
      <c r="A42" s="3">
        <v>30</v>
      </c>
      <c r="B42" s="3" t="s">
        <v>13</v>
      </c>
      <c r="C42" s="3">
        <v>18</v>
      </c>
      <c r="D42" s="3" t="s">
        <v>14</v>
      </c>
      <c r="E42" s="3">
        <v>33</v>
      </c>
      <c r="F42" s="3">
        <v>1</v>
      </c>
      <c r="G42" s="3">
        <v>17.547499999999999</v>
      </c>
      <c r="H42" s="3" t="s">
        <v>15</v>
      </c>
      <c r="I42" s="4" t="s">
        <v>70</v>
      </c>
      <c r="J42" s="3" t="s">
        <v>15</v>
      </c>
      <c r="L42" s="3">
        <v>1</v>
      </c>
      <c r="N42" t="str">
        <f t="shared" si="0"/>
        <v>audlt</v>
      </c>
    </row>
    <row r="43" spans="1:14">
      <c r="A43" s="3">
        <v>30</v>
      </c>
      <c r="B43" s="3" t="s">
        <v>13</v>
      </c>
      <c r="C43" s="3">
        <v>18</v>
      </c>
      <c r="D43" s="3" t="s">
        <v>14</v>
      </c>
      <c r="E43" s="3">
        <v>33</v>
      </c>
      <c r="F43" s="3">
        <v>2</v>
      </c>
      <c r="G43" s="3">
        <v>55.793500000000002</v>
      </c>
      <c r="H43" s="13" t="s">
        <v>71</v>
      </c>
      <c r="I43" s="4" t="s">
        <v>72</v>
      </c>
      <c r="J43" s="13" t="s">
        <v>71</v>
      </c>
      <c r="L43" s="3">
        <v>1</v>
      </c>
      <c r="N43" t="str">
        <f t="shared" si="0"/>
        <v>audlt</v>
      </c>
    </row>
    <row r="44" spans="1:14">
      <c r="A44" s="3">
        <v>31</v>
      </c>
      <c r="B44" s="3" t="s">
        <v>13</v>
      </c>
      <c r="C44" s="3">
        <v>18</v>
      </c>
      <c r="D44" s="3" t="s">
        <v>14</v>
      </c>
      <c r="E44" s="3">
        <v>34</v>
      </c>
      <c r="F44" s="3">
        <v>0</v>
      </c>
      <c r="G44" s="3">
        <v>23.113499999999998</v>
      </c>
      <c r="H44" s="3" t="s">
        <v>15</v>
      </c>
      <c r="I44" s="4" t="s">
        <v>32</v>
      </c>
      <c r="J44" s="3" t="s">
        <v>15</v>
      </c>
      <c r="L44" s="3">
        <v>1</v>
      </c>
      <c r="N44" t="str">
        <f t="shared" si="0"/>
        <v>audlt</v>
      </c>
    </row>
    <row r="45" spans="1:14">
      <c r="A45" s="3">
        <v>31</v>
      </c>
      <c r="B45" s="3" t="s">
        <v>13</v>
      </c>
      <c r="C45" s="3">
        <v>18</v>
      </c>
      <c r="D45" s="3" t="s">
        <v>14</v>
      </c>
      <c r="E45" s="3">
        <v>34</v>
      </c>
      <c r="F45" s="3">
        <v>1</v>
      </c>
      <c r="G45" s="3">
        <v>20.936875000000001</v>
      </c>
      <c r="H45" s="3" t="s">
        <v>15</v>
      </c>
      <c r="I45" s="4" t="s">
        <v>43</v>
      </c>
      <c r="J45" s="13" t="s">
        <v>73</v>
      </c>
      <c r="L45" s="6">
        <f>39/40</f>
        <v>0.97499999999999998</v>
      </c>
      <c r="N45" t="str">
        <f t="shared" si="0"/>
        <v>audlt</v>
      </c>
    </row>
    <row r="46" spans="1:14">
      <c r="A46" s="3">
        <v>31</v>
      </c>
      <c r="B46" s="3" t="s">
        <v>13</v>
      </c>
      <c r="C46" s="3">
        <v>18</v>
      </c>
      <c r="D46" s="3" t="s">
        <v>14</v>
      </c>
      <c r="E46" s="3">
        <v>34</v>
      </c>
      <c r="F46" s="3">
        <v>2</v>
      </c>
      <c r="G46" s="3">
        <v>55.793500000000002</v>
      </c>
      <c r="H46" s="13" t="s">
        <v>71</v>
      </c>
      <c r="I46" s="4" t="s">
        <v>74</v>
      </c>
      <c r="J46" s="13" t="s">
        <v>71</v>
      </c>
      <c r="L46" s="3">
        <v>1</v>
      </c>
      <c r="N46" t="str">
        <f t="shared" si="0"/>
        <v>audlt</v>
      </c>
    </row>
    <row r="47" spans="1:14">
      <c r="A47" s="3">
        <v>32</v>
      </c>
      <c r="B47" s="3" t="s">
        <v>13</v>
      </c>
      <c r="C47" s="3">
        <v>9</v>
      </c>
      <c r="D47" s="3" t="s">
        <v>14</v>
      </c>
      <c r="E47" s="3">
        <v>35</v>
      </c>
      <c r="F47" s="3">
        <v>0</v>
      </c>
      <c r="G47" s="3">
        <v>49.109313</v>
      </c>
      <c r="H47" s="3" t="s">
        <v>15</v>
      </c>
      <c r="I47" s="4" t="s">
        <v>32</v>
      </c>
      <c r="J47" s="3" t="s">
        <v>15</v>
      </c>
      <c r="L47" s="3">
        <v>1</v>
      </c>
      <c r="N47" t="str">
        <f t="shared" si="0"/>
        <v>child</v>
      </c>
    </row>
    <row r="48" spans="1:14">
      <c r="A48" s="3">
        <v>32</v>
      </c>
      <c r="B48" s="3" t="s">
        <v>13</v>
      </c>
      <c r="C48" s="3">
        <v>9</v>
      </c>
      <c r="D48" s="3" t="s">
        <v>14</v>
      </c>
      <c r="E48" s="3">
        <v>35</v>
      </c>
      <c r="F48" s="3">
        <v>1</v>
      </c>
      <c r="G48" s="3">
        <v>47.423999999999999</v>
      </c>
      <c r="H48" s="3" t="s">
        <v>15</v>
      </c>
      <c r="I48" s="4" t="s">
        <v>37</v>
      </c>
      <c r="J48" s="3" t="s">
        <v>15</v>
      </c>
      <c r="L48" s="3">
        <v>1</v>
      </c>
      <c r="N48" t="str">
        <f t="shared" si="0"/>
        <v>child</v>
      </c>
    </row>
    <row r="49" spans="1:14">
      <c r="A49" s="3">
        <v>32</v>
      </c>
      <c r="B49" s="3" t="s">
        <v>13</v>
      </c>
      <c r="C49" s="3">
        <v>9</v>
      </c>
      <c r="D49" s="3" t="s">
        <v>14</v>
      </c>
      <c r="E49" s="3">
        <v>35</v>
      </c>
      <c r="F49" s="3">
        <v>2</v>
      </c>
      <c r="G49" s="3">
        <v>59.754249999999999</v>
      </c>
      <c r="H49" s="3" t="s">
        <v>75</v>
      </c>
      <c r="I49" s="4" t="s">
        <v>76</v>
      </c>
      <c r="J49" s="3" t="s">
        <v>75</v>
      </c>
      <c r="K49" s="3" t="s">
        <v>77</v>
      </c>
      <c r="L49" s="3">
        <v>1</v>
      </c>
      <c r="N49" t="str">
        <f t="shared" si="0"/>
        <v>child</v>
      </c>
    </row>
    <row r="50" spans="1:14">
      <c r="A50" s="3">
        <v>33</v>
      </c>
      <c r="B50" s="3" t="s">
        <v>31</v>
      </c>
      <c r="C50" s="3">
        <v>7</v>
      </c>
      <c r="D50" s="3" t="s">
        <v>14</v>
      </c>
      <c r="E50" s="3">
        <v>36</v>
      </c>
      <c r="F50" s="3">
        <v>0</v>
      </c>
      <c r="G50" s="3">
        <v>26.413812</v>
      </c>
      <c r="H50" s="3" t="s">
        <v>15</v>
      </c>
      <c r="I50" s="4" t="s">
        <v>78</v>
      </c>
      <c r="J50" s="13" t="s">
        <v>79</v>
      </c>
      <c r="L50" s="6">
        <f>39/40</f>
        <v>0.97499999999999998</v>
      </c>
      <c r="N50" t="str">
        <f t="shared" si="0"/>
        <v>child</v>
      </c>
    </row>
    <row r="51" spans="1:14">
      <c r="A51" s="3">
        <v>33</v>
      </c>
      <c r="B51" s="3" t="s">
        <v>31</v>
      </c>
      <c r="C51" s="3">
        <v>7</v>
      </c>
      <c r="D51" s="3" t="s">
        <v>14</v>
      </c>
      <c r="E51" s="3">
        <v>36</v>
      </c>
      <c r="F51" s="3">
        <v>1</v>
      </c>
      <c r="G51" s="3">
        <v>28.285563</v>
      </c>
      <c r="H51" s="3" t="s">
        <v>15</v>
      </c>
      <c r="I51" s="4" t="s">
        <v>37</v>
      </c>
      <c r="J51" s="3" t="s">
        <v>15</v>
      </c>
      <c r="L51" s="3">
        <v>1</v>
      </c>
      <c r="N51" t="str">
        <f t="shared" si="0"/>
        <v>child</v>
      </c>
    </row>
    <row r="52" spans="1:14">
      <c r="A52" s="3">
        <v>33</v>
      </c>
      <c r="B52" s="3" t="s">
        <v>31</v>
      </c>
      <c r="C52" s="3">
        <v>7</v>
      </c>
      <c r="D52" s="3" t="s">
        <v>14</v>
      </c>
      <c r="E52" s="3">
        <v>36</v>
      </c>
      <c r="F52" s="3">
        <v>2</v>
      </c>
      <c r="G52" s="3">
        <v>59.485937</v>
      </c>
      <c r="H52" s="3" t="s">
        <v>80</v>
      </c>
      <c r="I52" s="4" t="s">
        <v>81</v>
      </c>
      <c r="J52" s="3" t="s">
        <v>82</v>
      </c>
      <c r="K52" s="3" t="s">
        <v>83</v>
      </c>
      <c r="L52" s="6">
        <f>75/80</f>
        <v>0.9375</v>
      </c>
      <c r="N52" t="str">
        <f t="shared" si="0"/>
        <v>child</v>
      </c>
    </row>
    <row r="53" spans="1:14">
      <c r="A53" s="3">
        <v>34</v>
      </c>
      <c r="B53" s="3" t="s">
        <v>13</v>
      </c>
      <c r="C53" s="3">
        <v>12</v>
      </c>
      <c r="D53" s="3" t="s">
        <v>14</v>
      </c>
      <c r="E53" s="3">
        <v>37</v>
      </c>
      <c r="F53" s="3">
        <v>0</v>
      </c>
      <c r="G53" s="3">
        <v>27.337813000000001</v>
      </c>
      <c r="H53" s="3" t="s">
        <v>15</v>
      </c>
      <c r="I53" s="4" t="s">
        <v>32</v>
      </c>
      <c r="J53" s="3" t="s">
        <v>15</v>
      </c>
      <c r="L53" s="3">
        <v>1</v>
      </c>
      <c r="N53" t="str">
        <f t="shared" si="0"/>
        <v>child</v>
      </c>
    </row>
    <row r="54" spans="1:14">
      <c r="A54" s="3">
        <v>34</v>
      </c>
      <c r="B54" s="3" t="s">
        <v>13</v>
      </c>
      <c r="C54" s="3">
        <v>12</v>
      </c>
      <c r="D54" s="3" t="s">
        <v>14</v>
      </c>
      <c r="E54" s="3">
        <v>37</v>
      </c>
      <c r="F54" s="3">
        <v>1</v>
      </c>
      <c r="G54" s="3">
        <v>24.637812</v>
      </c>
      <c r="H54" s="3" t="s">
        <v>15</v>
      </c>
      <c r="I54" s="4" t="s">
        <v>40</v>
      </c>
      <c r="J54" s="3" t="s">
        <v>15</v>
      </c>
      <c r="L54" s="3">
        <v>1</v>
      </c>
      <c r="N54" t="str">
        <f t="shared" si="0"/>
        <v>child</v>
      </c>
    </row>
    <row r="55" spans="1:14">
      <c r="A55" s="3">
        <v>34</v>
      </c>
      <c r="B55" s="3" t="s">
        <v>13</v>
      </c>
      <c r="C55" s="3">
        <v>12</v>
      </c>
      <c r="D55" s="3" t="s">
        <v>14</v>
      </c>
      <c r="E55" s="3">
        <v>37</v>
      </c>
      <c r="F55" s="3">
        <v>2</v>
      </c>
      <c r="G55" s="13">
        <v>49.937812000000001</v>
      </c>
      <c r="H55" s="13" t="s">
        <v>71</v>
      </c>
      <c r="I55" s="4" t="s">
        <v>63</v>
      </c>
      <c r="J55" s="13" t="s">
        <v>71</v>
      </c>
      <c r="L55" s="3">
        <v>1</v>
      </c>
      <c r="N55" t="str">
        <f t="shared" si="0"/>
        <v>child</v>
      </c>
    </row>
    <row r="56" spans="1:14">
      <c r="A56" s="3">
        <v>35</v>
      </c>
      <c r="B56" s="3" t="s">
        <v>31</v>
      </c>
      <c r="C56" s="3">
        <v>10</v>
      </c>
      <c r="D56" s="3" t="s">
        <v>14</v>
      </c>
      <c r="E56" s="3">
        <v>38</v>
      </c>
      <c r="F56" s="3">
        <v>0</v>
      </c>
      <c r="G56" s="3">
        <v>24.297812</v>
      </c>
      <c r="H56" s="3" t="s">
        <v>15</v>
      </c>
      <c r="I56" s="4" t="s">
        <v>84</v>
      </c>
      <c r="J56" s="13" t="s">
        <v>85</v>
      </c>
      <c r="L56" s="6">
        <f>39/40</f>
        <v>0.97499999999999998</v>
      </c>
      <c r="N56" t="str">
        <f t="shared" si="0"/>
        <v>child</v>
      </c>
    </row>
    <row r="57" spans="1:14">
      <c r="A57" s="3">
        <v>35</v>
      </c>
      <c r="B57" s="3" t="s">
        <v>31</v>
      </c>
      <c r="C57" s="3">
        <v>10</v>
      </c>
      <c r="D57" s="3" t="s">
        <v>14</v>
      </c>
      <c r="E57" s="3">
        <v>38</v>
      </c>
      <c r="F57" s="3">
        <v>1</v>
      </c>
      <c r="G57" s="3">
        <v>28.157813000000001</v>
      </c>
      <c r="H57" s="3" t="s">
        <v>15</v>
      </c>
      <c r="I57" s="4" t="s">
        <v>37</v>
      </c>
      <c r="J57" s="3" t="s">
        <v>15</v>
      </c>
      <c r="L57" s="3">
        <v>1</v>
      </c>
      <c r="N57" t="str">
        <f t="shared" si="0"/>
        <v>child</v>
      </c>
    </row>
    <row r="58" spans="1:14">
      <c r="A58" s="3">
        <v>35</v>
      </c>
      <c r="B58" s="3" t="s">
        <v>31</v>
      </c>
      <c r="C58" s="3">
        <v>10</v>
      </c>
      <c r="D58" s="3" t="s">
        <v>14</v>
      </c>
      <c r="E58" s="3">
        <v>38</v>
      </c>
      <c r="F58" s="3">
        <v>2</v>
      </c>
      <c r="G58" s="3">
        <v>55.997813000000001</v>
      </c>
      <c r="H58" s="3" t="s">
        <v>86</v>
      </c>
      <c r="I58" s="4" t="s">
        <v>87</v>
      </c>
      <c r="J58" s="3" t="s">
        <v>86</v>
      </c>
      <c r="K58" s="3" t="s">
        <v>88</v>
      </c>
      <c r="L58" s="3">
        <v>1</v>
      </c>
      <c r="N58" t="str">
        <f t="shared" si="0"/>
        <v>child</v>
      </c>
    </row>
    <row r="59" spans="1:14">
      <c r="A59" s="3">
        <v>36</v>
      </c>
      <c r="B59" s="3" t="s">
        <v>13</v>
      </c>
      <c r="C59" s="3">
        <v>18</v>
      </c>
      <c r="D59" s="3" t="s">
        <v>14</v>
      </c>
      <c r="E59" s="3">
        <v>39</v>
      </c>
      <c r="F59" s="3">
        <v>0</v>
      </c>
      <c r="G59" s="3">
        <v>25.277812000000001</v>
      </c>
      <c r="H59" s="3" t="s">
        <v>15</v>
      </c>
      <c r="I59" s="4" t="s">
        <v>32</v>
      </c>
      <c r="J59" s="3" t="s">
        <v>15</v>
      </c>
      <c r="L59" s="3">
        <v>1</v>
      </c>
      <c r="N59" t="str">
        <f t="shared" si="0"/>
        <v>audlt</v>
      </c>
    </row>
    <row r="60" spans="1:14">
      <c r="A60" s="3">
        <v>36</v>
      </c>
      <c r="B60" s="3" t="s">
        <v>13</v>
      </c>
      <c r="C60" s="3">
        <v>18</v>
      </c>
      <c r="D60" s="3" t="s">
        <v>14</v>
      </c>
      <c r="E60" s="3">
        <v>39</v>
      </c>
      <c r="F60" s="3">
        <v>1</v>
      </c>
      <c r="G60" s="3">
        <v>22.157813000000001</v>
      </c>
      <c r="H60" s="3" t="s">
        <v>15</v>
      </c>
      <c r="I60" s="4" t="s">
        <v>40</v>
      </c>
      <c r="J60" s="3" t="s">
        <v>15</v>
      </c>
      <c r="L60" s="3">
        <v>1</v>
      </c>
      <c r="N60" t="str">
        <f t="shared" si="0"/>
        <v>audlt</v>
      </c>
    </row>
    <row r="61" spans="1:14">
      <c r="A61" s="3">
        <v>36</v>
      </c>
      <c r="B61" s="3" t="s">
        <v>13</v>
      </c>
      <c r="C61" s="3">
        <v>18</v>
      </c>
      <c r="D61" s="3" t="s">
        <v>14</v>
      </c>
      <c r="E61" s="3">
        <v>39</v>
      </c>
      <c r="F61" s="3">
        <v>2</v>
      </c>
      <c r="G61" s="3">
        <v>46.777813000000002</v>
      </c>
      <c r="H61" s="13" t="s">
        <v>71</v>
      </c>
      <c r="I61" s="4" t="s">
        <v>63</v>
      </c>
      <c r="J61" s="13" t="s">
        <v>71</v>
      </c>
      <c r="L61" s="3">
        <v>1</v>
      </c>
      <c r="N61" t="str">
        <f t="shared" si="0"/>
        <v>audlt</v>
      </c>
    </row>
    <row r="62" spans="1:14">
      <c r="A62" s="3">
        <v>37</v>
      </c>
      <c r="B62" s="3" t="s">
        <v>13</v>
      </c>
      <c r="C62" s="3">
        <v>18</v>
      </c>
      <c r="D62" s="3" t="s">
        <v>14</v>
      </c>
      <c r="E62" s="3">
        <v>40</v>
      </c>
      <c r="F62" s="3">
        <v>0</v>
      </c>
      <c r="G62" s="3">
        <v>25.92</v>
      </c>
      <c r="H62" s="3" t="s">
        <v>15</v>
      </c>
      <c r="I62" s="4" t="s">
        <v>84</v>
      </c>
      <c r="J62" s="3" t="s">
        <v>85</v>
      </c>
      <c r="L62" s="6">
        <f>39/40</f>
        <v>0.97499999999999998</v>
      </c>
      <c r="N62" t="str">
        <f t="shared" si="0"/>
        <v>audlt</v>
      </c>
    </row>
    <row r="63" spans="1:14">
      <c r="A63" s="3">
        <v>37</v>
      </c>
      <c r="B63" s="3" t="s">
        <v>13</v>
      </c>
      <c r="C63" s="3">
        <v>18</v>
      </c>
      <c r="D63" s="3" t="s">
        <v>14</v>
      </c>
      <c r="E63" s="3">
        <v>40</v>
      </c>
      <c r="F63" s="3">
        <v>1</v>
      </c>
      <c r="G63" s="3">
        <v>22.143999999999998</v>
      </c>
      <c r="H63" s="3" t="s">
        <v>15</v>
      </c>
      <c r="I63" s="4" t="s">
        <v>37</v>
      </c>
      <c r="J63" s="3" t="s">
        <v>15</v>
      </c>
      <c r="L63" s="3">
        <v>1</v>
      </c>
      <c r="N63" t="str">
        <f t="shared" si="0"/>
        <v>audlt</v>
      </c>
    </row>
    <row r="64" spans="1:14">
      <c r="A64" s="3">
        <v>37</v>
      </c>
      <c r="B64" s="3" t="s">
        <v>13</v>
      </c>
      <c r="C64" s="3">
        <v>18</v>
      </c>
      <c r="D64" s="3" t="s">
        <v>14</v>
      </c>
      <c r="E64" s="3">
        <v>40</v>
      </c>
      <c r="F64" s="3">
        <v>2</v>
      </c>
      <c r="G64" s="3">
        <v>47.392000000000003</v>
      </c>
      <c r="H64" s="3" t="s">
        <v>89</v>
      </c>
      <c r="I64" s="4" t="s">
        <v>90</v>
      </c>
      <c r="J64" s="3" t="s">
        <v>91</v>
      </c>
      <c r="L64" s="6">
        <f>79/80</f>
        <v>0.98750000000000004</v>
      </c>
      <c r="N64" t="str">
        <f t="shared" si="0"/>
        <v>audlt</v>
      </c>
    </row>
    <row r="65" spans="1:14">
      <c r="A65" s="3">
        <v>38</v>
      </c>
      <c r="B65" s="3" t="s">
        <v>31</v>
      </c>
      <c r="C65" s="3">
        <v>18</v>
      </c>
      <c r="D65" s="3" t="s">
        <v>14</v>
      </c>
      <c r="E65" s="3">
        <v>41</v>
      </c>
      <c r="F65" s="3">
        <v>0</v>
      </c>
      <c r="G65" s="3">
        <v>22.237812999999999</v>
      </c>
      <c r="H65" s="3" t="s">
        <v>15</v>
      </c>
      <c r="I65" s="4" t="s">
        <v>92</v>
      </c>
      <c r="J65" s="3" t="s">
        <v>15</v>
      </c>
      <c r="L65" s="3">
        <v>1</v>
      </c>
      <c r="N65" t="str">
        <f t="shared" si="0"/>
        <v>audlt</v>
      </c>
    </row>
    <row r="66" spans="1:14">
      <c r="A66" s="3">
        <v>38</v>
      </c>
      <c r="B66" s="3" t="s">
        <v>31</v>
      </c>
      <c r="C66" s="3">
        <v>18</v>
      </c>
      <c r="D66" s="3" t="s">
        <v>14</v>
      </c>
      <c r="E66" s="3">
        <v>41</v>
      </c>
      <c r="F66" s="3">
        <v>1</v>
      </c>
      <c r="G66" s="3">
        <v>23.657813000000001</v>
      </c>
      <c r="H66" s="3" t="s">
        <v>15</v>
      </c>
      <c r="I66" s="4" t="s">
        <v>70</v>
      </c>
      <c r="J66" s="3" t="s">
        <v>15</v>
      </c>
      <c r="L66" s="3">
        <v>1</v>
      </c>
      <c r="N66" t="str">
        <f t="shared" si="0"/>
        <v>audlt</v>
      </c>
    </row>
    <row r="67" spans="1:14">
      <c r="A67" s="3">
        <v>38</v>
      </c>
      <c r="B67" s="3" t="s">
        <v>31</v>
      </c>
      <c r="C67" s="3">
        <v>18</v>
      </c>
      <c r="D67" s="3" t="s">
        <v>14</v>
      </c>
      <c r="E67" s="3">
        <v>41</v>
      </c>
      <c r="F67" s="3">
        <v>2</v>
      </c>
      <c r="G67" s="3">
        <v>41.157812</v>
      </c>
      <c r="H67" s="3" t="s">
        <v>71</v>
      </c>
      <c r="I67" s="4" t="s">
        <v>93</v>
      </c>
      <c r="J67" s="3" t="s">
        <v>94</v>
      </c>
      <c r="L67" s="6">
        <f>79/80</f>
        <v>0.98750000000000004</v>
      </c>
      <c r="N67" t="str">
        <f t="shared" ref="N67:N73" si="1">IF(C67&lt;18,"child", "audlt")</f>
        <v>audlt</v>
      </c>
    </row>
    <row r="68" spans="1:14">
      <c r="A68" s="3">
        <v>39</v>
      </c>
      <c r="B68" s="3" t="s">
        <v>31</v>
      </c>
      <c r="C68" s="3">
        <v>18</v>
      </c>
      <c r="D68" s="3" t="s">
        <v>14</v>
      </c>
      <c r="E68" s="3">
        <v>42</v>
      </c>
      <c r="F68" s="3">
        <v>0</v>
      </c>
      <c r="G68" s="3">
        <v>19.84</v>
      </c>
      <c r="H68" s="3" t="s">
        <v>15</v>
      </c>
      <c r="I68" s="4" t="s">
        <v>32</v>
      </c>
      <c r="J68" s="3" t="s">
        <v>15</v>
      </c>
      <c r="L68" s="3">
        <v>1</v>
      </c>
      <c r="N68" t="str">
        <f t="shared" si="1"/>
        <v>audlt</v>
      </c>
    </row>
    <row r="69" spans="1:14">
      <c r="A69" s="3">
        <v>39</v>
      </c>
      <c r="B69" s="3" t="s">
        <v>31</v>
      </c>
      <c r="C69" s="3">
        <v>18</v>
      </c>
      <c r="D69" s="3" t="s">
        <v>14</v>
      </c>
      <c r="E69" s="3">
        <v>42</v>
      </c>
      <c r="F69" s="3">
        <v>1</v>
      </c>
      <c r="G69" s="3">
        <v>18.709312000000001</v>
      </c>
      <c r="H69" s="3" t="s">
        <v>15</v>
      </c>
      <c r="I69" s="4" t="s">
        <v>37</v>
      </c>
      <c r="J69" s="3" t="s">
        <v>15</v>
      </c>
      <c r="L69" s="3">
        <v>1</v>
      </c>
      <c r="N69" t="str">
        <f t="shared" si="1"/>
        <v>audlt</v>
      </c>
    </row>
    <row r="70" spans="1:14">
      <c r="A70" s="3">
        <v>39</v>
      </c>
      <c r="B70" s="3" t="s">
        <v>31</v>
      </c>
      <c r="C70" s="3">
        <v>18</v>
      </c>
      <c r="D70" s="3" t="s">
        <v>14</v>
      </c>
      <c r="E70" s="3">
        <v>42</v>
      </c>
      <c r="F70" s="3">
        <v>2</v>
      </c>
      <c r="G70" s="3">
        <v>36.821311999999999</v>
      </c>
      <c r="H70" s="3" t="s">
        <v>71</v>
      </c>
      <c r="I70" s="4" t="s">
        <v>63</v>
      </c>
      <c r="J70" s="3" t="s">
        <v>71</v>
      </c>
      <c r="L70" s="3">
        <v>1</v>
      </c>
      <c r="N70" t="str">
        <f t="shared" si="1"/>
        <v>audlt</v>
      </c>
    </row>
    <row r="71" spans="1:14">
      <c r="A71" s="3">
        <v>40</v>
      </c>
      <c r="B71" s="3" t="s">
        <v>13</v>
      </c>
      <c r="C71" s="3">
        <v>9</v>
      </c>
      <c r="D71" s="3" t="s">
        <v>14</v>
      </c>
      <c r="E71" s="3">
        <v>43</v>
      </c>
      <c r="F71" s="3">
        <v>0</v>
      </c>
      <c r="K71" s="3" t="s">
        <v>95</v>
      </c>
    </row>
    <row r="72" spans="1:14">
      <c r="A72" s="3">
        <v>40</v>
      </c>
      <c r="B72" s="3" t="s">
        <v>13</v>
      </c>
      <c r="C72" s="3">
        <v>9</v>
      </c>
      <c r="D72" s="3" t="s">
        <v>14</v>
      </c>
      <c r="E72" s="3">
        <v>43</v>
      </c>
      <c r="F72" s="3">
        <v>1</v>
      </c>
    </row>
    <row r="73" spans="1:14">
      <c r="A73" s="3">
        <v>40</v>
      </c>
      <c r="B73" s="3" t="s">
        <v>13</v>
      </c>
      <c r="C73" s="3">
        <v>9</v>
      </c>
      <c r="D73" s="3" t="s">
        <v>14</v>
      </c>
      <c r="E73" s="3">
        <v>43</v>
      </c>
      <c r="F73" s="3">
        <v>2</v>
      </c>
    </row>
    <row r="78" spans="1:14" ht="15.75" customHeight="1">
      <c r="C78" s="17" t="s">
        <v>284</v>
      </c>
      <c r="D78" t="s">
        <v>287</v>
      </c>
      <c r="E78" t="s">
        <v>288</v>
      </c>
    </row>
    <row r="79" spans="1:14" ht="15.75" customHeight="1">
      <c r="C79" s="18" t="s">
        <v>13</v>
      </c>
      <c r="D79" s="19">
        <v>33.726377166666673</v>
      </c>
      <c r="E79" s="19">
        <v>0.99166666666666681</v>
      </c>
    </row>
    <row r="80" spans="1:14" ht="15.75" customHeight="1">
      <c r="C80" s="18" t="s">
        <v>31</v>
      </c>
      <c r="D80" s="19">
        <v>32.338150033333335</v>
      </c>
      <c r="E80" s="19">
        <v>0.99051724137931052</v>
      </c>
    </row>
    <row r="81" spans="3:5" ht="15.75" customHeight="1">
      <c r="C81" s="18" t="s">
        <v>285</v>
      </c>
      <c r="D81" s="19"/>
      <c r="E81" s="19"/>
    </row>
    <row r="82" spans="3:5" ht="15.75" customHeight="1">
      <c r="C82" s="18" t="s">
        <v>286</v>
      </c>
      <c r="D82" s="19">
        <v>33.0322636</v>
      </c>
      <c r="E82" s="19">
        <v>0.99110169491525424</v>
      </c>
    </row>
  </sheetData>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8"/>
  <sheetViews>
    <sheetView workbookViewId="0">
      <selection activeCell="R2" sqref="R2"/>
    </sheetView>
  </sheetViews>
  <sheetFormatPr defaultColWidth="14.44140625" defaultRowHeight="15.75" customHeight="1"/>
  <cols>
    <col min="8" max="8" width="20.109375" customWidth="1"/>
    <col min="9" max="9" width="42.44140625" customWidth="1"/>
    <col min="10" max="10" width="24.5546875" customWidth="1"/>
    <col min="16" max="16" width="13.33203125" bestFit="1" customWidth="1"/>
    <col min="17" max="17" width="14.33203125" bestFit="1" customWidth="1"/>
    <col min="18" max="18" width="13.109375" bestFit="1" customWidth="1"/>
    <col min="19" max="19" width="9" bestFit="1" customWidth="1"/>
    <col min="20" max="20" width="11.5546875" bestFit="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2" t="s">
        <v>289</v>
      </c>
    </row>
    <row r="2" spans="1:20">
      <c r="A2" s="3">
        <v>17</v>
      </c>
      <c r="B2" s="3" t="s">
        <v>13</v>
      </c>
      <c r="C2" s="3">
        <v>18</v>
      </c>
      <c r="D2" s="3" t="s">
        <v>96</v>
      </c>
      <c r="E2" s="3">
        <v>20</v>
      </c>
      <c r="F2" s="3">
        <v>0</v>
      </c>
      <c r="G2" s="3">
        <v>25.837813000000001</v>
      </c>
      <c r="H2" s="3" t="s">
        <v>15</v>
      </c>
      <c r="I2" s="3" t="s">
        <v>97</v>
      </c>
      <c r="J2" s="10" t="s">
        <v>98</v>
      </c>
      <c r="M2" s="6">
        <f>AVERAGE(L2:L70)</f>
        <v>0.98430851063829783</v>
      </c>
      <c r="N2" t="str">
        <f>IF(C2&lt;18,"child", "audlt")</f>
        <v>audlt</v>
      </c>
      <c r="P2" s="17" t="s">
        <v>284</v>
      </c>
      <c r="Q2" t="s">
        <v>292</v>
      </c>
      <c r="R2" t="s">
        <v>293</v>
      </c>
      <c r="S2" t="s">
        <v>294</v>
      </c>
      <c r="T2" t="s">
        <v>295</v>
      </c>
    </row>
    <row r="3" spans="1:20">
      <c r="A3" s="3">
        <v>17</v>
      </c>
      <c r="B3" s="3" t="s">
        <v>13</v>
      </c>
      <c r="C3" s="3">
        <v>18</v>
      </c>
      <c r="D3" s="3" t="s">
        <v>96</v>
      </c>
      <c r="E3" s="3">
        <v>20</v>
      </c>
      <c r="F3" s="3">
        <v>1</v>
      </c>
      <c r="G3" s="3">
        <v>23.137812</v>
      </c>
      <c r="H3" s="3" t="s">
        <v>15</v>
      </c>
      <c r="I3" s="3" t="s">
        <v>99</v>
      </c>
      <c r="J3" s="3" t="s">
        <v>15</v>
      </c>
      <c r="L3" s="3">
        <v>1</v>
      </c>
      <c r="N3" t="str">
        <f t="shared" ref="N3:N58" si="0">IF(C3&lt;18,"child", "audlt")</f>
        <v>audlt</v>
      </c>
      <c r="P3" s="18" t="s">
        <v>13</v>
      </c>
      <c r="Q3" s="19">
        <v>15.7</v>
      </c>
      <c r="R3" s="23">
        <v>0.98423913043478262</v>
      </c>
      <c r="S3" s="21">
        <v>30.845046875000012</v>
      </c>
      <c r="T3" s="19">
        <v>30</v>
      </c>
    </row>
    <row r="4" spans="1:20">
      <c r="A4" s="3">
        <v>17</v>
      </c>
      <c r="B4" s="3" t="s">
        <v>13</v>
      </c>
      <c r="C4" s="3">
        <v>18</v>
      </c>
      <c r="D4" s="3" t="s">
        <v>96</v>
      </c>
      <c r="E4" s="3">
        <v>20</v>
      </c>
      <c r="F4" s="3">
        <v>2</v>
      </c>
      <c r="G4" s="3">
        <v>47.317813000000001</v>
      </c>
      <c r="H4" s="10" t="s">
        <v>62</v>
      </c>
      <c r="I4" s="3" t="s">
        <v>100</v>
      </c>
      <c r="J4" s="10" t="s">
        <v>62</v>
      </c>
      <c r="L4" s="3">
        <v>1</v>
      </c>
      <c r="N4" t="str">
        <f t="shared" si="0"/>
        <v>audlt</v>
      </c>
      <c r="P4" s="20" t="s">
        <v>290</v>
      </c>
      <c r="Q4" s="19">
        <v>18</v>
      </c>
      <c r="R4" s="23">
        <v>0.98660714285714268</v>
      </c>
      <c r="S4" s="21">
        <v>29.570108466666671</v>
      </c>
      <c r="T4" s="19">
        <v>18</v>
      </c>
    </row>
    <row r="5" spans="1:20">
      <c r="A5" s="3">
        <v>18</v>
      </c>
      <c r="B5" s="22" t="s">
        <v>31</v>
      </c>
      <c r="C5" s="3">
        <v>11</v>
      </c>
      <c r="D5" s="3" t="s">
        <v>96</v>
      </c>
      <c r="E5" s="3">
        <v>21</v>
      </c>
      <c r="F5" s="3">
        <v>0</v>
      </c>
      <c r="G5" s="3">
        <v>29.277812000000001</v>
      </c>
      <c r="H5" s="3" t="s">
        <v>15</v>
      </c>
      <c r="I5" s="3" t="s">
        <v>101</v>
      </c>
      <c r="J5" s="3" t="s">
        <v>102</v>
      </c>
      <c r="K5" s="14" t="s">
        <v>103</v>
      </c>
      <c r="N5" t="str">
        <f t="shared" si="0"/>
        <v>child</v>
      </c>
      <c r="P5" s="20" t="s">
        <v>291</v>
      </c>
      <c r="Q5" s="19">
        <v>12.25</v>
      </c>
      <c r="R5" s="23">
        <v>0.98055555555555551</v>
      </c>
      <c r="S5" s="21">
        <v>32.969944222222225</v>
      </c>
      <c r="T5" s="19">
        <v>12</v>
      </c>
    </row>
    <row r="6" spans="1:20">
      <c r="A6" s="3">
        <v>18</v>
      </c>
      <c r="B6" s="22" t="s">
        <v>31</v>
      </c>
      <c r="C6" s="3">
        <v>11</v>
      </c>
      <c r="D6" s="3" t="s">
        <v>96</v>
      </c>
      <c r="E6" s="3">
        <v>21</v>
      </c>
      <c r="F6" s="3">
        <v>1</v>
      </c>
      <c r="G6" s="3">
        <v>20.797812</v>
      </c>
      <c r="H6" s="3" t="s">
        <v>15</v>
      </c>
      <c r="I6" s="3" t="s">
        <v>104</v>
      </c>
      <c r="J6" s="3" t="s">
        <v>105</v>
      </c>
      <c r="K6" s="14" t="s">
        <v>103</v>
      </c>
      <c r="N6" t="str">
        <f t="shared" si="0"/>
        <v>child</v>
      </c>
      <c r="P6" s="18" t="s">
        <v>31</v>
      </c>
      <c r="Q6" s="19">
        <v>15.111111111111111</v>
      </c>
      <c r="R6" s="23">
        <v>0.98437500000000033</v>
      </c>
      <c r="S6" s="21">
        <v>33.605638814814817</v>
      </c>
      <c r="T6" s="19">
        <v>27</v>
      </c>
    </row>
    <row r="7" spans="1:20">
      <c r="A7" s="3">
        <v>18</v>
      </c>
      <c r="B7" s="22" t="s">
        <v>31</v>
      </c>
      <c r="C7" s="3">
        <v>11</v>
      </c>
      <c r="D7" s="3" t="s">
        <v>96</v>
      </c>
      <c r="E7" s="3">
        <v>21</v>
      </c>
      <c r="F7" s="3">
        <v>2</v>
      </c>
      <c r="G7" s="3">
        <v>39.657812</v>
      </c>
      <c r="I7" s="3" t="s">
        <v>106</v>
      </c>
      <c r="J7" s="3" t="s">
        <v>107</v>
      </c>
      <c r="K7" s="14" t="s">
        <v>108</v>
      </c>
      <c r="N7" t="str">
        <f t="shared" si="0"/>
        <v>child</v>
      </c>
      <c r="P7" s="20" t="s">
        <v>290</v>
      </c>
      <c r="Q7" s="19">
        <v>18</v>
      </c>
      <c r="R7" s="23">
        <v>0.99249999999999994</v>
      </c>
      <c r="S7" s="21">
        <v>30.392912333333332</v>
      </c>
      <c r="T7" s="19">
        <v>15</v>
      </c>
    </row>
    <row r="8" spans="1:20">
      <c r="A8" s="3">
        <v>19</v>
      </c>
      <c r="B8" s="22" t="s">
        <v>31</v>
      </c>
      <c r="C8" s="3">
        <v>18</v>
      </c>
      <c r="D8" s="3" t="s">
        <v>96</v>
      </c>
      <c r="E8" s="3">
        <v>22</v>
      </c>
      <c r="F8" s="3">
        <v>0</v>
      </c>
      <c r="G8" s="3">
        <v>21.157813000000001</v>
      </c>
      <c r="H8" s="3" t="s">
        <v>15</v>
      </c>
      <c r="I8" s="3" t="s">
        <v>109</v>
      </c>
      <c r="J8" s="3" t="s">
        <v>15</v>
      </c>
      <c r="K8" s="3" t="s">
        <v>110</v>
      </c>
      <c r="L8" s="3">
        <v>1</v>
      </c>
      <c r="N8" t="str">
        <f t="shared" si="0"/>
        <v>audlt</v>
      </c>
      <c r="P8" s="20" t="s">
        <v>291</v>
      </c>
      <c r="Q8" s="19">
        <v>11.5</v>
      </c>
      <c r="R8" s="23">
        <v>0.97083333333333321</v>
      </c>
      <c r="S8" s="21">
        <v>37.621546916666667</v>
      </c>
      <c r="T8" s="19">
        <v>12</v>
      </c>
    </row>
    <row r="9" spans="1:20">
      <c r="A9" s="3">
        <v>19</v>
      </c>
      <c r="B9" s="22" t="s">
        <v>31</v>
      </c>
      <c r="C9" s="3">
        <v>18</v>
      </c>
      <c r="D9" s="3" t="s">
        <v>96</v>
      </c>
      <c r="E9" s="3">
        <v>22</v>
      </c>
      <c r="F9" s="3">
        <v>1</v>
      </c>
      <c r="G9" s="3">
        <v>19.617812000000001</v>
      </c>
      <c r="H9" s="3" t="s">
        <v>15</v>
      </c>
      <c r="I9" s="3" t="s">
        <v>111</v>
      </c>
      <c r="J9" s="3" t="s">
        <v>15</v>
      </c>
      <c r="K9" s="3" t="s">
        <v>110</v>
      </c>
      <c r="L9" s="3">
        <v>1</v>
      </c>
      <c r="N9" t="str">
        <f t="shared" si="0"/>
        <v>audlt</v>
      </c>
      <c r="P9" s="18" t="s">
        <v>286</v>
      </c>
      <c r="Q9" s="19">
        <v>15.421052631578947</v>
      </c>
      <c r="R9" s="23">
        <v>0.98430851063829794</v>
      </c>
      <c r="S9" s="21">
        <v>32.306536725490197</v>
      </c>
      <c r="T9" s="19">
        <v>57</v>
      </c>
    </row>
    <row r="10" spans="1:20">
      <c r="A10" s="3">
        <v>19</v>
      </c>
      <c r="B10" s="22" t="s">
        <v>31</v>
      </c>
      <c r="C10" s="3">
        <v>18</v>
      </c>
      <c r="D10" s="3" t="s">
        <v>96</v>
      </c>
      <c r="E10" s="3">
        <v>22</v>
      </c>
      <c r="F10" s="3">
        <v>2</v>
      </c>
      <c r="G10" s="3">
        <v>37.717813</v>
      </c>
      <c r="H10" s="10" t="s">
        <v>62</v>
      </c>
      <c r="I10" s="3" t="s">
        <v>112</v>
      </c>
      <c r="J10" s="10" t="s">
        <v>62</v>
      </c>
      <c r="K10" s="3" t="s">
        <v>110</v>
      </c>
      <c r="L10" s="3">
        <v>1</v>
      </c>
      <c r="N10" t="str">
        <f t="shared" si="0"/>
        <v>audlt</v>
      </c>
    </row>
    <row r="11" spans="1:20">
      <c r="A11" s="3">
        <v>20</v>
      </c>
      <c r="B11" s="3" t="s">
        <v>13</v>
      </c>
      <c r="C11" s="3">
        <v>16</v>
      </c>
      <c r="D11" s="3" t="s">
        <v>96</v>
      </c>
      <c r="E11" s="3">
        <v>23</v>
      </c>
      <c r="F11" s="3">
        <v>0</v>
      </c>
      <c r="G11" s="3">
        <v>19.817812</v>
      </c>
      <c r="H11" s="3" t="s">
        <v>15</v>
      </c>
      <c r="I11" s="3" t="s">
        <v>113</v>
      </c>
      <c r="J11" s="3" t="s">
        <v>15</v>
      </c>
      <c r="L11" s="3">
        <v>1</v>
      </c>
      <c r="N11" t="str">
        <f t="shared" si="0"/>
        <v>child</v>
      </c>
    </row>
    <row r="12" spans="1:20">
      <c r="A12" s="3">
        <v>20</v>
      </c>
      <c r="B12" s="3" t="s">
        <v>13</v>
      </c>
      <c r="C12" s="3">
        <v>16</v>
      </c>
      <c r="D12" s="3" t="s">
        <v>96</v>
      </c>
      <c r="E12" s="3">
        <v>23</v>
      </c>
      <c r="F12" s="3">
        <v>1</v>
      </c>
      <c r="G12" s="3">
        <v>19.637812</v>
      </c>
      <c r="H12" s="3" t="s">
        <v>15</v>
      </c>
      <c r="I12" s="3" t="s">
        <v>114</v>
      </c>
      <c r="J12" s="10" t="s">
        <v>115</v>
      </c>
      <c r="L12" s="3">
        <f>39/40</f>
        <v>0.97499999999999998</v>
      </c>
      <c r="N12" t="str">
        <f t="shared" si="0"/>
        <v>child</v>
      </c>
    </row>
    <row r="13" spans="1:20">
      <c r="A13" s="3">
        <v>20</v>
      </c>
      <c r="B13" s="3" t="s">
        <v>13</v>
      </c>
      <c r="C13" s="3">
        <v>16</v>
      </c>
      <c r="D13" s="3" t="s">
        <v>96</v>
      </c>
      <c r="E13" s="3">
        <v>23</v>
      </c>
      <c r="F13" s="3">
        <v>2</v>
      </c>
      <c r="G13" s="3">
        <v>42.837812</v>
      </c>
      <c r="H13" s="10" t="s">
        <v>62</v>
      </c>
      <c r="I13" s="3" t="s">
        <v>116</v>
      </c>
      <c r="J13" s="10" t="s">
        <v>62</v>
      </c>
      <c r="L13" s="3">
        <v>1</v>
      </c>
      <c r="N13" t="str">
        <f t="shared" si="0"/>
        <v>child</v>
      </c>
    </row>
    <row r="14" spans="1:20">
      <c r="A14" s="3">
        <v>21</v>
      </c>
      <c r="B14" s="22" t="s">
        <v>31</v>
      </c>
      <c r="C14" s="3">
        <v>18</v>
      </c>
      <c r="D14" s="3" t="s">
        <v>96</v>
      </c>
      <c r="E14" s="3">
        <v>24</v>
      </c>
      <c r="F14" s="3">
        <v>0</v>
      </c>
      <c r="G14" s="3">
        <v>17.137812</v>
      </c>
      <c r="H14" s="3" t="s">
        <v>15</v>
      </c>
      <c r="I14" s="3" t="s">
        <v>113</v>
      </c>
      <c r="J14" s="3" t="s">
        <v>15</v>
      </c>
      <c r="L14" s="3">
        <v>1</v>
      </c>
      <c r="N14" t="str">
        <f t="shared" si="0"/>
        <v>audlt</v>
      </c>
    </row>
    <row r="15" spans="1:20">
      <c r="A15" s="3">
        <v>21</v>
      </c>
      <c r="B15" s="22" t="s">
        <v>31</v>
      </c>
      <c r="C15" s="3">
        <v>18</v>
      </c>
      <c r="D15" s="3" t="s">
        <v>96</v>
      </c>
      <c r="E15" s="3">
        <v>24</v>
      </c>
      <c r="F15" s="3">
        <v>1</v>
      </c>
      <c r="G15" s="3">
        <v>16.097812000000001</v>
      </c>
      <c r="H15" s="3" t="s">
        <v>15</v>
      </c>
      <c r="I15" s="3" t="s">
        <v>99</v>
      </c>
      <c r="J15" s="3" t="s">
        <v>15</v>
      </c>
      <c r="L15" s="3">
        <v>1</v>
      </c>
      <c r="N15" t="str">
        <f t="shared" si="0"/>
        <v>audlt</v>
      </c>
    </row>
    <row r="16" spans="1:20">
      <c r="A16" s="3">
        <v>21</v>
      </c>
      <c r="B16" s="22" t="s">
        <v>31</v>
      </c>
      <c r="C16" s="3">
        <v>18</v>
      </c>
      <c r="D16" s="3" t="s">
        <v>96</v>
      </c>
      <c r="E16" s="3">
        <v>24</v>
      </c>
      <c r="F16" s="3">
        <v>2</v>
      </c>
      <c r="G16" s="3">
        <v>31.797812</v>
      </c>
      <c r="H16" s="10" t="s">
        <v>62</v>
      </c>
      <c r="I16" s="3" t="s">
        <v>117</v>
      </c>
      <c r="J16" s="10" t="s">
        <v>62</v>
      </c>
      <c r="L16" s="3">
        <v>1</v>
      </c>
      <c r="N16" t="str">
        <f t="shared" si="0"/>
        <v>audlt</v>
      </c>
    </row>
    <row r="17" spans="1:14">
      <c r="A17" s="3">
        <v>22</v>
      </c>
      <c r="B17" s="22" t="s">
        <v>31</v>
      </c>
      <c r="C17" s="3">
        <v>9</v>
      </c>
      <c r="D17" s="3" t="s">
        <v>96</v>
      </c>
      <c r="E17" s="3">
        <v>25</v>
      </c>
      <c r="F17" s="3">
        <v>0</v>
      </c>
      <c r="G17" s="3">
        <v>27.423999999999999</v>
      </c>
      <c r="H17" s="3" t="s">
        <v>15</v>
      </c>
      <c r="I17" s="3" t="s">
        <v>118</v>
      </c>
      <c r="J17" s="3" t="s">
        <v>119</v>
      </c>
      <c r="K17" s="15" t="s">
        <v>103</v>
      </c>
      <c r="L17" s="6">
        <f>38/40</f>
        <v>0.95</v>
      </c>
      <c r="M17" s="3" t="s">
        <v>120</v>
      </c>
      <c r="N17" t="str">
        <f t="shared" si="0"/>
        <v>child</v>
      </c>
    </row>
    <row r="18" spans="1:14">
      <c r="A18" s="3">
        <v>22</v>
      </c>
      <c r="B18" s="22" t="s">
        <v>31</v>
      </c>
      <c r="C18" s="3">
        <v>9</v>
      </c>
      <c r="D18" s="3" t="s">
        <v>96</v>
      </c>
      <c r="E18" s="3">
        <v>25</v>
      </c>
      <c r="F18" s="3">
        <v>1</v>
      </c>
      <c r="G18" s="3">
        <v>32.735999999999997</v>
      </c>
      <c r="H18" s="3" t="s">
        <v>121</v>
      </c>
      <c r="I18" s="3" t="s">
        <v>122</v>
      </c>
      <c r="J18" s="3" t="s">
        <v>123</v>
      </c>
      <c r="K18" s="15" t="s">
        <v>124</v>
      </c>
      <c r="L18" s="3">
        <f>39/40</f>
        <v>0.97499999999999998</v>
      </c>
      <c r="N18" t="str">
        <f t="shared" si="0"/>
        <v>child</v>
      </c>
    </row>
    <row r="19" spans="1:14">
      <c r="A19" s="3">
        <v>22</v>
      </c>
      <c r="B19" s="22" t="s">
        <v>31</v>
      </c>
      <c r="C19" s="3">
        <v>9</v>
      </c>
      <c r="D19" s="3" t="s">
        <v>96</v>
      </c>
      <c r="E19" s="3">
        <v>25</v>
      </c>
      <c r="F19" s="3">
        <v>2</v>
      </c>
      <c r="G19" s="3">
        <v>54.297438</v>
      </c>
      <c r="H19" s="12" t="s">
        <v>125</v>
      </c>
      <c r="I19" s="3" t="s">
        <v>126</v>
      </c>
      <c r="J19" s="3" t="s">
        <v>127</v>
      </c>
      <c r="K19" s="3"/>
      <c r="L19" s="3">
        <f>79/80</f>
        <v>0.98750000000000004</v>
      </c>
      <c r="N19" t="str">
        <f t="shared" si="0"/>
        <v>child</v>
      </c>
    </row>
    <row r="20" spans="1:14">
      <c r="A20" s="3">
        <v>23</v>
      </c>
      <c r="B20" s="3" t="s">
        <v>13</v>
      </c>
      <c r="C20" s="3">
        <v>9</v>
      </c>
      <c r="D20" s="3" t="s">
        <v>96</v>
      </c>
      <c r="E20" s="3">
        <v>26</v>
      </c>
      <c r="F20" s="3">
        <v>0</v>
      </c>
      <c r="K20" s="3" t="s">
        <v>128</v>
      </c>
      <c r="N20" t="str">
        <f t="shared" si="0"/>
        <v>child</v>
      </c>
    </row>
    <row r="21" spans="1:14">
      <c r="A21" s="3">
        <v>23</v>
      </c>
      <c r="B21" s="3" t="s">
        <v>13</v>
      </c>
      <c r="C21" s="3">
        <v>9</v>
      </c>
      <c r="D21" s="3" t="s">
        <v>96</v>
      </c>
      <c r="E21" s="3">
        <v>26</v>
      </c>
      <c r="F21" s="3">
        <v>1</v>
      </c>
      <c r="K21" s="3" t="s">
        <v>128</v>
      </c>
      <c r="N21" t="str">
        <f t="shared" si="0"/>
        <v>child</v>
      </c>
    </row>
    <row r="22" spans="1:14">
      <c r="A22" s="3">
        <v>23</v>
      </c>
      <c r="B22" s="3" t="s">
        <v>13</v>
      </c>
      <c r="C22" s="3">
        <v>9</v>
      </c>
      <c r="D22" s="3" t="s">
        <v>96</v>
      </c>
      <c r="E22" s="3">
        <v>26</v>
      </c>
      <c r="F22" s="3">
        <v>2</v>
      </c>
      <c r="K22" s="3" t="s">
        <v>128</v>
      </c>
      <c r="N22" t="str">
        <f t="shared" si="0"/>
        <v>child</v>
      </c>
    </row>
    <row r="23" spans="1:14">
      <c r="A23" s="3">
        <v>29</v>
      </c>
      <c r="B23" s="3" t="s">
        <v>13</v>
      </c>
      <c r="C23" s="3">
        <v>18</v>
      </c>
      <c r="D23" s="3" t="s">
        <v>96</v>
      </c>
      <c r="E23" s="3">
        <v>32</v>
      </c>
      <c r="F23" s="3">
        <v>0</v>
      </c>
      <c r="K23" s="3" t="s">
        <v>128</v>
      </c>
      <c r="N23" t="str">
        <f t="shared" si="0"/>
        <v>audlt</v>
      </c>
    </row>
    <row r="24" spans="1:14">
      <c r="A24" s="3">
        <v>29</v>
      </c>
      <c r="B24" s="3" t="s">
        <v>13</v>
      </c>
      <c r="C24" s="3">
        <v>18</v>
      </c>
      <c r="D24" s="3" t="s">
        <v>96</v>
      </c>
      <c r="E24" s="3">
        <v>32</v>
      </c>
      <c r="F24" s="3">
        <v>1</v>
      </c>
      <c r="K24" s="3" t="s">
        <v>128</v>
      </c>
      <c r="N24" t="str">
        <f t="shared" si="0"/>
        <v>audlt</v>
      </c>
    </row>
    <row r="25" spans="1:14">
      <c r="A25" s="3">
        <v>29</v>
      </c>
      <c r="B25" s="3" t="s">
        <v>13</v>
      </c>
      <c r="C25" s="3">
        <v>18</v>
      </c>
      <c r="D25" s="3" t="s">
        <v>96</v>
      </c>
      <c r="E25" s="3">
        <v>32</v>
      </c>
      <c r="F25" s="3">
        <v>2</v>
      </c>
      <c r="K25" s="3" t="s">
        <v>128</v>
      </c>
      <c r="N25" t="str">
        <f t="shared" si="0"/>
        <v>audlt</v>
      </c>
    </row>
    <row r="26" spans="1:14">
      <c r="A26" s="3">
        <v>41</v>
      </c>
      <c r="B26" s="3" t="s">
        <v>31</v>
      </c>
      <c r="C26" s="3">
        <v>18</v>
      </c>
      <c r="D26" s="3" t="s">
        <v>96</v>
      </c>
      <c r="E26" s="3">
        <v>44</v>
      </c>
      <c r="F26" s="3">
        <v>0</v>
      </c>
      <c r="G26" s="3">
        <v>25.216875000000002</v>
      </c>
      <c r="H26" s="3" t="s">
        <v>129</v>
      </c>
      <c r="I26" s="3" t="s">
        <v>130</v>
      </c>
      <c r="J26" s="10" t="s">
        <v>131</v>
      </c>
      <c r="K26" s="3" t="s">
        <v>132</v>
      </c>
      <c r="L26" s="3">
        <f t="shared" ref="L26:L27" si="1">39/40</f>
        <v>0.97499999999999998</v>
      </c>
      <c r="N26" t="str">
        <f t="shared" si="0"/>
        <v>audlt</v>
      </c>
    </row>
    <row r="27" spans="1:14">
      <c r="A27" s="3">
        <v>41</v>
      </c>
      <c r="B27" s="3" t="s">
        <v>31</v>
      </c>
      <c r="C27" s="3">
        <v>18</v>
      </c>
      <c r="D27" s="3" t="s">
        <v>96</v>
      </c>
      <c r="E27" s="3">
        <v>44</v>
      </c>
      <c r="F27" s="3">
        <v>1</v>
      </c>
      <c r="G27" s="3">
        <v>24.914999999999999</v>
      </c>
      <c r="H27" s="3" t="s">
        <v>133</v>
      </c>
      <c r="I27" s="3" t="s">
        <v>134</v>
      </c>
      <c r="J27" s="10" t="s">
        <v>135</v>
      </c>
      <c r="K27" s="3" t="s">
        <v>136</v>
      </c>
      <c r="L27" s="3">
        <f t="shared" si="1"/>
        <v>0.97499999999999998</v>
      </c>
      <c r="N27" t="str">
        <f t="shared" si="0"/>
        <v>audlt</v>
      </c>
    </row>
    <row r="28" spans="1:14">
      <c r="A28" s="3">
        <v>41</v>
      </c>
      <c r="B28" s="3" t="s">
        <v>31</v>
      </c>
      <c r="C28" s="3">
        <v>18</v>
      </c>
      <c r="D28" s="3" t="s">
        <v>96</v>
      </c>
      <c r="E28" s="3">
        <v>44</v>
      </c>
      <c r="F28" s="3">
        <v>2</v>
      </c>
      <c r="G28" s="3">
        <v>56.122624999999999</v>
      </c>
      <c r="H28" s="12" t="s">
        <v>71</v>
      </c>
      <c r="I28" s="3" t="s">
        <v>137</v>
      </c>
      <c r="J28" s="3" t="s">
        <v>138</v>
      </c>
      <c r="L28" s="6">
        <f>78/80</f>
        <v>0.97499999999999998</v>
      </c>
      <c r="N28" t="str">
        <f t="shared" si="0"/>
        <v>audlt</v>
      </c>
    </row>
    <row r="29" spans="1:14">
      <c r="A29" s="3">
        <v>42</v>
      </c>
      <c r="B29" s="3" t="s">
        <v>13</v>
      </c>
      <c r="C29" s="3">
        <v>18</v>
      </c>
      <c r="D29" s="3" t="s">
        <v>96</v>
      </c>
      <c r="E29" s="3">
        <v>45</v>
      </c>
      <c r="F29" s="3">
        <v>0</v>
      </c>
      <c r="G29" s="3">
        <v>26.56</v>
      </c>
      <c r="H29" s="3" t="s">
        <v>15</v>
      </c>
      <c r="I29" s="3" t="s">
        <v>113</v>
      </c>
      <c r="J29" s="3" t="s">
        <v>15</v>
      </c>
      <c r="L29" s="3">
        <v>1</v>
      </c>
      <c r="N29" t="str">
        <f t="shared" si="0"/>
        <v>audlt</v>
      </c>
    </row>
    <row r="30" spans="1:14">
      <c r="A30" s="3">
        <v>42</v>
      </c>
      <c r="B30" s="3" t="s">
        <v>13</v>
      </c>
      <c r="C30" s="3">
        <v>18</v>
      </c>
      <c r="D30" s="3" t="s">
        <v>96</v>
      </c>
      <c r="E30" s="3">
        <v>45</v>
      </c>
      <c r="F30" s="3">
        <v>1</v>
      </c>
      <c r="G30" s="3">
        <v>23.552</v>
      </c>
      <c r="H30" s="3" t="s">
        <v>15</v>
      </c>
      <c r="I30" s="3" t="s">
        <v>111</v>
      </c>
      <c r="J30" s="3" t="s">
        <v>15</v>
      </c>
      <c r="L30" s="3">
        <v>1</v>
      </c>
      <c r="N30" t="str">
        <f t="shared" si="0"/>
        <v>audlt</v>
      </c>
    </row>
    <row r="31" spans="1:14">
      <c r="A31" s="3">
        <v>42</v>
      </c>
      <c r="B31" s="3" t="s">
        <v>13</v>
      </c>
      <c r="C31" s="3">
        <v>18</v>
      </c>
      <c r="D31" s="3" t="s">
        <v>96</v>
      </c>
      <c r="E31" s="3">
        <v>45</v>
      </c>
      <c r="F31" s="3">
        <v>2</v>
      </c>
      <c r="G31" s="3">
        <v>41.258687999999999</v>
      </c>
      <c r="H31" s="12" t="s">
        <v>71</v>
      </c>
      <c r="I31" s="3" t="s">
        <v>139</v>
      </c>
      <c r="J31" s="3" t="s">
        <v>140</v>
      </c>
      <c r="K31" s="3" t="s">
        <v>141</v>
      </c>
      <c r="L31" s="3">
        <f>78/80</f>
        <v>0.97499999999999998</v>
      </c>
      <c r="N31" t="str">
        <f t="shared" si="0"/>
        <v>audlt</v>
      </c>
    </row>
    <row r="32" spans="1:14">
      <c r="A32" s="3">
        <v>43</v>
      </c>
      <c r="B32" s="3" t="s">
        <v>31</v>
      </c>
      <c r="C32" s="3">
        <v>15</v>
      </c>
      <c r="D32" s="3" t="s">
        <v>96</v>
      </c>
      <c r="E32" s="3">
        <v>46</v>
      </c>
      <c r="F32" s="3">
        <v>0</v>
      </c>
      <c r="G32" s="3">
        <v>30.418125</v>
      </c>
      <c r="H32" s="3" t="s">
        <v>133</v>
      </c>
      <c r="I32" s="3" t="s">
        <v>142</v>
      </c>
      <c r="J32" s="13" t="s">
        <v>143</v>
      </c>
      <c r="K32" s="3" t="s">
        <v>136</v>
      </c>
      <c r="L32" s="3">
        <v>0.97499999999999998</v>
      </c>
      <c r="N32" t="str">
        <f t="shared" si="0"/>
        <v>child</v>
      </c>
    </row>
    <row r="33" spans="1:14">
      <c r="A33" s="3">
        <v>43</v>
      </c>
      <c r="B33" s="3" t="s">
        <v>31</v>
      </c>
      <c r="C33" s="3">
        <v>15</v>
      </c>
      <c r="D33" s="3" t="s">
        <v>96</v>
      </c>
      <c r="E33" s="3">
        <v>46</v>
      </c>
      <c r="F33" s="3">
        <v>1</v>
      </c>
      <c r="G33" s="3">
        <v>26.819063</v>
      </c>
      <c r="H33" s="3" t="s">
        <v>144</v>
      </c>
      <c r="I33" s="3" t="s">
        <v>145</v>
      </c>
      <c r="J33" s="13" t="s">
        <v>146</v>
      </c>
      <c r="L33" s="3">
        <v>1</v>
      </c>
      <c r="N33" t="str">
        <f t="shared" si="0"/>
        <v>child</v>
      </c>
    </row>
    <row r="34" spans="1:14">
      <c r="A34" s="3">
        <v>43</v>
      </c>
      <c r="B34" s="3" t="s">
        <v>31</v>
      </c>
      <c r="C34" s="3">
        <v>15</v>
      </c>
      <c r="D34" s="3" t="s">
        <v>96</v>
      </c>
      <c r="E34" s="3">
        <v>46</v>
      </c>
      <c r="F34" s="3">
        <v>2</v>
      </c>
      <c r="G34" s="3">
        <v>59.257313000000003</v>
      </c>
      <c r="H34" s="3" t="s">
        <v>15</v>
      </c>
      <c r="I34" s="3" t="s">
        <v>147</v>
      </c>
      <c r="J34" s="3" t="s">
        <v>148</v>
      </c>
      <c r="L34" s="6">
        <f>78/80</f>
        <v>0.97499999999999998</v>
      </c>
      <c r="N34" t="str">
        <f t="shared" si="0"/>
        <v>child</v>
      </c>
    </row>
    <row r="35" spans="1:14">
      <c r="A35" s="3">
        <v>44</v>
      </c>
      <c r="B35" s="3" t="s">
        <v>13</v>
      </c>
      <c r="C35" s="3">
        <v>18</v>
      </c>
      <c r="D35" s="3" t="s">
        <v>96</v>
      </c>
      <c r="E35" s="3">
        <v>47</v>
      </c>
      <c r="F35" s="3">
        <v>0</v>
      </c>
      <c r="G35" s="3">
        <v>23.52</v>
      </c>
      <c r="H35" s="3" t="s">
        <v>149</v>
      </c>
      <c r="I35" s="3" t="s">
        <v>150</v>
      </c>
      <c r="J35" s="13" t="s">
        <v>151</v>
      </c>
      <c r="L35" s="3">
        <f t="shared" ref="L35:L36" si="2">39/40</f>
        <v>0.97499999999999998</v>
      </c>
      <c r="N35" t="str">
        <f t="shared" si="0"/>
        <v>audlt</v>
      </c>
    </row>
    <row r="36" spans="1:14">
      <c r="A36" s="3">
        <v>44</v>
      </c>
      <c r="B36" s="3" t="s">
        <v>13</v>
      </c>
      <c r="C36" s="3">
        <v>18</v>
      </c>
      <c r="D36" s="3" t="s">
        <v>96</v>
      </c>
      <c r="E36" s="3">
        <v>47</v>
      </c>
      <c r="F36" s="3">
        <v>1</v>
      </c>
      <c r="G36" s="3">
        <v>22.687999999999999</v>
      </c>
      <c r="H36" s="3" t="s">
        <v>15</v>
      </c>
      <c r="I36" s="3" t="s">
        <v>152</v>
      </c>
      <c r="J36" s="13" t="s">
        <v>153</v>
      </c>
      <c r="L36" s="3">
        <f t="shared" si="2"/>
        <v>0.97499999999999998</v>
      </c>
      <c r="N36" t="str">
        <f t="shared" si="0"/>
        <v>audlt</v>
      </c>
    </row>
    <row r="37" spans="1:14">
      <c r="A37" s="3">
        <v>44</v>
      </c>
      <c r="B37" s="3" t="s">
        <v>13</v>
      </c>
      <c r="C37" s="3">
        <v>18</v>
      </c>
      <c r="D37" s="3" t="s">
        <v>96</v>
      </c>
      <c r="E37" s="3">
        <v>47</v>
      </c>
      <c r="F37" s="3">
        <v>2</v>
      </c>
      <c r="G37" s="3">
        <v>47.584000000000003</v>
      </c>
      <c r="H37" s="3" t="s">
        <v>15</v>
      </c>
      <c r="I37" s="3" t="s">
        <v>154</v>
      </c>
      <c r="J37" s="3" t="s">
        <v>155</v>
      </c>
      <c r="L37" s="6">
        <f>78/80</f>
        <v>0.97499999999999998</v>
      </c>
      <c r="N37" t="str">
        <f t="shared" si="0"/>
        <v>audlt</v>
      </c>
    </row>
    <row r="38" spans="1:14">
      <c r="A38" s="3">
        <v>45</v>
      </c>
      <c r="B38" s="3" t="s">
        <v>13</v>
      </c>
      <c r="C38" s="3">
        <v>18</v>
      </c>
      <c r="D38" s="3" t="s">
        <v>96</v>
      </c>
      <c r="E38" s="3">
        <v>48</v>
      </c>
      <c r="F38" s="3">
        <v>0</v>
      </c>
      <c r="G38" s="3">
        <v>22.1</v>
      </c>
      <c r="H38" s="13" t="s">
        <v>156</v>
      </c>
      <c r="I38" s="3" t="s">
        <v>157</v>
      </c>
      <c r="J38" s="13" t="s">
        <v>156</v>
      </c>
      <c r="L38" s="3">
        <v>1</v>
      </c>
      <c r="N38" t="str">
        <f t="shared" si="0"/>
        <v>audlt</v>
      </c>
    </row>
    <row r="39" spans="1:14">
      <c r="A39" s="3">
        <v>45</v>
      </c>
      <c r="B39" s="3" t="s">
        <v>13</v>
      </c>
      <c r="C39" s="3">
        <v>18</v>
      </c>
      <c r="D39" s="3" t="s">
        <v>96</v>
      </c>
      <c r="E39" s="3">
        <v>48</v>
      </c>
      <c r="F39" s="3">
        <v>1</v>
      </c>
      <c r="G39" s="3">
        <v>20.317437999999999</v>
      </c>
      <c r="H39" s="12" t="s">
        <v>158</v>
      </c>
      <c r="I39" s="3" t="s">
        <v>159</v>
      </c>
      <c r="J39" s="3" t="s">
        <v>160</v>
      </c>
      <c r="L39" s="6">
        <f>38/40</f>
        <v>0.95</v>
      </c>
      <c r="N39" t="str">
        <f t="shared" si="0"/>
        <v>audlt</v>
      </c>
    </row>
    <row r="40" spans="1:14">
      <c r="A40" s="3">
        <v>45</v>
      </c>
      <c r="B40" s="3" t="s">
        <v>13</v>
      </c>
      <c r="C40" s="3">
        <v>18</v>
      </c>
      <c r="D40" s="3" t="s">
        <v>96</v>
      </c>
      <c r="E40" s="3">
        <v>48</v>
      </c>
      <c r="F40" s="3">
        <v>2</v>
      </c>
      <c r="G40" s="3">
        <v>38.734999999999999</v>
      </c>
      <c r="H40" s="12" t="s">
        <v>161</v>
      </c>
      <c r="I40" s="3" t="s">
        <v>162</v>
      </c>
      <c r="J40" s="3" t="s">
        <v>163</v>
      </c>
      <c r="L40" s="6">
        <f>78/80</f>
        <v>0.97499999999999998</v>
      </c>
      <c r="N40" t="str">
        <f t="shared" si="0"/>
        <v>audlt</v>
      </c>
    </row>
    <row r="41" spans="1:14">
      <c r="A41" s="3">
        <v>46</v>
      </c>
      <c r="B41" s="3" t="s">
        <v>31</v>
      </c>
      <c r="C41" s="3">
        <v>18</v>
      </c>
      <c r="D41" s="3" t="s">
        <v>96</v>
      </c>
      <c r="E41" s="3">
        <v>49</v>
      </c>
      <c r="F41" s="3">
        <v>0</v>
      </c>
      <c r="G41" s="3">
        <v>31.457812000000001</v>
      </c>
      <c r="H41" s="3" t="s">
        <v>15</v>
      </c>
      <c r="I41" s="3" t="s">
        <v>164</v>
      </c>
      <c r="J41" s="3" t="s">
        <v>15</v>
      </c>
      <c r="L41" s="3">
        <v>1</v>
      </c>
      <c r="N41" t="str">
        <f t="shared" si="0"/>
        <v>audlt</v>
      </c>
    </row>
    <row r="42" spans="1:14">
      <c r="A42" s="3">
        <v>46</v>
      </c>
      <c r="B42" s="3" t="s">
        <v>31</v>
      </c>
      <c r="C42" s="3">
        <v>18</v>
      </c>
      <c r="D42" s="3" t="s">
        <v>96</v>
      </c>
      <c r="E42" s="3">
        <v>49</v>
      </c>
      <c r="F42" s="3">
        <v>1</v>
      </c>
      <c r="G42" s="3">
        <v>29.137812</v>
      </c>
      <c r="H42" s="3" t="s">
        <v>15</v>
      </c>
      <c r="I42" s="3" t="s">
        <v>165</v>
      </c>
      <c r="J42" s="3" t="s">
        <v>15</v>
      </c>
      <c r="L42" s="3">
        <v>1</v>
      </c>
      <c r="N42" t="str">
        <f t="shared" si="0"/>
        <v>audlt</v>
      </c>
    </row>
    <row r="43" spans="1:14">
      <c r="A43" s="3">
        <v>46</v>
      </c>
      <c r="B43" s="3" t="s">
        <v>31</v>
      </c>
      <c r="C43" s="3">
        <v>18</v>
      </c>
      <c r="D43" s="3" t="s">
        <v>96</v>
      </c>
      <c r="E43" s="3">
        <v>49</v>
      </c>
      <c r="F43" s="3">
        <v>2</v>
      </c>
      <c r="G43" s="3">
        <v>44.217813</v>
      </c>
      <c r="H43" s="13" t="s">
        <v>71</v>
      </c>
      <c r="I43" s="3" t="s">
        <v>116</v>
      </c>
      <c r="J43" s="13" t="s">
        <v>71</v>
      </c>
      <c r="L43" s="3">
        <v>1</v>
      </c>
      <c r="N43" t="str">
        <f t="shared" si="0"/>
        <v>audlt</v>
      </c>
    </row>
    <row r="44" spans="1:14">
      <c r="A44" s="3">
        <v>47</v>
      </c>
      <c r="B44" s="3" t="s">
        <v>31</v>
      </c>
      <c r="C44" s="3">
        <v>11</v>
      </c>
      <c r="D44" s="3" t="s">
        <v>96</v>
      </c>
      <c r="E44" s="3">
        <v>50</v>
      </c>
      <c r="F44" s="3">
        <v>0</v>
      </c>
      <c r="G44" s="3">
        <v>36.325313000000001</v>
      </c>
      <c r="H44" s="3" t="s">
        <v>166</v>
      </c>
      <c r="I44" s="3" t="s">
        <v>167</v>
      </c>
      <c r="J44" s="3" t="s">
        <v>168</v>
      </c>
      <c r="L44" s="3">
        <f>39/40</f>
        <v>0.97499999999999998</v>
      </c>
      <c r="N44" t="str">
        <f t="shared" si="0"/>
        <v>child</v>
      </c>
    </row>
    <row r="45" spans="1:14">
      <c r="A45" s="3">
        <v>47</v>
      </c>
      <c r="B45" s="3" t="s">
        <v>31</v>
      </c>
      <c r="C45" s="3">
        <v>11</v>
      </c>
      <c r="D45" s="3" t="s">
        <v>96</v>
      </c>
      <c r="E45" s="3">
        <v>50</v>
      </c>
      <c r="F45" s="3">
        <v>1</v>
      </c>
      <c r="G45" s="3">
        <v>34.597749999999998</v>
      </c>
      <c r="H45" s="3" t="s">
        <v>169</v>
      </c>
      <c r="I45" s="3" t="s">
        <v>170</v>
      </c>
      <c r="J45" s="3" t="s">
        <v>171</v>
      </c>
      <c r="L45" s="6">
        <f>37/40</f>
        <v>0.92500000000000004</v>
      </c>
      <c r="N45" t="str">
        <f t="shared" si="0"/>
        <v>child</v>
      </c>
    </row>
    <row r="46" spans="1:14">
      <c r="A46" s="3">
        <v>47</v>
      </c>
      <c r="B46" s="3" t="s">
        <v>31</v>
      </c>
      <c r="C46" s="3">
        <v>11</v>
      </c>
      <c r="D46" s="3" t="s">
        <v>96</v>
      </c>
      <c r="E46" s="3">
        <v>50</v>
      </c>
      <c r="F46" s="3">
        <v>2</v>
      </c>
      <c r="G46" s="3">
        <v>59.850124999999998</v>
      </c>
      <c r="H46" s="3" t="s">
        <v>172</v>
      </c>
      <c r="I46" s="3" t="s">
        <v>173</v>
      </c>
      <c r="J46" s="3" t="s">
        <v>174</v>
      </c>
      <c r="L46" s="6">
        <f>78/80</f>
        <v>0.97499999999999998</v>
      </c>
      <c r="N46" t="str">
        <f t="shared" si="0"/>
        <v>child</v>
      </c>
    </row>
    <row r="47" spans="1:14">
      <c r="A47" s="3">
        <v>48</v>
      </c>
      <c r="B47" s="3" t="s">
        <v>31</v>
      </c>
      <c r="C47" s="3">
        <v>18</v>
      </c>
      <c r="D47" s="3" t="s">
        <v>96</v>
      </c>
      <c r="E47" s="3">
        <v>51</v>
      </c>
      <c r="F47" s="3">
        <v>0</v>
      </c>
      <c r="G47" s="3">
        <v>25.368437</v>
      </c>
      <c r="H47" s="3" t="s">
        <v>15</v>
      </c>
      <c r="I47" s="3" t="s">
        <v>175</v>
      </c>
      <c r="J47" s="13" t="s">
        <v>176</v>
      </c>
      <c r="L47" s="3">
        <f>39/40</f>
        <v>0.97499999999999998</v>
      </c>
      <c r="N47" t="str">
        <f t="shared" si="0"/>
        <v>audlt</v>
      </c>
    </row>
    <row r="48" spans="1:14">
      <c r="A48" s="3">
        <v>48</v>
      </c>
      <c r="B48" s="3" t="s">
        <v>31</v>
      </c>
      <c r="C48" s="3">
        <v>18</v>
      </c>
      <c r="D48" s="3" t="s">
        <v>96</v>
      </c>
      <c r="E48" s="3">
        <v>51</v>
      </c>
      <c r="F48" s="3">
        <v>1</v>
      </c>
      <c r="G48" s="3">
        <v>25.339375</v>
      </c>
      <c r="H48" s="3" t="s">
        <v>158</v>
      </c>
      <c r="I48" s="3" t="s">
        <v>177</v>
      </c>
      <c r="J48" s="3" t="s">
        <v>160</v>
      </c>
      <c r="L48" s="3">
        <v>1</v>
      </c>
      <c r="N48" t="str">
        <f t="shared" si="0"/>
        <v>audlt</v>
      </c>
    </row>
    <row r="49" spans="1:14">
      <c r="A49" s="3">
        <v>48</v>
      </c>
      <c r="B49" s="3" t="s">
        <v>31</v>
      </c>
      <c r="C49" s="3">
        <v>18</v>
      </c>
      <c r="D49" s="3" t="s">
        <v>96</v>
      </c>
      <c r="E49" s="3">
        <v>51</v>
      </c>
      <c r="F49" s="3">
        <v>2</v>
      </c>
      <c r="G49" s="3">
        <v>50.591062000000001</v>
      </c>
      <c r="H49" s="3" t="s">
        <v>15</v>
      </c>
      <c r="I49" s="3" t="s">
        <v>178</v>
      </c>
      <c r="J49" s="3" t="s">
        <v>179</v>
      </c>
      <c r="L49" s="3">
        <f>79/80</f>
        <v>0.98750000000000004</v>
      </c>
      <c r="N49" t="str">
        <f t="shared" si="0"/>
        <v>audlt</v>
      </c>
    </row>
    <row r="50" spans="1:14">
      <c r="A50" s="3">
        <v>49</v>
      </c>
      <c r="B50" s="3" t="s">
        <v>13</v>
      </c>
      <c r="C50" s="3">
        <v>15</v>
      </c>
      <c r="D50" s="3" t="s">
        <v>96</v>
      </c>
      <c r="E50" s="3">
        <v>52</v>
      </c>
      <c r="F50" s="3">
        <v>0</v>
      </c>
      <c r="G50" s="3">
        <v>24.055875</v>
      </c>
      <c r="H50" s="3" t="s">
        <v>15</v>
      </c>
      <c r="I50" s="3" t="s">
        <v>180</v>
      </c>
      <c r="J50" s="3" t="s">
        <v>15</v>
      </c>
      <c r="L50" s="3">
        <v>1</v>
      </c>
      <c r="N50" t="str">
        <f t="shared" si="0"/>
        <v>child</v>
      </c>
    </row>
    <row r="51" spans="1:14">
      <c r="A51" s="3">
        <v>49</v>
      </c>
      <c r="B51" s="3" t="s">
        <v>13</v>
      </c>
      <c r="C51" s="3">
        <v>15</v>
      </c>
      <c r="D51" s="3" t="s">
        <v>96</v>
      </c>
      <c r="E51" s="3">
        <v>52</v>
      </c>
      <c r="F51" s="3">
        <v>1</v>
      </c>
      <c r="G51" s="3">
        <v>22.291187000000001</v>
      </c>
      <c r="H51" s="3" t="s">
        <v>15</v>
      </c>
      <c r="I51" s="3" t="s">
        <v>111</v>
      </c>
      <c r="J51" s="3" t="s">
        <v>15</v>
      </c>
      <c r="L51" s="3">
        <v>1</v>
      </c>
      <c r="N51" t="str">
        <f t="shared" si="0"/>
        <v>child</v>
      </c>
    </row>
    <row r="52" spans="1:14">
      <c r="A52" s="3">
        <v>49</v>
      </c>
      <c r="B52" s="3" t="s">
        <v>13</v>
      </c>
      <c r="C52" s="3">
        <v>15</v>
      </c>
      <c r="D52" s="3" t="s">
        <v>96</v>
      </c>
      <c r="E52" s="3">
        <v>52</v>
      </c>
      <c r="F52" s="3">
        <v>2</v>
      </c>
      <c r="G52" s="3">
        <v>43.421312</v>
      </c>
      <c r="H52" s="12" t="s">
        <v>71</v>
      </c>
      <c r="I52" s="3" t="s">
        <v>181</v>
      </c>
      <c r="J52" s="3" t="s">
        <v>182</v>
      </c>
      <c r="L52" s="3">
        <f>79/80</f>
        <v>0.98750000000000004</v>
      </c>
      <c r="N52" t="str">
        <f t="shared" si="0"/>
        <v>child</v>
      </c>
    </row>
    <row r="53" spans="1:14">
      <c r="A53" s="3">
        <v>50</v>
      </c>
      <c r="B53" s="3" t="s">
        <v>13</v>
      </c>
      <c r="C53" s="3">
        <v>9</v>
      </c>
      <c r="D53" s="3" t="s">
        <v>96</v>
      </c>
      <c r="E53" s="3">
        <v>53</v>
      </c>
      <c r="F53" s="3">
        <v>0</v>
      </c>
      <c r="G53" s="3">
        <v>34.454813000000001</v>
      </c>
      <c r="H53" s="3" t="s">
        <v>15</v>
      </c>
      <c r="I53" s="3" t="s">
        <v>183</v>
      </c>
      <c r="J53" s="13" t="s">
        <v>184</v>
      </c>
      <c r="L53" s="3">
        <f>39/40</f>
        <v>0.97499999999999998</v>
      </c>
      <c r="N53" t="str">
        <f t="shared" si="0"/>
        <v>child</v>
      </c>
    </row>
    <row r="54" spans="1:14">
      <c r="A54" s="3">
        <v>50</v>
      </c>
      <c r="B54" s="3" t="s">
        <v>13</v>
      </c>
      <c r="C54" s="3">
        <v>9</v>
      </c>
      <c r="D54" s="3" t="s">
        <v>96</v>
      </c>
      <c r="E54" s="3">
        <v>53</v>
      </c>
      <c r="F54" s="3">
        <v>1</v>
      </c>
      <c r="G54" s="3">
        <v>30.905438</v>
      </c>
      <c r="H54" s="3" t="s">
        <v>185</v>
      </c>
      <c r="I54" s="3" t="s">
        <v>186</v>
      </c>
      <c r="J54" s="3" t="s">
        <v>187</v>
      </c>
      <c r="K54" s="3" t="s">
        <v>188</v>
      </c>
      <c r="L54" s="6">
        <f>37/40</f>
        <v>0.92500000000000004</v>
      </c>
      <c r="N54" t="str">
        <f t="shared" si="0"/>
        <v>child</v>
      </c>
    </row>
    <row r="55" spans="1:14">
      <c r="A55" s="3">
        <v>50</v>
      </c>
      <c r="B55" s="3" t="s">
        <v>13</v>
      </c>
      <c r="C55" s="3">
        <v>9</v>
      </c>
      <c r="D55" s="3" t="s">
        <v>96</v>
      </c>
      <c r="E55" s="3">
        <v>53</v>
      </c>
      <c r="F55" s="3">
        <v>2</v>
      </c>
      <c r="G55" s="3">
        <v>59.307437</v>
      </c>
      <c r="H55" s="3" t="s">
        <v>189</v>
      </c>
      <c r="I55" s="3" t="s">
        <v>190</v>
      </c>
      <c r="J55" s="3" t="s">
        <v>191</v>
      </c>
      <c r="L55" s="6">
        <f>77/80</f>
        <v>0.96250000000000002</v>
      </c>
      <c r="N55" t="str">
        <f t="shared" si="0"/>
        <v>child</v>
      </c>
    </row>
    <row r="56" spans="1:14">
      <c r="A56" s="3">
        <v>51</v>
      </c>
      <c r="B56" s="3" t="s">
        <v>13</v>
      </c>
      <c r="C56" s="3">
        <v>18</v>
      </c>
      <c r="D56" s="3" t="s">
        <v>96</v>
      </c>
      <c r="E56" s="3">
        <v>54</v>
      </c>
      <c r="F56" s="3">
        <v>0</v>
      </c>
      <c r="G56" s="3">
        <v>19.946313</v>
      </c>
      <c r="H56" s="3" t="s">
        <v>15</v>
      </c>
      <c r="I56" s="3" t="s">
        <v>113</v>
      </c>
      <c r="J56" s="3" t="s">
        <v>15</v>
      </c>
      <c r="L56" s="3">
        <v>1</v>
      </c>
      <c r="N56" t="str">
        <f t="shared" si="0"/>
        <v>audlt</v>
      </c>
    </row>
    <row r="57" spans="1:14">
      <c r="A57" s="3">
        <v>51</v>
      </c>
      <c r="B57" s="3" t="s">
        <v>13</v>
      </c>
      <c r="C57" s="3">
        <v>18</v>
      </c>
      <c r="D57" s="3" t="s">
        <v>96</v>
      </c>
      <c r="E57" s="3">
        <v>54</v>
      </c>
      <c r="F57" s="3">
        <v>1</v>
      </c>
      <c r="G57" s="3">
        <v>20.631250000000001</v>
      </c>
      <c r="H57" s="3" t="s">
        <v>15</v>
      </c>
      <c r="I57" s="3" t="s">
        <v>111</v>
      </c>
      <c r="J57" s="3" t="s">
        <v>15</v>
      </c>
      <c r="L57" s="3">
        <v>1</v>
      </c>
      <c r="N57" t="str">
        <f t="shared" si="0"/>
        <v>audlt</v>
      </c>
    </row>
    <row r="58" spans="1:14">
      <c r="A58" s="3">
        <v>51</v>
      </c>
      <c r="B58" s="3" t="s">
        <v>13</v>
      </c>
      <c r="C58" s="3">
        <v>18</v>
      </c>
      <c r="D58" s="3" t="s">
        <v>96</v>
      </c>
      <c r="E58" s="3">
        <v>54</v>
      </c>
      <c r="F58" s="3">
        <v>2</v>
      </c>
      <c r="G58" s="3">
        <v>40.365499999999997</v>
      </c>
      <c r="H58" s="12" t="s">
        <v>71</v>
      </c>
      <c r="I58" s="3" t="s">
        <v>192</v>
      </c>
      <c r="J58" s="3" t="s">
        <v>193</v>
      </c>
      <c r="K58" s="3" t="s">
        <v>194</v>
      </c>
      <c r="L58" s="6">
        <f>79/80</f>
        <v>0.98750000000000004</v>
      </c>
      <c r="N58" t="str">
        <f t="shared" si="0"/>
        <v>audlt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7"/>
  <sheetViews>
    <sheetView tabSelected="1" topLeftCell="I1" workbookViewId="0">
      <selection activeCell="O16" sqref="O16:Q19"/>
    </sheetView>
  </sheetViews>
  <sheetFormatPr defaultColWidth="14.44140625" defaultRowHeight="15.75" customHeight="1"/>
  <cols>
    <col min="8" max="8" width="23.88671875" customWidth="1"/>
    <col min="9" max="9" width="46.109375" customWidth="1"/>
    <col min="10" max="10" width="24.5546875" customWidth="1"/>
    <col min="11" max="11" width="24" customWidth="1"/>
    <col min="15" max="15" width="13.33203125" bestFit="1" customWidth="1"/>
    <col min="16" max="16" width="16.5546875" bestFit="1" customWidth="1"/>
    <col min="17" max="17" width="15.6640625" bestFit="1" customWidth="1"/>
    <col min="18" max="18" width="11.21875" bestFit="1" customWidth="1"/>
    <col min="19" max="19" width="11.5546875" bestFit="1"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2" t="s">
        <v>289</v>
      </c>
    </row>
    <row r="2" spans="1:19">
      <c r="A2" s="3">
        <v>24</v>
      </c>
      <c r="B2" s="3" t="s">
        <v>13</v>
      </c>
      <c r="C2" s="3">
        <v>9</v>
      </c>
      <c r="D2" s="3" t="s">
        <v>195</v>
      </c>
      <c r="E2" s="3">
        <v>27</v>
      </c>
      <c r="F2" s="3">
        <v>0</v>
      </c>
      <c r="G2" s="3">
        <v>33.814686999999999</v>
      </c>
      <c r="H2" s="12" t="s">
        <v>196</v>
      </c>
      <c r="I2" s="3" t="s">
        <v>197</v>
      </c>
      <c r="J2" s="3" t="s">
        <v>198</v>
      </c>
      <c r="L2" s="6">
        <f>39/40</f>
        <v>0.97499999999999998</v>
      </c>
      <c r="M2" s="6">
        <f>AVERAGE(L2:L70)</f>
        <v>0.92964285714285699</v>
      </c>
      <c r="N2" t="str">
        <f>IF(C2&lt;18,"child", "audlt")</f>
        <v>child</v>
      </c>
    </row>
    <row r="3" spans="1:19">
      <c r="A3" s="3">
        <v>24</v>
      </c>
      <c r="B3" s="3" t="s">
        <v>13</v>
      </c>
      <c r="C3" s="3">
        <v>9</v>
      </c>
      <c r="D3" s="3" t="s">
        <v>195</v>
      </c>
      <c r="E3" s="3">
        <v>27</v>
      </c>
      <c r="F3" s="3">
        <v>1</v>
      </c>
      <c r="H3" s="3" t="s">
        <v>199</v>
      </c>
      <c r="I3" s="3" t="s">
        <v>200</v>
      </c>
      <c r="J3" s="3" t="s">
        <v>201</v>
      </c>
      <c r="L3" s="6">
        <f>34/40</f>
        <v>0.85</v>
      </c>
      <c r="N3" t="str">
        <f t="shared" ref="N3:N37" si="0">IF(C3&lt;18,"child", "audlt")</f>
        <v>child</v>
      </c>
    </row>
    <row r="4" spans="1:19">
      <c r="A4" s="3">
        <v>24</v>
      </c>
      <c r="B4" s="3" t="s">
        <v>13</v>
      </c>
      <c r="C4" s="3">
        <v>9</v>
      </c>
      <c r="D4" s="3" t="s">
        <v>195</v>
      </c>
      <c r="E4" s="3">
        <v>27</v>
      </c>
      <c r="F4" s="3">
        <v>2</v>
      </c>
      <c r="G4" s="3">
        <v>59.636313000000001</v>
      </c>
      <c r="H4" s="3" t="s">
        <v>15</v>
      </c>
      <c r="I4" s="3" t="s">
        <v>202</v>
      </c>
      <c r="J4" s="3" t="s">
        <v>203</v>
      </c>
      <c r="L4" s="6">
        <f>68/80</f>
        <v>0.85</v>
      </c>
      <c r="N4" t="str">
        <f t="shared" si="0"/>
        <v>child</v>
      </c>
    </row>
    <row r="5" spans="1:19">
      <c r="A5" s="3">
        <v>25</v>
      </c>
      <c r="B5" s="3" t="s">
        <v>13</v>
      </c>
      <c r="C5" s="3">
        <v>18</v>
      </c>
      <c r="D5" s="3" t="s">
        <v>195</v>
      </c>
      <c r="E5" s="3">
        <v>28</v>
      </c>
      <c r="F5" s="3">
        <v>0</v>
      </c>
      <c r="G5" s="3">
        <v>21.44</v>
      </c>
      <c r="H5" s="3" t="s">
        <v>15</v>
      </c>
      <c r="I5" s="3" t="s">
        <v>204</v>
      </c>
      <c r="J5" s="10" t="s">
        <v>205</v>
      </c>
      <c r="L5" s="6">
        <f>39/40</f>
        <v>0.97499999999999998</v>
      </c>
      <c r="N5" t="str">
        <f t="shared" si="0"/>
        <v>audlt</v>
      </c>
      <c r="O5" s="17" t="s">
        <v>284</v>
      </c>
      <c r="P5" t="s">
        <v>297</v>
      </c>
      <c r="Q5" t="s">
        <v>296</v>
      </c>
      <c r="R5" t="s">
        <v>298</v>
      </c>
      <c r="S5" t="s">
        <v>295</v>
      </c>
    </row>
    <row r="6" spans="1:19">
      <c r="A6" s="3">
        <v>25</v>
      </c>
      <c r="B6" s="3" t="s">
        <v>13</v>
      </c>
      <c r="C6" s="3">
        <v>18</v>
      </c>
      <c r="D6" s="3" t="s">
        <v>195</v>
      </c>
      <c r="E6" s="3">
        <v>28</v>
      </c>
      <c r="F6" s="3">
        <v>1</v>
      </c>
      <c r="G6" s="3">
        <v>17.589124999999999</v>
      </c>
      <c r="H6" s="3" t="s">
        <v>206</v>
      </c>
      <c r="I6" s="3" t="s">
        <v>204</v>
      </c>
      <c r="J6" s="3" t="s">
        <v>207</v>
      </c>
      <c r="L6" s="6">
        <f>37/40</f>
        <v>0.92500000000000004</v>
      </c>
      <c r="N6" t="str">
        <f t="shared" si="0"/>
        <v>audlt</v>
      </c>
      <c r="O6" s="18" t="s">
        <v>13</v>
      </c>
      <c r="P6" s="21">
        <v>16.714285714285715</v>
      </c>
      <c r="Q6" s="23">
        <v>0.9136904761904765</v>
      </c>
      <c r="R6" s="21">
        <v>31.382954105263156</v>
      </c>
      <c r="S6" s="19">
        <v>21</v>
      </c>
    </row>
    <row r="7" spans="1:19">
      <c r="A7" s="3">
        <v>25</v>
      </c>
      <c r="B7" s="3" t="s">
        <v>13</v>
      </c>
      <c r="C7" s="3">
        <v>18</v>
      </c>
      <c r="D7" s="3" t="s">
        <v>195</v>
      </c>
      <c r="E7" s="3">
        <v>28</v>
      </c>
      <c r="F7" s="3">
        <v>2</v>
      </c>
      <c r="G7" s="3">
        <v>35.03</v>
      </c>
      <c r="H7" s="12" t="s">
        <v>208</v>
      </c>
      <c r="I7" s="3" t="s">
        <v>209</v>
      </c>
      <c r="J7" s="3" t="s">
        <v>210</v>
      </c>
      <c r="L7" s="6">
        <f>34/40</f>
        <v>0.85</v>
      </c>
      <c r="N7" t="str">
        <f t="shared" si="0"/>
        <v>audlt</v>
      </c>
      <c r="O7" s="20" t="s">
        <v>290</v>
      </c>
      <c r="P7" s="21">
        <v>18</v>
      </c>
      <c r="Q7" s="23">
        <v>0.91736111111111129</v>
      </c>
      <c r="R7" s="21">
        <v>29.577948705882349</v>
      </c>
      <c r="S7" s="19">
        <v>18</v>
      </c>
    </row>
    <row r="8" spans="1:19">
      <c r="A8" s="3">
        <v>26</v>
      </c>
      <c r="B8" s="3" t="s">
        <v>13</v>
      </c>
      <c r="C8" s="3">
        <v>18</v>
      </c>
      <c r="D8" s="3" t="s">
        <v>195</v>
      </c>
      <c r="E8" s="3">
        <v>29</v>
      </c>
      <c r="F8" s="3">
        <v>0</v>
      </c>
      <c r="G8" s="3">
        <v>18.837250000000001</v>
      </c>
      <c r="H8" s="3" t="s">
        <v>211</v>
      </c>
      <c r="I8" s="3" t="s">
        <v>212</v>
      </c>
      <c r="J8" s="3" t="s">
        <v>211</v>
      </c>
      <c r="L8" s="3">
        <v>1</v>
      </c>
      <c r="N8" t="str">
        <f t="shared" si="0"/>
        <v>audlt</v>
      </c>
      <c r="O8" s="20" t="s">
        <v>291</v>
      </c>
      <c r="P8" s="21">
        <v>9</v>
      </c>
      <c r="Q8" s="23">
        <v>0.89166666666666661</v>
      </c>
      <c r="R8" s="21">
        <v>46.725499999999997</v>
      </c>
      <c r="S8" s="19">
        <v>3</v>
      </c>
    </row>
    <row r="9" spans="1:19">
      <c r="A9" s="3">
        <v>26</v>
      </c>
      <c r="B9" s="3" t="s">
        <v>13</v>
      </c>
      <c r="C9" s="3">
        <v>18</v>
      </c>
      <c r="D9" s="3" t="s">
        <v>195</v>
      </c>
      <c r="E9" s="3">
        <v>29</v>
      </c>
      <c r="F9" s="3">
        <v>1</v>
      </c>
      <c r="G9" s="3">
        <v>17.760812999999999</v>
      </c>
      <c r="H9" s="3" t="s">
        <v>15</v>
      </c>
      <c r="I9" s="3" t="s">
        <v>213</v>
      </c>
      <c r="J9" s="3" t="s">
        <v>214</v>
      </c>
      <c r="L9" s="6">
        <f>38/40</f>
        <v>0.95</v>
      </c>
      <c r="N9" t="str">
        <f t="shared" si="0"/>
        <v>audlt</v>
      </c>
      <c r="O9" s="18" t="s">
        <v>31</v>
      </c>
      <c r="P9" s="21">
        <v>14.4</v>
      </c>
      <c r="Q9" s="23">
        <v>0.95357142857142863</v>
      </c>
      <c r="R9" s="21">
        <v>31.853428642857136</v>
      </c>
      <c r="S9" s="19">
        <v>15</v>
      </c>
    </row>
    <row r="10" spans="1:19">
      <c r="A10" s="3">
        <v>26</v>
      </c>
      <c r="B10" s="3" t="s">
        <v>13</v>
      </c>
      <c r="C10" s="3">
        <v>18</v>
      </c>
      <c r="D10" s="3" t="s">
        <v>195</v>
      </c>
      <c r="E10" s="3">
        <v>29</v>
      </c>
      <c r="F10" s="3">
        <v>2</v>
      </c>
      <c r="H10" s="3" t="s">
        <v>215</v>
      </c>
      <c r="I10" s="3" t="s">
        <v>216</v>
      </c>
      <c r="J10" s="3" t="s">
        <v>217</v>
      </c>
      <c r="L10" s="6">
        <f>71/80</f>
        <v>0.88749999999999996</v>
      </c>
      <c r="N10" t="str">
        <f t="shared" si="0"/>
        <v>audlt</v>
      </c>
      <c r="O10" s="20" t="s">
        <v>290</v>
      </c>
      <c r="P10" s="21">
        <v>18</v>
      </c>
      <c r="Q10" s="23">
        <v>0.94861111111111129</v>
      </c>
      <c r="R10" s="21">
        <v>31.953416777777775</v>
      </c>
      <c r="S10" s="19">
        <v>9</v>
      </c>
    </row>
    <row r="11" spans="1:19">
      <c r="A11" s="3">
        <v>27</v>
      </c>
      <c r="B11" s="3" t="s">
        <v>31</v>
      </c>
      <c r="C11" s="3">
        <v>18</v>
      </c>
      <c r="D11" s="3" t="s">
        <v>195</v>
      </c>
      <c r="E11" s="3">
        <v>30</v>
      </c>
      <c r="F11" s="3">
        <v>0</v>
      </c>
      <c r="G11" s="3">
        <v>27.037375000000001</v>
      </c>
      <c r="H11" s="3" t="s">
        <v>15</v>
      </c>
      <c r="I11" s="3" t="s">
        <v>218</v>
      </c>
      <c r="J11" s="13" t="s">
        <v>219</v>
      </c>
      <c r="L11" s="6">
        <f t="shared" ref="L11:L12" si="1">39/40</f>
        <v>0.97499999999999998</v>
      </c>
      <c r="N11" t="str">
        <f t="shared" si="0"/>
        <v>audlt</v>
      </c>
      <c r="O11" s="20" t="s">
        <v>291</v>
      </c>
      <c r="P11" s="21">
        <v>9</v>
      </c>
      <c r="Q11" s="23">
        <v>0.96250000000000002</v>
      </c>
      <c r="R11" s="21">
        <v>31.673450000000003</v>
      </c>
      <c r="S11" s="19">
        <v>6</v>
      </c>
    </row>
    <row r="12" spans="1:19">
      <c r="A12" s="3">
        <v>27</v>
      </c>
      <c r="B12" s="3" t="s">
        <v>31</v>
      </c>
      <c r="C12" s="3">
        <v>18</v>
      </c>
      <c r="D12" s="3" t="s">
        <v>195</v>
      </c>
      <c r="E12" s="3">
        <v>30</v>
      </c>
      <c r="F12" s="3">
        <v>1</v>
      </c>
      <c r="G12" s="3">
        <v>24.018750000000001</v>
      </c>
      <c r="H12" s="3" t="s">
        <v>220</v>
      </c>
      <c r="I12" s="3" t="s">
        <v>221</v>
      </c>
      <c r="J12" s="3" t="s">
        <v>222</v>
      </c>
      <c r="L12" s="6">
        <f t="shared" si="1"/>
        <v>0.97499999999999998</v>
      </c>
      <c r="N12" t="str">
        <f t="shared" si="0"/>
        <v>audlt</v>
      </c>
      <c r="O12" s="18" t="s">
        <v>286</v>
      </c>
      <c r="P12" s="21">
        <v>15.75</v>
      </c>
      <c r="Q12" s="23">
        <v>0.92964285714285744</v>
      </c>
      <c r="R12" s="21">
        <v>31.58254936363636</v>
      </c>
      <c r="S12" s="19">
        <v>36</v>
      </c>
    </row>
    <row r="13" spans="1:19">
      <c r="A13" s="3">
        <v>27</v>
      </c>
      <c r="B13" s="3" t="s">
        <v>31</v>
      </c>
      <c r="C13" s="3">
        <v>18</v>
      </c>
      <c r="D13" s="3" t="s">
        <v>195</v>
      </c>
      <c r="E13" s="3">
        <v>30</v>
      </c>
      <c r="F13" s="3">
        <v>2</v>
      </c>
      <c r="G13" s="3">
        <v>52.506749999999997</v>
      </c>
      <c r="H13" s="3" t="s">
        <v>15</v>
      </c>
      <c r="I13" s="3" t="s">
        <v>223</v>
      </c>
      <c r="J13" s="3" t="s">
        <v>224</v>
      </c>
      <c r="L13" s="6">
        <f>77/80</f>
        <v>0.96250000000000002</v>
      </c>
      <c r="N13" t="str">
        <f t="shared" si="0"/>
        <v>audlt</v>
      </c>
    </row>
    <row r="14" spans="1:19">
      <c r="A14" s="3">
        <v>28</v>
      </c>
      <c r="B14" s="3" t="s">
        <v>31</v>
      </c>
      <c r="C14" s="3">
        <v>18</v>
      </c>
      <c r="D14" s="3" t="s">
        <v>195</v>
      </c>
      <c r="E14" s="3">
        <v>31</v>
      </c>
      <c r="F14" s="3">
        <v>0</v>
      </c>
      <c r="G14" s="3">
        <v>25.983125000000001</v>
      </c>
      <c r="H14" s="3" t="s">
        <v>15</v>
      </c>
      <c r="I14" s="3" t="s">
        <v>225</v>
      </c>
      <c r="J14" s="13" t="s">
        <v>176</v>
      </c>
      <c r="L14" s="6">
        <f>39/40</f>
        <v>0.97499999999999998</v>
      </c>
      <c r="N14" t="str">
        <f t="shared" si="0"/>
        <v>audlt</v>
      </c>
    </row>
    <row r="15" spans="1:19">
      <c r="A15" s="3">
        <v>28</v>
      </c>
      <c r="B15" s="3" t="s">
        <v>31</v>
      </c>
      <c r="C15" s="3">
        <v>18</v>
      </c>
      <c r="D15" s="3" t="s">
        <v>195</v>
      </c>
      <c r="E15" s="3">
        <v>31</v>
      </c>
      <c r="F15" s="3">
        <v>1</v>
      </c>
      <c r="G15" s="3">
        <v>24.706063</v>
      </c>
      <c r="H15" s="3" t="s">
        <v>15</v>
      </c>
      <c r="I15" s="3" t="s">
        <v>226</v>
      </c>
      <c r="J15" s="3" t="s">
        <v>227</v>
      </c>
      <c r="L15" s="6">
        <f>38/40</f>
        <v>0.95</v>
      </c>
      <c r="N15" t="str">
        <f t="shared" si="0"/>
        <v>audlt</v>
      </c>
    </row>
    <row r="16" spans="1:19">
      <c r="A16" s="3">
        <v>28</v>
      </c>
      <c r="B16" s="3" t="s">
        <v>31</v>
      </c>
      <c r="C16" s="3">
        <v>18</v>
      </c>
      <c r="D16" s="3" t="s">
        <v>195</v>
      </c>
      <c r="E16" s="3">
        <v>31</v>
      </c>
      <c r="F16" s="3">
        <v>2</v>
      </c>
      <c r="G16" s="3">
        <v>52.175249999999998</v>
      </c>
      <c r="I16" s="3" t="s">
        <v>228</v>
      </c>
      <c r="J16" s="3" t="s">
        <v>229</v>
      </c>
      <c r="K16" s="3" t="s">
        <v>230</v>
      </c>
      <c r="L16" s="6">
        <f>75/80</f>
        <v>0.9375</v>
      </c>
      <c r="N16" t="str">
        <f t="shared" si="0"/>
        <v>audlt</v>
      </c>
      <c r="O16" s="25"/>
      <c r="P16" s="25" t="s">
        <v>307</v>
      </c>
      <c r="Q16" s="25" t="s">
        <v>308</v>
      </c>
    </row>
    <row r="17" spans="1:17">
      <c r="A17" s="3">
        <v>52</v>
      </c>
      <c r="B17" s="3" t="s">
        <v>31</v>
      </c>
      <c r="C17" s="3">
        <v>18</v>
      </c>
      <c r="D17" s="3" t="s">
        <v>195</v>
      </c>
      <c r="E17" s="3">
        <v>55</v>
      </c>
      <c r="F17" s="3">
        <v>0</v>
      </c>
      <c r="G17" s="3">
        <v>23.017813</v>
      </c>
      <c r="H17" s="3" t="s">
        <v>15</v>
      </c>
      <c r="I17" s="3" t="s">
        <v>231</v>
      </c>
      <c r="J17" s="3" t="s">
        <v>232</v>
      </c>
      <c r="L17" s="6">
        <f>38/40</f>
        <v>0.95</v>
      </c>
      <c r="N17" t="str">
        <f t="shared" si="0"/>
        <v>audlt</v>
      </c>
      <c r="O17" s="25" t="s">
        <v>304</v>
      </c>
      <c r="P17" s="25">
        <v>23</v>
      </c>
      <c r="Q17" s="25">
        <v>69</v>
      </c>
    </row>
    <row r="18" spans="1:17">
      <c r="A18" s="3">
        <v>52</v>
      </c>
      <c r="B18" s="3" t="s">
        <v>31</v>
      </c>
      <c r="C18" s="3">
        <v>18</v>
      </c>
      <c r="D18" s="3" t="s">
        <v>195</v>
      </c>
      <c r="E18" s="3">
        <v>55</v>
      </c>
      <c r="F18" s="3">
        <v>1</v>
      </c>
      <c r="G18" s="3">
        <v>21.197813</v>
      </c>
      <c r="H18" s="3" t="s">
        <v>15</v>
      </c>
      <c r="I18" s="3" t="s">
        <v>233</v>
      </c>
      <c r="J18" s="3" t="s">
        <v>234</v>
      </c>
      <c r="L18" s="6">
        <f>36/40</f>
        <v>0.9</v>
      </c>
      <c r="N18" t="str">
        <f t="shared" si="0"/>
        <v>audlt</v>
      </c>
      <c r="O18" s="25" t="s">
        <v>305</v>
      </c>
      <c r="P18" s="25">
        <v>17</v>
      </c>
      <c r="Q18" s="25">
        <v>51</v>
      </c>
    </row>
    <row r="19" spans="1:17">
      <c r="A19" s="3">
        <v>52</v>
      </c>
      <c r="B19" s="3" t="s">
        <v>31</v>
      </c>
      <c r="C19" s="3">
        <v>18</v>
      </c>
      <c r="D19" s="3" t="s">
        <v>195</v>
      </c>
      <c r="E19" s="3">
        <v>55</v>
      </c>
      <c r="F19" s="3">
        <v>2</v>
      </c>
      <c r="G19" s="3">
        <v>36.937812000000001</v>
      </c>
      <c r="H19" s="12" t="s">
        <v>235</v>
      </c>
      <c r="I19" s="3" t="s">
        <v>236</v>
      </c>
      <c r="J19" s="3" t="s">
        <v>237</v>
      </c>
      <c r="L19" s="6">
        <f>73/80</f>
        <v>0.91249999999999998</v>
      </c>
      <c r="N19" t="str">
        <f t="shared" si="0"/>
        <v>audlt</v>
      </c>
      <c r="O19" s="25" t="s">
        <v>306</v>
      </c>
      <c r="P19" s="25">
        <v>19</v>
      </c>
      <c r="Q19" s="25">
        <v>57</v>
      </c>
    </row>
    <row r="20" spans="1:17">
      <c r="A20" s="3">
        <v>53</v>
      </c>
      <c r="B20" s="3" t="s">
        <v>31</v>
      </c>
      <c r="C20" s="3">
        <v>11</v>
      </c>
      <c r="D20" s="3" t="s">
        <v>195</v>
      </c>
      <c r="E20" s="3">
        <v>56</v>
      </c>
      <c r="F20" s="3">
        <v>0</v>
      </c>
      <c r="G20" s="3">
        <v>30.781562000000001</v>
      </c>
      <c r="H20" s="3" t="s">
        <v>238</v>
      </c>
      <c r="I20" s="3" t="s">
        <v>239</v>
      </c>
      <c r="J20" s="3" t="s">
        <v>238</v>
      </c>
      <c r="L20" s="3">
        <v>1</v>
      </c>
      <c r="N20" t="str">
        <f t="shared" si="0"/>
        <v>child</v>
      </c>
    </row>
    <row r="21" spans="1:17">
      <c r="A21" s="3">
        <v>53</v>
      </c>
      <c r="B21" s="3" t="s">
        <v>31</v>
      </c>
      <c r="C21" s="3">
        <v>11</v>
      </c>
      <c r="D21" s="3" t="s">
        <v>195</v>
      </c>
      <c r="E21" s="3">
        <v>56</v>
      </c>
      <c r="F21" s="3">
        <v>1</v>
      </c>
      <c r="G21" s="3">
        <v>25.983125000000001</v>
      </c>
      <c r="H21" s="3" t="s">
        <v>240</v>
      </c>
      <c r="I21" s="3" t="s">
        <v>241</v>
      </c>
      <c r="J21" s="3" t="s">
        <v>242</v>
      </c>
      <c r="L21" s="6">
        <f>39/40</f>
        <v>0.97499999999999998</v>
      </c>
      <c r="N21" t="str">
        <f t="shared" si="0"/>
        <v>child</v>
      </c>
    </row>
    <row r="22" spans="1:17">
      <c r="A22" s="3">
        <v>53</v>
      </c>
      <c r="B22" s="3" t="s">
        <v>31</v>
      </c>
      <c r="C22" s="3">
        <v>11</v>
      </c>
      <c r="D22" s="3" t="s">
        <v>195</v>
      </c>
      <c r="E22" s="3">
        <v>56</v>
      </c>
      <c r="F22" s="3">
        <v>2</v>
      </c>
      <c r="G22" s="3">
        <v>58.936312000000001</v>
      </c>
      <c r="H22" s="3" t="s">
        <v>243</v>
      </c>
      <c r="I22" s="3" t="s">
        <v>244</v>
      </c>
      <c r="J22" s="3" t="s">
        <v>245</v>
      </c>
      <c r="L22" s="6">
        <f>77/80</f>
        <v>0.96250000000000002</v>
      </c>
      <c r="N22" t="str">
        <f t="shared" si="0"/>
        <v>child</v>
      </c>
    </row>
    <row r="23" spans="1:17">
      <c r="A23" s="3">
        <v>54</v>
      </c>
      <c r="B23" s="3" t="s">
        <v>31</v>
      </c>
      <c r="C23" s="3">
        <v>7</v>
      </c>
      <c r="D23" s="3" t="s">
        <v>195</v>
      </c>
      <c r="E23" s="3">
        <v>57</v>
      </c>
      <c r="F23" s="3">
        <v>0</v>
      </c>
      <c r="G23" s="3">
        <v>21.592687999999999</v>
      </c>
      <c r="H23" s="3" t="s">
        <v>15</v>
      </c>
      <c r="I23" s="3" t="s">
        <v>246</v>
      </c>
      <c r="J23" s="3" t="s">
        <v>247</v>
      </c>
      <c r="L23" s="6">
        <f>38/40</f>
        <v>0.95</v>
      </c>
      <c r="N23" t="str">
        <f t="shared" si="0"/>
        <v>child</v>
      </c>
    </row>
    <row r="24" spans="1:17">
      <c r="A24" s="3">
        <v>54</v>
      </c>
      <c r="B24" s="3" t="s">
        <v>31</v>
      </c>
      <c r="C24" s="3">
        <v>7</v>
      </c>
      <c r="D24" s="3" t="s">
        <v>195</v>
      </c>
      <c r="E24" s="3">
        <v>57</v>
      </c>
      <c r="F24" s="3">
        <v>1</v>
      </c>
      <c r="G24" s="3">
        <v>21.073563</v>
      </c>
      <c r="H24" s="3" t="s">
        <v>15</v>
      </c>
      <c r="I24" s="3" t="s">
        <v>248</v>
      </c>
      <c r="J24" s="3" t="s">
        <v>249</v>
      </c>
      <c r="L24" s="6">
        <f>37/40</f>
        <v>0.92500000000000004</v>
      </c>
      <c r="N24" t="str">
        <f t="shared" si="0"/>
        <v>child</v>
      </c>
    </row>
    <row r="25" spans="1:17">
      <c r="A25" s="3">
        <v>54</v>
      </c>
      <c r="B25" s="3" t="s">
        <v>31</v>
      </c>
      <c r="C25" s="3">
        <v>7</v>
      </c>
      <c r="D25" s="3" t="s">
        <v>195</v>
      </c>
      <c r="E25" s="3">
        <v>57</v>
      </c>
      <c r="F25" s="3">
        <v>2</v>
      </c>
      <c r="H25" s="3" t="s">
        <v>250</v>
      </c>
      <c r="N25" t="str">
        <f t="shared" si="0"/>
        <v>child</v>
      </c>
    </row>
    <row r="26" spans="1:17">
      <c r="A26" s="3">
        <v>55</v>
      </c>
      <c r="B26" s="3" t="s">
        <v>13</v>
      </c>
      <c r="C26" s="3">
        <v>18</v>
      </c>
      <c r="D26" s="3" t="s">
        <v>195</v>
      </c>
      <c r="E26" s="3">
        <v>58</v>
      </c>
      <c r="F26" s="3">
        <v>0</v>
      </c>
      <c r="G26" s="3">
        <v>25.514688</v>
      </c>
      <c r="H26" s="3" t="s">
        <v>15</v>
      </c>
      <c r="I26" s="3" t="s">
        <v>251</v>
      </c>
      <c r="J26" s="3" t="s">
        <v>252</v>
      </c>
      <c r="L26" s="6">
        <f>35/40</f>
        <v>0.875</v>
      </c>
      <c r="N26" t="str">
        <f t="shared" si="0"/>
        <v>audlt</v>
      </c>
    </row>
    <row r="27" spans="1:17">
      <c r="A27" s="3">
        <v>55</v>
      </c>
      <c r="B27" s="3" t="s">
        <v>13</v>
      </c>
      <c r="C27" s="3">
        <v>18</v>
      </c>
      <c r="D27" s="3" t="s">
        <v>195</v>
      </c>
      <c r="E27" s="3">
        <v>58</v>
      </c>
      <c r="F27" s="3">
        <v>1</v>
      </c>
      <c r="G27" s="3">
        <v>23.36</v>
      </c>
      <c r="H27" s="12" t="s">
        <v>253</v>
      </c>
      <c r="I27" s="3" t="s">
        <v>254</v>
      </c>
      <c r="J27" s="3" t="s">
        <v>255</v>
      </c>
      <c r="L27" s="6">
        <f>31/40</f>
        <v>0.77500000000000002</v>
      </c>
      <c r="N27" t="str">
        <f t="shared" si="0"/>
        <v>audlt</v>
      </c>
    </row>
    <row r="28" spans="1:17">
      <c r="A28" s="3">
        <v>55</v>
      </c>
      <c r="B28" s="3" t="s">
        <v>13</v>
      </c>
      <c r="C28" s="3">
        <v>18</v>
      </c>
      <c r="D28" s="3" t="s">
        <v>195</v>
      </c>
      <c r="E28" s="3">
        <v>58</v>
      </c>
      <c r="F28" s="3">
        <v>2</v>
      </c>
      <c r="G28" s="3">
        <v>37.055999999999997</v>
      </c>
      <c r="H28" s="12" t="s">
        <v>256</v>
      </c>
      <c r="I28" s="3" t="s">
        <v>257</v>
      </c>
      <c r="J28" s="3" t="s">
        <v>258</v>
      </c>
      <c r="L28" s="6">
        <f>69/80</f>
        <v>0.86250000000000004</v>
      </c>
      <c r="N28" t="str">
        <f t="shared" si="0"/>
        <v>audlt</v>
      </c>
    </row>
    <row r="29" spans="1:17">
      <c r="A29" s="3">
        <v>56</v>
      </c>
      <c r="B29" s="3" t="s">
        <v>13</v>
      </c>
      <c r="C29" s="3">
        <v>18</v>
      </c>
      <c r="D29" s="3" t="s">
        <v>195</v>
      </c>
      <c r="E29" s="3">
        <v>59</v>
      </c>
      <c r="F29" s="3">
        <v>0</v>
      </c>
      <c r="G29" s="3">
        <v>37.055999999999997</v>
      </c>
      <c r="H29" s="3" t="s">
        <v>15</v>
      </c>
      <c r="I29" s="3" t="s">
        <v>257</v>
      </c>
      <c r="J29" s="3" t="s">
        <v>259</v>
      </c>
      <c r="L29" s="6">
        <f>37/40</f>
        <v>0.92500000000000004</v>
      </c>
      <c r="N29" t="str">
        <f t="shared" si="0"/>
        <v>audlt</v>
      </c>
    </row>
    <row r="30" spans="1:17">
      <c r="A30" s="3">
        <v>56</v>
      </c>
      <c r="B30" s="3" t="s">
        <v>13</v>
      </c>
      <c r="C30" s="3">
        <v>18</v>
      </c>
      <c r="D30" s="3" t="s">
        <v>195</v>
      </c>
      <c r="E30" s="3">
        <v>59</v>
      </c>
      <c r="F30" s="3">
        <v>1</v>
      </c>
      <c r="G30" s="3">
        <v>37.055999999999997</v>
      </c>
      <c r="H30" s="12" t="s">
        <v>73</v>
      </c>
      <c r="I30" s="3" t="s">
        <v>257</v>
      </c>
      <c r="J30" s="3" t="s">
        <v>260</v>
      </c>
      <c r="L30" s="6">
        <f>39/40</f>
        <v>0.97499999999999998</v>
      </c>
      <c r="N30" t="str">
        <f t="shared" si="0"/>
        <v>audlt</v>
      </c>
    </row>
    <row r="31" spans="1:17">
      <c r="A31" s="3">
        <v>56</v>
      </c>
      <c r="B31" s="3" t="s">
        <v>13</v>
      </c>
      <c r="C31" s="3">
        <v>18</v>
      </c>
      <c r="D31" s="3" t="s">
        <v>195</v>
      </c>
      <c r="E31" s="3">
        <v>59</v>
      </c>
      <c r="F31" s="3">
        <v>2</v>
      </c>
      <c r="G31" s="3">
        <v>48.515813000000001</v>
      </c>
      <c r="H31" s="12" t="s">
        <v>261</v>
      </c>
      <c r="I31" s="3" t="s">
        <v>262</v>
      </c>
      <c r="J31" s="3" t="s">
        <v>263</v>
      </c>
      <c r="L31" s="6">
        <f>74/80</f>
        <v>0.92500000000000004</v>
      </c>
      <c r="N31" t="str">
        <f t="shared" si="0"/>
        <v>audlt</v>
      </c>
    </row>
    <row r="32" spans="1:17">
      <c r="A32" s="3">
        <v>57</v>
      </c>
      <c r="B32" s="3" t="s">
        <v>13</v>
      </c>
      <c r="C32" s="3">
        <v>18</v>
      </c>
      <c r="D32" s="3" t="s">
        <v>195</v>
      </c>
      <c r="E32" s="3">
        <v>60</v>
      </c>
      <c r="F32" s="3">
        <v>0</v>
      </c>
      <c r="G32" s="3">
        <v>27.177813</v>
      </c>
      <c r="H32" s="3" t="s">
        <v>15</v>
      </c>
      <c r="I32" s="3" t="s">
        <v>264</v>
      </c>
      <c r="J32" s="3" t="s">
        <v>265</v>
      </c>
      <c r="L32" s="6">
        <f t="shared" ref="L32:L33" si="2">38/40</f>
        <v>0.95</v>
      </c>
      <c r="N32" t="str">
        <f t="shared" si="0"/>
        <v>audlt</v>
      </c>
    </row>
    <row r="33" spans="1:14">
      <c r="A33" s="3">
        <v>57</v>
      </c>
      <c r="B33" s="3" t="s">
        <v>13</v>
      </c>
      <c r="C33" s="3">
        <v>18</v>
      </c>
      <c r="D33" s="3" t="s">
        <v>195</v>
      </c>
      <c r="E33" s="3">
        <v>60</v>
      </c>
      <c r="F33" s="3">
        <v>1</v>
      </c>
      <c r="G33" s="3">
        <v>23.377813</v>
      </c>
      <c r="H33" s="3" t="s">
        <v>15</v>
      </c>
      <c r="I33" s="3" t="s">
        <v>266</v>
      </c>
      <c r="J33" s="3" t="s">
        <v>267</v>
      </c>
      <c r="L33" s="6">
        <f t="shared" si="2"/>
        <v>0.95</v>
      </c>
      <c r="N33" t="str">
        <f t="shared" si="0"/>
        <v>audlt</v>
      </c>
    </row>
    <row r="34" spans="1:14">
      <c r="A34" s="3">
        <v>57</v>
      </c>
      <c r="B34" s="3" t="s">
        <v>13</v>
      </c>
      <c r="C34" s="3">
        <v>18</v>
      </c>
      <c r="D34" s="3" t="s">
        <v>195</v>
      </c>
      <c r="E34" s="3">
        <v>60</v>
      </c>
      <c r="F34" s="3">
        <v>2</v>
      </c>
      <c r="G34" s="3">
        <v>44.317813000000001</v>
      </c>
      <c r="H34" s="16" t="s">
        <v>256</v>
      </c>
      <c r="I34" s="3" t="s">
        <v>268</v>
      </c>
      <c r="J34" s="3" t="s">
        <v>269</v>
      </c>
      <c r="L34" s="6">
        <f>77/80</f>
        <v>0.96250000000000002</v>
      </c>
      <c r="N34" t="str">
        <f t="shared" si="0"/>
        <v>audlt</v>
      </c>
    </row>
    <row r="35" spans="1:14">
      <c r="A35" s="3">
        <v>58</v>
      </c>
      <c r="B35" s="3" t="s">
        <v>13</v>
      </c>
      <c r="C35" s="3">
        <v>18</v>
      </c>
      <c r="D35" s="3" t="s">
        <v>195</v>
      </c>
      <c r="E35" s="3">
        <v>61</v>
      </c>
      <c r="F35" s="3">
        <v>0</v>
      </c>
      <c r="G35" s="3">
        <v>24.928000000000001</v>
      </c>
      <c r="H35" s="3" t="s">
        <v>15</v>
      </c>
      <c r="I35" s="3" t="s">
        <v>270</v>
      </c>
      <c r="J35" s="3" t="s">
        <v>271</v>
      </c>
      <c r="L35" s="6">
        <f t="shared" ref="L35:L36" si="3">37/40</f>
        <v>0.92500000000000004</v>
      </c>
      <c r="N35" t="str">
        <f t="shared" si="0"/>
        <v>audlt</v>
      </c>
    </row>
    <row r="36" spans="1:14">
      <c r="A36" s="3">
        <v>58</v>
      </c>
      <c r="B36" s="3" t="s">
        <v>13</v>
      </c>
      <c r="C36" s="3">
        <v>18</v>
      </c>
      <c r="D36" s="3" t="s">
        <v>195</v>
      </c>
      <c r="E36" s="3">
        <v>61</v>
      </c>
      <c r="F36" s="3">
        <v>1</v>
      </c>
      <c r="G36" s="3">
        <v>21.728000000000002</v>
      </c>
      <c r="H36" s="3" t="s">
        <v>15</v>
      </c>
      <c r="I36" s="3" t="s">
        <v>272</v>
      </c>
      <c r="J36" s="3" t="s">
        <v>273</v>
      </c>
      <c r="L36" s="6">
        <f t="shared" si="3"/>
        <v>0.92500000000000004</v>
      </c>
      <c r="N36" t="str">
        <f t="shared" si="0"/>
        <v>audlt</v>
      </c>
    </row>
    <row r="37" spans="1:14">
      <c r="A37" s="3">
        <v>58</v>
      </c>
      <c r="B37" s="3" t="s">
        <v>13</v>
      </c>
      <c r="C37" s="3">
        <v>18</v>
      </c>
      <c r="D37" s="3" t="s">
        <v>195</v>
      </c>
      <c r="E37" s="3">
        <v>61</v>
      </c>
      <c r="F37" s="3">
        <v>2</v>
      </c>
      <c r="G37" s="3">
        <v>42.08</v>
      </c>
      <c r="H37" s="3" t="s">
        <v>274</v>
      </c>
      <c r="I37" s="3" t="s">
        <v>275</v>
      </c>
      <c r="J37" s="3" t="s">
        <v>276</v>
      </c>
      <c r="L37" s="6">
        <f>70/80</f>
        <v>0.875</v>
      </c>
      <c r="N37" t="str">
        <f t="shared" si="0"/>
        <v>audlt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election activeCell="B16" sqref="B16"/>
    </sheetView>
  </sheetViews>
  <sheetFormatPr defaultColWidth="14.44140625" defaultRowHeight="15.75" customHeight="1"/>
  <cols>
    <col min="1" max="1" width="95.44140625" customWidth="1"/>
    <col min="2" max="2" width="41.44140625" customWidth="1"/>
  </cols>
  <sheetData>
    <row r="1" spans="1:2">
      <c r="A1" s="3" t="s">
        <v>277</v>
      </c>
      <c r="B1" s="24" t="s">
        <v>302</v>
      </c>
    </row>
    <row r="2" spans="1:2">
      <c r="B2" s="3" t="s">
        <v>279</v>
      </c>
    </row>
    <row r="3" spans="1:2">
      <c r="A3" s="22" t="s">
        <v>303</v>
      </c>
      <c r="B3" s="3" t="s">
        <v>280</v>
      </c>
    </row>
    <row r="4" spans="1:2">
      <c r="A4" s="3"/>
      <c r="B4" s="3" t="s">
        <v>281</v>
      </c>
    </row>
    <row r="5" spans="1:2">
      <c r="A5" s="3" t="s">
        <v>282</v>
      </c>
      <c r="B5" s="3" t="s">
        <v>283</v>
      </c>
    </row>
    <row r="6" spans="1:2" ht="15.75" customHeight="1">
      <c r="B6" s="3" t="s">
        <v>278</v>
      </c>
    </row>
    <row r="8" spans="1:2" ht="15.75" customHeight="1">
      <c r="B8" s="24" t="s">
        <v>299</v>
      </c>
    </row>
    <row r="9" spans="1:2" ht="15.75" customHeight="1">
      <c r="B9" s="4" t="s">
        <v>300</v>
      </c>
    </row>
    <row r="10" spans="1:2" ht="15.75" customHeight="1">
      <c r="B10" s="4" t="s">
        <v>301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Hebrew</vt:lpstr>
      <vt:lpstr>English</vt:lpstr>
      <vt:lpstr>Russian</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Galia Grayevsky</cp:lastModifiedBy>
  <dcterms:modified xsi:type="dcterms:W3CDTF">2021-03-06T17:14:26Z</dcterms:modified>
</cp:coreProperties>
</file>