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brouckova/Downloads/"/>
    </mc:Choice>
  </mc:AlternateContent>
  <xr:revisionPtr revIDLastSave="0" documentId="13_ncr:1_{BDF739EB-547E-3440-9F35-676AB8D45B7F}" xr6:coauthVersionLast="47" xr6:coauthVersionMax="47" xr10:uidLastSave="{00000000-0000-0000-0000-000000000000}"/>
  <bookViews>
    <workbookView xWindow="2200" yWindow="740" windowWidth="16540" windowHeight="17260" xr2:uid="{00000000-000D-0000-FFFF-FFFF00000000}"/>
  </bookViews>
  <sheets>
    <sheet name="NPV ROI Payback-Example in clas" sheetId="7" r:id="rId1"/>
    <sheet name="Weighted Scoring Model - Ex 3" sheetId="6" r:id="rId2"/>
    <sheet name="Weighted Scoring Model - Ex 2" sheetId="5" r:id="rId3"/>
    <sheet name="NPV ROI Payback-Example 3" sheetId="4" r:id="rId4"/>
    <sheet name="NPV ROI Payback-Example 2" sheetId="3" r:id="rId5"/>
    <sheet name="NPV ROI Payback" sheetId="1" r:id="rId6"/>
    <sheet name="Weighted Scoring Model" sheetId="2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7" l="1"/>
  <c r="D9" i="7"/>
  <c r="D11" i="7" s="1"/>
  <c r="C9" i="7"/>
  <c r="B9" i="7"/>
  <c r="F9" i="7" s="1"/>
  <c r="A8" i="7"/>
  <c r="E5" i="7"/>
  <c r="D5" i="7"/>
  <c r="C5" i="7"/>
  <c r="B5" i="7"/>
  <c r="B7" i="6"/>
  <c r="H6" i="6"/>
  <c r="F6" i="6"/>
  <c r="D6" i="6"/>
  <c r="H5" i="6"/>
  <c r="F5" i="6"/>
  <c r="D5" i="6"/>
  <c r="H4" i="6"/>
  <c r="F4" i="6"/>
  <c r="D4" i="6"/>
  <c r="H3" i="6"/>
  <c r="F3" i="6"/>
  <c r="D3" i="6"/>
  <c r="H2" i="6"/>
  <c r="F2" i="6"/>
  <c r="D2" i="6"/>
  <c r="B7" i="5"/>
  <c r="H6" i="5"/>
  <c r="F6" i="5"/>
  <c r="D6" i="5"/>
  <c r="H5" i="5"/>
  <c r="F5" i="5"/>
  <c r="D5" i="5"/>
  <c r="H4" i="5"/>
  <c r="F4" i="5"/>
  <c r="D4" i="5"/>
  <c r="H3" i="5"/>
  <c r="F3" i="5"/>
  <c r="D3" i="5"/>
  <c r="H2" i="5"/>
  <c r="F2" i="5"/>
  <c r="D2" i="5"/>
  <c r="E9" i="4"/>
  <c r="D9" i="4"/>
  <c r="C9" i="4"/>
  <c r="B9" i="4"/>
  <c r="A8" i="4"/>
  <c r="E5" i="4"/>
  <c r="D5" i="4"/>
  <c r="C5" i="4"/>
  <c r="B5" i="4"/>
  <c r="E9" i="3"/>
  <c r="D9" i="3"/>
  <c r="C9" i="3"/>
  <c r="B9" i="3"/>
  <c r="A8" i="3"/>
  <c r="E5" i="3"/>
  <c r="D5" i="3"/>
  <c r="C5" i="3"/>
  <c r="B5" i="3"/>
  <c r="H2" i="2"/>
  <c r="H7" i="2" s="1"/>
  <c r="H3" i="2"/>
  <c r="H4" i="2"/>
  <c r="H5" i="2"/>
  <c r="H6" i="2"/>
  <c r="F2" i="2"/>
  <c r="F3" i="2"/>
  <c r="F4" i="2"/>
  <c r="F5" i="2"/>
  <c r="F6" i="2"/>
  <c r="F7" i="2"/>
  <c r="D2" i="2"/>
  <c r="D3" i="2"/>
  <c r="D4" i="2"/>
  <c r="D7" i="2" s="1"/>
  <c r="D5" i="2"/>
  <c r="D6" i="2"/>
  <c r="B7" i="2"/>
  <c r="E9" i="1"/>
  <c r="E11" i="1" s="1"/>
  <c r="E5" i="1"/>
  <c r="D9" i="1"/>
  <c r="D11" i="1" s="1"/>
  <c r="D5" i="1"/>
  <c r="C9" i="1"/>
  <c r="C11" i="1" s="1"/>
  <c r="C5" i="1"/>
  <c r="B9" i="1"/>
  <c r="B5" i="1"/>
  <c r="B11" i="1" s="1"/>
  <c r="B12" i="1" s="1"/>
  <c r="A8" i="1"/>
  <c r="C12" i="1" l="1"/>
  <c r="D11" i="4"/>
  <c r="E11" i="4"/>
  <c r="F5" i="7"/>
  <c r="B11" i="4"/>
  <c r="B12" i="4" s="1"/>
  <c r="B11" i="3"/>
  <c r="B12" i="3" s="1"/>
  <c r="F5" i="1"/>
  <c r="C11" i="4"/>
  <c r="C11" i="7"/>
  <c r="F5" i="4"/>
  <c r="D7" i="5"/>
  <c r="E11" i="7"/>
  <c r="B11" i="7"/>
  <c r="B12" i="7" s="1"/>
  <c r="F10" i="7"/>
  <c r="B14" i="7" s="1"/>
  <c r="C12" i="7"/>
  <c r="D12" i="7" s="1"/>
  <c r="E12" i="7" s="1"/>
  <c r="D7" i="6"/>
  <c r="F7" i="6"/>
  <c r="H7" i="6"/>
  <c r="H7" i="5"/>
  <c r="F7" i="5"/>
  <c r="C12" i="4"/>
  <c r="D12" i="4" s="1"/>
  <c r="E12" i="4" s="1"/>
  <c r="F9" i="4"/>
  <c r="D11" i="3"/>
  <c r="E11" i="3"/>
  <c r="F5" i="3"/>
  <c r="C11" i="3"/>
  <c r="F9" i="3"/>
  <c r="D12" i="1"/>
  <c r="E12" i="1" s="1"/>
  <c r="F9" i="1"/>
  <c r="F10" i="1" l="1"/>
  <c r="C12" i="3"/>
  <c r="F10" i="4"/>
  <c r="F11" i="7"/>
  <c r="B14" i="4"/>
  <c r="F11" i="4"/>
  <c r="D12" i="3"/>
  <c r="E12" i="3" s="1"/>
  <c r="F10" i="3"/>
  <c r="B14" i="3" s="1"/>
  <c r="B14" i="1" l="1"/>
  <c r="F11" i="1"/>
  <c r="F11" i="3"/>
</calcChain>
</file>

<file path=xl/sharedStrings.xml><?xml version="1.0" encoding="utf-8"?>
<sst xmlns="http://schemas.openxmlformats.org/spreadsheetml/2006/main" count="169" uniqueCount="75">
  <si>
    <t>Year</t>
  </si>
  <si>
    <t>Cost</t>
  </si>
  <si>
    <t>Benefit</t>
  </si>
  <si>
    <t>total</t>
  </si>
  <si>
    <t>ROI</t>
  </si>
  <si>
    <t>Discount Factor</t>
  </si>
  <si>
    <t>Discounted Cost</t>
  </si>
  <si>
    <t>Discounted Benefit</t>
  </si>
  <si>
    <t>Criteria</t>
  </si>
  <si>
    <t>Student 1</t>
  </si>
  <si>
    <t>Student 2</t>
  </si>
  <si>
    <t>Student 3</t>
  </si>
  <si>
    <t>weight</t>
  </si>
  <si>
    <t>Exam1</t>
  </si>
  <si>
    <t>Exam2</t>
  </si>
  <si>
    <t>Exam3</t>
  </si>
  <si>
    <t>Homework</t>
  </si>
  <si>
    <t>Project</t>
  </si>
  <si>
    <t>Calculation</t>
  </si>
  <si>
    <t>NPV, ROI, Payback Calculations</t>
  </si>
  <si>
    <t>Total</t>
  </si>
  <si>
    <t>these are given to you for each year</t>
  </si>
  <si>
    <t>best student because of the highest total score</t>
  </si>
  <si>
    <t>Discounted Benefit - Discounted Cost</t>
  </si>
  <si>
    <t>SCENARIO</t>
  </si>
  <si>
    <r>
      <t>•</t>
    </r>
    <r>
      <rPr>
        <sz val="10"/>
        <color rgb="FF004978"/>
        <rFont val="Open Sans Regular"/>
      </rPr>
      <t>Calculate NPV, ROI, and Payback given the following:</t>
    </r>
  </si>
  <si>
    <r>
      <t>•</t>
    </r>
    <r>
      <rPr>
        <sz val="10"/>
        <color rgb="FF004978"/>
        <rFont val="Open Sans Regular"/>
      </rPr>
      <t>The projected costs and benefits for this project are spread over 4 years as follows:</t>
    </r>
  </si>
  <si>
    <r>
      <t>•</t>
    </r>
    <r>
      <rPr>
        <sz val="10"/>
        <color rgb="FF004978"/>
        <rFont val="Open Sans Regular"/>
      </rPr>
      <t xml:space="preserve">Estimated costs are $200,000 in year 1 and $30,000 in each of years 2, 3, and 4. </t>
    </r>
  </si>
  <si>
    <r>
      <t>•</t>
    </r>
    <r>
      <rPr>
        <sz val="10"/>
        <color rgb="FF004978"/>
        <rFont val="Open Sans Regular"/>
      </rPr>
      <t>Estimated benefits are $0 in year 1 and $100,000 in each of years 2, 3, and 4.</t>
    </r>
  </si>
  <si>
    <r>
      <t>•</t>
    </r>
    <r>
      <rPr>
        <sz val="10"/>
        <color rgb="FF004978"/>
        <rFont val="Open Sans Regular"/>
      </rPr>
      <t xml:space="preserve">Use a 9% discount rate and round the discount factors to </t>
    </r>
    <r>
      <rPr>
        <b/>
        <sz val="10"/>
        <color rgb="FFFF0000"/>
        <rFont val="Open Sans Regular"/>
      </rPr>
      <t xml:space="preserve">2 </t>
    </r>
    <r>
      <rPr>
        <sz val="10"/>
        <color rgb="FF004978"/>
        <rFont val="Open Sans Regular"/>
      </rPr>
      <t>decimal places. (Year 1: 1.00, Year 2: 0.92, Year 3: 0.84, Year 4: 0.77)</t>
    </r>
  </si>
  <si>
    <r>
      <t>•</t>
    </r>
    <r>
      <rPr>
        <sz val="10"/>
        <color rgb="FF004978"/>
        <rFont val="Open Sans Regular"/>
      </rPr>
      <t xml:space="preserve">Create a spreadsheet to calculate and clearly display the NPV, ROI, and year in which payback occurs. </t>
    </r>
  </si>
  <si>
    <r>
      <t>•</t>
    </r>
    <r>
      <rPr>
        <b/>
        <i/>
        <u/>
        <sz val="11"/>
        <color rgb="FF004978"/>
        <rFont val="Open Sans Regular"/>
      </rPr>
      <t>Weighted Scoring Model Exercise:</t>
    </r>
  </si>
  <si>
    <r>
      <t>•</t>
    </r>
    <r>
      <rPr>
        <sz val="11"/>
        <color rgb="FF004978"/>
        <rFont val="Open Sans Regular"/>
      </rPr>
      <t xml:space="preserve">Create a weighted scoring model to determine grades for a course. </t>
    </r>
  </si>
  <si>
    <r>
      <t>•</t>
    </r>
    <r>
      <rPr>
        <sz val="11"/>
        <color rgb="FF004978"/>
        <rFont val="Open Sans Regular"/>
      </rPr>
      <t xml:space="preserve">Final grades are based on three exams worth 20%, 15%, and 25%, respectively; homework is worth 15%; and a group project is worth 25%. Enter scores for three students. </t>
    </r>
  </si>
  <si>
    <r>
      <t>•</t>
    </r>
    <r>
      <rPr>
        <sz val="11"/>
        <color rgb="FF004978"/>
        <rFont val="Open Sans Regular"/>
      </rPr>
      <t>Assume Student 1 earns 70% on the 1st exam, 50% on the 2nd exam, 100% on the last exam, 65% on the homework, and 30% on the group project.</t>
    </r>
  </si>
  <si>
    <r>
      <t>•</t>
    </r>
    <r>
      <rPr>
        <sz val="11"/>
        <color rgb="FF004978"/>
        <rFont val="Open Sans Regular"/>
      </rPr>
      <t xml:space="preserve">Assume Student 2 earns 55% on each of the exams, 80% on the homework, and 95% on the group project. </t>
    </r>
  </si>
  <si>
    <r>
      <t>•</t>
    </r>
    <r>
      <rPr>
        <sz val="11"/>
        <color rgb="FF004978"/>
        <rFont val="Open Sans Regular"/>
      </rPr>
      <t xml:space="preserve">Assume Student 3 earns 90% on Exam 1, 45% on Exam 2, 75% on Exam 3, 70% on the homework, and 70% on the group project. </t>
    </r>
  </si>
  <si>
    <t>&lt;-- NPV (total discounted benefits - total discounted costs)</t>
  </si>
  <si>
    <t>(total discounted benefits - total discounted costs / total discounted costs)</t>
  </si>
  <si>
    <t>(or: NPV/total discounted costs)</t>
  </si>
  <si>
    <t>CUMULATIVE Discounted Benefit - Discounted Cost</t>
  </si>
  <si>
    <t>Total discounted benefits (inflows)</t>
  </si>
  <si>
    <t>Total discounted costs (outflows)</t>
  </si>
  <si>
    <r>
      <t>•</t>
    </r>
    <r>
      <rPr>
        <sz val="10"/>
        <color rgb="FF004978"/>
        <rFont val="Open Sans Regular"/>
      </rPr>
      <t xml:space="preserve">Estimated costs are $170,000 in year 1 and $34,000 in each of years 2, 3, and 4. </t>
    </r>
  </si>
  <si>
    <r>
      <t>•</t>
    </r>
    <r>
      <rPr>
        <sz val="10"/>
        <color rgb="FF004978"/>
        <rFont val="Open Sans Regular"/>
      </rPr>
      <t>Estimated benefits are $0 in year 1 and $250,000 in year 2, $260,000 in year 3, and $312,000 in year 4.</t>
    </r>
  </si>
  <si>
    <r>
      <t>•</t>
    </r>
    <r>
      <rPr>
        <b/>
        <sz val="10"/>
        <color rgb="FF004978"/>
        <rFont val="Open Sans Regular"/>
      </rPr>
      <t>Calculate NPV, ROI, and Payback given the following:</t>
    </r>
  </si>
  <si>
    <t>ROI: 168.97%</t>
  </si>
  <si>
    <t>Payback: $28,720 in year 2</t>
  </si>
  <si>
    <t>NPV: $432,620</t>
  </si>
  <si>
    <r>
      <t>•</t>
    </r>
    <r>
      <rPr>
        <sz val="10"/>
        <color rgb="FF004978"/>
        <rFont val="Open Sans Regular"/>
      </rPr>
      <t xml:space="preserve">Estimated costs are $184,000 in year 1 and $42,000 in each of years 2, 3, and 4. </t>
    </r>
  </si>
  <si>
    <r>
      <t>•</t>
    </r>
    <r>
      <rPr>
        <sz val="10"/>
        <color rgb="FF004978"/>
        <rFont val="Open Sans Regular"/>
      </rPr>
      <t>Estimated benefits are $0 in year 1 and $340,000 in year 2, $160,000 in year 3, and $112,000 in year 4.</t>
    </r>
  </si>
  <si>
    <t>the best car to purchase</t>
  </si>
  <si>
    <t>Price</t>
  </si>
  <si>
    <t>Features</t>
  </si>
  <si>
    <t>Cosumption</t>
  </si>
  <si>
    <t>Safety</t>
  </si>
  <si>
    <t>Insurance</t>
  </si>
  <si>
    <t>Audi R8</t>
  </si>
  <si>
    <t>Tesla X</t>
  </si>
  <si>
    <t>Mustang GT</t>
  </si>
  <si>
    <t>So far the best because of the highest total (but the chart is incomplete)</t>
  </si>
  <si>
    <t>Payback in Year 2</t>
  </si>
  <si>
    <r>
      <t>•</t>
    </r>
    <r>
      <rPr>
        <sz val="11"/>
        <color rgb="FF004978"/>
        <rFont val="Open Sans Regular"/>
      </rPr>
      <t xml:space="preserve">Create a weighted scoring model to determine the best car to purchase.   </t>
    </r>
  </si>
  <si>
    <t>Rolls Royce</t>
  </si>
  <si>
    <t>Honda Civic</t>
  </si>
  <si>
    <t>Lexus</t>
  </si>
  <si>
    <t>Performance</t>
  </si>
  <si>
    <t>Purchase cost</t>
  </si>
  <si>
    <t>Maintenance cost</t>
  </si>
  <si>
    <t xml:space="preserve"> the best because of the highest total </t>
  </si>
  <si>
    <t>payback in Year 2</t>
  </si>
  <si>
    <t>(format the result as a percentage or multiply by 100)</t>
  </si>
  <si>
    <t>no payback because it's negative (no positive result)</t>
  </si>
  <si>
    <t>Payback in Year 3</t>
  </si>
  <si>
    <t>jjjjj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</si>
</sst>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4978"/>
      <name val="Open Sans Regular"/>
    </font>
    <font>
      <b/>
      <sz val="10"/>
      <color rgb="FFFF0000"/>
      <name val="Open Sans Regula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u/>
      <sz val="11"/>
      <color rgb="FF004978"/>
      <name val="Open Sans Regular"/>
    </font>
    <font>
      <sz val="11"/>
      <color rgb="FF004978"/>
      <name val="Open Sans Regular"/>
    </font>
    <font>
      <b/>
      <sz val="10"/>
      <color theme="1"/>
      <name val="Arial"/>
      <family val="2"/>
    </font>
    <font>
      <b/>
      <sz val="10"/>
      <color rgb="FF004978"/>
      <name val="Open Sans Regular"/>
    </font>
    <font>
      <sz val="14"/>
      <color rgb="FF4E5A66"/>
      <name val="Helvetic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9" fontId="0" fillId="0" borderId="0" xfId="1" applyFont="1"/>
    <xf numFmtId="9" fontId="1" fillId="0" borderId="0" xfId="1" applyFont="1"/>
    <xf numFmtId="0" fontId="5" fillId="0" borderId="0" xfId="0" applyFont="1"/>
    <xf numFmtId="0" fontId="6" fillId="0" borderId="0" xfId="0" applyFont="1" applyAlignment="1">
      <alignment horizontal="left" vertical="center" indent="2" readingOrder="1"/>
    </xf>
    <xf numFmtId="0" fontId="7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indent="6" readingOrder="1"/>
    </xf>
    <xf numFmtId="0" fontId="9" fillId="0" borderId="0" xfId="0" applyFont="1"/>
    <xf numFmtId="0" fontId="10" fillId="0" borderId="0" xfId="0" applyFont="1" applyAlignment="1">
      <alignment horizontal="left" vertical="center" indent="2" readingOrder="1"/>
    </xf>
    <xf numFmtId="0" fontId="1" fillId="2" borderId="0" xfId="0" applyFont="1" applyFill="1" applyAlignment="1">
      <alignment wrapText="1"/>
    </xf>
    <xf numFmtId="0" fontId="1" fillId="3" borderId="0" xfId="0" applyFont="1" applyFill="1"/>
    <xf numFmtId="164" fontId="0" fillId="3" borderId="0" xfId="0" applyNumberFormat="1" applyFill="1"/>
    <xf numFmtId="164" fontId="1" fillId="3" borderId="0" xfId="0" applyNumberFormat="1" applyFon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164" fontId="1" fillId="4" borderId="0" xfId="0" applyNumberFormat="1" applyFont="1" applyFill="1"/>
    <xf numFmtId="0" fontId="0" fillId="4" borderId="0" xfId="0" applyFill="1"/>
    <xf numFmtId="0" fontId="1" fillId="4" borderId="0" xfId="0" applyFont="1" applyFill="1" applyAlignment="1">
      <alignment wrapText="1"/>
    </xf>
    <xf numFmtId="0" fontId="13" fillId="0" borderId="0" xfId="0" applyFont="1" applyAlignment="1">
      <alignment horizontal="left" vertical="center" indent="2" readingOrder="1"/>
    </xf>
    <xf numFmtId="0" fontId="15" fillId="0" borderId="0" xfId="0" applyFont="1"/>
    <xf numFmtId="0" fontId="16" fillId="0" borderId="0" xfId="0" applyFont="1" applyAlignment="1">
      <alignment horizontal="left" vertical="center" indent="6" readingOrder="1"/>
    </xf>
    <xf numFmtId="0" fontId="17" fillId="0" borderId="0" xfId="0" applyFont="1" applyAlignment="1">
      <alignment horizontal="left" vertical="center" indent="2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998C-BBA9-864D-8600-FB2B29361394}">
  <dimension ref="A1:K29"/>
  <sheetViews>
    <sheetView tabSelected="1" topLeftCell="A2" zoomScale="161" zoomScaleNormal="161" workbookViewId="0">
      <selection activeCell="E18" sqref="E18"/>
    </sheetView>
  </sheetViews>
  <sheetFormatPr baseColWidth="10" defaultColWidth="8.83203125" defaultRowHeight="15" x14ac:dyDescent="0.2"/>
  <cols>
    <col min="1" max="1" width="30.5" customWidth="1"/>
    <col min="2" max="2" width="12" bestFit="1" customWidth="1"/>
    <col min="3" max="3" width="11.83203125" bestFit="1" customWidth="1"/>
    <col min="4" max="5" width="11.5" bestFit="1" customWidth="1"/>
    <col min="6" max="6" width="11.33203125" bestFit="1" customWidth="1"/>
    <col min="7" max="7" width="12.33203125" customWidth="1"/>
  </cols>
  <sheetData>
    <row r="1" spans="1:11" s="5" customFormat="1" ht="21" x14ac:dyDescent="0.25">
      <c r="A1" s="5" t="s">
        <v>19</v>
      </c>
    </row>
    <row r="2" spans="1:11" s="4" customFormat="1" x14ac:dyDescent="0.2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 t="s">
        <v>20</v>
      </c>
    </row>
    <row r="3" spans="1:11" x14ac:dyDescent="0.2">
      <c r="A3" s="4" t="s">
        <v>1</v>
      </c>
      <c r="B3" s="1">
        <v>110000</v>
      </c>
      <c r="C3" s="1">
        <v>34000</v>
      </c>
      <c r="D3" s="1">
        <v>44000</v>
      </c>
      <c r="E3" s="1">
        <v>54000</v>
      </c>
    </row>
    <row r="4" spans="1:11" x14ac:dyDescent="0.2">
      <c r="A4" s="4" t="s">
        <v>5</v>
      </c>
      <c r="B4">
        <v>1</v>
      </c>
      <c r="C4">
        <v>0.92</v>
      </c>
      <c r="D4">
        <v>0.84</v>
      </c>
      <c r="E4">
        <v>0.77</v>
      </c>
      <c r="F4" s="7" t="s">
        <v>21</v>
      </c>
      <c r="G4" s="7"/>
      <c r="H4" s="7"/>
    </row>
    <row r="5" spans="1:11" s="20" customFormat="1" x14ac:dyDescent="0.2">
      <c r="A5" s="17" t="s">
        <v>6</v>
      </c>
      <c r="B5" s="18">
        <f>B3*B4</f>
        <v>110000</v>
      </c>
      <c r="C5" s="18">
        <f t="shared" ref="C5:E5" si="0">C3*C4</f>
        <v>31280</v>
      </c>
      <c r="D5" s="18">
        <f t="shared" si="0"/>
        <v>36960</v>
      </c>
      <c r="E5" s="18">
        <f t="shared" si="0"/>
        <v>41580</v>
      </c>
      <c r="F5" s="19">
        <f>SUM(B5:E5)</f>
        <v>219820</v>
      </c>
      <c r="G5" s="17" t="s">
        <v>42</v>
      </c>
      <c r="H5" s="17"/>
    </row>
    <row r="6" spans="1:11" x14ac:dyDescent="0.2">
      <c r="A6" s="4"/>
    </row>
    <row r="7" spans="1:11" x14ac:dyDescent="0.2">
      <c r="A7" s="4" t="s">
        <v>2</v>
      </c>
      <c r="B7" s="1">
        <v>0</v>
      </c>
      <c r="C7" s="1">
        <v>150000</v>
      </c>
      <c r="D7" s="1">
        <v>260000</v>
      </c>
      <c r="E7" s="1">
        <v>212000</v>
      </c>
    </row>
    <row r="8" spans="1:11" x14ac:dyDescent="0.2">
      <c r="A8" s="4" t="str">
        <f>A4</f>
        <v>Discount Factor</v>
      </c>
      <c r="B8">
        <v>1</v>
      </c>
      <c r="C8">
        <v>0.92</v>
      </c>
      <c r="D8">
        <v>0.84</v>
      </c>
      <c r="E8">
        <v>0.77</v>
      </c>
    </row>
    <row r="9" spans="1:11" s="20" customFormat="1" x14ac:dyDescent="0.2">
      <c r="A9" s="17" t="s">
        <v>7</v>
      </c>
      <c r="B9" s="18">
        <f>B7*B8</f>
        <v>0</v>
      </c>
      <c r="C9" s="18">
        <f t="shared" ref="C9:E9" si="1">C7*C8</f>
        <v>138000</v>
      </c>
      <c r="D9" s="18">
        <f t="shared" si="1"/>
        <v>218400</v>
      </c>
      <c r="E9" s="18">
        <f t="shared" si="1"/>
        <v>163240</v>
      </c>
      <c r="F9" s="19">
        <f>SUM(B9:E9)</f>
        <v>519640</v>
      </c>
      <c r="G9" s="17" t="s">
        <v>41</v>
      </c>
      <c r="H9" s="17"/>
      <c r="I9" s="17"/>
    </row>
    <row r="10" spans="1:11" ht="80" x14ac:dyDescent="0.2">
      <c r="A10" s="4"/>
      <c r="B10" s="1"/>
      <c r="C10" s="1"/>
      <c r="D10" s="1"/>
      <c r="E10" s="1"/>
      <c r="F10" s="19">
        <f>F9-F5</f>
        <v>299820</v>
      </c>
      <c r="G10" s="16" t="s">
        <v>37</v>
      </c>
    </row>
    <row r="11" spans="1:11" s="24" customFormat="1" x14ac:dyDescent="0.2">
      <c r="A11" s="21" t="s">
        <v>23</v>
      </c>
      <c r="B11" s="22">
        <f>B9-B5</f>
        <v>-110000</v>
      </c>
      <c r="C11" s="22">
        <f>C9-C5</f>
        <v>106720</v>
      </c>
      <c r="D11" s="22">
        <f>D9-D5</f>
        <v>181440</v>
      </c>
      <c r="E11" s="22">
        <f t="shared" ref="E11" si="2">E9-E5</f>
        <v>121660</v>
      </c>
      <c r="F11" s="23">
        <f>F10-F6</f>
        <v>299820</v>
      </c>
    </row>
    <row r="12" spans="1:11" s="24" customFormat="1" ht="32" x14ac:dyDescent="0.2">
      <c r="A12" s="25" t="s">
        <v>40</v>
      </c>
      <c r="B12" s="22">
        <f>B11</f>
        <v>-110000</v>
      </c>
      <c r="C12" s="22">
        <f>C11+B12</f>
        <v>-3280</v>
      </c>
      <c r="D12" s="22">
        <f>D11+C12</f>
        <v>178160</v>
      </c>
      <c r="E12" s="22">
        <f>E11+D12</f>
        <v>299820</v>
      </c>
    </row>
    <row r="13" spans="1:11" x14ac:dyDescent="0.2">
      <c r="A13" s="4"/>
      <c r="D13" s="24" t="s">
        <v>73</v>
      </c>
      <c r="E13" s="24"/>
      <c r="F13" s="2"/>
      <c r="G13" s="2"/>
    </row>
    <row r="14" spans="1:11" x14ac:dyDescent="0.2">
      <c r="A14" s="6" t="s">
        <v>4</v>
      </c>
      <c r="B14" s="3">
        <f>F10/F5</f>
        <v>1.3639341279228461</v>
      </c>
      <c r="C14" s="2" t="s">
        <v>38</v>
      </c>
      <c r="D14" s="2"/>
      <c r="E14" s="2"/>
      <c r="F14" s="2"/>
      <c r="G14" s="2"/>
      <c r="H14" s="2"/>
      <c r="I14" s="2"/>
      <c r="J14" s="2"/>
      <c r="K14" s="2"/>
    </row>
    <row r="15" spans="1:11" x14ac:dyDescent="0.2">
      <c r="C15" t="s">
        <v>39</v>
      </c>
    </row>
    <row r="18" spans="1:5" s="10" customFormat="1" ht="14" x14ac:dyDescent="0.2">
      <c r="A18" s="14" t="s">
        <v>24</v>
      </c>
      <c r="E18" s="10" t="s">
        <v>74</v>
      </c>
    </row>
    <row r="19" spans="1:5" s="10" customFormat="1" ht="14" x14ac:dyDescent="0.2">
      <c r="A19" s="26" t="s">
        <v>45</v>
      </c>
    </row>
    <row r="20" spans="1:5" s="10" customFormat="1" ht="14" x14ac:dyDescent="0.2">
      <c r="A20" s="12"/>
    </row>
    <row r="21" spans="1:5" s="10" customFormat="1" ht="14" x14ac:dyDescent="0.2">
      <c r="A21" s="11" t="s">
        <v>26</v>
      </c>
    </row>
    <row r="22" spans="1:5" s="10" customFormat="1" ht="14" x14ac:dyDescent="0.2">
      <c r="A22" s="13" t="s">
        <v>43</v>
      </c>
    </row>
    <row r="23" spans="1:5" s="10" customFormat="1" ht="14" x14ac:dyDescent="0.2">
      <c r="A23" s="13" t="s">
        <v>44</v>
      </c>
    </row>
    <row r="24" spans="1:5" s="10" customFormat="1" ht="14" x14ac:dyDescent="0.2">
      <c r="A24" s="13" t="s">
        <v>29</v>
      </c>
    </row>
    <row r="25" spans="1:5" s="10" customFormat="1" ht="14" x14ac:dyDescent="0.2">
      <c r="A25" s="11" t="s">
        <v>30</v>
      </c>
    </row>
    <row r="27" spans="1:5" ht="18" x14ac:dyDescent="0.2">
      <c r="A27" s="27" t="s">
        <v>48</v>
      </c>
    </row>
    <row r="28" spans="1:5" ht="18" x14ac:dyDescent="0.2">
      <c r="A28" s="27" t="s">
        <v>46</v>
      </c>
    </row>
    <row r="29" spans="1:5" x14ac:dyDescent="0.2">
      <c r="A29" t="s">
        <v>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70FC-A4A3-C643-8A30-24A3681B4EDF}">
  <dimension ref="A1:H17"/>
  <sheetViews>
    <sheetView zoomScale="160" zoomScaleNormal="160" zoomScalePageLayoutView="175" workbookViewId="0">
      <selection activeCell="H7" sqref="H7"/>
    </sheetView>
  </sheetViews>
  <sheetFormatPr baseColWidth="10" defaultColWidth="8.83203125" defaultRowHeight="15" x14ac:dyDescent="0.2"/>
  <cols>
    <col min="1" max="1" width="13.83203125" customWidth="1"/>
    <col min="2" max="2" width="9.5" bestFit="1" customWidth="1"/>
    <col min="3" max="3" width="9.5" customWidth="1"/>
    <col min="4" max="4" width="10.83203125" bestFit="1" customWidth="1"/>
    <col min="5" max="5" width="10" customWidth="1"/>
  </cols>
  <sheetData>
    <row r="1" spans="1:8" s="4" customFormat="1" x14ac:dyDescent="0.2">
      <c r="A1" s="4" t="s">
        <v>8</v>
      </c>
      <c r="B1" s="4" t="s">
        <v>12</v>
      </c>
      <c r="C1" s="4" t="s">
        <v>63</v>
      </c>
      <c r="D1" s="4" t="s">
        <v>18</v>
      </c>
      <c r="E1" s="4" t="s">
        <v>64</v>
      </c>
      <c r="F1" s="4" t="s">
        <v>18</v>
      </c>
      <c r="G1" s="4" t="s">
        <v>65</v>
      </c>
      <c r="H1" s="4" t="s">
        <v>18</v>
      </c>
    </row>
    <row r="2" spans="1:8" x14ac:dyDescent="0.2">
      <c r="A2" t="s">
        <v>66</v>
      </c>
      <c r="B2" s="8">
        <v>0.2</v>
      </c>
      <c r="C2">
        <v>10</v>
      </c>
      <c r="D2">
        <f>B2*C2</f>
        <v>2</v>
      </c>
      <c r="E2">
        <v>8</v>
      </c>
      <c r="F2">
        <f>E2*B2</f>
        <v>1.6</v>
      </c>
      <c r="G2">
        <v>10</v>
      </c>
      <c r="H2">
        <f>B2*G2</f>
        <v>2</v>
      </c>
    </row>
    <row r="3" spans="1:8" x14ac:dyDescent="0.2">
      <c r="A3" t="s">
        <v>53</v>
      </c>
      <c r="B3" s="8">
        <v>0.1</v>
      </c>
      <c r="C3">
        <v>10</v>
      </c>
      <c r="D3">
        <f t="shared" ref="D3:D6" si="0">B3*C3</f>
        <v>1</v>
      </c>
      <c r="E3">
        <v>8.5</v>
      </c>
      <c r="F3">
        <f>E3*B3</f>
        <v>0.85000000000000009</v>
      </c>
      <c r="G3">
        <v>9</v>
      </c>
      <c r="H3">
        <f>B3*G3</f>
        <v>0.9</v>
      </c>
    </row>
    <row r="4" spans="1:8" x14ac:dyDescent="0.2">
      <c r="A4" t="s">
        <v>67</v>
      </c>
      <c r="B4" s="8">
        <v>0.4</v>
      </c>
      <c r="C4">
        <v>1</v>
      </c>
      <c r="D4">
        <f t="shared" si="0"/>
        <v>0.4</v>
      </c>
      <c r="E4">
        <v>10</v>
      </c>
      <c r="F4">
        <f>E4*B4</f>
        <v>4</v>
      </c>
      <c r="G4">
        <v>3</v>
      </c>
      <c r="H4">
        <f>B4*G4</f>
        <v>1.2000000000000002</v>
      </c>
    </row>
    <row r="5" spans="1:8" x14ac:dyDescent="0.2">
      <c r="A5" t="s">
        <v>68</v>
      </c>
      <c r="B5" s="8">
        <v>0.1</v>
      </c>
      <c r="C5">
        <v>4</v>
      </c>
      <c r="D5">
        <f t="shared" si="0"/>
        <v>0.4</v>
      </c>
      <c r="E5">
        <v>10</v>
      </c>
      <c r="F5">
        <f>E5*B5</f>
        <v>1</v>
      </c>
      <c r="G5">
        <v>5</v>
      </c>
      <c r="H5">
        <f>B5*G5</f>
        <v>0.5</v>
      </c>
    </row>
    <row r="6" spans="1:8" x14ac:dyDescent="0.2">
      <c r="A6" t="s">
        <v>56</v>
      </c>
      <c r="B6" s="8">
        <v>0.2</v>
      </c>
      <c r="C6">
        <v>2</v>
      </c>
      <c r="D6">
        <f t="shared" si="0"/>
        <v>0.4</v>
      </c>
      <c r="E6">
        <v>7.5</v>
      </c>
      <c r="F6">
        <f>E6*B6</f>
        <v>1.5</v>
      </c>
      <c r="G6">
        <v>4.5</v>
      </c>
      <c r="H6">
        <f>B6*G6</f>
        <v>0.9</v>
      </c>
    </row>
    <row r="7" spans="1:8" s="4" customFormat="1" x14ac:dyDescent="0.2">
      <c r="A7" s="4" t="s">
        <v>3</v>
      </c>
      <c r="B7" s="9">
        <f>SUM(B2:B6)</f>
        <v>1</v>
      </c>
      <c r="D7" s="4">
        <f>SUM(D2:D6)</f>
        <v>4.2</v>
      </c>
      <c r="F7" s="6">
        <f>SUM(F2:F6)</f>
        <v>8.9499999999999993</v>
      </c>
      <c r="H7" s="4">
        <f>SUM(H2:H6)</f>
        <v>5.5</v>
      </c>
    </row>
    <row r="8" spans="1:8" x14ac:dyDescent="0.2">
      <c r="F8" t="s">
        <v>69</v>
      </c>
    </row>
    <row r="12" spans="1:8" ht="16" x14ac:dyDescent="0.2">
      <c r="A12" s="15" t="s">
        <v>31</v>
      </c>
    </row>
    <row r="13" spans="1:8" x14ac:dyDescent="0.2">
      <c r="A13" s="29" t="s">
        <v>62</v>
      </c>
      <c r="E13" t="s">
        <v>51</v>
      </c>
    </row>
    <row r="14" spans="1:8" x14ac:dyDescent="0.2">
      <c r="A14" s="15"/>
    </row>
    <row r="15" spans="1:8" x14ac:dyDescent="0.2">
      <c r="A15" s="15"/>
    </row>
    <row r="16" spans="1:8" x14ac:dyDescent="0.2">
      <c r="A16" s="15"/>
    </row>
    <row r="17" spans="1:1" x14ac:dyDescent="0.2">
      <c r="A1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1F7B-2D4D-414C-B3A3-760930337FA2}">
  <dimension ref="A1:H17"/>
  <sheetViews>
    <sheetView zoomScale="175" zoomScaleNormal="175" zoomScalePageLayoutView="175" workbookViewId="0">
      <selection activeCell="C10" sqref="C10"/>
    </sheetView>
  </sheetViews>
  <sheetFormatPr baseColWidth="10" defaultColWidth="8.83203125" defaultRowHeight="15" x14ac:dyDescent="0.2"/>
  <cols>
    <col min="2" max="2" width="9.5" bestFit="1" customWidth="1"/>
    <col min="3" max="3" width="9.5" customWidth="1"/>
    <col min="4" max="4" width="10.83203125" bestFit="1" customWidth="1"/>
  </cols>
  <sheetData>
    <row r="1" spans="1:8" s="4" customFormat="1" x14ac:dyDescent="0.2">
      <c r="A1" s="4" t="s">
        <v>8</v>
      </c>
      <c r="B1" s="4" t="s">
        <v>12</v>
      </c>
      <c r="C1" s="4" t="s">
        <v>57</v>
      </c>
      <c r="D1" s="4" t="s">
        <v>18</v>
      </c>
      <c r="E1" s="4" t="s">
        <v>58</v>
      </c>
      <c r="F1" s="4" t="s">
        <v>18</v>
      </c>
      <c r="G1" s="4" t="s">
        <v>59</v>
      </c>
      <c r="H1" s="4" t="s">
        <v>18</v>
      </c>
    </row>
    <row r="2" spans="1:8" x14ac:dyDescent="0.2">
      <c r="A2" t="s">
        <v>52</v>
      </c>
      <c r="B2" s="8">
        <v>0.3</v>
      </c>
      <c r="C2">
        <v>3</v>
      </c>
      <c r="D2">
        <f>B2*C2</f>
        <v>0.89999999999999991</v>
      </c>
      <c r="E2">
        <v>5.5</v>
      </c>
      <c r="F2">
        <f>E2*B2</f>
        <v>1.65</v>
      </c>
      <c r="G2">
        <v>8</v>
      </c>
      <c r="H2">
        <f>B2*G2</f>
        <v>2.4</v>
      </c>
    </row>
    <row r="3" spans="1:8" x14ac:dyDescent="0.2">
      <c r="A3" t="s">
        <v>53</v>
      </c>
      <c r="B3" s="8">
        <v>0.1</v>
      </c>
      <c r="C3">
        <v>6</v>
      </c>
      <c r="D3">
        <f t="shared" ref="D3:D6" si="0">B3*C3</f>
        <v>0.60000000000000009</v>
      </c>
      <c r="E3">
        <v>10</v>
      </c>
      <c r="F3">
        <f>E3*B3</f>
        <v>1</v>
      </c>
      <c r="G3">
        <v>8</v>
      </c>
      <c r="H3">
        <f>B3*G3</f>
        <v>0.8</v>
      </c>
    </row>
    <row r="4" spans="1:8" x14ac:dyDescent="0.2">
      <c r="A4" t="s">
        <v>54</v>
      </c>
      <c r="B4" s="8">
        <v>0.2</v>
      </c>
      <c r="C4">
        <v>4</v>
      </c>
      <c r="D4">
        <f t="shared" si="0"/>
        <v>0.8</v>
      </c>
      <c r="E4">
        <v>9</v>
      </c>
      <c r="F4">
        <f>E4*B4</f>
        <v>1.8</v>
      </c>
      <c r="G4">
        <v>5</v>
      </c>
      <c r="H4">
        <f>B4*G4</f>
        <v>1</v>
      </c>
    </row>
    <row r="5" spans="1:8" x14ac:dyDescent="0.2">
      <c r="A5" t="s">
        <v>55</v>
      </c>
      <c r="B5" s="8">
        <v>0.2</v>
      </c>
      <c r="D5">
        <f t="shared" si="0"/>
        <v>0</v>
      </c>
      <c r="F5">
        <f>E5*B5</f>
        <v>0</v>
      </c>
      <c r="H5">
        <f>B5*G5</f>
        <v>0</v>
      </c>
    </row>
    <row r="6" spans="1:8" x14ac:dyDescent="0.2">
      <c r="A6" t="s">
        <v>56</v>
      </c>
      <c r="B6" s="8">
        <v>0.2</v>
      </c>
      <c r="D6">
        <f t="shared" si="0"/>
        <v>0</v>
      </c>
      <c r="F6">
        <f>E6*B6</f>
        <v>0</v>
      </c>
      <c r="H6">
        <f>B6*G6</f>
        <v>0</v>
      </c>
    </row>
    <row r="7" spans="1:8" s="4" customFormat="1" x14ac:dyDescent="0.2">
      <c r="A7" s="4" t="s">
        <v>3</v>
      </c>
      <c r="B7" s="9">
        <f>SUM(B2:B6)</f>
        <v>1</v>
      </c>
      <c r="D7" s="4">
        <f>SUM(D2:D6)</f>
        <v>2.2999999999999998</v>
      </c>
      <c r="F7" s="6">
        <f>SUM(F2:F6)</f>
        <v>4.45</v>
      </c>
      <c r="H7" s="4">
        <f>SUM(H2:H6)</f>
        <v>4.2</v>
      </c>
    </row>
    <row r="8" spans="1:8" x14ac:dyDescent="0.2">
      <c r="F8" t="s">
        <v>60</v>
      </c>
    </row>
    <row r="12" spans="1:8" ht="16" x14ac:dyDescent="0.2">
      <c r="A12" s="15" t="s">
        <v>31</v>
      </c>
    </row>
    <row r="13" spans="1:8" x14ac:dyDescent="0.2">
      <c r="A13" s="29" t="s">
        <v>62</v>
      </c>
      <c r="E13" t="s">
        <v>51</v>
      </c>
    </row>
    <row r="14" spans="1:8" x14ac:dyDescent="0.2">
      <c r="A14" s="15" t="s">
        <v>33</v>
      </c>
    </row>
    <row r="15" spans="1:8" x14ac:dyDescent="0.2">
      <c r="A15" s="15" t="s">
        <v>34</v>
      </c>
    </row>
    <row r="16" spans="1:8" x14ac:dyDescent="0.2">
      <c r="A16" s="15" t="s">
        <v>35</v>
      </c>
    </row>
    <row r="17" spans="1:1" x14ac:dyDescent="0.2">
      <c r="A17" s="1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4819-8F5E-6045-9CC6-4746EAC285CB}">
  <dimension ref="A1:K28"/>
  <sheetViews>
    <sheetView zoomScale="161" zoomScaleNormal="161" workbookViewId="0">
      <selection activeCell="F10" sqref="F10"/>
    </sheetView>
  </sheetViews>
  <sheetFormatPr baseColWidth="10" defaultColWidth="8.83203125" defaultRowHeight="15" x14ac:dyDescent="0.2"/>
  <cols>
    <col min="1" max="1" width="30.5" customWidth="1"/>
    <col min="2" max="2" width="12" bestFit="1" customWidth="1"/>
    <col min="3" max="3" width="11.83203125" bestFit="1" customWidth="1"/>
    <col min="4" max="5" width="11.5" bestFit="1" customWidth="1"/>
    <col min="6" max="6" width="11.33203125" bestFit="1" customWidth="1"/>
    <col min="7" max="7" width="12.33203125" customWidth="1"/>
  </cols>
  <sheetData>
    <row r="1" spans="1:11" s="5" customFormat="1" ht="21" x14ac:dyDescent="0.25">
      <c r="A1" s="5" t="s">
        <v>19</v>
      </c>
    </row>
    <row r="2" spans="1:11" s="4" customFormat="1" x14ac:dyDescent="0.2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 t="s">
        <v>20</v>
      </c>
    </row>
    <row r="3" spans="1:11" x14ac:dyDescent="0.2">
      <c r="A3" s="4" t="s">
        <v>1</v>
      </c>
      <c r="B3" s="1">
        <v>170000</v>
      </c>
      <c r="C3" s="1">
        <v>34000</v>
      </c>
      <c r="D3" s="1">
        <v>34000</v>
      </c>
      <c r="E3" s="1">
        <v>34000</v>
      </c>
    </row>
    <row r="4" spans="1:11" x14ac:dyDescent="0.2">
      <c r="A4" s="4" t="s">
        <v>5</v>
      </c>
      <c r="B4">
        <v>1</v>
      </c>
      <c r="C4">
        <v>0.92</v>
      </c>
      <c r="D4">
        <v>0.84</v>
      </c>
      <c r="E4">
        <v>0.77</v>
      </c>
      <c r="F4" s="7" t="s">
        <v>21</v>
      </c>
      <c r="G4" s="7"/>
      <c r="H4" s="7"/>
    </row>
    <row r="5" spans="1:11" s="20" customFormat="1" x14ac:dyDescent="0.2">
      <c r="A5" s="17" t="s">
        <v>6</v>
      </c>
      <c r="B5" s="18">
        <f>B3*B4</f>
        <v>170000</v>
      </c>
      <c r="C5" s="18">
        <f t="shared" ref="C5:E5" si="0">C3*C4</f>
        <v>31280</v>
      </c>
      <c r="D5" s="18">
        <f t="shared" si="0"/>
        <v>28560</v>
      </c>
      <c r="E5" s="18">
        <f t="shared" si="0"/>
        <v>26180</v>
      </c>
      <c r="F5" s="19">
        <f>SUM(B5:E5)</f>
        <v>256020</v>
      </c>
      <c r="G5" s="17" t="s">
        <v>42</v>
      </c>
      <c r="H5" s="17"/>
    </row>
    <row r="6" spans="1:11" x14ac:dyDescent="0.2">
      <c r="A6" s="4"/>
    </row>
    <row r="7" spans="1:11" x14ac:dyDescent="0.2">
      <c r="A7" s="4" t="s">
        <v>2</v>
      </c>
      <c r="B7" s="1">
        <v>0</v>
      </c>
      <c r="C7" s="1">
        <v>250000</v>
      </c>
      <c r="D7" s="1">
        <v>260000</v>
      </c>
      <c r="E7" s="1">
        <v>312000</v>
      </c>
    </row>
    <row r="8" spans="1:11" x14ac:dyDescent="0.2">
      <c r="A8" s="4" t="str">
        <f>A4</f>
        <v>Discount Factor</v>
      </c>
      <c r="B8">
        <v>1</v>
      </c>
      <c r="C8">
        <v>0.92</v>
      </c>
      <c r="D8">
        <v>0.84</v>
      </c>
      <c r="E8">
        <v>0.77</v>
      </c>
    </row>
    <row r="9" spans="1:11" s="20" customFormat="1" x14ac:dyDescent="0.2">
      <c r="A9" s="17" t="s">
        <v>7</v>
      </c>
      <c r="B9" s="18">
        <f>B7*B8</f>
        <v>0</v>
      </c>
      <c r="C9" s="18">
        <f t="shared" ref="C9:E9" si="1">C7*C8</f>
        <v>230000</v>
      </c>
      <c r="D9" s="18">
        <f t="shared" si="1"/>
        <v>218400</v>
      </c>
      <c r="E9" s="18">
        <f t="shared" si="1"/>
        <v>240240</v>
      </c>
      <c r="F9" s="19">
        <f>SUM(B9:E9)</f>
        <v>688640</v>
      </c>
      <c r="G9" s="17" t="s">
        <v>41</v>
      </c>
      <c r="H9" s="17"/>
      <c r="I9" s="17"/>
    </row>
    <row r="10" spans="1:11" ht="80" x14ac:dyDescent="0.2">
      <c r="A10" s="4"/>
      <c r="B10" s="1"/>
      <c r="C10" s="1"/>
      <c r="D10" s="1"/>
      <c r="E10" s="1"/>
      <c r="F10" s="19">
        <f>F9-F5</f>
        <v>432620</v>
      </c>
      <c r="G10" s="16" t="s">
        <v>37</v>
      </c>
    </row>
    <row r="11" spans="1:11" s="24" customFormat="1" x14ac:dyDescent="0.2">
      <c r="A11" s="21" t="s">
        <v>23</v>
      </c>
      <c r="B11" s="22">
        <f>B9-B5</f>
        <v>-170000</v>
      </c>
      <c r="C11" s="22">
        <f>C9-C5</f>
        <v>198720</v>
      </c>
      <c r="D11" s="22">
        <f>D9-D5</f>
        <v>189840</v>
      </c>
      <c r="E11" s="22">
        <f t="shared" ref="E11" si="2">E9-E5</f>
        <v>214060</v>
      </c>
      <c r="F11" s="23">
        <f>F10-F6</f>
        <v>432620</v>
      </c>
    </row>
    <row r="12" spans="1:11" s="24" customFormat="1" ht="32" x14ac:dyDescent="0.2">
      <c r="A12" s="25" t="s">
        <v>40</v>
      </c>
      <c r="B12" s="22">
        <f>B11</f>
        <v>-170000</v>
      </c>
      <c r="C12" s="22">
        <f>C11+B12</f>
        <v>28720</v>
      </c>
      <c r="D12" s="22">
        <f>D11+C12</f>
        <v>218560</v>
      </c>
      <c r="E12" s="22">
        <f>E11+D12</f>
        <v>432620</v>
      </c>
    </row>
    <row r="13" spans="1:11" x14ac:dyDescent="0.2">
      <c r="A13" s="4"/>
      <c r="C13" s="24" t="s">
        <v>70</v>
      </c>
      <c r="D13" s="24"/>
    </row>
    <row r="14" spans="1:11" x14ac:dyDescent="0.2">
      <c r="A14" s="6" t="s">
        <v>4</v>
      </c>
      <c r="B14" s="3">
        <f>F10/F5</f>
        <v>1.6897898601671744</v>
      </c>
      <c r="C14" s="2" t="s">
        <v>38</v>
      </c>
      <c r="D14" s="2"/>
      <c r="E14" s="2"/>
      <c r="F14" s="2"/>
      <c r="G14" s="2"/>
      <c r="H14" t="s">
        <v>39</v>
      </c>
      <c r="J14" s="2"/>
      <c r="K14" s="2"/>
    </row>
    <row r="15" spans="1:11" x14ac:dyDescent="0.2">
      <c r="B15" t="s">
        <v>71</v>
      </c>
    </row>
    <row r="18" spans="1:1" s="10" customFormat="1" ht="14" x14ac:dyDescent="0.2">
      <c r="A18" s="14" t="s">
        <v>24</v>
      </c>
    </row>
    <row r="19" spans="1:1" s="10" customFormat="1" ht="14" x14ac:dyDescent="0.2">
      <c r="A19" s="26" t="s">
        <v>45</v>
      </c>
    </row>
    <row r="20" spans="1:1" s="10" customFormat="1" ht="14" x14ac:dyDescent="0.2">
      <c r="A20" s="12"/>
    </row>
    <row r="21" spans="1:1" s="10" customFormat="1" ht="14" x14ac:dyDescent="0.2">
      <c r="A21" s="11" t="s">
        <v>26</v>
      </c>
    </row>
    <row r="22" spans="1:1" s="10" customFormat="1" ht="14" x14ac:dyDescent="0.2">
      <c r="A22" s="28" t="s">
        <v>49</v>
      </c>
    </row>
    <row r="23" spans="1:1" s="10" customFormat="1" ht="14" x14ac:dyDescent="0.2">
      <c r="A23" s="28" t="s">
        <v>50</v>
      </c>
    </row>
    <row r="24" spans="1:1" s="10" customFormat="1" ht="14" x14ac:dyDescent="0.2">
      <c r="A24" s="13" t="s">
        <v>29</v>
      </c>
    </row>
    <row r="25" spans="1:1" s="10" customFormat="1" ht="14" x14ac:dyDescent="0.2">
      <c r="A25" s="11" t="s">
        <v>30</v>
      </c>
    </row>
    <row r="27" spans="1:1" ht="18" x14ac:dyDescent="0.2">
      <c r="A27" s="27"/>
    </row>
    <row r="28" spans="1:1" ht="18" x14ac:dyDescent="0.2">
      <c r="A28" s="2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6ECB-F63C-CF4A-BE83-C3B01E88B314}">
  <dimension ref="A1:K29"/>
  <sheetViews>
    <sheetView zoomScale="161" zoomScaleNormal="161" workbookViewId="0">
      <selection activeCell="F10" sqref="F10"/>
    </sheetView>
  </sheetViews>
  <sheetFormatPr baseColWidth="10" defaultColWidth="8.83203125" defaultRowHeight="15" x14ac:dyDescent="0.2"/>
  <cols>
    <col min="1" max="1" width="30.5" customWidth="1"/>
    <col min="2" max="2" width="12" bestFit="1" customWidth="1"/>
    <col min="3" max="3" width="11.83203125" bestFit="1" customWidth="1"/>
    <col min="4" max="5" width="11.5" bestFit="1" customWidth="1"/>
    <col min="6" max="6" width="11.33203125" bestFit="1" customWidth="1"/>
    <col min="7" max="7" width="12.33203125" customWidth="1"/>
  </cols>
  <sheetData>
    <row r="1" spans="1:11" s="5" customFormat="1" ht="21" x14ac:dyDescent="0.25">
      <c r="A1" s="5" t="s">
        <v>19</v>
      </c>
    </row>
    <row r="2" spans="1:11" s="4" customFormat="1" x14ac:dyDescent="0.2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 t="s">
        <v>20</v>
      </c>
    </row>
    <row r="3" spans="1:11" x14ac:dyDescent="0.2">
      <c r="A3" s="4" t="s">
        <v>1</v>
      </c>
      <c r="B3" s="1">
        <v>170000</v>
      </c>
      <c r="C3" s="1">
        <v>34000</v>
      </c>
      <c r="D3" s="1">
        <v>34000</v>
      </c>
      <c r="E3" s="1">
        <v>34000</v>
      </c>
    </row>
    <row r="4" spans="1:11" x14ac:dyDescent="0.2">
      <c r="A4" s="4" t="s">
        <v>5</v>
      </c>
      <c r="B4">
        <v>1</v>
      </c>
      <c r="C4">
        <v>0.92</v>
      </c>
      <c r="D4">
        <v>0.84</v>
      </c>
      <c r="E4">
        <v>0.77</v>
      </c>
      <c r="F4" s="7" t="s">
        <v>21</v>
      </c>
      <c r="G4" s="7"/>
      <c r="H4" s="7"/>
    </row>
    <row r="5" spans="1:11" s="20" customFormat="1" x14ac:dyDescent="0.2">
      <c r="A5" s="17" t="s">
        <v>6</v>
      </c>
      <c r="B5" s="18">
        <f>B3*B4</f>
        <v>170000</v>
      </c>
      <c r="C5" s="18">
        <f t="shared" ref="C5:E5" si="0">C3*C4</f>
        <v>31280</v>
      </c>
      <c r="D5" s="18">
        <f t="shared" si="0"/>
        <v>28560</v>
      </c>
      <c r="E5" s="18">
        <f t="shared" si="0"/>
        <v>26180</v>
      </c>
      <c r="F5" s="19">
        <f>SUM(B5:E5)</f>
        <v>256020</v>
      </c>
      <c r="G5" s="17" t="s">
        <v>42</v>
      </c>
      <c r="H5" s="17"/>
    </row>
    <row r="6" spans="1:11" x14ac:dyDescent="0.2">
      <c r="A6" s="4"/>
    </row>
    <row r="7" spans="1:11" x14ac:dyDescent="0.2">
      <c r="A7" s="4" t="s">
        <v>2</v>
      </c>
      <c r="B7" s="1">
        <v>0</v>
      </c>
      <c r="C7" s="1">
        <v>250000</v>
      </c>
      <c r="D7" s="1">
        <v>260000</v>
      </c>
      <c r="E7" s="1">
        <v>312000</v>
      </c>
    </row>
    <row r="8" spans="1:11" x14ac:dyDescent="0.2">
      <c r="A8" s="4" t="str">
        <f>A4</f>
        <v>Discount Factor</v>
      </c>
      <c r="B8">
        <v>1</v>
      </c>
      <c r="C8">
        <v>0.92</v>
      </c>
      <c r="D8">
        <v>0.84</v>
      </c>
      <c r="E8">
        <v>0.77</v>
      </c>
    </row>
    <row r="9" spans="1:11" s="20" customFormat="1" x14ac:dyDescent="0.2">
      <c r="A9" s="17" t="s">
        <v>7</v>
      </c>
      <c r="B9" s="18">
        <f>B7*B8</f>
        <v>0</v>
      </c>
      <c r="C9" s="18">
        <f t="shared" ref="C9:E9" si="1">C7*C8</f>
        <v>230000</v>
      </c>
      <c r="D9" s="18">
        <f t="shared" si="1"/>
        <v>218400</v>
      </c>
      <c r="E9" s="18">
        <f t="shared" si="1"/>
        <v>240240</v>
      </c>
      <c r="F9" s="19">
        <f>SUM(B9:E9)</f>
        <v>688640</v>
      </c>
      <c r="G9" s="17" t="s">
        <v>41</v>
      </c>
      <c r="H9" s="17"/>
      <c r="I9" s="17"/>
    </row>
    <row r="10" spans="1:11" ht="80" x14ac:dyDescent="0.2">
      <c r="A10" s="4"/>
      <c r="B10" s="1"/>
      <c r="C10" s="1"/>
      <c r="D10" s="1"/>
      <c r="E10" s="1"/>
      <c r="F10" s="19">
        <f>F9-F5</f>
        <v>432620</v>
      </c>
      <c r="G10" s="16" t="s">
        <v>37</v>
      </c>
    </row>
    <row r="11" spans="1:11" s="24" customFormat="1" x14ac:dyDescent="0.2">
      <c r="A11" s="21" t="s">
        <v>23</v>
      </c>
      <c r="B11" s="22">
        <f>B9-B5</f>
        <v>-170000</v>
      </c>
      <c r="C11" s="22">
        <f>C9-C5</f>
        <v>198720</v>
      </c>
      <c r="D11" s="22">
        <f>D9-D5</f>
        <v>189840</v>
      </c>
      <c r="E11" s="22">
        <f t="shared" ref="E11" si="2">E9-E5</f>
        <v>214060</v>
      </c>
      <c r="F11" s="23">
        <f>F10-F6</f>
        <v>432620</v>
      </c>
    </row>
    <row r="12" spans="1:11" s="24" customFormat="1" ht="32" x14ac:dyDescent="0.2">
      <c r="A12" s="25" t="s">
        <v>40</v>
      </c>
      <c r="B12" s="22">
        <f>B11</f>
        <v>-170000</v>
      </c>
      <c r="C12" s="22">
        <f>C11+B12</f>
        <v>28720</v>
      </c>
      <c r="D12" s="22">
        <f>D11+C12</f>
        <v>218560</v>
      </c>
      <c r="E12" s="22">
        <f>E11+D12</f>
        <v>432620</v>
      </c>
    </row>
    <row r="13" spans="1:11" x14ac:dyDescent="0.2">
      <c r="A13" s="4"/>
      <c r="C13" s="24" t="s">
        <v>61</v>
      </c>
      <c r="D13" s="24"/>
      <c r="E13" s="2"/>
      <c r="F13" s="2"/>
      <c r="G13" s="2"/>
    </row>
    <row r="14" spans="1:11" x14ac:dyDescent="0.2">
      <c r="A14" s="6" t="s">
        <v>4</v>
      </c>
      <c r="B14" s="3">
        <f>F10/F5</f>
        <v>1.6897898601671744</v>
      </c>
      <c r="C14" s="2" t="s">
        <v>38</v>
      </c>
      <c r="D14" s="2"/>
      <c r="E14" s="2"/>
      <c r="F14" s="2"/>
      <c r="G14" s="2"/>
      <c r="H14" s="2"/>
      <c r="I14" s="2"/>
      <c r="J14" s="2"/>
      <c r="K14" s="2"/>
    </row>
    <row r="15" spans="1:11" x14ac:dyDescent="0.2">
      <c r="C15" t="s">
        <v>39</v>
      </c>
    </row>
    <row r="18" spans="1:1" s="10" customFormat="1" ht="14" x14ac:dyDescent="0.2">
      <c r="A18" s="14" t="s">
        <v>24</v>
      </c>
    </row>
    <row r="19" spans="1:1" s="10" customFormat="1" ht="14" x14ac:dyDescent="0.2">
      <c r="A19" s="26" t="s">
        <v>45</v>
      </c>
    </row>
    <row r="20" spans="1:1" s="10" customFormat="1" ht="14" x14ac:dyDescent="0.2">
      <c r="A20" s="12"/>
    </row>
    <row r="21" spans="1:1" s="10" customFormat="1" ht="14" x14ac:dyDescent="0.2">
      <c r="A21" s="11" t="s">
        <v>26</v>
      </c>
    </row>
    <row r="22" spans="1:1" s="10" customFormat="1" ht="14" x14ac:dyDescent="0.2">
      <c r="A22" s="13" t="s">
        <v>43</v>
      </c>
    </row>
    <row r="23" spans="1:1" s="10" customFormat="1" ht="14" x14ac:dyDescent="0.2">
      <c r="A23" s="13" t="s">
        <v>44</v>
      </c>
    </row>
    <row r="24" spans="1:1" s="10" customFormat="1" ht="14" x14ac:dyDescent="0.2">
      <c r="A24" s="13" t="s">
        <v>29</v>
      </c>
    </row>
    <row r="25" spans="1:1" s="10" customFormat="1" ht="14" x14ac:dyDescent="0.2">
      <c r="A25" s="11" t="s">
        <v>30</v>
      </c>
    </row>
    <row r="27" spans="1:1" ht="18" x14ac:dyDescent="0.2">
      <c r="A27" s="27" t="s">
        <v>48</v>
      </c>
    </row>
    <row r="28" spans="1:1" ht="18" x14ac:dyDescent="0.2">
      <c r="A28" s="27" t="s">
        <v>46</v>
      </c>
    </row>
    <row r="29" spans="1:1" x14ac:dyDescent="0.2">
      <c r="A29" t="s">
        <v>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A3" zoomScale="161" zoomScaleNormal="161" workbookViewId="0">
      <selection activeCell="E12" sqref="E12"/>
    </sheetView>
  </sheetViews>
  <sheetFormatPr baseColWidth="10" defaultColWidth="8.83203125" defaultRowHeight="15" x14ac:dyDescent="0.2"/>
  <cols>
    <col min="1" max="1" width="30.5" customWidth="1"/>
    <col min="2" max="2" width="12" bestFit="1" customWidth="1"/>
    <col min="3" max="3" width="11.83203125" bestFit="1" customWidth="1"/>
    <col min="4" max="5" width="11.5" bestFit="1" customWidth="1"/>
    <col min="6" max="6" width="11.33203125" bestFit="1" customWidth="1"/>
    <col min="7" max="7" width="12.33203125" customWidth="1"/>
  </cols>
  <sheetData>
    <row r="1" spans="1:11" s="5" customFormat="1" ht="21" x14ac:dyDescent="0.25">
      <c r="A1" s="5" t="s">
        <v>19</v>
      </c>
    </row>
    <row r="2" spans="1:11" s="4" customFormat="1" x14ac:dyDescent="0.2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 t="s">
        <v>20</v>
      </c>
    </row>
    <row r="3" spans="1:11" x14ac:dyDescent="0.2">
      <c r="A3" s="4" t="s">
        <v>1</v>
      </c>
      <c r="B3" s="1">
        <v>200000</v>
      </c>
      <c r="C3" s="1">
        <v>30000</v>
      </c>
      <c r="D3" s="1">
        <v>30000</v>
      </c>
      <c r="E3" s="1">
        <v>30000</v>
      </c>
    </row>
    <row r="4" spans="1:11" x14ac:dyDescent="0.2">
      <c r="A4" s="4" t="s">
        <v>5</v>
      </c>
      <c r="B4">
        <v>1</v>
      </c>
      <c r="C4">
        <v>0.92</v>
      </c>
      <c r="D4">
        <v>0.84</v>
      </c>
      <c r="E4">
        <v>0.77</v>
      </c>
      <c r="F4" s="7" t="s">
        <v>21</v>
      </c>
      <c r="G4" s="7"/>
      <c r="H4" s="7"/>
    </row>
    <row r="5" spans="1:11" s="20" customFormat="1" x14ac:dyDescent="0.2">
      <c r="A5" s="17" t="s">
        <v>6</v>
      </c>
      <c r="B5" s="18">
        <f>B3*B4</f>
        <v>200000</v>
      </c>
      <c r="C5" s="18">
        <f t="shared" ref="C5:E5" si="0">C3*C4</f>
        <v>27600</v>
      </c>
      <c r="D5" s="18">
        <f t="shared" si="0"/>
        <v>25200</v>
      </c>
      <c r="E5" s="18">
        <f t="shared" si="0"/>
        <v>23100</v>
      </c>
      <c r="F5" s="19">
        <f>SUM(B5:E5)</f>
        <v>275900</v>
      </c>
      <c r="G5" s="17" t="s">
        <v>42</v>
      </c>
      <c r="H5" s="17"/>
    </row>
    <row r="6" spans="1:11" x14ac:dyDescent="0.2">
      <c r="A6" s="4"/>
    </row>
    <row r="7" spans="1:11" x14ac:dyDescent="0.2">
      <c r="A7" s="4" t="s">
        <v>2</v>
      </c>
      <c r="B7" s="1">
        <v>0</v>
      </c>
      <c r="C7" s="1">
        <v>100000</v>
      </c>
      <c r="D7" s="1">
        <v>100000</v>
      </c>
      <c r="E7" s="1">
        <v>100000</v>
      </c>
    </row>
    <row r="8" spans="1:11" x14ac:dyDescent="0.2">
      <c r="A8" s="4" t="str">
        <f>A4</f>
        <v>Discount Factor</v>
      </c>
      <c r="B8">
        <v>1</v>
      </c>
      <c r="C8">
        <v>0.92</v>
      </c>
      <c r="D8">
        <v>0.84</v>
      </c>
      <c r="E8">
        <v>0.77</v>
      </c>
    </row>
    <row r="9" spans="1:11" s="20" customFormat="1" x14ac:dyDescent="0.2">
      <c r="A9" s="17" t="s">
        <v>7</v>
      </c>
      <c r="B9" s="18">
        <f>B7*B8</f>
        <v>0</v>
      </c>
      <c r="C9" s="18">
        <f t="shared" ref="C9:E9" si="1">C7*C8</f>
        <v>92000</v>
      </c>
      <c r="D9" s="18">
        <f t="shared" si="1"/>
        <v>84000</v>
      </c>
      <c r="E9" s="18">
        <f t="shared" si="1"/>
        <v>77000</v>
      </c>
      <c r="F9" s="19">
        <f>SUM(B9:E9)</f>
        <v>253000</v>
      </c>
      <c r="G9" s="17" t="s">
        <v>41</v>
      </c>
      <c r="H9" s="17"/>
      <c r="I9" s="17"/>
    </row>
    <row r="10" spans="1:11" ht="80" x14ac:dyDescent="0.2">
      <c r="A10" s="4"/>
      <c r="B10" s="1"/>
      <c r="C10" s="1"/>
      <c r="D10" s="1"/>
      <c r="E10" s="1"/>
      <c r="F10" s="19">
        <f>F9-F5</f>
        <v>-22900</v>
      </c>
      <c r="G10" s="16" t="s">
        <v>37</v>
      </c>
    </row>
    <row r="11" spans="1:11" s="24" customFormat="1" x14ac:dyDescent="0.2">
      <c r="A11" s="21" t="s">
        <v>23</v>
      </c>
      <c r="B11" s="22">
        <f>B9-B5</f>
        <v>-200000</v>
      </c>
      <c r="C11" s="22">
        <f>C9-C5</f>
        <v>64400</v>
      </c>
      <c r="D11" s="22">
        <f>D9-D5</f>
        <v>58800</v>
      </c>
      <c r="E11" s="22">
        <f t="shared" ref="E11" si="2">E9-E5</f>
        <v>53900</v>
      </c>
      <c r="F11" s="23">
        <f>F10-F6</f>
        <v>-22900</v>
      </c>
    </row>
    <row r="12" spans="1:11" s="24" customFormat="1" ht="32" x14ac:dyDescent="0.2">
      <c r="A12" s="25" t="s">
        <v>40</v>
      </c>
      <c r="B12" s="22">
        <f>B11</f>
        <v>-200000</v>
      </c>
      <c r="C12" s="22">
        <f>C11+B12</f>
        <v>-135600</v>
      </c>
      <c r="D12" s="22">
        <f>D11+C12</f>
        <v>-76800</v>
      </c>
      <c r="E12" s="22">
        <f>E11+D12</f>
        <v>-22900</v>
      </c>
    </row>
    <row r="13" spans="1:11" x14ac:dyDescent="0.2">
      <c r="A13" s="4"/>
      <c r="E13" s="24" t="s">
        <v>72</v>
      </c>
      <c r="F13" s="24"/>
      <c r="G13" s="24"/>
      <c r="H13" s="24"/>
    </row>
    <row r="14" spans="1:11" x14ac:dyDescent="0.2">
      <c r="A14" s="6" t="s">
        <v>4</v>
      </c>
      <c r="B14" s="3">
        <f>F10/F5</f>
        <v>-8.3001087350489305E-2</v>
      </c>
      <c r="C14" s="2" t="s">
        <v>38</v>
      </c>
      <c r="D14" s="2"/>
      <c r="E14" s="2"/>
      <c r="F14" s="2"/>
      <c r="G14" s="2"/>
      <c r="H14" s="2"/>
      <c r="I14" s="2"/>
      <c r="J14" s="2"/>
      <c r="K14" s="2"/>
    </row>
    <row r="15" spans="1:11" x14ac:dyDescent="0.2">
      <c r="C15" t="s">
        <v>39</v>
      </c>
    </row>
    <row r="18" spans="1:1" s="10" customFormat="1" ht="14" x14ac:dyDescent="0.2">
      <c r="A18" s="14" t="s">
        <v>24</v>
      </c>
    </row>
    <row r="19" spans="1:1" s="10" customFormat="1" ht="14" x14ac:dyDescent="0.2">
      <c r="A19" s="11" t="s">
        <v>25</v>
      </c>
    </row>
    <row r="20" spans="1:1" s="10" customFormat="1" ht="14" x14ac:dyDescent="0.2">
      <c r="A20" s="12"/>
    </row>
    <row r="21" spans="1:1" s="10" customFormat="1" ht="14" x14ac:dyDescent="0.2">
      <c r="A21" s="11" t="s">
        <v>26</v>
      </c>
    </row>
    <row r="22" spans="1:1" s="10" customFormat="1" ht="14" x14ac:dyDescent="0.2">
      <c r="A22" s="13" t="s">
        <v>27</v>
      </c>
    </row>
    <row r="23" spans="1:1" s="10" customFormat="1" ht="14" x14ac:dyDescent="0.2">
      <c r="A23" s="13" t="s">
        <v>28</v>
      </c>
    </row>
    <row r="24" spans="1:1" s="10" customFormat="1" ht="14" x14ac:dyDescent="0.2">
      <c r="A24" s="13" t="s">
        <v>29</v>
      </c>
    </row>
    <row r="25" spans="1:1" s="10" customFormat="1" ht="14" x14ac:dyDescent="0.2">
      <c r="A25" s="11" t="s">
        <v>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175" zoomScaleNormal="175" zoomScalePageLayoutView="175" workbookViewId="0">
      <selection activeCell="C6" sqref="C6"/>
    </sheetView>
  </sheetViews>
  <sheetFormatPr baseColWidth="10" defaultColWidth="8.83203125" defaultRowHeight="15" x14ac:dyDescent="0.2"/>
  <cols>
    <col min="2" max="2" width="9.5" bestFit="1" customWidth="1"/>
    <col min="3" max="3" width="9.5" customWidth="1"/>
    <col min="4" max="4" width="10.83203125" bestFit="1" customWidth="1"/>
  </cols>
  <sheetData>
    <row r="1" spans="1:11" s="4" customFormat="1" x14ac:dyDescent="0.2">
      <c r="A1" s="4" t="s">
        <v>8</v>
      </c>
      <c r="B1" s="4" t="s">
        <v>12</v>
      </c>
      <c r="C1" s="4" t="s">
        <v>9</v>
      </c>
      <c r="D1" s="4" t="s">
        <v>18</v>
      </c>
      <c r="E1" s="4" t="s">
        <v>10</v>
      </c>
      <c r="F1" s="4" t="s">
        <v>18</v>
      </c>
      <c r="G1" s="4" t="s">
        <v>11</v>
      </c>
      <c r="H1" s="4" t="s">
        <v>18</v>
      </c>
    </row>
    <row r="2" spans="1:11" x14ac:dyDescent="0.2">
      <c r="A2" t="s">
        <v>13</v>
      </c>
      <c r="B2" s="8">
        <v>0.2</v>
      </c>
      <c r="C2">
        <v>70</v>
      </c>
      <c r="D2">
        <f>B2*C2</f>
        <v>14</v>
      </c>
      <c r="E2">
        <v>55</v>
      </c>
      <c r="F2">
        <f>E2*B2</f>
        <v>11</v>
      </c>
      <c r="G2">
        <v>90</v>
      </c>
      <c r="H2">
        <f>B2*G2</f>
        <v>18</v>
      </c>
    </row>
    <row r="3" spans="1:11" x14ac:dyDescent="0.2">
      <c r="A3" t="s">
        <v>14</v>
      </c>
      <c r="B3" s="8">
        <v>0.15</v>
      </c>
      <c r="C3">
        <v>50</v>
      </c>
      <c r="D3">
        <f t="shared" ref="D3:D6" si="0">B3*C3</f>
        <v>7.5</v>
      </c>
      <c r="E3">
        <v>55</v>
      </c>
      <c r="F3">
        <f>E3*B3</f>
        <v>8.25</v>
      </c>
      <c r="G3">
        <v>45</v>
      </c>
      <c r="H3">
        <f>B3*G3</f>
        <v>6.75</v>
      </c>
    </row>
    <row r="4" spans="1:11" x14ac:dyDescent="0.2">
      <c r="A4" t="s">
        <v>15</v>
      </c>
      <c r="B4" s="8">
        <v>0.25</v>
      </c>
      <c r="C4">
        <v>100</v>
      </c>
      <c r="D4">
        <f t="shared" si="0"/>
        <v>25</v>
      </c>
      <c r="E4">
        <v>55</v>
      </c>
      <c r="F4">
        <f>E4*B4</f>
        <v>13.75</v>
      </c>
      <c r="G4">
        <v>75</v>
      </c>
      <c r="H4">
        <f>B4*G4</f>
        <v>18.75</v>
      </c>
    </row>
    <row r="5" spans="1:11" x14ac:dyDescent="0.2">
      <c r="A5" t="s">
        <v>16</v>
      </c>
      <c r="B5" s="8">
        <v>0.15</v>
      </c>
      <c r="C5">
        <v>65</v>
      </c>
      <c r="D5">
        <f t="shared" si="0"/>
        <v>9.75</v>
      </c>
      <c r="E5">
        <v>80</v>
      </c>
      <c r="F5">
        <f>E5*B5</f>
        <v>12</v>
      </c>
      <c r="G5">
        <v>70</v>
      </c>
      <c r="H5">
        <f>B5*G5</f>
        <v>10.5</v>
      </c>
    </row>
    <row r="6" spans="1:11" x14ac:dyDescent="0.2">
      <c r="A6" t="s">
        <v>17</v>
      </c>
      <c r="B6" s="8">
        <v>0.25</v>
      </c>
      <c r="C6">
        <v>30</v>
      </c>
      <c r="D6">
        <f t="shared" si="0"/>
        <v>7.5</v>
      </c>
      <c r="E6">
        <v>95</v>
      </c>
      <c r="F6">
        <f>E6*B6</f>
        <v>23.75</v>
      </c>
      <c r="G6">
        <v>70</v>
      </c>
      <c r="H6">
        <f>B6*G6</f>
        <v>17.5</v>
      </c>
    </row>
    <row r="7" spans="1:11" s="4" customFormat="1" x14ac:dyDescent="0.2">
      <c r="A7" s="4" t="s">
        <v>3</v>
      </c>
      <c r="B7" s="9">
        <f>SUM(B2:B6)</f>
        <v>1</v>
      </c>
      <c r="D7" s="4">
        <f>SUM(D2:D6)</f>
        <v>63.75</v>
      </c>
      <c r="F7" s="4">
        <f>SUM(F2:F6)</f>
        <v>68.75</v>
      </c>
      <c r="H7" s="6">
        <f>SUM(H2:H6)</f>
        <v>71.5</v>
      </c>
    </row>
    <row r="8" spans="1:11" x14ac:dyDescent="0.2">
      <c r="H8" s="2" t="s">
        <v>22</v>
      </c>
      <c r="I8" s="2"/>
      <c r="J8" s="2"/>
      <c r="K8" s="2"/>
    </row>
    <row r="12" spans="1:11" ht="16" x14ac:dyDescent="0.2">
      <c r="A12" s="15" t="s">
        <v>31</v>
      </c>
    </row>
    <row r="13" spans="1:11" x14ac:dyDescent="0.2">
      <c r="A13" s="15" t="s">
        <v>32</v>
      </c>
    </row>
    <row r="14" spans="1:11" x14ac:dyDescent="0.2">
      <c r="A14" s="15" t="s">
        <v>33</v>
      </c>
    </row>
    <row r="15" spans="1:11" x14ac:dyDescent="0.2">
      <c r="A15" s="15" t="s">
        <v>34</v>
      </c>
    </row>
    <row r="16" spans="1:11" x14ac:dyDescent="0.2">
      <c r="A16" s="15" t="s">
        <v>35</v>
      </c>
    </row>
    <row r="17" spans="1:1" x14ac:dyDescent="0.2">
      <c r="A17" s="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NPV ROI Payback-Example in clas</vt:lpstr>
      <vt:lpstr>Weighted Scoring Model - Ex 3</vt:lpstr>
      <vt:lpstr>Weighted Scoring Model - Ex 2</vt:lpstr>
      <vt:lpstr>NPV ROI Payback-Example 3</vt:lpstr>
      <vt:lpstr>NPV ROI Payback-Example 2</vt:lpstr>
      <vt:lpstr>NPV ROI Payback</vt:lpstr>
      <vt:lpstr>Weighted Scoring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Sheridan</dc:creator>
  <cp:lastModifiedBy>Microsoft Office User</cp:lastModifiedBy>
  <dcterms:created xsi:type="dcterms:W3CDTF">2019-09-27T14:54:42Z</dcterms:created>
  <dcterms:modified xsi:type="dcterms:W3CDTF">2023-05-31T18:20:12Z</dcterms:modified>
</cp:coreProperties>
</file>