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rgequirogagarza/Desktop/Escritorio Agosto_Diciembre_2022/Proyectos de Inversión_2022/Mi Clase/3. Casos Prácticos/"/>
    </mc:Choice>
  </mc:AlternateContent>
  <xr:revisionPtr revIDLastSave="0" documentId="13_ncr:1_{BC1F2004-3F4E-C046-998A-7F968DABA024}" xr6:coauthVersionLast="47" xr6:coauthVersionMax="47" xr10:uidLastSave="{00000000-0000-0000-0000-000000000000}"/>
  <bookViews>
    <workbookView xWindow="0" yWindow="500" windowWidth="28780" windowHeight="17500" xr2:uid="{00000000-000D-0000-FFFF-FFFF00000000}"/>
  </bookViews>
  <sheets>
    <sheet name="Interés Compuesto" sheetId="1" r:id="rId1"/>
    <sheet name="Arrendamiento" sheetId="9" r:id="rId2"/>
    <sheet name="Interés Saldos Insolutos" sheetId="6" r:id="rId3"/>
    <sheet name="Pagos a Valor Presente" sheetId="7" r:id="rId4"/>
    <sheet name="Gráfica Valor Presente" sheetId="8" r:id="rId5"/>
  </sheets>
  <definedNames>
    <definedName name="__123Graph_A" hidden="1">'Pagos a Valor Presente'!$E$16:$E$27</definedName>
    <definedName name="_Regression_Int" localSheetId="3" hidden="1">1</definedName>
    <definedName name="\c" localSheetId="1">Arrendamiento!$H$3:$H$14</definedName>
    <definedName name="\c" localSheetId="2">'Interés Saldos Insolutos'!$H$3:$H$14</definedName>
    <definedName name="\c" localSheetId="3">'Pagos a Valor Presente'!$H$3:$H$14</definedName>
    <definedName name="\c">'Interés Compuesto'!$H$3:$H$14</definedName>
    <definedName name="\p" localSheetId="1">Arrendamiento!$H$16:$H$17</definedName>
    <definedName name="\p" localSheetId="2">'Interés Saldos Insolutos'!$H$16:$H$17</definedName>
    <definedName name="\p" localSheetId="3">'Pagos a Valor Presente'!$H$16:$H$17</definedName>
    <definedName name="\p">'Interés Compuesto'!$H$16:$H$17</definedName>
    <definedName name="_xlnm.Print_Area" localSheetId="1">Arrendamiento!$A$1:$F$115</definedName>
    <definedName name="_xlnm.Print_Area" localSheetId="0">'Interés Compuesto'!$A$1:$F$115</definedName>
    <definedName name="_xlnm.Print_Area" localSheetId="2">'Interés Saldos Insolutos'!$A$1:$F$115</definedName>
    <definedName name="_xlnm.Print_Area" localSheetId="3">'Pagos a Valor Presente'!$A$1:$F$115</definedName>
    <definedName name="CONTADOR" localSheetId="1">Arrendamiento!$H$12</definedName>
    <definedName name="CONTADOR" localSheetId="2">'Interés Saldos Insolutos'!$H$12</definedName>
    <definedName name="CONTADOR" localSheetId="3">'Pagos a Valor Presente'!$H$12</definedName>
    <definedName name="CONTADOR">'Interés Compuesto'!$H$12</definedName>
    <definedName name="FORMULA" localSheetId="1">Arrendamiento!$A$17:$F$17</definedName>
    <definedName name="FORMULA" localSheetId="2">'Interés Saldos Insolutos'!$A$17:$F$17</definedName>
    <definedName name="FORMULA" localSheetId="3">'Pagos a Valor Presente'!$A$17:$F$17</definedName>
    <definedName name="FORMULA">'Interés Compuesto'!$A$17:$F$17</definedName>
    <definedName name="GRACIA" localSheetId="1">Arrendamiento!$D$9</definedName>
    <definedName name="GRACIA" localSheetId="2">'Interés Saldos Insolutos'!$D$9</definedName>
    <definedName name="GRACIA" localSheetId="3">'Pagos a Valor Presente'!$D$9</definedName>
    <definedName name="GRACIA">'Interés Compuesto'!$D$9</definedName>
    <definedName name="Imprimir_área_IM" localSheetId="1">Arrendamiento!$A$1:$F$115</definedName>
    <definedName name="Imprimir_área_IM" localSheetId="0">'Interés Compuesto'!$A$1:$F$115</definedName>
    <definedName name="Imprimir_área_IM" localSheetId="2">'Interés Saldos Insolutos'!$A$1:$F$115</definedName>
    <definedName name="Imprimir_área_IM" localSheetId="3">'Pagos a Valor Presente'!$A$1:$F$115</definedName>
    <definedName name="Imprimir_títulos_IM" localSheetId="2">'Interés Saldos Insolutos'!$13:$15</definedName>
    <definedName name="INICIO" localSheetId="1">Arrendamiento!$A$18</definedName>
    <definedName name="INICIO" localSheetId="2">'Interés Saldos Insolutos'!$A$18</definedName>
    <definedName name="INICIO" localSheetId="3">'Pagos a Valor Presente'!$A$18</definedName>
    <definedName name="INICIO">'Interés Compuesto'!$A$18</definedName>
    <definedName name="INTERES" localSheetId="1">Arrendamiento!$D$10</definedName>
    <definedName name="INTERES" localSheetId="2">'Interés Saldos Insolutos'!$D$10</definedName>
    <definedName name="INTERES" localSheetId="3">'Pagos a Valor Presente'!$D$10</definedName>
    <definedName name="INTERES">'Interés Compuesto'!$D$10</definedName>
    <definedName name="MONTO" localSheetId="1">Arrendamiento!$D$7</definedName>
    <definedName name="MONTO" localSheetId="2">'Interés Saldos Insolutos'!$D$7</definedName>
    <definedName name="MONTO" localSheetId="3">'Pagos a Valor Presente'!$D$7</definedName>
    <definedName name="MONTO">'Interés Compuesto'!$D$7</definedName>
    <definedName name="PERIODO" localSheetId="1">Arrendamiento!$D$8</definedName>
    <definedName name="PERIODO" localSheetId="2">'Interés Saldos Insolutos'!$D$8</definedName>
    <definedName name="PERIODO" localSheetId="3">'Pagos a Valor Presente'!$D$8</definedName>
    <definedName name="PERIODO">'Interés Compuesto'!$D$8</definedName>
    <definedName name="TAMANO" localSheetId="1">Arrendamiento!$D$8</definedName>
    <definedName name="TAMANO" localSheetId="2">'Interés Saldos Insolutos'!$D$8</definedName>
    <definedName name="TAMANO" localSheetId="3">'Pagos a Valor Presente'!$D$8</definedName>
    <definedName name="TAMANO">'Interés Compuesto'!$D$8</definedName>
    <definedName name="_xlnm.Print_Titles" localSheetId="2">'Interés Saldos Insolutos'!$13:$15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7" l="1"/>
  <c r="D16" i="7"/>
  <c r="F16" i="7" s="1"/>
  <c r="D10" i="6"/>
  <c r="D10" i="1"/>
  <c r="A16" i="9"/>
  <c r="B16" i="9" s="1"/>
  <c r="D10" i="9"/>
  <c r="D16" i="9"/>
  <c r="F16" i="9" s="1"/>
  <c r="D16" i="1"/>
  <c r="F16" i="1" s="1"/>
  <c r="A16" i="7"/>
  <c r="B16" i="7" s="1"/>
  <c r="A16" i="6"/>
  <c r="C16" i="6" s="1"/>
  <c r="E16" i="6" s="1"/>
  <c r="D16" i="6"/>
  <c r="F16" i="6" s="1"/>
  <c r="A16" i="1"/>
  <c r="D17" i="6" l="1"/>
  <c r="F17" i="6" s="1"/>
  <c r="A17" i="9"/>
  <c r="A17" i="1"/>
  <c r="B16" i="1"/>
  <c r="C16" i="1" s="1"/>
  <c r="E16" i="1" s="1"/>
  <c r="C16" i="7"/>
  <c r="E16" i="7" s="1"/>
  <c r="A17" i="7"/>
  <c r="C16" i="9"/>
  <c r="E16" i="9" s="1"/>
  <c r="B16" i="6"/>
  <c r="A17" i="6"/>
  <c r="D17" i="1" l="1"/>
  <c r="F17" i="1" s="1"/>
  <c r="A18" i="6"/>
  <c r="C17" i="6"/>
  <c r="E17" i="6" s="1"/>
  <c r="D17" i="9"/>
  <c r="F17" i="9" s="1"/>
  <c r="B17" i="7"/>
  <c r="A18" i="7"/>
  <c r="D17" i="7"/>
  <c r="F17" i="7" s="1"/>
  <c r="A18" i="9"/>
  <c r="B17" i="9"/>
  <c r="C17" i="9" s="1"/>
  <c r="E17" i="9" s="1"/>
  <c r="A18" i="1"/>
  <c r="B17" i="1"/>
  <c r="C17" i="1" s="1"/>
  <c r="E17" i="1" s="1"/>
  <c r="C17" i="7" l="1"/>
  <c r="E17" i="7" s="1"/>
  <c r="D18" i="7" s="1"/>
  <c r="F18" i="7" s="1"/>
  <c r="D18" i="1"/>
  <c r="D18" i="9"/>
  <c r="F18" i="9" s="1"/>
  <c r="B17" i="6"/>
  <c r="A19" i="6"/>
  <c r="C18" i="6"/>
  <c r="B18" i="6" s="1"/>
  <c r="D18" i="6"/>
  <c r="F18" i="6" s="1"/>
  <c r="B18" i="9"/>
  <c r="A19" i="9"/>
  <c r="C18" i="9"/>
  <c r="E18" i="9" s="1"/>
  <c r="A19" i="7"/>
  <c r="B18" i="1"/>
  <c r="C18" i="1" s="1"/>
  <c r="E18" i="1" s="1"/>
  <c r="A19" i="1"/>
  <c r="F18" i="1"/>
  <c r="B18" i="7" l="1"/>
  <c r="C18" i="7" s="1"/>
  <c r="E18" i="7" s="1"/>
  <c r="D19" i="7" s="1"/>
  <c r="F19" i="7" s="1"/>
  <c r="D19" i="9"/>
  <c r="F19" i="9" s="1"/>
  <c r="D19" i="1"/>
  <c r="F19" i="1"/>
  <c r="A20" i="6"/>
  <c r="C19" i="6"/>
  <c r="B19" i="1"/>
  <c r="C19" i="1" s="1"/>
  <c r="E19" i="1" s="1"/>
  <c r="A20" i="1"/>
  <c r="E18" i="6"/>
  <c r="A20" i="9"/>
  <c r="B19" i="9"/>
  <c r="C19" i="9" s="1"/>
  <c r="E19" i="9" s="1"/>
  <c r="A20" i="7"/>
  <c r="B19" i="7" l="1"/>
  <c r="C19" i="7" s="1"/>
  <c r="E19" i="7" s="1"/>
  <c r="D20" i="7" s="1"/>
  <c r="F20" i="7" s="1"/>
  <c r="B19" i="6"/>
  <c r="D20" i="9"/>
  <c r="D20" i="1"/>
  <c r="F20" i="1" s="1"/>
  <c r="F20" i="9"/>
  <c r="D19" i="6"/>
  <c r="F19" i="6" s="1"/>
  <c r="E19" i="6"/>
  <c r="A21" i="7"/>
  <c r="C20" i="1"/>
  <c r="E20" i="1" s="1"/>
  <c r="B20" i="1"/>
  <c r="A21" i="1"/>
  <c r="C20" i="6"/>
  <c r="A21" i="6"/>
  <c r="B20" i="9"/>
  <c r="C20" i="9" s="1"/>
  <c r="E20" i="9" s="1"/>
  <c r="A21" i="9"/>
  <c r="B20" i="7" l="1"/>
  <c r="C20" i="7" s="1"/>
  <c r="E20" i="7" s="1"/>
  <c r="D21" i="9"/>
  <c r="F21" i="9" s="1"/>
  <c r="D21" i="1"/>
  <c r="F21" i="1" s="1"/>
  <c r="A22" i="9"/>
  <c r="B21" i="9"/>
  <c r="C21" i="9" s="1"/>
  <c r="E21" i="9" s="1"/>
  <c r="A22" i="7"/>
  <c r="A22" i="1"/>
  <c r="C21" i="1"/>
  <c r="E21" i="1" s="1"/>
  <c r="B21" i="1"/>
  <c r="C21" i="6"/>
  <c r="A22" i="6"/>
  <c r="E20" i="6"/>
  <c r="D20" i="6"/>
  <c r="B20" i="6" s="1"/>
  <c r="F20" i="6"/>
  <c r="D21" i="7" l="1"/>
  <c r="F21" i="7" s="1"/>
  <c r="B21" i="7"/>
  <c r="D22" i="1"/>
  <c r="F22" i="1"/>
  <c r="D22" i="9"/>
  <c r="F22" i="9"/>
  <c r="B22" i="9"/>
  <c r="C22" i="9" s="1"/>
  <c r="E22" i="9" s="1"/>
  <c r="A23" i="9"/>
  <c r="C22" i="6"/>
  <c r="A23" i="6"/>
  <c r="F21" i="6"/>
  <c r="B22" i="1"/>
  <c r="C22" i="1" s="1"/>
  <c r="E22" i="1" s="1"/>
  <c r="A23" i="1"/>
  <c r="E21" i="6"/>
  <c r="D21" i="6"/>
  <c r="B21" i="6" s="1"/>
  <c r="A23" i="7"/>
  <c r="C21" i="7" l="1"/>
  <c r="E21" i="7" s="1"/>
  <c r="D22" i="7" s="1"/>
  <c r="F22" i="7" s="1"/>
  <c r="B22" i="7"/>
  <c r="C22" i="7" s="1"/>
  <c r="E22" i="7" s="1"/>
  <c r="D23" i="7" s="1"/>
  <c r="D23" i="9"/>
  <c r="D23" i="1"/>
  <c r="F23" i="1" s="1"/>
  <c r="F23" i="9"/>
  <c r="E22" i="6"/>
  <c r="D22" i="6"/>
  <c r="B22" i="6" s="1"/>
  <c r="F22" i="6"/>
  <c r="A24" i="6"/>
  <c r="C23" i="6"/>
  <c r="A24" i="7"/>
  <c r="A24" i="9"/>
  <c r="B23" i="9"/>
  <c r="C23" i="9" s="1"/>
  <c r="E23" i="9" s="1"/>
  <c r="A24" i="1"/>
  <c r="B23" i="1"/>
  <c r="C23" i="1" s="1"/>
  <c r="E23" i="1" s="1"/>
  <c r="F23" i="7" l="1"/>
  <c r="B23" i="7"/>
  <c r="C23" i="7" s="1"/>
  <c r="E23" i="7" s="1"/>
  <c r="B24" i="7" s="1"/>
  <c r="D24" i="9"/>
  <c r="D24" i="1"/>
  <c r="F24" i="1" s="1"/>
  <c r="D23" i="6"/>
  <c r="B23" i="6" s="1"/>
  <c r="E23" i="6"/>
  <c r="C24" i="6"/>
  <c r="A25" i="6"/>
  <c r="B24" i="9"/>
  <c r="C24" i="9" s="1"/>
  <c r="E24" i="9" s="1"/>
  <c r="A25" i="9"/>
  <c r="F23" i="6"/>
  <c r="A25" i="7"/>
  <c r="B24" i="1"/>
  <c r="C24" i="1" s="1"/>
  <c r="E24" i="1" s="1"/>
  <c r="A25" i="1"/>
  <c r="F24" i="9"/>
  <c r="D24" i="7" l="1"/>
  <c r="F24" i="7" s="1"/>
  <c r="D25" i="9"/>
  <c r="F25" i="1"/>
  <c r="D25" i="1"/>
  <c r="A26" i="9"/>
  <c r="B25" i="9"/>
  <c r="C25" i="9"/>
  <c r="E25" i="9" s="1"/>
  <c r="F25" i="9"/>
  <c r="A26" i="1"/>
  <c r="B25" i="1"/>
  <c r="C25" i="1" s="1"/>
  <c r="E25" i="1" s="1"/>
  <c r="A26" i="6"/>
  <c r="C25" i="6"/>
  <c r="A26" i="7"/>
  <c r="D24" i="6"/>
  <c r="B24" i="6" s="1"/>
  <c r="E24" i="6"/>
  <c r="C24" i="7" l="1"/>
  <c r="E24" i="7" s="1"/>
  <c r="D26" i="9"/>
  <c r="B25" i="6"/>
  <c r="D26" i="1"/>
  <c r="C26" i="1" s="1"/>
  <c r="E26" i="1" s="1"/>
  <c r="B26" i="9"/>
  <c r="A27" i="9"/>
  <c r="C26" i="9"/>
  <c r="E26" i="9" s="1"/>
  <c r="F26" i="9"/>
  <c r="A27" i="6"/>
  <c r="C26" i="6"/>
  <c r="D25" i="6"/>
  <c r="E25" i="6"/>
  <c r="B26" i="1"/>
  <c r="A27" i="1"/>
  <c r="A27" i="7"/>
  <c r="F24" i="6"/>
  <c r="F25" i="6" s="1"/>
  <c r="D25" i="7" l="1"/>
  <c r="F25" i="7" s="1"/>
  <c r="B25" i="7"/>
  <c r="C25" i="7" s="1"/>
  <c r="E25" i="7" s="1"/>
  <c r="B26" i="7" s="1"/>
  <c r="D27" i="9"/>
  <c r="D27" i="1"/>
  <c r="E27" i="1"/>
  <c r="B26" i="6"/>
  <c r="F26" i="1"/>
  <c r="C27" i="6"/>
  <c r="B27" i="1"/>
  <c r="C27" i="1"/>
  <c r="F27" i="9"/>
  <c r="B27" i="9"/>
  <c r="C27" i="9" s="1"/>
  <c r="E27" i="9" s="1"/>
  <c r="E26" i="6"/>
  <c r="D26" i="6"/>
  <c r="F26" i="6"/>
  <c r="D26" i="7" l="1"/>
  <c r="D27" i="6"/>
  <c r="B27" i="6" s="1"/>
  <c r="E27" i="6"/>
  <c r="F27" i="1"/>
  <c r="F26" i="7" l="1"/>
  <c r="C26" i="7"/>
  <c r="E26" i="7" s="1"/>
  <c r="F27" i="6"/>
  <c r="D27" i="7" l="1"/>
  <c r="F27" i="7" s="1"/>
  <c r="B27" i="7"/>
  <c r="C27" i="7" s="1"/>
  <c r="E27" i="7" s="1"/>
</calcChain>
</file>

<file path=xl/sharedStrings.xml><?xml version="1.0" encoding="utf-8"?>
<sst xmlns="http://schemas.openxmlformats.org/spreadsheetml/2006/main" count="81" uniqueCount="19">
  <si>
    <t xml:space="preserve">          T A B L A   D E   A M O R T I Z A C I O N</t>
  </si>
  <si>
    <t xml:space="preserve">              I N T E R E S   C O M P U E S T O</t>
  </si>
  <si>
    <t xml:space="preserve">                 Monto del Credito:</t>
  </si>
  <si>
    <t xml:space="preserve">                Numero de Periodos:</t>
  </si>
  <si>
    <t xml:space="preserve">                 Periodo de Gracia:</t>
  </si>
  <si>
    <t xml:space="preserve">       Tasa de Interes por Periodo:</t>
  </si>
  <si>
    <t>SALDO</t>
  </si>
  <si>
    <t>INTERESES</t>
  </si>
  <si>
    <t>PERIODO</t>
  </si>
  <si>
    <t>PAGO TOTAL</t>
  </si>
  <si>
    <t>PAGO CAPITAL</t>
  </si>
  <si>
    <t>INSOLUTO</t>
  </si>
  <si>
    <t>ACUMULADOS</t>
  </si>
  <si>
    <t>--------------------</t>
  </si>
  <si>
    <t xml:space="preserve">              I N T E R E S   S A L D O S  I N S O L U T O S</t>
  </si>
  <si>
    <t xml:space="preserve">        P A G O S    A    V A L O R    P R E S E N T E</t>
  </si>
  <si>
    <t>CREDITO</t>
  </si>
  <si>
    <t>ADICIONAL</t>
  </si>
  <si>
    <t>A R R E N D A M I E N T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</si>
</sst>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"/>
    <numFmt numFmtId="165" formatCode="0_)"/>
  </numFmts>
  <fonts count="4">
    <font>
      <sz val="12"/>
      <name val="Helv"/>
    </font>
    <font>
      <sz val="12"/>
      <name val="Helv"/>
    </font>
    <font>
      <b/>
      <sz val="12"/>
      <name val="Helv"/>
    </font>
    <font>
      <b/>
      <sz val="12"/>
      <color indexed="12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10" fontId="3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0" fontId="3" fillId="0" borderId="0" xfId="1" applyNumberFormat="1" applyFont="1" applyAlignment="1" applyProtection="1">
      <alignment horizontal="center"/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Saldo Insoluto</a:t>
            </a:r>
          </a:p>
        </c:rich>
      </c:tx>
      <c:layout>
        <c:manualLayout>
          <c:xMode val="edge"/>
          <c:yMode val="edge"/>
          <c:x val="0.4395036194415718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65149948293691"/>
          <c:y val="0.12542372881355932"/>
          <c:w val="0.87900723888314369"/>
          <c:h val="0.764406779661017"/>
        </c:manualLayout>
      </c:layout>
      <c:lineChart>
        <c:grouping val="standard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'Pagos a Valor Presente'!$E$16:$E$27</c:f>
              <c:numCache>
                <c:formatCode>#,##0_);\(#,##0\)</c:formatCode>
                <c:ptCount val="12"/>
                <c:pt idx="0">
                  <c:v>1038888.8888888889</c:v>
                </c:pt>
                <c:pt idx="1">
                  <c:v>1070370.3703703703</c:v>
                </c:pt>
                <c:pt idx="2">
                  <c:v>1091777.7777777778</c:v>
                </c:pt>
                <c:pt idx="3">
                  <c:v>1099865.0205761318</c:v>
                </c:pt>
                <c:pt idx="4">
                  <c:v>1090699.4787379974</c:v>
                </c:pt>
                <c:pt idx="5">
                  <c:v>1059536.6364883403</c:v>
                </c:pt>
                <c:pt idx="6">
                  <c:v>1000673.4900167659</c:v>
                </c:pt>
                <c:pt idx="7">
                  <c:v>907277.2976152011</c:v>
                </c:pt>
                <c:pt idx="8">
                  <c:v>771185.70297292096</c:v>
                </c:pt>
                <c:pt idx="9">
                  <c:v>582673.64224620699</c:v>
                </c:pt>
                <c:pt idx="10">
                  <c:v>330181.73060618399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1-5B43-87C4-06F72D74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2128"/>
        <c:axId val="69605632"/>
      </c:lineChart>
      <c:catAx>
        <c:axId val="640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Períodos</a:t>
                </a:r>
              </a:p>
            </c:rich>
          </c:tx>
          <c:layout>
            <c:manualLayout>
              <c:xMode val="edge"/>
              <c:yMode val="edge"/>
              <c:x val="0.5191313340227508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6960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Monto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71186440677966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64032128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5" right="0.75" top="1" bottom="1" header="0" footer="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 transitionEntry="1"/>
  <dimension ref="A1:H63"/>
  <sheetViews>
    <sheetView showGridLines="0" tabSelected="1" zoomScale="200" zoomScaleNormal="200" workbookViewId="0">
      <selection sqref="A1:F1"/>
    </sheetView>
  </sheetViews>
  <sheetFormatPr baseColWidth="10" defaultColWidth="9.7109375" defaultRowHeight="16"/>
  <cols>
    <col min="1" max="6" width="12.7109375" customWidth="1"/>
  </cols>
  <sheetData>
    <row r="1" spans="1:8">
      <c r="A1" s="12" t="s">
        <v>0</v>
      </c>
      <c r="B1" s="12"/>
      <c r="C1" s="12"/>
      <c r="D1" s="12"/>
      <c r="E1" s="12"/>
      <c r="F1" s="12"/>
    </row>
    <row r="3" spans="1:8">
      <c r="A3" s="12" t="s">
        <v>1</v>
      </c>
      <c r="B3" s="12"/>
      <c r="C3" s="12"/>
      <c r="D3" s="12"/>
      <c r="E3" s="12"/>
      <c r="F3" s="12"/>
      <c r="G3" s="1"/>
      <c r="H3" s="1"/>
    </row>
    <row r="4" spans="1:8">
      <c r="H4" s="1"/>
    </row>
    <row r="5" spans="1:8">
      <c r="H5" s="1"/>
    </row>
    <row r="6" spans="1:8">
      <c r="H6" s="1"/>
    </row>
    <row r="7" spans="1:8">
      <c r="C7" s="5" t="s">
        <v>2</v>
      </c>
      <c r="D7" s="9">
        <v>1000000</v>
      </c>
      <c r="H7" s="1"/>
    </row>
    <row r="8" spans="1:8">
      <c r="C8" s="5" t="s">
        <v>3</v>
      </c>
      <c r="D8" s="10">
        <v>12</v>
      </c>
      <c r="H8" s="1"/>
    </row>
    <row r="9" spans="1:8">
      <c r="C9" s="5" t="s">
        <v>4</v>
      </c>
      <c r="D9" s="10">
        <v>0</v>
      </c>
      <c r="H9" s="1"/>
    </row>
    <row r="10" spans="1:8">
      <c r="C10" s="5" t="s">
        <v>5</v>
      </c>
      <c r="D10" s="11">
        <f>0.16/12</f>
        <v>1.3333333333333334E-2</v>
      </c>
      <c r="H10" s="1"/>
    </row>
    <row r="11" spans="1:8">
      <c r="H11" s="1"/>
    </row>
    <row r="12" spans="1:8">
      <c r="H12" s="1"/>
    </row>
    <row r="13" spans="1:8">
      <c r="E13" s="2" t="s">
        <v>6</v>
      </c>
      <c r="F13" s="2" t="s">
        <v>7</v>
      </c>
      <c r="H13" s="1"/>
    </row>
    <row r="14" spans="1:8">
      <c r="A14" s="2" t="s">
        <v>8</v>
      </c>
      <c r="B14" s="2" t="s">
        <v>9</v>
      </c>
      <c r="C14" s="2" t="s">
        <v>10</v>
      </c>
      <c r="D14" s="2" t="s">
        <v>7</v>
      </c>
      <c r="E14" s="2" t="s">
        <v>11</v>
      </c>
      <c r="F14" s="2" t="s">
        <v>12</v>
      </c>
      <c r="H14" s="1"/>
    </row>
    <row r="15" spans="1:8">
      <c r="A15" s="2" t="s">
        <v>13</v>
      </c>
      <c r="B15" s="2" t="s">
        <v>13</v>
      </c>
      <c r="C15" s="2" t="s">
        <v>13</v>
      </c>
      <c r="D15" s="2" t="s">
        <v>13</v>
      </c>
      <c r="E15" s="2" t="s">
        <v>13</v>
      </c>
      <c r="F15" s="2" t="s">
        <v>13</v>
      </c>
    </row>
    <row r="16" spans="1:8">
      <c r="A16" s="7">
        <f>IF((E375&lt;0.005),1,(A375+1))</f>
        <v>1</v>
      </c>
      <c r="B16" s="8">
        <f t="shared" ref="B16:B27" si="0">IF(A16-$D$9&lt;=0,0,PMT($D$10,$D$8-$D$9,-$D$7))</f>
        <v>90730.857859207987</v>
      </c>
      <c r="C16" s="8">
        <f t="shared" ref="C16:C27" si="1">IF(A16-$D$9&lt;=0,0,B16-D16)</f>
        <v>77397.524525874658</v>
      </c>
      <c r="D16" s="8">
        <f>D7*D10</f>
        <v>13333.333333333334</v>
      </c>
      <c r="E16" s="8">
        <f>IF($D9&gt;0,$D$7,+$D$7-C16)</f>
        <v>922602.47547412536</v>
      </c>
      <c r="F16" s="8">
        <f>D16</f>
        <v>13333.333333333334</v>
      </c>
      <c r="G16" s="1"/>
      <c r="H16" s="1"/>
    </row>
    <row r="17" spans="1:8">
      <c r="A17" s="7">
        <f t="shared" ref="A17:A27" si="2">1+A16</f>
        <v>2</v>
      </c>
      <c r="B17" s="8">
        <f t="shared" si="0"/>
        <v>90730.857859207987</v>
      </c>
      <c r="C17" s="8">
        <f t="shared" si="1"/>
        <v>78429.491519552976</v>
      </c>
      <c r="D17" s="8">
        <f t="shared" ref="D17:D27" si="3">E16*$D$10</f>
        <v>12301.366339655006</v>
      </c>
      <c r="E17" s="8">
        <f t="shared" ref="E17:E27" si="4">E16-C17</f>
        <v>844172.98395457235</v>
      </c>
      <c r="F17" s="8">
        <f t="shared" ref="F17:F27" si="5">F16+D17</f>
        <v>25634.699672988339</v>
      </c>
      <c r="H17" s="1"/>
    </row>
    <row r="18" spans="1:8">
      <c r="A18" s="7">
        <f t="shared" si="2"/>
        <v>3</v>
      </c>
      <c r="B18" s="8">
        <f t="shared" si="0"/>
        <v>90730.857859207987</v>
      </c>
      <c r="C18" s="8">
        <f t="shared" si="1"/>
        <v>79475.218073147029</v>
      </c>
      <c r="D18" s="8">
        <f t="shared" si="3"/>
        <v>11255.639786060965</v>
      </c>
      <c r="E18" s="8">
        <f t="shared" si="4"/>
        <v>764697.76588142535</v>
      </c>
      <c r="F18" s="8">
        <f t="shared" si="5"/>
        <v>36890.339459049304</v>
      </c>
    </row>
    <row r="19" spans="1:8">
      <c r="A19" s="7">
        <f t="shared" si="2"/>
        <v>4</v>
      </c>
      <c r="B19" s="8">
        <f t="shared" si="0"/>
        <v>90730.857859207987</v>
      </c>
      <c r="C19" s="8">
        <f t="shared" si="1"/>
        <v>80534.887647455645</v>
      </c>
      <c r="D19" s="8">
        <f t="shared" si="3"/>
        <v>10195.970211752339</v>
      </c>
      <c r="E19" s="8">
        <f t="shared" si="4"/>
        <v>684162.87823396968</v>
      </c>
      <c r="F19" s="8">
        <f t="shared" si="5"/>
        <v>47086.309670801646</v>
      </c>
    </row>
    <row r="20" spans="1:8">
      <c r="A20" s="7">
        <f t="shared" si="2"/>
        <v>5</v>
      </c>
      <c r="B20" s="8">
        <f t="shared" si="0"/>
        <v>90730.857859207987</v>
      </c>
      <c r="C20" s="8">
        <f t="shared" si="1"/>
        <v>81608.68614942173</v>
      </c>
      <c r="D20" s="8">
        <f t="shared" si="3"/>
        <v>9122.1717097862638</v>
      </c>
      <c r="E20" s="8">
        <f t="shared" si="4"/>
        <v>602554.19208454795</v>
      </c>
      <c r="F20" s="8">
        <f t="shared" si="5"/>
        <v>56208.481380587909</v>
      </c>
    </row>
    <row r="21" spans="1:8">
      <c r="A21" s="7">
        <f t="shared" si="2"/>
        <v>6</v>
      </c>
      <c r="B21" s="8">
        <f t="shared" si="0"/>
        <v>90730.857859207987</v>
      </c>
      <c r="C21" s="8">
        <f t="shared" si="1"/>
        <v>82696.801964747341</v>
      </c>
      <c r="D21" s="8">
        <f t="shared" si="3"/>
        <v>8034.05589446064</v>
      </c>
      <c r="E21" s="8">
        <f t="shared" si="4"/>
        <v>519857.39011980058</v>
      </c>
      <c r="F21" s="8">
        <f t="shared" si="5"/>
        <v>64242.537275048548</v>
      </c>
    </row>
    <row r="22" spans="1:8">
      <c r="A22" s="7">
        <f t="shared" si="2"/>
        <v>7</v>
      </c>
      <c r="B22" s="8">
        <f t="shared" si="0"/>
        <v>90730.857859207987</v>
      </c>
      <c r="C22" s="8">
        <f t="shared" si="1"/>
        <v>83799.425990943972</v>
      </c>
      <c r="D22" s="8">
        <f t="shared" si="3"/>
        <v>6931.4318682640078</v>
      </c>
      <c r="E22" s="8">
        <f t="shared" si="4"/>
        <v>436057.96412885661</v>
      </c>
      <c r="F22" s="8">
        <f t="shared" si="5"/>
        <v>71173.969143312555</v>
      </c>
    </row>
    <row r="23" spans="1:8">
      <c r="A23" s="7">
        <f t="shared" si="2"/>
        <v>8</v>
      </c>
      <c r="B23" s="8">
        <f t="shared" si="0"/>
        <v>90730.857859207987</v>
      </c>
      <c r="C23" s="8">
        <f t="shared" si="1"/>
        <v>84916.751670823229</v>
      </c>
      <c r="D23" s="8">
        <f t="shared" si="3"/>
        <v>5814.1061883847551</v>
      </c>
      <c r="E23" s="8">
        <f t="shared" si="4"/>
        <v>351141.21245803335</v>
      </c>
      <c r="F23" s="8">
        <f t="shared" si="5"/>
        <v>76988.075331697313</v>
      </c>
    </row>
    <row r="24" spans="1:8">
      <c r="A24" s="7">
        <f t="shared" si="2"/>
        <v>9</v>
      </c>
      <c r="B24" s="8">
        <f t="shared" si="0"/>
        <v>90730.857859207987</v>
      </c>
      <c r="C24" s="8">
        <f t="shared" si="1"/>
        <v>86048.975026434215</v>
      </c>
      <c r="D24" s="8">
        <f t="shared" si="3"/>
        <v>4681.8828327737783</v>
      </c>
      <c r="E24" s="8">
        <f t="shared" si="4"/>
        <v>265092.23743159912</v>
      </c>
      <c r="F24" s="8">
        <f t="shared" si="5"/>
        <v>81669.958164471085</v>
      </c>
    </row>
    <row r="25" spans="1:8">
      <c r="A25" s="7">
        <f t="shared" si="2"/>
        <v>10</v>
      </c>
      <c r="B25" s="8">
        <f t="shared" si="0"/>
        <v>90730.857859207987</v>
      </c>
      <c r="C25" s="8">
        <f t="shared" si="1"/>
        <v>87196.294693453325</v>
      </c>
      <c r="D25" s="8">
        <f t="shared" si="3"/>
        <v>3534.5631657546551</v>
      </c>
      <c r="E25" s="8">
        <f t="shared" si="4"/>
        <v>177895.94273814579</v>
      </c>
      <c r="F25" s="8">
        <f t="shared" si="5"/>
        <v>85204.521330225747</v>
      </c>
    </row>
    <row r="26" spans="1:8">
      <c r="A26" s="7">
        <f t="shared" si="2"/>
        <v>11</v>
      </c>
      <c r="B26" s="8">
        <f t="shared" si="0"/>
        <v>90730.857859207987</v>
      </c>
      <c r="C26" s="8">
        <f t="shared" si="1"/>
        <v>88358.911956032709</v>
      </c>
      <c r="D26" s="8">
        <f t="shared" si="3"/>
        <v>2371.9459031752772</v>
      </c>
      <c r="E26" s="8">
        <f t="shared" si="4"/>
        <v>89537.030782113085</v>
      </c>
      <c r="F26" s="8">
        <f t="shared" si="5"/>
        <v>87576.467233401025</v>
      </c>
    </row>
    <row r="27" spans="1:8">
      <c r="A27" s="7">
        <f t="shared" si="2"/>
        <v>12</v>
      </c>
      <c r="B27" s="8">
        <f t="shared" si="0"/>
        <v>90730.857859207987</v>
      </c>
      <c r="C27" s="8">
        <f t="shared" si="1"/>
        <v>89537.030782113143</v>
      </c>
      <c r="D27" s="8">
        <f t="shared" si="3"/>
        <v>1193.8270770948411</v>
      </c>
      <c r="E27" s="8">
        <f t="shared" si="4"/>
        <v>0</v>
      </c>
      <c r="F27" s="8">
        <f t="shared" si="5"/>
        <v>88770.294310495869</v>
      </c>
    </row>
    <row r="28" spans="1:8">
      <c r="A28" s="7"/>
      <c r="B28" s="8"/>
      <c r="C28" s="8"/>
      <c r="D28" s="8"/>
      <c r="E28" s="8"/>
      <c r="F28" s="8"/>
    </row>
    <row r="29" spans="1:8">
      <c r="A29" s="7"/>
      <c r="B29" s="8"/>
      <c r="C29" s="8"/>
      <c r="D29" s="8"/>
      <c r="E29" s="8"/>
      <c r="F29" s="8"/>
    </row>
    <row r="30" spans="1:8">
      <c r="A30" s="7"/>
      <c r="B30" s="8"/>
      <c r="C30" s="8"/>
      <c r="D30" s="8"/>
      <c r="E30" s="8"/>
      <c r="F30" s="8"/>
    </row>
    <row r="31" spans="1:8">
      <c r="A31" s="7"/>
      <c r="B31" s="8"/>
      <c r="C31" s="8"/>
      <c r="D31" s="8"/>
      <c r="E31" s="8"/>
      <c r="F31" s="8"/>
    </row>
    <row r="32" spans="1:8">
      <c r="A32" s="7"/>
      <c r="B32" s="8"/>
      <c r="C32" s="8"/>
      <c r="D32" s="8"/>
      <c r="E32" s="8"/>
      <c r="F32" s="8"/>
    </row>
    <row r="33" spans="1:6">
      <c r="A33" s="7"/>
      <c r="B33" s="8"/>
      <c r="C33" s="8"/>
      <c r="D33" s="8"/>
      <c r="E33" s="8"/>
      <c r="F33" s="8"/>
    </row>
    <row r="34" spans="1:6">
      <c r="A34" s="3"/>
      <c r="B34" s="4"/>
      <c r="C34" s="4"/>
      <c r="D34" s="4"/>
      <c r="E34" s="4"/>
      <c r="F34" s="4"/>
    </row>
    <row r="35" spans="1:6">
      <c r="A35" s="3"/>
      <c r="B35" s="4"/>
      <c r="C35" s="4"/>
      <c r="D35" s="4"/>
      <c r="E35" s="4"/>
      <c r="F35" s="4"/>
    </row>
    <row r="36" spans="1:6">
      <c r="A36" s="3"/>
      <c r="B36" s="4"/>
      <c r="C36" s="4"/>
      <c r="D36" s="4"/>
      <c r="E36" s="4"/>
      <c r="F36" s="4"/>
    </row>
    <row r="37" spans="1:6">
      <c r="A37" s="3"/>
      <c r="B37" s="4"/>
      <c r="C37" s="4"/>
      <c r="D37" s="4"/>
      <c r="E37" s="4"/>
      <c r="F37" s="4"/>
    </row>
    <row r="38" spans="1:6">
      <c r="A38" s="3"/>
      <c r="B38" s="4"/>
      <c r="C38" s="4"/>
      <c r="D38" s="4"/>
      <c r="E38" s="4"/>
      <c r="F38" s="4"/>
    </row>
    <row r="39" spans="1:6">
      <c r="A39" s="3"/>
      <c r="B39" s="4"/>
      <c r="C39" s="4"/>
      <c r="D39" s="4"/>
      <c r="E39" s="4"/>
      <c r="F39" s="4"/>
    </row>
    <row r="40" spans="1:6">
      <c r="A40" s="3"/>
      <c r="B40" s="4"/>
      <c r="C40" s="4"/>
      <c r="D40" s="4"/>
      <c r="E40" s="4"/>
      <c r="F40" s="4"/>
    </row>
    <row r="41" spans="1:6">
      <c r="A41" s="3"/>
      <c r="B41" s="4"/>
      <c r="C41" s="4"/>
      <c r="D41" s="4"/>
      <c r="E41" s="4"/>
      <c r="F41" s="4"/>
    </row>
    <row r="42" spans="1:6">
      <c r="A42" s="3"/>
      <c r="B42" s="4"/>
      <c r="C42" s="4"/>
      <c r="D42" s="4"/>
      <c r="E42" s="4"/>
      <c r="F42" s="4"/>
    </row>
    <row r="43" spans="1:6">
      <c r="A43" s="3"/>
      <c r="B43" s="4"/>
      <c r="C43" s="4"/>
      <c r="D43" s="4"/>
      <c r="E43" s="4"/>
      <c r="F43" s="4"/>
    </row>
    <row r="44" spans="1:6">
      <c r="A44" s="3"/>
      <c r="B44" s="4"/>
      <c r="C44" s="4"/>
      <c r="D44" s="4"/>
      <c r="E44" s="4"/>
      <c r="F44" s="4"/>
    </row>
    <row r="45" spans="1:6">
      <c r="A45" s="3"/>
      <c r="B45" s="4"/>
      <c r="C45" s="4"/>
      <c r="D45" s="4"/>
      <c r="E45" s="4"/>
      <c r="F45" s="4"/>
    </row>
    <row r="46" spans="1:6">
      <c r="A46" s="3"/>
      <c r="B46" s="4"/>
      <c r="C46" s="4"/>
      <c r="D46" s="4"/>
      <c r="E46" s="4"/>
      <c r="F46" s="4"/>
    </row>
    <row r="47" spans="1:6">
      <c r="A47" s="3"/>
      <c r="B47" s="4"/>
      <c r="C47" s="4"/>
      <c r="D47" s="4"/>
      <c r="E47" s="4"/>
      <c r="F47" s="4"/>
    </row>
    <row r="48" spans="1:6">
      <c r="A48" s="3"/>
      <c r="B48" s="4"/>
      <c r="C48" s="4"/>
      <c r="D48" s="4"/>
      <c r="E48" s="4"/>
      <c r="F48" s="4"/>
    </row>
    <row r="49" spans="1:6">
      <c r="A49" s="3"/>
      <c r="B49" s="4"/>
      <c r="C49" s="4"/>
      <c r="D49" s="4"/>
      <c r="E49" s="4"/>
      <c r="F49" s="4"/>
    </row>
    <row r="50" spans="1:6">
      <c r="A50" s="3"/>
      <c r="B50" s="4"/>
      <c r="C50" s="4"/>
      <c r="D50" s="4"/>
      <c r="E50" s="4"/>
      <c r="F50" s="4"/>
    </row>
    <row r="51" spans="1:6">
      <c r="A51" s="3"/>
      <c r="B51" s="4"/>
      <c r="C51" s="4"/>
      <c r="D51" s="4"/>
      <c r="E51" s="4"/>
      <c r="F51" s="4"/>
    </row>
    <row r="52" spans="1:6">
      <c r="A52" s="3"/>
      <c r="B52" s="4"/>
      <c r="C52" s="4"/>
      <c r="D52" s="4"/>
      <c r="E52" s="4"/>
      <c r="F52" s="4"/>
    </row>
    <row r="53" spans="1:6">
      <c r="A53" s="3"/>
      <c r="B53" s="4"/>
      <c r="C53" s="4"/>
      <c r="D53" s="4"/>
      <c r="E53" s="4"/>
      <c r="F53" s="4"/>
    </row>
    <row r="54" spans="1:6">
      <c r="A54" s="3"/>
      <c r="B54" s="4"/>
      <c r="C54" s="4"/>
      <c r="D54" s="4"/>
      <c r="E54" s="4"/>
      <c r="F54" s="4"/>
    </row>
    <row r="55" spans="1:6">
      <c r="A55" s="3"/>
      <c r="B55" s="4"/>
      <c r="C55" s="4"/>
      <c r="D55" s="4"/>
      <c r="E55" s="4"/>
      <c r="F55" s="4"/>
    </row>
    <row r="56" spans="1:6">
      <c r="A56" s="3"/>
      <c r="B56" s="4"/>
      <c r="C56" s="4"/>
      <c r="D56" s="4"/>
      <c r="E56" s="4"/>
      <c r="F56" s="4"/>
    </row>
    <row r="57" spans="1:6">
      <c r="A57" s="3"/>
      <c r="B57" s="4"/>
      <c r="C57" s="4"/>
      <c r="D57" s="4"/>
      <c r="E57" s="4"/>
      <c r="F57" s="4"/>
    </row>
    <row r="58" spans="1:6">
      <c r="A58" s="3"/>
      <c r="B58" s="4"/>
      <c r="C58" s="4"/>
      <c r="D58" s="4"/>
      <c r="E58" s="4"/>
      <c r="F58" s="4"/>
    </row>
    <row r="59" spans="1:6">
      <c r="A59" s="3"/>
      <c r="B59" s="4"/>
      <c r="C59" s="4"/>
      <c r="D59" s="4"/>
      <c r="E59" s="4"/>
      <c r="F59" s="4"/>
    </row>
    <row r="60" spans="1:6">
      <c r="A60" s="3"/>
      <c r="B60" s="4"/>
      <c r="C60" s="4"/>
      <c r="D60" s="4"/>
      <c r="E60" s="4"/>
      <c r="F60" s="4"/>
    </row>
    <row r="61" spans="1:6">
      <c r="A61" s="3"/>
      <c r="B61" s="4"/>
      <c r="C61" s="4"/>
      <c r="D61" s="4"/>
      <c r="E61" s="4"/>
      <c r="F61" s="4"/>
    </row>
    <row r="62" spans="1:6">
      <c r="A62" s="3"/>
      <c r="B62" s="4"/>
      <c r="C62" s="4"/>
      <c r="D62" s="4"/>
      <c r="E62" s="4"/>
      <c r="F62" s="4"/>
    </row>
    <row r="63" spans="1:6">
      <c r="A63" s="3"/>
      <c r="B63" s="4"/>
      <c r="C63" s="4"/>
      <c r="D63" s="4"/>
      <c r="E63" s="4"/>
      <c r="F63" s="4"/>
    </row>
  </sheetData>
  <mergeCells count="2">
    <mergeCell ref="A1:F1"/>
    <mergeCell ref="A3:F3"/>
  </mergeCells>
  <phoneticPr fontId="0" type="noConversion"/>
  <pageMargins left="0.5" right="0.5" top="0.5" bottom="0.55000000000000004" header="0" footer="0"/>
  <pageSetup orientation="portrait" r:id="rId1"/>
  <headerFooter alignWithMargins="0"/>
  <rowBreaks count="2" manualBreakCount="2">
    <brk id="48" max="5" man="1"/>
    <brk id="96" max="5" man="1"/>
  </rowBreaks>
  <ignoredErrors>
    <ignoredError sqref="D1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24" transitionEvaluation="1" transitionEntry="1"/>
  <dimension ref="A1:H63"/>
  <sheetViews>
    <sheetView showGridLines="0" zoomScale="200" zoomScaleNormal="200" workbookViewId="0">
      <selection sqref="A1:F1"/>
    </sheetView>
  </sheetViews>
  <sheetFormatPr baseColWidth="10" defaultColWidth="9.7109375" defaultRowHeight="16"/>
  <cols>
    <col min="1" max="6" width="12.7109375" customWidth="1"/>
  </cols>
  <sheetData>
    <row r="1" spans="1:8">
      <c r="A1" s="12" t="s">
        <v>0</v>
      </c>
      <c r="B1" s="12"/>
      <c r="C1" s="12"/>
      <c r="D1" s="12"/>
      <c r="E1" s="12"/>
      <c r="F1" s="12"/>
    </row>
    <row r="3" spans="1:8">
      <c r="A3" s="12" t="s">
        <v>18</v>
      </c>
      <c r="B3" s="12"/>
      <c r="C3" s="12"/>
      <c r="D3" s="12"/>
      <c r="E3" s="12"/>
      <c r="F3" s="12"/>
      <c r="G3" s="1"/>
      <c r="H3" s="1"/>
    </row>
    <row r="4" spans="1:8">
      <c r="H4" s="1"/>
    </row>
    <row r="5" spans="1:8">
      <c r="H5" s="1"/>
    </row>
    <row r="6" spans="1:8">
      <c r="H6" s="1"/>
    </row>
    <row r="7" spans="1:8">
      <c r="C7" s="5" t="s">
        <v>2</v>
      </c>
      <c r="D7" s="9">
        <v>1000000</v>
      </c>
      <c r="H7" s="1"/>
    </row>
    <row r="8" spans="1:8">
      <c r="C8" s="5" t="s">
        <v>3</v>
      </c>
      <c r="D8" s="10">
        <v>12</v>
      </c>
      <c r="H8" s="1"/>
    </row>
    <row r="9" spans="1:8">
      <c r="C9" s="5" t="s">
        <v>4</v>
      </c>
      <c r="D9" s="10">
        <v>0</v>
      </c>
      <c r="H9" s="1"/>
    </row>
    <row r="10" spans="1:8">
      <c r="C10" s="5" t="s">
        <v>5</v>
      </c>
      <c r="D10" s="11">
        <f>0.16/12</f>
        <v>1.3333333333333334E-2</v>
      </c>
      <c r="H10" s="1"/>
    </row>
    <row r="11" spans="1:8">
      <c r="H11" s="1"/>
    </row>
    <row r="12" spans="1:8">
      <c r="H12" s="1"/>
    </row>
    <row r="13" spans="1:8">
      <c r="E13" s="2" t="s">
        <v>6</v>
      </c>
      <c r="F13" s="2" t="s">
        <v>7</v>
      </c>
      <c r="H13" s="1"/>
    </row>
    <row r="14" spans="1:8">
      <c r="A14" s="2" t="s">
        <v>8</v>
      </c>
      <c r="B14" s="2" t="s">
        <v>9</v>
      </c>
      <c r="C14" s="2" t="s">
        <v>10</v>
      </c>
      <c r="D14" s="2" t="s">
        <v>7</v>
      </c>
      <c r="E14" s="2" t="s">
        <v>11</v>
      </c>
      <c r="F14" s="2" t="s">
        <v>12</v>
      </c>
      <c r="H14" s="1"/>
    </row>
    <row r="15" spans="1:8">
      <c r="A15" s="2" t="s">
        <v>13</v>
      </c>
      <c r="B15" s="2" t="s">
        <v>13</v>
      </c>
      <c r="C15" s="2" t="s">
        <v>13</v>
      </c>
      <c r="D15" s="2" t="s">
        <v>13</v>
      </c>
      <c r="E15" s="2" t="s">
        <v>13</v>
      </c>
      <c r="F15" s="2" t="s">
        <v>13</v>
      </c>
    </row>
    <row r="16" spans="1:8">
      <c r="A16" s="7">
        <f>IF((E375&lt;0.005),1,(A375+1))</f>
        <v>1</v>
      </c>
      <c r="B16" s="8">
        <f>IF(A16-$D$9&lt;=0,0,PMT($D$10,$D$8-$D$9,-$D$7,,1))</f>
        <v>89537.030782113128</v>
      </c>
      <c r="C16" s="8">
        <f>IF(A16-$D$9&lt;=0,0,B16-D16)</f>
        <v>76203.6974487798</v>
      </c>
      <c r="D16" s="8">
        <f>D7*D10</f>
        <v>13333.333333333334</v>
      </c>
      <c r="E16" s="8">
        <f>IF($D9&gt;0,$D$7,+$D$7-C16)</f>
        <v>923796.30255122017</v>
      </c>
      <c r="F16" s="8">
        <f>D16</f>
        <v>13333.333333333334</v>
      </c>
      <c r="G16" s="1"/>
      <c r="H16" s="1"/>
    </row>
    <row r="17" spans="1:8">
      <c r="A17" s="7">
        <f>1+A16</f>
        <v>2</v>
      </c>
      <c r="B17" s="8">
        <f>IF(A17-$D$9&lt;=0,0,PMT($D$10,$D$8-$D$9,-$D$7,,1))</f>
        <v>89537.030782113128</v>
      </c>
      <c r="C17" s="8">
        <f>IF(A17-$D$9&lt;=0,0,B17-D17)</f>
        <v>77219.746748096863</v>
      </c>
      <c r="D17" s="8">
        <f>E16*$D$10</f>
        <v>12317.284034016269</v>
      </c>
      <c r="E17" s="8">
        <f>E16-C17</f>
        <v>846576.55580312328</v>
      </c>
      <c r="F17" s="8">
        <f>F16+D17</f>
        <v>25650.617367349601</v>
      </c>
      <c r="H17" s="1"/>
    </row>
    <row r="18" spans="1:8">
      <c r="A18" s="7">
        <f t="shared" ref="A18:A27" si="0">1+A17</f>
        <v>3</v>
      </c>
      <c r="B18" s="8">
        <f t="shared" ref="B18:B27" si="1">IF(A18-$D$9&lt;=0,0,PMT($D$10,$D$8-$D$9,-$D$7,,1))</f>
        <v>89537.030782113128</v>
      </c>
      <c r="C18" s="8">
        <f t="shared" ref="C18:C27" si="2">IF(A18-$D$9&lt;=0,0,B18-D18)</f>
        <v>78249.343371404815</v>
      </c>
      <c r="D18" s="8">
        <f>E17*$D$10</f>
        <v>11287.687410708311</v>
      </c>
      <c r="E18" s="8">
        <f t="shared" ref="E18:E27" si="3">E17-C18</f>
        <v>768327.21243171848</v>
      </c>
      <c r="F18" s="8">
        <f t="shared" ref="F18:F27" si="4">F17+D18</f>
        <v>36938.304778057915</v>
      </c>
    </row>
    <row r="19" spans="1:8">
      <c r="A19" s="7">
        <f t="shared" si="0"/>
        <v>4</v>
      </c>
      <c r="B19" s="8">
        <f t="shared" si="1"/>
        <v>89537.030782113128</v>
      </c>
      <c r="C19" s="8">
        <f t="shared" si="2"/>
        <v>79292.667949690222</v>
      </c>
      <c r="D19" s="8">
        <f t="shared" ref="D19:D27" si="5">E18*$D$10</f>
        <v>10244.362832422914</v>
      </c>
      <c r="E19" s="8">
        <f t="shared" si="3"/>
        <v>689034.54448202823</v>
      </c>
      <c r="F19" s="8">
        <f t="shared" si="4"/>
        <v>47182.667610480828</v>
      </c>
    </row>
    <row r="20" spans="1:8">
      <c r="A20" s="7">
        <f t="shared" si="0"/>
        <v>5</v>
      </c>
      <c r="B20" s="8">
        <f t="shared" si="1"/>
        <v>89537.030782113128</v>
      </c>
      <c r="C20" s="8">
        <f t="shared" si="2"/>
        <v>80349.903522352746</v>
      </c>
      <c r="D20" s="8">
        <f t="shared" si="5"/>
        <v>9187.1272597603765</v>
      </c>
      <c r="E20" s="8">
        <f t="shared" si="3"/>
        <v>608684.64095967542</v>
      </c>
      <c r="F20" s="8">
        <f t="shared" si="4"/>
        <v>56369.794870241203</v>
      </c>
    </row>
    <row r="21" spans="1:8">
      <c r="A21" s="7">
        <f t="shared" si="0"/>
        <v>6</v>
      </c>
      <c r="B21" s="8">
        <f t="shared" si="1"/>
        <v>89537.030782113128</v>
      </c>
      <c r="C21" s="8">
        <f t="shared" si="2"/>
        <v>81421.235569317461</v>
      </c>
      <c r="D21" s="8">
        <f t="shared" si="5"/>
        <v>8115.7952127956733</v>
      </c>
      <c r="E21" s="8">
        <f t="shared" si="3"/>
        <v>527263.40539035795</v>
      </c>
      <c r="F21" s="8">
        <f t="shared" si="4"/>
        <v>64485.590083036877</v>
      </c>
    </row>
    <row r="22" spans="1:8">
      <c r="A22" s="7">
        <f t="shared" si="0"/>
        <v>7</v>
      </c>
      <c r="B22" s="8">
        <f t="shared" si="1"/>
        <v>89537.030782113128</v>
      </c>
      <c r="C22" s="8">
        <f t="shared" si="2"/>
        <v>82506.852043575025</v>
      </c>
      <c r="D22" s="8">
        <f t="shared" si="5"/>
        <v>7030.1787385381067</v>
      </c>
      <c r="E22" s="8">
        <f t="shared" si="3"/>
        <v>444756.55334678292</v>
      </c>
      <c r="F22" s="8">
        <f t="shared" si="4"/>
        <v>71515.76882157498</v>
      </c>
    </row>
    <row r="23" spans="1:8">
      <c r="A23" s="7">
        <f t="shared" si="0"/>
        <v>8</v>
      </c>
      <c r="B23" s="8">
        <f t="shared" si="1"/>
        <v>89537.030782113128</v>
      </c>
      <c r="C23" s="8">
        <f t="shared" si="2"/>
        <v>83606.943404156016</v>
      </c>
      <c r="D23" s="8">
        <f t="shared" si="5"/>
        <v>5930.0873779571057</v>
      </c>
      <c r="E23" s="8">
        <f t="shared" si="3"/>
        <v>361149.60994262691</v>
      </c>
      <c r="F23" s="8">
        <f t="shared" si="4"/>
        <v>77445.856199532092</v>
      </c>
    </row>
    <row r="24" spans="1:8">
      <c r="A24" s="7">
        <f t="shared" si="0"/>
        <v>9</v>
      </c>
      <c r="B24" s="8">
        <f t="shared" si="1"/>
        <v>89537.030782113128</v>
      </c>
      <c r="C24" s="8">
        <f t="shared" si="2"/>
        <v>84721.702649544764</v>
      </c>
      <c r="D24" s="8">
        <f t="shared" si="5"/>
        <v>4815.3281325683593</v>
      </c>
      <c r="E24" s="8">
        <f t="shared" si="3"/>
        <v>276427.90729308216</v>
      </c>
      <c r="F24" s="8">
        <f t="shared" si="4"/>
        <v>82261.184332100456</v>
      </c>
    </row>
    <row r="25" spans="1:8">
      <c r="A25" s="7">
        <f t="shared" si="0"/>
        <v>10</v>
      </c>
      <c r="B25" s="8">
        <f t="shared" si="1"/>
        <v>89537.030782113128</v>
      </c>
      <c r="C25" s="8">
        <f t="shared" si="2"/>
        <v>85851.325351538704</v>
      </c>
      <c r="D25" s="8">
        <f t="shared" si="5"/>
        <v>3685.7054305744291</v>
      </c>
      <c r="E25" s="8">
        <f t="shared" si="3"/>
        <v>190576.58194154344</v>
      </c>
      <c r="F25" s="8">
        <f t="shared" si="4"/>
        <v>85946.88976267488</v>
      </c>
    </row>
    <row r="26" spans="1:8">
      <c r="A26" s="7">
        <f t="shared" si="0"/>
        <v>11</v>
      </c>
      <c r="B26" s="8">
        <f t="shared" si="1"/>
        <v>89537.030782113128</v>
      </c>
      <c r="C26" s="8">
        <f t="shared" si="2"/>
        <v>86996.009689559214</v>
      </c>
      <c r="D26" s="8">
        <f t="shared" si="5"/>
        <v>2541.0210925539127</v>
      </c>
      <c r="E26" s="8">
        <f t="shared" si="3"/>
        <v>103580.57225198422</v>
      </c>
      <c r="F26" s="8">
        <f t="shared" si="4"/>
        <v>88487.910855228794</v>
      </c>
    </row>
    <row r="27" spans="1:8">
      <c r="A27" s="7">
        <f t="shared" si="0"/>
        <v>12</v>
      </c>
      <c r="B27" s="8">
        <f t="shared" si="1"/>
        <v>89537.030782113128</v>
      </c>
      <c r="C27" s="8">
        <f t="shared" si="2"/>
        <v>88155.95648542</v>
      </c>
      <c r="D27" s="8">
        <f t="shared" si="5"/>
        <v>1381.074296693123</v>
      </c>
      <c r="E27" s="8">
        <f t="shared" si="3"/>
        <v>15424.615766564224</v>
      </c>
      <c r="F27" s="8">
        <f t="shared" si="4"/>
        <v>89868.985151921923</v>
      </c>
    </row>
    <row r="28" spans="1:8">
      <c r="A28" s="7"/>
      <c r="B28" s="8"/>
      <c r="C28" s="8"/>
      <c r="D28" s="8"/>
      <c r="E28" s="8"/>
      <c r="F28" s="8"/>
    </row>
    <row r="29" spans="1:8">
      <c r="A29" s="3"/>
      <c r="B29" s="4"/>
      <c r="C29" s="4"/>
      <c r="D29" s="4"/>
      <c r="E29" s="4"/>
      <c r="F29" s="4"/>
    </row>
    <row r="30" spans="1:8">
      <c r="A30" s="3"/>
      <c r="B30" s="4"/>
      <c r="C30" s="4"/>
      <c r="D30" s="4"/>
      <c r="E30" s="4"/>
      <c r="F30" s="4"/>
    </row>
    <row r="31" spans="1:8">
      <c r="A31" s="3"/>
      <c r="B31" s="4"/>
      <c r="C31" s="4"/>
      <c r="D31" s="4"/>
      <c r="E31" s="4"/>
      <c r="F31" s="4"/>
    </row>
    <row r="32" spans="1:8">
      <c r="A32" s="3"/>
      <c r="B32" s="4"/>
      <c r="C32" s="4"/>
      <c r="D32" s="4"/>
      <c r="E32" s="4"/>
      <c r="F32" s="4"/>
    </row>
    <row r="33" spans="1:6">
      <c r="A33" s="3"/>
      <c r="B33" s="4"/>
      <c r="C33" s="4"/>
      <c r="D33" s="4"/>
      <c r="E33" s="4"/>
      <c r="F33" s="4"/>
    </row>
    <row r="34" spans="1:6">
      <c r="A34" s="3"/>
      <c r="B34" s="4"/>
      <c r="C34" s="4"/>
      <c r="D34" s="4"/>
      <c r="E34" s="4"/>
      <c r="F34" s="4"/>
    </row>
    <row r="35" spans="1:6">
      <c r="A35" s="3"/>
      <c r="B35" s="4"/>
      <c r="C35" s="4"/>
      <c r="D35" s="4"/>
      <c r="E35" s="4"/>
      <c r="F35" s="4"/>
    </row>
    <row r="36" spans="1:6">
      <c r="A36" s="3"/>
      <c r="B36" s="4"/>
      <c r="C36" s="4"/>
      <c r="D36" s="4"/>
      <c r="E36" s="4"/>
      <c r="F36" s="4"/>
    </row>
    <row r="37" spans="1:6">
      <c r="A37" s="3"/>
      <c r="B37" s="4"/>
      <c r="C37" s="4"/>
      <c r="D37" s="4"/>
      <c r="E37" s="4"/>
      <c r="F37" s="4"/>
    </row>
    <row r="38" spans="1:6">
      <c r="A38" s="3"/>
      <c r="B38" s="4"/>
      <c r="C38" s="4"/>
      <c r="D38" s="4"/>
      <c r="E38" s="4"/>
      <c r="F38" s="4"/>
    </row>
    <row r="39" spans="1:6">
      <c r="A39" s="3"/>
      <c r="B39" s="4"/>
      <c r="C39" s="4"/>
      <c r="D39" s="4"/>
      <c r="E39" s="4"/>
      <c r="F39" s="4"/>
    </row>
    <row r="40" spans="1:6">
      <c r="A40" s="3"/>
      <c r="B40" s="4"/>
      <c r="C40" s="4"/>
      <c r="D40" s="4"/>
      <c r="E40" s="4"/>
      <c r="F40" s="4"/>
    </row>
    <row r="41" spans="1:6">
      <c r="A41" s="3"/>
      <c r="B41" s="4"/>
      <c r="C41" s="4"/>
      <c r="D41" s="4"/>
      <c r="E41" s="4"/>
      <c r="F41" s="4"/>
    </row>
    <row r="42" spans="1:6">
      <c r="A42" s="3"/>
      <c r="B42" s="4"/>
      <c r="C42" s="4"/>
      <c r="D42" s="4"/>
      <c r="E42" s="4"/>
      <c r="F42" s="4"/>
    </row>
    <row r="43" spans="1:6">
      <c r="A43" s="3"/>
      <c r="B43" s="4"/>
      <c r="C43" s="4"/>
      <c r="D43" s="4"/>
      <c r="E43" s="4"/>
      <c r="F43" s="4"/>
    </row>
    <row r="44" spans="1:6">
      <c r="A44" s="3"/>
      <c r="B44" s="4"/>
      <c r="C44" s="4"/>
      <c r="D44" s="4"/>
      <c r="E44" s="4"/>
      <c r="F44" s="4"/>
    </row>
    <row r="45" spans="1:6">
      <c r="A45" s="3"/>
      <c r="B45" s="4"/>
      <c r="C45" s="4"/>
      <c r="D45" s="4"/>
      <c r="E45" s="4"/>
      <c r="F45" s="4"/>
    </row>
    <row r="46" spans="1:6">
      <c r="A46" s="3"/>
      <c r="B46" s="4"/>
      <c r="C46" s="4"/>
      <c r="D46" s="4"/>
      <c r="E46" s="4"/>
      <c r="F46" s="4"/>
    </row>
    <row r="47" spans="1:6">
      <c r="A47" s="3"/>
      <c r="B47" s="4"/>
      <c r="C47" s="4"/>
      <c r="D47" s="4"/>
      <c r="E47" s="4"/>
      <c r="F47" s="4"/>
    </row>
    <row r="48" spans="1:6">
      <c r="A48" s="3"/>
      <c r="B48" s="4"/>
      <c r="C48" s="4"/>
      <c r="D48" s="4"/>
      <c r="E48" s="4"/>
      <c r="F48" s="4"/>
    </row>
    <row r="49" spans="1:6">
      <c r="A49" s="3"/>
      <c r="B49" s="4"/>
      <c r="C49" s="4"/>
      <c r="D49" s="4"/>
      <c r="E49" s="4"/>
      <c r="F49" s="4"/>
    </row>
    <row r="50" spans="1:6">
      <c r="A50" s="3"/>
      <c r="B50" s="4"/>
      <c r="C50" s="4"/>
      <c r="D50" s="4"/>
      <c r="E50" s="4"/>
      <c r="F50" s="4"/>
    </row>
    <row r="51" spans="1:6">
      <c r="A51" s="3"/>
      <c r="B51" s="4"/>
      <c r="C51" s="4"/>
      <c r="D51" s="4"/>
      <c r="E51" s="4"/>
      <c r="F51" s="4"/>
    </row>
    <row r="52" spans="1:6">
      <c r="A52" s="3"/>
      <c r="B52" s="4"/>
      <c r="C52" s="4"/>
      <c r="D52" s="4"/>
      <c r="E52" s="4"/>
      <c r="F52" s="4"/>
    </row>
    <row r="53" spans="1:6">
      <c r="A53" s="3"/>
      <c r="B53" s="4"/>
      <c r="C53" s="4"/>
      <c r="D53" s="4"/>
      <c r="E53" s="4"/>
      <c r="F53" s="4"/>
    </row>
    <row r="54" spans="1:6">
      <c r="A54" s="3"/>
      <c r="B54" s="4"/>
      <c r="C54" s="4"/>
      <c r="D54" s="4"/>
      <c r="E54" s="4"/>
      <c r="F54" s="4"/>
    </row>
    <row r="55" spans="1:6">
      <c r="A55" s="3"/>
      <c r="B55" s="4"/>
      <c r="C55" s="4"/>
      <c r="D55" s="4"/>
      <c r="E55" s="4"/>
      <c r="F55" s="4"/>
    </row>
    <row r="56" spans="1:6">
      <c r="A56" s="3"/>
      <c r="B56" s="4"/>
      <c r="C56" s="4"/>
      <c r="D56" s="4"/>
      <c r="E56" s="4"/>
      <c r="F56" s="4"/>
    </row>
    <row r="57" spans="1:6">
      <c r="A57" s="3"/>
      <c r="B57" s="4"/>
      <c r="C57" s="4"/>
      <c r="D57" s="4"/>
      <c r="E57" s="4"/>
      <c r="F57" s="4"/>
    </row>
    <row r="58" spans="1:6">
      <c r="A58" s="3"/>
      <c r="B58" s="4"/>
      <c r="C58" s="4"/>
      <c r="D58" s="4"/>
      <c r="E58" s="4"/>
      <c r="F58" s="4"/>
    </row>
    <row r="59" spans="1:6">
      <c r="A59" s="3"/>
      <c r="B59" s="4"/>
      <c r="C59" s="4"/>
      <c r="D59" s="4"/>
      <c r="E59" s="4"/>
      <c r="F59" s="4"/>
    </row>
    <row r="60" spans="1:6">
      <c r="A60" s="3"/>
      <c r="B60" s="4"/>
      <c r="C60" s="4"/>
      <c r="D60" s="4"/>
      <c r="E60" s="4"/>
      <c r="F60" s="4"/>
    </row>
    <row r="61" spans="1:6">
      <c r="A61" s="3"/>
      <c r="B61" s="4"/>
      <c r="C61" s="4"/>
      <c r="D61" s="4"/>
      <c r="E61" s="4"/>
      <c r="F61" s="4"/>
    </row>
    <row r="62" spans="1:6">
      <c r="A62" s="3"/>
      <c r="B62" s="4"/>
      <c r="C62" s="4"/>
      <c r="D62" s="4"/>
      <c r="E62" s="4"/>
      <c r="F62" s="4"/>
    </row>
    <row r="63" spans="1:6">
      <c r="A63" s="3"/>
      <c r="B63" s="4"/>
      <c r="C63" s="4"/>
      <c r="D63" s="4"/>
      <c r="E63" s="4"/>
      <c r="F63" s="4"/>
    </row>
  </sheetData>
  <mergeCells count="2">
    <mergeCell ref="A1:F1"/>
    <mergeCell ref="A3:F3"/>
  </mergeCells>
  <phoneticPr fontId="0" type="noConversion"/>
  <pageMargins left="0.5" right="0.5" top="0.5" bottom="0.55000000000000004" header="0" footer="0"/>
  <pageSetup orientation="portrait" r:id="rId1"/>
  <headerFooter alignWithMargins="0"/>
  <rowBreaks count="2" manualBreakCount="2">
    <brk id="48" max="5" man="1"/>
    <brk id="96" max="5" man="1"/>
  </rowBreaks>
  <ignoredErrors>
    <ignoredError sqref="D1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 transitionEntry="1"/>
  <dimension ref="A1:H192"/>
  <sheetViews>
    <sheetView showGridLines="0" zoomScale="200" zoomScaleNormal="200" workbookViewId="0">
      <selection sqref="A1:F1"/>
    </sheetView>
  </sheetViews>
  <sheetFormatPr baseColWidth="10" defaultColWidth="9.7109375" defaultRowHeight="16"/>
  <cols>
    <col min="1" max="6" width="12.7109375" customWidth="1"/>
  </cols>
  <sheetData>
    <row r="1" spans="1:8">
      <c r="A1" s="12" t="s">
        <v>0</v>
      </c>
      <c r="B1" s="12"/>
      <c r="C1" s="12"/>
      <c r="D1" s="12"/>
      <c r="E1" s="12"/>
      <c r="F1" s="12"/>
    </row>
    <row r="3" spans="1:8">
      <c r="A3" s="12" t="s">
        <v>14</v>
      </c>
      <c r="B3" s="12"/>
      <c r="C3" s="12"/>
      <c r="D3" s="12"/>
      <c r="E3" s="12"/>
      <c r="F3" s="12"/>
      <c r="G3" s="1"/>
      <c r="H3" s="1"/>
    </row>
    <row r="4" spans="1:8">
      <c r="H4" s="1"/>
    </row>
    <row r="5" spans="1:8">
      <c r="H5" s="1"/>
    </row>
    <row r="6" spans="1:8">
      <c r="H6" s="1"/>
    </row>
    <row r="7" spans="1:8">
      <c r="C7" s="5" t="s">
        <v>2</v>
      </c>
      <c r="D7" s="9">
        <v>1000000</v>
      </c>
      <c r="H7" s="1"/>
    </row>
    <row r="8" spans="1:8">
      <c r="C8" s="5" t="s">
        <v>3</v>
      </c>
      <c r="D8" s="10">
        <v>12</v>
      </c>
      <c r="H8" s="1"/>
    </row>
    <row r="9" spans="1:8">
      <c r="C9" s="5" t="s">
        <v>4</v>
      </c>
      <c r="D9" s="10">
        <v>0</v>
      </c>
      <c r="H9" s="1"/>
    </row>
    <row r="10" spans="1:8">
      <c r="C10" s="5" t="s">
        <v>5</v>
      </c>
      <c r="D10" s="11">
        <f>0.16/12</f>
        <v>1.3333333333333334E-2</v>
      </c>
      <c r="H10" s="1"/>
    </row>
    <row r="11" spans="1:8">
      <c r="H11" s="1"/>
    </row>
    <row r="12" spans="1:8">
      <c r="H12" s="1"/>
    </row>
    <row r="13" spans="1:8">
      <c r="E13" s="2" t="s">
        <v>6</v>
      </c>
      <c r="F13" s="2" t="s">
        <v>7</v>
      </c>
      <c r="H13" s="1"/>
    </row>
    <row r="14" spans="1:8">
      <c r="A14" s="2" t="s">
        <v>8</v>
      </c>
      <c r="B14" s="2" t="s">
        <v>9</v>
      </c>
      <c r="C14" s="2" t="s">
        <v>10</v>
      </c>
      <c r="D14" s="2" t="s">
        <v>7</v>
      </c>
      <c r="E14" s="2" t="s">
        <v>11</v>
      </c>
      <c r="F14" s="2" t="s">
        <v>12</v>
      </c>
      <c r="H14" s="1"/>
    </row>
    <row r="15" spans="1:8">
      <c r="A15" s="2" t="s">
        <v>13</v>
      </c>
      <c r="B15" s="2" t="s">
        <v>13</v>
      </c>
      <c r="C15" s="2" t="s">
        <v>13</v>
      </c>
      <c r="D15" s="2" t="s">
        <v>13</v>
      </c>
      <c r="E15" s="2" t="s">
        <v>13</v>
      </c>
      <c r="F15" s="2" t="s">
        <v>13</v>
      </c>
    </row>
    <row r="16" spans="1:8">
      <c r="A16" s="7">
        <f>IF((E375&lt;0.005),1,(A375+1))</f>
        <v>1</v>
      </c>
      <c r="B16" s="8">
        <f t="shared" ref="B16:B27" si="0">IF(A16-$D$9&lt;=0,0,C16+D16)</f>
        <v>96666.666666666657</v>
      </c>
      <c r="C16" s="8">
        <f>IF(A16-$D$9&lt;=0,0,$D$7/($D$8-$D$9))</f>
        <v>83333.333333333328</v>
      </c>
      <c r="D16" s="8">
        <f>D7*D10</f>
        <v>13333.333333333334</v>
      </c>
      <c r="E16" s="8">
        <f>IF($D9&gt;0,$D$7,+$D$7-C16)</f>
        <v>916666.66666666663</v>
      </c>
      <c r="F16" s="8">
        <f>D16</f>
        <v>13333.333333333334</v>
      </c>
      <c r="G16" s="1"/>
      <c r="H16" s="1"/>
    </row>
    <row r="17" spans="1:8">
      <c r="A17" s="7">
        <f t="shared" ref="A17:A27" si="1">1+A16</f>
        <v>2</v>
      </c>
      <c r="B17" s="8">
        <f t="shared" si="0"/>
        <v>95555.555555555547</v>
      </c>
      <c r="C17" s="8">
        <f t="shared" ref="C17:C27" si="2">IF(A17-$D$9&lt;=0,0,$D$7/($D$8-$D$9))</f>
        <v>83333.333333333328</v>
      </c>
      <c r="D17" s="8">
        <f t="shared" ref="D17:D27" si="3">E16*$D$10</f>
        <v>12222.222222222223</v>
      </c>
      <c r="E17" s="8">
        <f t="shared" ref="E17:E27" si="4">E16-C17</f>
        <v>833333.33333333326</v>
      </c>
      <c r="F17" s="8">
        <f t="shared" ref="F17:F27" si="5">F16+D17</f>
        <v>25555.555555555555</v>
      </c>
      <c r="H17" s="1"/>
    </row>
    <row r="18" spans="1:8">
      <c r="A18" s="7">
        <f t="shared" si="1"/>
        <v>3</v>
      </c>
      <c r="B18" s="8">
        <f t="shared" si="0"/>
        <v>94444.444444444438</v>
      </c>
      <c r="C18" s="8">
        <f t="shared" si="2"/>
        <v>83333.333333333328</v>
      </c>
      <c r="D18" s="8">
        <f t="shared" si="3"/>
        <v>11111.111111111111</v>
      </c>
      <c r="E18" s="8">
        <f t="shared" si="4"/>
        <v>749999.99999999988</v>
      </c>
      <c r="F18" s="8">
        <f t="shared" si="5"/>
        <v>36666.666666666664</v>
      </c>
    </row>
    <row r="19" spans="1:8">
      <c r="A19" s="7">
        <f t="shared" si="1"/>
        <v>4</v>
      </c>
      <c r="B19" s="8">
        <f t="shared" si="0"/>
        <v>93333.333333333328</v>
      </c>
      <c r="C19" s="8">
        <f t="shared" si="2"/>
        <v>83333.333333333328</v>
      </c>
      <c r="D19" s="8">
        <f t="shared" si="3"/>
        <v>9999.9999999999982</v>
      </c>
      <c r="E19" s="8">
        <f t="shared" si="4"/>
        <v>666666.66666666651</v>
      </c>
      <c r="F19" s="8">
        <f t="shared" si="5"/>
        <v>46666.666666666664</v>
      </c>
    </row>
    <row r="20" spans="1:8">
      <c r="A20" s="7">
        <f t="shared" si="1"/>
        <v>5</v>
      </c>
      <c r="B20" s="8">
        <f t="shared" si="0"/>
        <v>92222.222222222219</v>
      </c>
      <c r="C20" s="8">
        <f t="shared" si="2"/>
        <v>83333.333333333328</v>
      </c>
      <c r="D20" s="8">
        <f t="shared" si="3"/>
        <v>8888.8888888888869</v>
      </c>
      <c r="E20" s="8">
        <f t="shared" si="4"/>
        <v>583333.33333333314</v>
      </c>
      <c r="F20" s="8">
        <f t="shared" si="5"/>
        <v>55555.555555555547</v>
      </c>
    </row>
    <row r="21" spans="1:8">
      <c r="A21" s="7">
        <f t="shared" si="1"/>
        <v>6</v>
      </c>
      <c r="B21" s="8">
        <f t="shared" si="0"/>
        <v>91111.111111111109</v>
      </c>
      <c r="C21" s="8">
        <f t="shared" si="2"/>
        <v>83333.333333333328</v>
      </c>
      <c r="D21" s="8">
        <f t="shared" si="3"/>
        <v>7777.7777777777756</v>
      </c>
      <c r="E21" s="8">
        <f t="shared" si="4"/>
        <v>499999.99999999983</v>
      </c>
      <c r="F21" s="8">
        <f t="shared" si="5"/>
        <v>63333.333333333321</v>
      </c>
    </row>
    <row r="22" spans="1:8">
      <c r="A22" s="7">
        <f t="shared" si="1"/>
        <v>7</v>
      </c>
      <c r="B22" s="8">
        <f t="shared" si="0"/>
        <v>90000</v>
      </c>
      <c r="C22" s="8">
        <f t="shared" si="2"/>
        <v>83333.333333333328</v>
      </c>
      <c r="D22" s="8">
        <f t="shared" si="3"/>
        <v>6666.6666666666652</v>
      </c>
      <c r="E22" s="8">
        <f t="shared" si="4"/>
        <v>416666.66666666651</v>
      </c>
      <c r="F22" s="8">
        <f t="shared" si="5"/>
        <v>69999.999999999985</v>
      </c>
    </row>
    <row r="23" spans="1:8">
      <c r="A23" s="7">
        <f t="shared" si="1"/>
        <v>8</v>
      </c>
      <c r="B23" s="8">
        <f t="shared" si="0"/>
        <v>88888.888888888876</v>
      </c>
      <c r="C23" s="8">
        <f t="shared" si="2"/>
        <v>83333.333333333328</v>
      </c>
      <c r="D23" s="8">
        <f t="shared" si="3"/>
        <v>5555.5555555555538</v>
      </c>
      <c r="E23" s="8">
        <f t="shared" si="4"/>
        <v>333333.3333333332</v>
      </c>
      <c r="F23" s="8">
        <f t="shared" si="5"/>
        <v>75555.555555555533</v>
      </c>
    </row>
    <row r="24" spans="1:8">
      <c r="A24" s="7">
        <f t="shared" si="1"/>
        <v>9</v>
      </c>
      <c r="B24" s="8">
        <f t="shared" si="0"/>
        <v>87777.777777777766</v>
      </c>
      <c r="C24" s="8">
        <f t="shared" si="2"/>
        <v>83333.333333333328</v>
      </c>
      <c r="D24" s="8">
        <f t="shared" si="3"/>
        <v>4444.4444444444425</v>
      </c>
      <c r="E24" s="8">
        <f t="shared" si="4"/>
        <v>249999.99999999988</v>
      </c>
      <c r="F24" s="8">
        <f t="shared" si="5"/>
        <v>79999.999999999971</v>
      </c>
    </row>
    <row r="25" spans="1:8">
      <c r="A25" s="7">
        <f t="shared" si="1"/>
        <v>10</v>
      </c>
      <c r="B25" s="8">
        <f t="shared" si="0"/>
        <v>86666.666666666657</v>
      </c>
      <c r="C25" s="8">
        <f t="shared" si="2"/>
        <v>83333.333333333328</v>
      </c>
      <c r="D25" s="8">
        <f t="shared" si="3"/>
        <v>3333.3333333333321</v>
      </c>
      <c r="E25" s="8">
        <f t="shared" si="4"/>
        <v>166666.66666666657</v>
      </c>
      <c r="F25" s="8">
        <f t="shared" si="5"/>
        <v>83333.333333333299</v>
      </c>
    </row>
    <row r="26" spans="1:8">
      <c r="A26" s="7">
        <f t="shared" si="1"/>
        <v>11</v>
      </c>
      <c r="B26" s="8">
        <f t="shared" si="0"/>
        <v>85555.555555555547</v>
      </c>
      <c r="C26" s="8">
        <f t="shared" si="2"/>
        <v>83333.333333333328</v>
      </c>
      <c r="D26" s="8">
        <f t="shared" si="3"/>
        <v>2222.2222222222213</v>
      </c>
      <c r="E26" s="8">
        <f t="shared" si="4"/>
        <v>83333.333333333241</v>
      </c>
      <c r="F26" s="8">
        <f t="shared" si="5"/>
        <v>85555.555555555518</v>
      </c>
    </row>
    <row r="27" spans="1:8">
      <c r="A27" s="7">
        <f t="shared" si="1"/>
        <v>12</v>
      </c>
      <c r="B27" s="8">
        <f t="shared" si="0"/>
        <v>84444.444444444438</v>
      </c>
      <c r="C27" s="8">
        <f t="shared" si="2"/>
        <v>83333.333333333328</v>
      </c>
      <c r="D27" s="8">
        <f t="shared" si="3"/>
        <v>1111.1111111111099</v>
      </c>
      <c r="E27" s="8">
        <f t="shared" si="4"/>
        <v>0</v>
      </c>
      <c r="F27" s="8">
        <f t="shared" si="5"/>
        <v>86666.666666666628</v>
      </c>
    </row>
    <row r="28" spans="1:8">
      <c r="A28" s="3"/>
      <c r="B28" s="4"/>
      <c r="C28" s="4"/>
      <c r="D28" s="4"/>
      <c r="E28" s="4"/>
      <c r="F28" s="4"/>
    </row>
    <row r="29" spans="1:8">
      <c r="A29" s="3"/>
      <c r="B29" s="4"/>
      <c r="C29" s="4"/>
      <c r="D29" s="4"/>
      <c r="E29" s="4"/>
      <c r="F29" s="4"/>
    </row>
    <row r="30" spans="1:8">
      <c r="A30" s="3"/>
      <c r="B30" s="4"/>
      <c r="C30" s="4"/>
      <c r="D30" s="4"/>
      <c r="E30" s="4"/>
      <c r="F30" s="4"/>
    </row>
    <row r="31" spans="1:8">
      <c r="A31" s="3"/>
      <c r="B31" s="4"/>
      <c r="C31" s="4"/>
      <c r="D31" s="4"/>
      <c r="E31" s="4"/>
      <c r="F31" s="4"/>
    </row>
    <row r="32" spans="1:8">
      <c r="A32" s="3"/>
      <c r="B32" s="4"/>
      <c r="C32" s="4"/>
      <c r="D32" s="4"/>
      <c r="E32" s="4"/>
      <c r="F32" s="4"/>
    </row>
    <row r="33" spans="1:6">
      <c r="A33" s="3"/>
      <c r="B33" s="4"/>
      <c r="C33" s="4"/>
      <c r="D33" s="4"/>
      <c r="E33" s="4"/>
      <c r="F33" s="4"/>
    </row>
    <row r="34" spans="1:6">
      <c r="A34" s="3"/>
      <c r="B34" s="4"/>
      <c r="C34" s="4"/>
      <c r="D34" s="4"/>
      <c r="E34" s="4"/>
      <c r="F34" s="4"/>
    </row>
    <row r="35" spans="1:6">
      <c r="A35" s="3"/>
      <c r="B35" s="4"/>
      <c r="C35" s="4"/>
      <c r="D35" s="4"/>
      <c r="E35" s="4"/>
      <c r="F35" s="4"/>
    </row>
    <row r="36" spans="1:6">
      <c r="A36" s="3"/>
      <c r="B36" s="4"/>
      <c r="C36" s="4"/>
      <c r="D36" s="4"/>
      <c r="E36" s="4"/>
      <c r="F36" s="4"/>
    </row>
    <row r="37" spans="1:6">
      <c r="A37" s="3"/>
      <c r="B37" s="4"/>
      <c r="C37" s="4"/>
      <c r="D37" s="4"/>
      <c r="E37" s="4"/>
      <c r="F37" s="4"/>
    </row>
    <row r="38" spans="1:6">
      <c r="A38" s="3"/>
      <c r="B38" s="4"/>
      <c r="C38" s="4"/>
      <c r="D38" s="4"/>
      <c r="E38" s="4"/>
      <c r="F38" s="4"/>
    </row>
    <row r="39" spans="1:6">
      <c r="A39" s="3"/>
      <c r="B39" s="4"/>
      <c r="C39" s="4"/>
      <c r="D39" s="4"/>
      <c r="E39" s="4"/>
      <c r="F39" s="4"/>
    </row>
    <row r="40" spans="1:6">
      <c r="A40" s="3"/>
      <c r="B40" s="4"/>
      <c r="C40" s="4"/>
      <c r="D40" s="4"/>
      <c r="E40" s="4"/>
      <c r="F40" s="4"/>
    </row>
    <row r="41" spans="1:6">
      <c r="A41" s="3"/>
      <c r="B41" s="4"/>
      <c r="C41" s="4"/>
      <c r="D41" s="4"/>
      <c r="E41" s="4"/>
      <c r="F41" s="4"/>
    </row>
    <row r="42" spans="1:6">
      <c r="A42" s="3"/>
      <c r="B42" s="4"/>
      <c r="C42" s="4"/>
      <c r="D42" s="4"/>
      <c r="E42" s="4"/>
      <c r="F42" s="4"/>
    </row>
    <row r="43" spans="1:6">
      <c r="A43" s="3"/>
      <c r="B43" s="4"/>
      <c r="C43" s="4"/>
      <c r="D43" s="4"/>
      <c r="E43" s="4"/>
      <c r="F43" s="4"/>
    </row>
    <row r="44" spans="1:6">
      <c r="A44" s="3"/>
      <c r="B44" s="4"/>
      <c r="C44" s="4"/>
      <c r="D44" s="4"/>
      <c r="E44" s="4"/>
      <c r="F44" s="4"/>
    </row>
    <row r="45" spans="1:6">
      <c r="A45" s="3"/>
      <c r="B45" s="4"/>
      <c r="C45" s="4"/>
      <c r="D45" s="4"/>
      <c r="E45" s="4"/>
      <c r="F45" s="4"/>
    </row>
    <row r="46" spans="1:6">
      <c r="A46" s="3"/>
      <c r="B46" s="4"/>
      <c r="C46" s="4"/>
      <c r="D46" s="4"/>
      <c r="E46" s="4"/>
      <c r="F46" s="4"/>
    </row>
    <row r="47" spans="1:6">
      <c r="A47" s="3"/>
      <c r="B47" s="4"/>
      <c r="C47" s="4"/>
      <c r="D47" s="4"/>
      <c r="E47" s="4"/>
      <c r="F47" s="4"/>
    </row>
    <row r="48" spans="1:6">
      <c r="A48" s="3"/>
      <c r="B48" s="4"/>
      <c r="C48" s="4"/>
      <c r="D48" s="4"/>
      <c r="E48" s="4"/>
      <c r="F48" s="4"/>
    </row>
    <row r="49" spans="1:6">
      <c r="A49" s="3"/>
      <c r="B49" s="4"/>
      <c r="C49" s="4"/>
      <c r="D49" s="4"/>
      <c r="E49" s="4"/>
      <c r="F49" s="4"/>
    </row>
    <row r="50" spans="1:6">
      <c r="A50" s="3"/>
      <c r="B50" s="4"/>
      <c r="C50" s="4"/>
      <c r="D50" s="4"/>
      <c r="E50" s="4"/>
      <c r="F50" s="4"/>
    </row>
    <row r="51" spans="1:6">
      <c r="A51" s="3"/>
      <c r="B51" s="4"/>
      <c r="C51" s="4"/>
      <c r="D51" s="4"/>
      <c r="E51" s="4"/>
      <c r="F51" s="4"/>
    </row>
    <row r="52" spans="1:6">
      <c r="A52" s="3"/>
      <c r="B52" s="4"/>
      <c r="C52" s="4"/>
      <c r="D52" s="4"/>
      <c r="E52" s="4"/>
      <c r="F52" s="4"/>
    </row>
    <row r="53" spans="1:6">
      <c r="A53" s="3"/>
      <c r="B53" s="4"/>
      <c r="C53" s="4"/>
      <c r="D53" s="4"/>
      <c r="E53" s="4"/>
      <c r="F53" s="4"/>
    </row>
    <row r="54" spans="1:6">
      <c r="A54" s="3"/>
      <c r="B54" s="4"/>
      <c r="C54" s="4"/>
      <c r="D54" s="4"/>
      <c r="E54" s="4"/>
      <c r="F54" s="4"/>
    </row>
    <row r="55" spans="1:6">
      <c r="A55" s="3"/>
      <c r="B55" s="4"/>
      <c r="C55" s="4"/>
      <c r="D55" s="4"/>
      <c r="E55" s="4"/>
      <c r="F55" s="4"/>
    </row>
    <row r="56" spans="1:6">
      <c r="A56" s="3"/>
      <c r="B56" s="4"/>
      <c r="C56" s="4"/>
      <c r="D56" s="4"/>
      <c r="E56" s="4"/>
      <c r="F56" s="4"/>
    </row>
    <row r="57" spans="1:6">
      <c r="A57" s="3"/>
      <c r="B57" s="4"/>
      <c r="C57" s="4"/>
      <c r="D57" s="4"/>
      <c r="E57" s="4"/>
      <c r="F57" s="4"/>
    </row>
    <row r="58" spans="1:6">
      <c r="A58" s="3"/>
      <c r="B58" s="4"/>
      <c r="C58" s="4"/>
      <c r="D58" s="4"/>
      <c r="E58" s="4"/>
      <c r="F58" s="4"/>
    </row>
    <row r="59" spans="1:6">
      <c r="A59" s="3"/>
      <c r="B59" s="4"/>
      <c r="C59" s="4"/>
      <c r="D59" s="4"/>
      <c r="E59" s="4"/>
      <c r="F59" s="4"/>
    </row>
    <row r="60" spans="1:6">
      <c r="A60" s="3"/>
      <c r="B60" s="4"/>
      <c r="C60" s="4"/>
      <c r="D60" s="4"/>
      <c r="E60" s="4"/>
      <c r="F60" s="4"/>
    </row>
    <row r="61" spans="1:6">
      <c r="A61" s="3"/>
      <c r="B61" s="4"/>
      <c r="C61" s="4"/>
      <c r="D61" s="4"/>
      <c r="E61" s="4"/>
      <c r="F61" s="4"/>
    </row>
    <row r="62" spans="1:6">
      <c r="A62" s="3"/>
      <c r="B62" s="4"/>
      <c r="C62" s="4"/>
      <c r="D62" s="4"/>
      <c r="E62" s="4"/>
      <c r="F62" s="4"/>
    </row>
    <row r="63" spans="1:6">
      <c r="A63" s="3"/>
      <c r="B63" s="4"/>
      <c r="C63" s="4"/>
      <c r="D63" s="4"/>
      <c r="E63" s="4"/>
      <c r="F63" s="4"/>
    </row>
    <row r="64" spans="1:6">
      <c r="A64" s="3"/>
      <c r="B64" s="4"/>
      <c r="C64" s="4"/>
      <c r="D64" s="4"/>
      <c r="E64" s="4"/>
      <c r="F64" s="4"/>
    </row>
    <row r="65" spans="1:6">
      <c r="A65" s="3"/>
      <c r="B65" s="4"/>
      <c r="C65" s="4"/>
      <c r="D65" s="4"/>
      <c r="E65" s="4"/>
      <c r="F65" s="4"/>
    </row>
    <row r="66" spans="1:6">
      <c r="A66" s="3"/>
      <c r="B66" s="4"/>
      <c r="C66" s="4"/>
      <c r="D66" s="4"/>
      <c r="E66" s="4"/>
      <c r="F66" s="4"/>
    </row>
    <row r="67" spans="1:6">
      <c r="A67" s="3"/>
      <c r="B67" s="4"/>
      <c r="C67" s="4"/>
      <c r="D67" s="4"/>
      <c r="E67" s="4"/>
      <c r="F67" s="4"/>
    </row>
    <row r="68" spans="1:6">
      <c r="A68" s="3"/>
      <c r="B68" s="4"/>
      <c r="C68" s="4"/>
      <c r="D68" s="4"/>
      <c r="E68" s="4"/>
      <c r="F68" s="4"/>
    </row>
    <row r="69" spans="1:6">
      <c r="A69" s="3"/>
      <c r="B69" s="4"/>
      <c r="C69" s="4"/>
      <c r="D69" s="4"/>
      <c r="E69" s="4"/>
      <c r="F69" s="4"/>
    </row>
    <row r="70" spans="1:6">
      <c r="A70" s="3"/>
      <c r="B70" s="4"/>
      <c r="C70" s="4"/>
      <c r="D70" s="4"/>
      <c r="E70" s="4"/>
      <c r="F70" s="4"/>
    </row>
    <row r="71" spans="1:6">
      <c r="A71" s="3"/>
      <c r="B71" s="4"/>
      <c r="C71" s="4"/>
      <c r="D71" s="4"/>
      <c r="E71" s="4"/>
      <c r="F71" s="4"/>
    </row>
    <row r="72" spans="1:6">
      <c r="A72" s="3"/>
      <c r="B72" s="4"/>
      <c r="C72" s="4"/>
      <c r="D72" s="4"/>
      <c r="E72" s="4"/>
      <c r="F72" s="4"/>
    </row>
    <row r="73" spans="1:6">
      <c r="A73" s="3"/>
      <c r="B73" s="4"/>
      <c r="C73" s="4"/>
      <c r="D73" s="4"/>
      <c r="E73" s="4"/>
      <c r="F73" s="4"/>
    </row>
    <row r="74" spans="1:6">
      <c r="A74" s="3"/>
      <c r="B74" s="4"/>
      <c r="C74" s="4"/>
      <c r="D74" s="4"/>
      <c r="E74" s="4"/>
      <c r="F74" s="4"/>
    </row>
    <row r="75" spans="1:6">
      <c r="A75" s="3"/>
      <c r="B75" s="4"/>
      <c r="C75" s="4"/>
      <c r="D75" s="4"/>
      <c r="E75" s="4"/>
      <c r="F75" s="4"/>
    </row>
    <row r="76" spans="1:6">
      <c r="A76" s="3"/>
      <c r="B76" s="4"/>
      <c r="C76" s="4"/>
      <c r="D76" s="4"/>
      <c r="E76" s="4"/>
      <c r="F76" s="4"/>
    </row>
    <row r="77" spans="1:6">
      <c r="A77" s="3"/>
      <c r="B77" s="4"/>
      <c r="C77" s="4"/>
      <c r="D77" s="4"/>
      <c r="E77" s="4"/>
      <c r="F77" s="4"/>
    </row>
    <row r="78" spans="1:6">
      <c r="A78" s="3"/>
      <c r="B78" s="4"/>
      <c r="C78" s="4"/>
      <c r="D78" s="4"/>
      <c r="E78" s="4"/>
      <c r="F78" s="4"/>
    </row>
    <row r="79" spans="1:6">
      <c r="A79" s="3"/>
      <c r="B79" s="4"/>
      <c r="C79" s="4"/>
      <c r="D79" s="4"/>
      <c r="E79" s="4"/>
      <c r="F79" s="4"/>
    </row>
    <row r="80" spans="1:6">
      <c r="A80" s="3"/>
      <c r="B80" s="4"/>
      <c r="C80" s="4"/>
      <c r="D80" s="4"/>
      <c r="E80" s="4"/>
      <c r="F80" s="4"/>
    </row>
    <row r="81" spans="1:6">
      <c r="A81" s="3"/>
      <c r="B81" s="4"/>
      <c r="C81" s="4"/>
      <c r="D81" s="4"/>
      <c r="E81" s="4"/>
      <c r="F81" s="4"/>
    </row>
    <row r="82" spans="1:6">
      <c r="A82" s="3"/>
      <c r="B82" s="4"/>
      <c r="C82" s="4"/>
      <c r="D82" s="4"/>
      <c r="E82" s="4"/>
      <c r="F82" s="4"/>
    </row>
    <row r="83" spans="1:6">
      <c r="A83" s="3"/>
      <c r="B83" s="4"/>
      <c r="C83" s="4"/>
      <c r="D83" s="4"/>
      <c r="E83" s="4"/>
      <c r="F83" s="4"/>
    </row>
    <row r="84" spans="1:6">
      <c r="A84" s="3"/>
      <c r="B84" s="4"/>
      <c r="C84" s="4"/>
      <c r="D84" s="4"/>
      <c r="E84" s="4"/>
      <c r="F84" s="4"/>
    </row>
    <row r="85" spans="1:6">
      <c r="A85" s="3"/>
      <c r="B85" s="4"/>
      <c r="C85" s="4"/>
      <c r="D85" s="4"/>
      <c r="E85" s="4"/>
      <c r="F85" s="4"/>
    </row>
    <row r="86" spans="1:6">
      <c r="A86" s="3"/>
      <c r="B86" s="4"/>
      <c r="C86" s="4"/>
      <c r="D86" s="4"/>
      <c r="E86" s="4"/>
      <c r="F86" s="4"/>
    </row>
    <row r="87" spans="1:6">
      <c r="A87" s="3"/>
      <c r="B87" s="4"/>
      <c r="C87" s="4"/>
      <c r="D87" s="4"/>
      <c r="E87" s="4"/>
      <c r="F87" s="4"/>
    </row>
    <row r="88" spans="1:6">
      <c r="A88" s="3"/>
      <c r="B88" s="4"/>
      <c r="C88" s="4"/>
      <c r="D88" s="4"/>
      <c r="E88" s="4"/>
      <c r="F88" s="4"/>
    </row>
    <row r="89" spans="1:6">
      <c r="A89" s="3"/>
      <c r="B89" s="4"/>
      <c r="C89" s="4"/>
      <c r="D89" s="4"/>
      <c r="E89" s="4"/>
      <c r="F89" s="4"/>
    </row>
    <row r="90" spans="1:6">
      <c r="A90" s="3"/>
      <c r="B90" s="4"/>
      <c r="C90" s="4"/>
      <c r="D90" s="4"/>
      <c r="E90" s="4"/>
      <c r="F90" s="4"/>
    </row>
    <row r="91" spans="1:6">
      <c r="A91" s="3"/>
      <c r="B91" s="4"/>
      <c r="C91" s="4"/>
      <c r="D91" s="4"/>
      <c r="E91" s="4"/>
      <c r="F91" s="4"/>
    </row>
    <row r="92" spans="1:6">
      <c r="A92" s="3"/>
      <c r="B92" s="4"/>
      <c r="C92" s="4"/>
      <c r="D92" s="4"/>
      <c r="E92" s="4"/>
      <c r="F92" s="4"/>
    </row>
    <row r="93" spans="1:6">
      <c r="A93" s="3"/>
      <c r="B93" s="4"/>
      <c r="C93" s="4"/>
      <c r="D93" s="4"/>
      <c r="E93" s="4"/>
      <c r="F93" s="4"/>
    </row>
    <row r="94" spans="1:6">
      <c r="A94" s="3"/>
      <c r="B94" s="4"/>
      <c r="C94" s="4"/>
      <c r="D94" s="4"/>
      <c r="E94" s="4"/>
      <c r="F94" s="4"/>
    </row>
    <row r="95" spans="1:6">
      <c r="A95" s="3"/>
      <c r="B95" s="4"/>
      <c r="C95" s="4"/>
      <c r="D95" s="4"/>
      <c r="E95" s="4"/>
      <c r="F95" s="4"/>
    </row>
    <row r="96" spans="1:6">
      <c r="A96" s="3"/>
      <c r="B96" s="4"/>
      <c r="C96" s="4"/>
      <c r="D96" s="4"/>
      <c r="E96" s="4"/>
      <c r="F96" s="4"/>
    </row>
    <row r="97" spans="1:6">
      <c r="A97" s="3"/>
      <c r="B97" s="4"/>
      <c r="C97" s="4"/>
      <c r="D97" s="4"/>
      <c r="E97" s="4"/>
      <c r="F97" s="4"/>
    </row>
    <row r="98" spans="1:6">
      <c r="A98" s="3"/>
      <c r="B98" s="4"/>
      <c r="C98" s="4"/>
      <c r="D98" s="4"/>
      <c r="E98" s="4"/>
      <c r="F98" s="4"/>
    </row>
    <row r="99" spans="1:6">
      <c r="A99" s="3"/>
      <c r="B99" s="4"/>
      <c r="C99" s="4"/>
      <c r="D99" s="4"/>
      <c r="E99" s="4"/>
      <c r="F99" s="4"/>
    </row>
    <row r="100" spans="1:6">
      <c r="A100" s="3"/>
      <c r="B100" s="4"/>
      <c r="C100" s="4"/>
      <c r="D100" s="4"/>
      <c r="E100" s="4"/>
      <c r="F100" s="4"/>
    </row>
    <row r="101" spans="1:6">
      <c r="A101" s="3"/>
      <c r="B101" s="4"/>
      <c r="C101" s="4"/>
      <c r="D101" s="4"/>
      <c r="E101" s="4"/>
      <c r="F101" s="4"/>
    </row>
    <row r="102" spans="1:6">
      <c r="A102" s="3"/>
      <c r="B102" s="4"/>
      <c r="C102" s="4"/>
      <c r="D102" s="4"/>
      <c r="E102" s="4"/>
      <c r="F102" s="4"/>
    </row>
    <row r="103" spans="1:6">
      <c r="A103" s="3"/>
      <c r="B103" s="4"/>
      <c r="C103" s="4"/>
      <c r="D103" s="4"/>
      <c r="E103" s="4"/>
      <c r="F103" s="4"/>
    </row>
    <row r="104" spans="1:6">
      <c r="A104" s="3"/>
      <c r="B104" s="4"/>
      <c r="C104" s="4"/>
      <c r="D104" s="4"/>
      <c r="E104" s="4"/>
      <c r="F104" s="4"/>
    </row>
    <row r="105" spans="1:6">
      <c r="A105" s="3"/>
      <c r="B105" s="4"/>
      <c r="C105" s="4"/>
      <c r="D105" s="4"/>
      <c r="E105" s="4"/>
      <c r="F105" s="4"/>
    </row>
    <row r="106" spans="1:6">
      <c r="A106" s="3"/>
      <c r="B106" s="4"/>
      <c r="C106" s="4"/>
      <c r="D106" s="4"/>
      <c r="E106" s="4"/>
      <c r="F106" s="4"/>
    </row>
    <row r="107" spans="1:6">
      <c r="A107" s="3"/>
      <c r="B107" s="4"/>
      <c r="C107" s="4"/>
      <c r="D107" s="4"/>
      <c r="E107" s="4"/>
      <c r="F107" s="4"/>
    </row>
    <row r="108" spans="1:6">
      <c r="A108" s="3"/>
      <c r="B108" s="4"/>
      <c r="C108" s="4"/>
      <c r="D108" s="4"/>
      <c r="E108" s="4"/>
      <c r="F108" s="4"/>
    </row>
    <row r="109" spans="1:6">
      <c r="A109" s="3"/>
      <c r="B109" s="4"/>
      <c r="C109" s="4"/>
      <c r="D109" s="4"/>
      <c r="E109" s="4"/>
      <c r="F109" s="4"/>
    </row>
    <row r="110" spans="1:6">
      <c r="A110" s="3"/>
      <c r="B110" s="4"/>
      <c r="C110" s="4"/>
      <c r="D110" s="4"/>
      <c r="E110" s="4"/>
      <c r="F110" s="4"/>
    </row>
    <row r="111" spans="1:6">
      <c r="A111" s="3"/>
      <c r="B111" s="4"/>
      <c r="C111" s="4"/>
      <c r="D111" s="4"/>
      <c r="E111" s="4"/>
      <c r="F111" s="4"/>
    </row>
    <row r="112" spans="1:6">
      <c r="A112" s="3"/>
      <c r="B112" s="4"/>
      <c r="C112" s="4"/>
      <c r="D112" s="4"/>
      <c r="E112" s="4"/>
      <c r="F112" s="4"/>
    </row>
    <row r="113" spans="1:6">
      <c r="A113" s="3"/>
      <c r="B113" s="4"/>
      <c r="C113" s="4"/>
      <c r="D113" s="4"/>
      <c r="E113" s="4"/>
      <c r="F113" s="4"/>
    </row>
    <row r="114" spans="1:6">
      <c r="A114" s="3"/>
      <c r="B114" s="4"/>
      <c r="C114" s="4"/>
      <c r="D114" s="4"/>
      <c r="E114" s="4"/>
      <c r="F114" s="4"/>
    </row>
    <row r="115" spans="1:6">
      <c r="A115" s="3"/>
      <c r="B115" s="4"/>
      <c r="C115" s="4"/>
      <c r="D115" s="4"/>
      <c r="E115" s="4"/>
      <c r="F115" s="4"/>
    </row>
    <row r="116" spans="1:6">
      <c r="A116" s="3"/>
      <c r="B116" s="4"/>
      <c r="C116" s="4"/>
      <c r="D116" s="4"/>
      <c r="E116" s="4"/>
      <c r="F116" s="4"/>
    </row>
    <row r="117" spans="1:6">
      <c r="A117" s="3"/>
      <c r="B117" s="4"/>
      <c r="C117" s="4"/>
      <c r="D117" s="4"/>
      <c r="E117" s="4"/>
      <c r="F117" s="4"/>
    </row>
    <row r="118" spans="1:6">
      <c r="A118" s="3"/>
      <c r="B118" s="4"/>
      <c r="C118" s="4"/>
      <c r="D118" s="4"/>
      <c r="E118" s="4"/>
      <c r="F118" s="4"/>
    </row>
    <row r="119" spans="1:6">
      <c r="A119" s="3"/>
      <c r="B119" s="4"/>
      <c r="C119" s="4"/>
      <c r="D119" s="4"/>
      <c r="E119" s="4"/>
      <c r="F119" s="4"/>
    </row>
    <row r="120" spans="1:6">
      <c r="A120" s="3"/>
      <c r="B120" s="4"/>
      <c r="C120" s="4"/>
      <c r="D120" s="4"/>
      <c r="E120" s="4"/>
      <c r="F120" s="4"/>
    </row>
    <row r="121" spans="1:6">
      <c r="A121" s="3"/>
      <c r="B121" s="4"/>
      <c r="C121" s="4"/>
      <c r="D121" s="4"/>
      <c r="E121" s="4"/>
      <c r="F121" s="4"/>
    </row>
    <row r="122" spans="1:6">
      <c r="A122" s="3"/>
      <c r="B122" s="4"/>
      <c r="C122" s="4"/>
      <c r="D122" s="4"/>
      <c r="E122" s="4"/>
      <c r="F122" s="4"/>
    </row>
    <row r="123" spans="1:6">
      <c r="A123" s="3"/>
      <c r="B123" s="4"/>
      <c r="C123" s="4"/>
      <c r="D123" s="4"/>
      <c r="E123" s="4"/>
      <c r="F123" s="4"/>
    </row>
    <row r="124" spans="1:6">
      <c r="A124" s="3"/>
      <c r="B124" s="4"/>
      <c r="C124" s="4"/>
      <c r="D124" s="4"/>
      <c r="E124" s="4"/>
      <c r="F124" s="4"/>
    </row>
    <row r="125" spans="1:6">
      <c r="A125" s="3"/>
      <c r="B125" s="4"/>
      <c r="C125" s="4"/>
      <c r="D125" s="4"/>
      <c r="E125" s="4"/>
      <c r="F125" s="4"/>
    </row>
    <row r="126" spans="1:6">
      <c r="A126" s="3"/>
      <c r="B126" s="4"/>
      <c r="C126" s="4"/>
      <c r="D126" s="4"/>
      <c r="E126" s="4"/>
      <c r="F126" s="4"/>
    </row>
    <row r="127" spans="1:6">
      <c r="A127" s="3"/>
      <c r="B127" s="4"/>
      <c r="C127" s="4"/>
      <c r="D127" s="4"/>
      <c r="E127" s="4"/>
      <c r="F127" s="4"/>
    </row>
    <row r="128" spans="1:6">
      <c r="A128" s="3"/>
      <c r="B128" s="4"/>
      <c r="C128" s="4"/>
      <c r="D128" s="4"/>
      <c r="E128" s="4"/>
      <c r="F128" s="4"/>
    </row>
    <row r="129" spans="1:6">
      <c r="A129" s="3"/>
      <c r="B129" s="4"/>
      <c r="C129" s="4"/>
      <c r="D129" s="4"/>
      <c r="E129" s="4"/>
      <c r="F129" s="4"/>
    </row>
    <row r="130" spans="1:6">
      <c r="A130" s="3"/>
      <c r="B130" s="4"/>
      <c r="C130" s="4"/>
      <c r="D130" s="4"/>
      <c r="E130" s="4"/>
      <c r="F130" s="4"/>
    </row>
    <row r="131" spans="1:6">
      <c r="A131" s="3"/>
      <c r="B131" s="4"/>
      <c r="C131" s="4"/>
      <c r="D131" s="4"/>
      <c r="E131" s="4"/>
      <c r="F131" s="4"/>
    </row>
    <row r="132" spans="1:6">
      <c r="A132" s="3"/>
      <c r="B132" s="4"/>
      <c r="C132" s="4"/>
      <c r="D132" s="4"/>
      <c r="E132" s="4"/>
      <c r="F132" s="4"/>
    </row>
    <row r="133" spans="1:6">
      <c r="A133" s="3"/>
      <c r="B133" s="4"/>
      <c r="C133" s="4"/>
      <c r="D133" s="4"/>
      <c r="E133" s="4"/>
      <c r="F133" s="4"/>
    </row>
    <row r="134" spans="1:6">
      <c r="A134" s="3"/>
      <c r="B134" s="4"/>
      <c r="C134" s="4"/>
      <c r="D134" s="4"/>
      <c r="E134" s="4"/>
      <c r="F134" s="4"/>
    </row>
    <row r="135" spans="1:6">
      <c r="A135" s="3"/>
      <c r="B135" s="4"/>
      <c r="C135" s="4"/>
      <c r="D135" s="4"/>
      <c r="E135" s="4"/>
      <c r="F135" s="4"/>
    </row>
    <row r="136" spans="1:6">
      <c r="A136" s="3"/>
      <c r="B136" s="4"/>
      <c r="C136" s="4"/>
      <c r="D136" s="4"/>
      <c r="E136" s="4"/>
      <c r="F136" s="4"/>
    </row>
    <row r="137" spans="1:6">
      <c r="A137" s="3"/>
      <c r="B137" s="4"/>
      <c r="C137" s="4"/>
      <c r="D137" s="4"/>
      <c r="E137" s="4"/>
      <c r="F137" s="4"/>
    </row>
    <row r="138" spans="1:6">
      <c r="A138" s="3"/>
      <c r="B138" s="4"/>
      <c r="C138" s="4"/>
      <c r="D138" s="4"/>
      <c r="E138" s="4"/>
      <c r="F138" s="4"/>
    </row>
    <row r="139" spans="1:6">
      <c r="A139" s="3"/>
      <c r="B139" s="4"/>
      <c r="C139" s="4"/>
      <c r="D139" s="4"/>
      <c r="E139" s="4"/>
      <c r="F139" s="4"/>
    </row>
    <row r="140" spans="1:6">
      <c r="A140" s="3"/>
      <c r="B140" s="4"/>
      <c r="C140" s="4"/>
      <c r="D140" s="4"/>
      <c r="E140" s="4"/>
      <c r="F140" s="4"/>
    </row>
    <row r="141" spans="1:6">
      <c r="A141" s="3"/>
      <c r="B141" s="4"/>
      <c r="C141" s="4"/>
      <c r="D141" s="4"/>
      <c r="E141" s="4"/>
      <c r="F141" s="4"/>
    </row>
    <row r="142" spans="1:6">
      <c r="A142" s="3"/>
      <c r="B142" s="4"/>
      <c r="C142" s="4"/>
      <c r="D142" s="4"/>
      <c r="E142" s="4"/>
      <c r="F142" s="4"/>
    </row>
    <row r="143" spans="1:6">
      <c r="A143" s="3"/>
      <c r="B143" s="4"/>
      <c r="C143" s="4"/>
      <c r="D143" s="4"/>
      <c r="E143" s="4"/>
      <c r="F143" s="4"/>
    </row>
    <row r="144" spans="1:6">
      <c r="A144" s="3"/>
      <c r="B144" s="4"/>
      <c r="C144" s="4"/>
      <c r="D144" s="4"/>
      <c r="E144" s="4"/>
      <c r="F144" s="4"/>
    </row>
    <row r="145" spans="1:6">
      <c r="A145" s="3"/>
      <c r="B145" s="4"/>
      <c r="C145" s="4"/>
      <c r="D145" s="4"/>
      <c r="E145" s="4"/>
      <c r="F145" s="4"/>
    </row>
    <row r="146" spans="1:6">
      <c r="A146" s="3"/>
      <c r="B146" s="4"/>
      <c r="C146" s="4"/>
      <c r="D146" s="4"/>
      <c r="E146" s="4"/>
      <c r="F146" s="4"/>
    </row>
    <row r="147" spans="1:6">
      <c r="A147" s="3"/>
      <c r="B147" s="4"/>
      <c r="C147" s="4"/>
      <c r="D147" s="4"/>
      <c r="E147" s="4"/>
      <c r="F147" s="4"/>
    </row>
    <row r="148" spans="1:6">
      <c r="A148" s="3"/>
      <c r="B148" s="4"/>
      <c r="C148" s="4"/>
      <c r="D148" s="4"/>
      <c r="E148" s="4"/>
      <c r="F148" s="4"/>
    </row>
    <row r="149" spans="1:6">
      <c r="A149" s="3"/>
      <c r="B149" s="4"/>
      <c r="C149" s="4"/>
      <c r="D149" s="4"/>
      <c r="E149" s="4"/>
      <c r="F149" s="4"/>
    </row>
    <row r="150" spans="1:6">
      <c r="A150" s="3"/>
      <c r="B150" s="4"/>
      <c r="C150" s="4"/>
      <c r="D150" s="4"/>
      <c r="E150" s="4"/>
      <c r="F150" s="4"/>
    </row>
    <row r="151" spans="1:6">
      <c r="A151" s="3"/>
      <c r="B151" s="4"/>
      <c r="C151" s="4"/>
      <c r="D151" s="4"/>
      <c r="E151" s="4"/>
      <c r="F151" s="4"/>
    </row>
    <row r="152" spans="1:6">
      <c r="A152" s="3"/>
      <c r="B152" s="4"/>
      <c r="C152" s="4"/>
      <c r="D152" s="4"/>
      <c r="E152" s="4"/>
      <c r="F152" s="4"/>
    </row>
    <row r="153" spans="1:6">
      <c r="A153" s="3"/>
      <c r="B153" s="4"/>
      <c r="C153" s="4"/>
      <c r="D153" s="4"/>
      <c r="E153" s="4"/>
      <c r="F153" s="4"/>
    </row>
    <row r="154" spans="1:6">
      <c r="A154" s="3"/>
      <c r="B154" s="4"/>
      <c r="C154" s="4"/>
      <c r="D154" s="4"/>
      <c r="E154" s="4"/>
      <c r="F154" s="4"/>
    </row>
    <row r="155" spans="1:6">
      <c r="A155" s="3"/>
      <c r="B155" s="4"/>
      <c r="C155" s="4"/>
      <c r="D155" s="4"/>
      <c r="E155" s="4"/>
      <c r="F155" s="4"/>
    </row>
    <row r="156" spans="1:6">
      <c r="A156" s="3"/>
      <c r="B156" s="4"/>
      <c r="C156" s="4"/>
      <c r="D156" s="4"/>
      <c r="E156" s="4"/>
      <c r="F156" s="4"/>
    </row>
    <row r="157" spans="1:6">
      <c r="A157" s="3"/>
      <c r="B157" s="4"/>
      <c r="C157" s="4"/>
      <c r="D157" s="4"/>
      <c r="E157" s="4"/>
      <c r="F157" s="4"/>
    </row>
    <row r="158" spans="1:6">
      <c r="A158" s="3"/>
      <c r="B158" s="4"/>
      <c r="C158" s="4"/>
      <c r="D158" s="4"/>
      <c r="E158" s="4"/>
      <c r="F158" s="4"/>
    </row>
    <row r="159" spans="1:6">
      <c r="A159" s="3"/>
      <c r="B159" s="4"/>
      <c r="C159" s="4"/>
      <c r="D159" s="4"/>
      <c r="E159" s="4"/>
      <c r="F159" s="4"/>
    </row>
    <row r="160" spans="1:6">
      <c r="A160" s="3"/>
      <c r="B160" s="4"/>
      <c r="C160" s="4"/>
      <c r="D160" s="4"/>
      <c r="E160" s="4"/>
      <c r="F160" s="4"/>
    </row>
    <row r="161" spans="1:6">
      <c r="A161" s="3"/>
      <c r="B161" s="4"/>
      <c r="C161" s="4"/>
      <c r="D161" s="4"/>
      <c r="E161" s="4"/>
      <c r="F161" s="4"/>
    </row>
    <row r="162" spans="1:6">
      <c r="A162" s="3"/>
      <c r="B162" s="4"/>
      <c r="C162" s="4"/>
      <c r="D162" s="4"/>
      <c r="E162" s="4"/>
      <c r="F162" s="4"/>
    </row>
    <row r="163" spans="1:6">
      <c r="A163" s="3"/>
      <c r="B163" s="4"/>
      <c r="C163" s="4"/>
      <c r="D163" s="4"/>
      <c r="E163" s="4"/>
      <c r="F163" s="4"/>
    </row>
    <row r="164" spans="1:6">
      <c r="A164" s="3"/>
      <c r="B164" s="4"/>
      <c r="C164" s="4"/>
      <c r="D164" s="4"/>
      <c r="E164" s="4"/>
      <c r="F164" s="4"/>
    </row>
    <row r="165" spans="1:6">
      <c r="A165" s="3"/>
      <c r="B165" s="4"/>
      <c r="C165" s="4"/>
      <c r="D165" s="4"/>
      <c r="E165" s="4"/>
      <c r="F165" s="4"/>
    </row>
    <row r="166" spans="1:6">
      <c r="A166" s="3"/>
      <c r="B166" s="4"/>
      <c r="C166" s="4"/>
      <c r="D166" s="4"/>
      <c r="E166" s="4"/>
      <c r="F166" s="4"/>
    </row>
    <row r="167" spans="1:6">
      <c r="A167" s="3"/>
      <c r="B167" s="4"/>
      <c r="C167" s="4"/>
      <c r="D167" s="4"/>
      <c r="E167" s="4"/>
      <c r="F167" s="4"/>
    </row>
    <row r="168" spans="1:6">
      <c r="A168" s="3"/>
      <c r="B168" s="4"/>
      <c r="C168" s="4"/>
      <c r="D168" s="4"/>
      <c r="E168" s="4"/>
      <c r="F168" s="4"/>
    </row>
    <row r="169" spans="1:6">
      <c r="A169" s="3"/>
      <c r="B169" s="4"/>
      <c r="C169" s="4"/>
      <c r="D169" s="4"/>
      <c r="E169" s="4"/>
      <c r="F169" s="4"/>
    </row>
    <row r="170" spans="1:6">
      <c r="A170" s="3"/>
      <c r="B170" s="4"/>
      <c r="C170" s="4"/>
      <c r="D170" s="4"/>
      <c r="E170" s="4"/>
      <c r="F170" s="4"/>
    </row>
    <row r="171" spans="1:6">
      <c r="A171" s="3"/>
      <c r="B171" s="4"/>
      <c r="C171" s="4"/>
      <c r="D171" s="4"/>
      <c r="E171" s="4"/>
      <c r="F171" s="4"/>
    </row>
    <row r="172" spans="1:6">
      <c r="A172" s="3"/>
      <c r="B172" s="4"/>
      <c r="C172" s="4"/>
      <c r="D172" s="4"/>
      <c r="E172" s="4"/>
      <c r="F172" s="4"/>
    </row>
    <row r="173" spans="1:6">
      <c r="A173" s="3"/>
      <c r="B173" s="4"/>
      <c r="C173" s="4"/>
      <c r="D173" s="4"/>
      <c r="E173" s="4"/>
      <c r="F173" s="4"/>
    </row>
    <row r="174" spans="1:6">
      <c r="A174" s="3"/>
      <c r="B174" s="4"/>
      <c r="C174" s="4"/>
      <c r="D174" s="4"/>
      <c r="E174" s="4"/>
      <c r="F174" s="4"/>
    </row>
    <row r="175" spans="1:6">
      <c r="A175" s="3"/>
      <c r="B175" s="4"/>
      <c r="C175" s="4"/>
      <c r="D175" s="4"/>
      <c r="E175" s="4"/>
      <c r="F175" s="4"/>
    </row>
    <row r="176" spans="1:6">
      <c r="A176" s="3"/>
      <c r="B176" s="4"/>
      <c r="C176" s="4"/>
      <c r="D176" s="4"/>
      <c r="E176" s="4"/>
      <c r="F176" s="4"/>
    </row>
    <row r="177" spans="1:6">
      <c r="A177" s="3"/>
      <c r="B177" s="4"/>
      <c r="C177" s="4"/>
      <c r="D177" s="4"/>
      <c r="E177" s="4"/>
      <c r="F177" s="4"/>
    </row>
    <row r="178" spans="1:6">
      <c r="A178" s="3"/>
      <c r="B178" s="4"/>
      <c r="C178" s="4"/>
      <c r="D178" s="4"/>
      <c r="E178" s="4"/>
      <c r="F178" s="4"/>
    </row>
    <row r="179" spans="1:6">
      <c r="A179" s="3"/>
      <c r="B179" s="4"/>
      <c r="C179" s="4"/>
      <c r="D179" s="4"/>
      <c r="E179" s="4"/>
      <c r="F179" s="4"/>
    </row>
    <row r="180" spans="1:6">
      <c r="A180" s="3"/>
      <c r="B180" s="4"/>
      <c r="C180" s="4"/>
      <c r="D180" s="4"/>
      <c r="E180" s="4"/>
      <c r="F180" s="4"/>
    </row>
    <row r="181" spans="1:6">
      <c r="A181" s="3"/>
      <c r="B181" s="4"/>
      <c r="C181" s="4"/>
      <c r="D181" s="4"/>
      <c r="E181" s="4"/>
      <c r="F181" s="4"/>
    </row>
    <row r="182" spans="1:6">
      <c r="A182" s="3"/>
      <c r="B182" s="4"/>
      <c r="C182" s="4"/>
      <c r="D182" s="4"/>
      <c r="E182" s="4"/>
      <c r="F182" s="4"/>
    </row>
    <row r="183" spans="1:6">
      <c r="A183" s="3"/>
      <c r="B183" s="4"/>
      <c r="C183" s="4"/>
      <c r="D183" s="4"/>
      <c r="E183" s="4"/>
      <c r="F183" s="4"/>
    </row>
    <row r="184" spans="1:6">
      <c r="A184" s="3"/>
      <c r="B184" s="4"/>
      <c r="C184" s="4"/>
      <c r="D184" s="4"/>
      <c r="E184" s="4"/>
      <c r="F184" s="4"/>
    </row>
    <row r="185" spans="1:6">
      <c r="A185" s="3"/>
      <c r="B185" s="4"/>
      <c r="C185" s="4"/>
      <c r="D185" s="4"/>
      <c r="E185" s="4"/>
      <c r="F185" s="4"/>
    </row>
    <row r="186" spans="1:6">
      <c r="A186" s="3"/>
      <c r="B186" s="4"/>
      <c r="C186" s="4"/>
      <c r="D186" s="4"/>
      <c r="E186" s="4"/>
      <c r="F186" s="4"/>
    </row>
    <row r="187" spans="1:6">
      <c r="A187" s="3"/>
      <c r="B187" s="4"/>
      <c r="C187" s="4"/>
      <c r="D187" s="4"/>
      <c r="E187" s="4"/>
      <c r="F187" s="4"/>
    </row>
    <row r="188" spans="1:6">
      <c r="A188" s="3"/>
      <c r="B188" s="4"/>
      <c r="C188" s="4"/>
      <c r="D188" s="4"/>
      <c r="E188" s="4"/>
      <c r="F188" s="4"/>
    </row>
    <row r="189" spans="1:6">
      <c r="A189" s="3"/>
      <c r="B189" s="4"/>
      <c r="C189" s="4"/>
      <c r="D189" s="4"/>
      <c r="E189" s="4"/>
      <c r="F189" s="4"/>
    </row>
    <row r="190" spans="1:6">
      <c r="A190" s="3"/>
      <c r="B190" s="4"/>
      <c r="C190" s="4"/>
      <c r="D190" s="4"/>
      <c r="E190" s="4"/>
      <c r="F190" s="4"/>
    </row>
    <row r="191" spans="1:6">
      <c r="A191" s="3"/>
      <c r="B191" s="4"/>
      <c r="C191" s="4"/>
      <c r="D191" s="4"/>
      <c r="E191" s="4"/>
      <c r="F191" s="4"/>
    </row>
    <row r="192" spans="1:6">
      <c r="A192" s="3"/>
      <c r="B192" s="4"/>
      <c r="C192" s="4"/>
      <c r="D192" s="4"/>
      <c r="E192" s="4"/>
      <c r="F192" s="4"/>
    </row>
  </sheetData>
  <mergeCells count="2">
    <mergeCell ref="A1:F1"/>
    <mergeCell ref="A3:F3"/>
  </mergeCells>
  <phoneticPr fontId="0" type="noConversion"/>
  <pageMargins left="0.5" right="0.5" top="0.5" bottom="0.55000000000000004" header="0" footer="0"/>
  <pageSetup orientation="portrait" r:id="rId1"/>
  <headerFooter alignWithMargins="0"/>
  <rowBreaks count="1" manualBreakCount="1">
    <brk id="49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syncVertical="1" syncRef="A13" transitionEvaluation="1" transitionEntry="1"/>
  <dimension ref="A1:H51"/>
  <sheetViews>
    <sheetView showGridLines="0" zoomScale="209" zoomScaleNormal="200" workbookViewId="0">
      <selection sqref="A1:F1"/>
    </sheetView>
  </sheetViews>
  <sheetFormatPr baseColWidth="10" defaultColWidth="9.7109375" defaultRowHeight="16"/>
  <cols>
    <col min="1" max="6" width="12.7109375" customWidth="1"/>
  </cols>
  <sheetData>
    <row r="1" spans="1:8">
      <c r="A1" s="12" t="s">
        <v>0</v>
      </c>
      <c r="B1" s="12"/>
      <c r="C1" s="12"/>
      <c r="D1" s="12"/>
      <c r="E1" s="12"/>
      <c r="F1" s="12"/>
    </row>
    <row r="3" spans="1:8">
      <c r="A3" s="12" t="s">
        <v>15</v>
      </c>
      <c r="B3" s="12"/>
      <c r="C3" s="12"/>
      <c r="D3" s="12"/>
      <c r="E3" s="12"/>
      <c r="F3" s="12"/>
      <c r="G3" s="1"/>
      <c r="H3" s="1"/>
    </row>
    <row r="4" spans="1:8">
      <c r="H4" s="1"/>
    </row>
    <row r="5" spans="1:8">
      <c r="H5" s="1"/>
    </row>
    <row r="6" spans="1:8">
      <c r="H6" s="1"/>
    </row>
    <row r="7" spans="1:8">
      <c r="C7" s="5" t="s">
        <v>2</v>
      </c>
      <c r="D7" s="9">
        <v>1000000</v>
      </c>
      <c r="H7" s="1"/>
    </row>
    <row r="8" spans="1:8">
      <c r="C8" s="5" t="s">
        <v>3</v>
      </c>
      <c r="D8" s="10">
        <v>12</v>
      </c>
      <c r="H8" s="1"/>
    </row>
    <row r="9" spans="1:8">
      <c r="C9" s="5" t="s">
        <v>4</v>
      </c>
      <c r="D9" s="10">
        <v>0</v>
      </c>
      <c r="H9" s="1"/>
    </row>
    <row r="10" spans="1:8">
      <c r="C10" s="5" t="s">
        <v>5</v>
      </c>
      <c r="D10" s="13">
        <f>1.6/12</f>
        <v>0.13333333333333333</v>
      </c>
      <c r="H10" s="1"/>
    </row>
    <row r="11" spans="1:8">
      <c r="H11" s="1"/>
    </row>
    <row r="12" spans="1:8">
      <c r="H12" s="1"/>
    </row>
    <row r="13" spans="1:8">
      <c r="A13" s="6"/>
      <c r="B13" s="6"/>
      <c r="C13" s="6" t="s">
        <v>16</v>
      </c>
      <c r="D13" s="6"/>
      <c r="E13" s="6" t="s">
        <v>6</v>
      </c>
      <c r="F13" s="6" t="s">
        <v>7</v>
      </c>
      <c r="H13" s="1"/>
    </row>
    <row r="14" spans="1:8">
      <c r="A14" s="6" t="s">
        <v>8</v>
      </c>
      <c r="B14" s="6" t="s">
        <v>9</v>
      </c>
      <c r="C14" s="6" t="s">
        <v>17</v>
      </c>
      <c r="D14" s="6" t="s">
        <v>7</v>
      </c>
      <c r="E14" s="6" t="s">
        <v>11</v>
      </c>
      <c r="F14" s="6" t="s">
        <v>12</v>
      </c>
      <c r="H14" s="1"/>
    </row>
    <row r="15" spans="1:8">
      <c r="A15" s="2" t="s">
        <v>13</v>
      </c>
      <c r="B15" s="2" t="s">
        <v>13</v>
      </c>
      <c r="C15" s="2" t="s">
        <v>13</v>
      </c>
      <c r="D15" s="2" t="s">
        <v>13</v>
      </c>
      <c r="E15" s="2" t="s">
        <v>13</v>
      </c>
      <c r="F15" s="2" t="s">
        <v>13</v>
      </c>
    </row>
    <row r="16" spans="1:8">
      <c r="A16" s="7">
        <f>IF((E375&lt;0.005),1,(A375+1))</f>
        <v>1</v>
      </c>
      <c r="B16" s="8">
        <f>IF(A16-$D$9&lt;=0,+D16,+$D$7/($D$8-$D$9)*(1+$D$10))</f>
        <v>94444.444444444438</v>
      </c>
      <c r="C16" s="8">
        <f t="shared" ref="C16:C27" si="0">IF(A16-$D$9&lt;=0,0,+B16-D16)</f>
        <v>-38888.888888888905</v>
      </c>
      <c r="D16" s="8">
        <f>D7*D10</f>
        <v>133333.33333333334</v>
      </c>
      <c r="E16" s="8">
        <f>IF($D9&gt;0,$D$7,+$D$7-C16)</f>
        <v>1038888.8888888889</v>
      </c>
      <c r="F16" s="8">
        <f>D16</f>
        <v>133333.33333333334</v>
      </c>
      <c r="G16" s="1"/>
      <c r="H16" s="1"/>
    </row>
    <row r="17" spans="1:8">
      <c r="A17" s="7">
        <f t="shared" ref="A17:A27" si="1">1+A16</f>
        <v>2</v>
      </c>
      <c r="B17" s="8">
        <f t="shared" ref="B17:B27" si="2">IF(A17-$D$9&lt;=0,+D17,+E16/($D$8-A16)*(1+$D$10))</f>
        <v>107037.03703703702</v>
      </c>
      <c r="C17" s="8">
        <f t="shared" si="0"/>
        <v>-31481.481481481489</v>
      </c>
      <c r="D17" s="8">
        <f t="shared" ref="D17:D27" si="3">E16*$D$10</f>
        <v>138518.51851851851</v>
      </c>
      <c r="E17" s="8">
        <f t="shared" ref="E17:E27" si="4">E16-C17</f>
        <v>1070370.3703703703</v>
      </c>
      <c r="F17" s="8">
        <f t="shared" ref="F17:F27" si="5">F16+D17</f>
        <v>271851.85185185185</v>
      </c>
      <c r="H17" s="1"/>
    </row>
    <row r="18" spans="1:8">
      <c r="A18" s="7">
        <f t="shared" si="1"/>
        <v>3</v>
      </c>
      <c r="B18" s="8">
        <f t="shared" si="2"/>
        <v>121308.64197530864</v>
      </c>
      <c r="C18" s="8">
        <f t="shared" si="0"/>
        <v>-21407.407407407401</v>
      </c>
      <c r="D18" s="8">
        <f t="shared" si="3"/>
        <v>142716.04938271604</v>
      </c>
      <c r="E18" s="8">
        <f t="shared" si="4"/>
        <v>1091777.7777777778</v>
      </c>
      <c r="F18" s="8">
        <f t="shared" si="5"/>
        <v>414567.90123456786</v>
      </c>
    </row>
    <row r="19" spans="1:8">
      <c r="A19" s="7">
        <f t="shared" si="1"/>
        <v>4</v>
      </c>
      <c r="B19" s="8">
        <f t="shared" si="2"/>
        <v>137483.12757201644</v>
      </c>
      <c r="C19" s="8">
        <f t="shared" si="0"/>
        <v>-8087.2427983539237</v>
      </c>
      <c r="D19" s="8">
        <f t="shared" si="3"/>
        <v>145570.37037037036</v>
      </c>
      <c r="E19" s="8">
        <f t="shared" si="4"/>
        <v>1099865.0205761318</v>
      </c>
      <c r="F19" s="8">
        <f t="shared" si="5"/>
        <v>560138.2716049382</v>
      </c>
    </row>
    <row r="20" spans="1:8">
      <c r="A20" s="7">
        <f t="shared" si="1"/>
        <v>5</v>
      </c>
      <c r="B20" s="8">
        <f t="shared" si="2"/>
        <v>155814.21124828534</v>
      </c>
      <c r="C20" s="8">
        <f t="shared" si="0"/>
        <v>9165.5418381344352</v>
      </c>
      <c r="D20" s="8">
        <f t="shared" si="3"/>
        <v>146648.66941015091</v>
      </c>
      <c r="E20" s="8">
        <f t="shared" si="4"/>
        <v>1090699.4787379974</v>
      </c>
      <c r="F20" s="8">
        <f t="shared" si="5"/>
        <v>706786.94101508916</v>
      </c>
    </row>
    <row r="21" spans="1:8">
      <c r="A21" s="7">
        <f t="shared" si="1"/>
        <v>6</v>
      </c>
      <c r="B21" s="8">
        <f t="shared" si="2"/>
        <v>176589.43941472337</v>
      </c>
      <c r="C21" s="8">
        <f t="shared" si="0"/>
        <v>31162.842249657057</v>
      </c>
      <c r="D21" s="8">
        <f t="shared" si="3"/>
        <v>145426.59716506631</v>
      </c>
      <c r="E21" s="8">
        <f t="shared" si="4"/>
        <v>1059536.6364883403</v>
      </c>
      <c r="F21" s="8">
        <f t="shared" si="5"/>
        <v>852213.53818015545</v>
      </c>
    </row>
    <row r="22" spans="1:8">
      <c r="A22" s="7">
        <f t="shared" si="1"/>
        <v>7</v>
      </c>
      <c r="B22" s="8">
        <f t="shared" si="2"/>
        <v>200134.69800335317</v>
      </c>
      <c r="C22" s="8">
        <f t="shared" si="0"/>
        <v>58863.146471574466</v>
      </c>
      <c r="D22" s="8">
        <f t="shared" si="3"/>
        <v>141271.55153177871</v>
      </c>
      <c r="E22" s="8">
        <f t="shared" si="4"/>
        <v>1000673.4900167659</v>
      </c>
      <c r="F22" s="8">
        <f t="shared" si="5"/>
        <v>993485.0897119341</v>
      </c>
    </row>
    <row r="23" spans="1:8">
      <c r="A23" s="7">
        <f t="shared" si="1"/>
        <v>8</v>
      </c>
      <c r="B23" s="8">
        <f t="shared" si="2"/>
        <v>226819.32440380024</v>
      </c>
      <c r="C23" s="8">
        <f t="shared" si="0"/>
        <v>93396.192401564796</v>
      </c>
      <c r="D23" s="8">
        <f t="shared" si="3"/>
        <v>133423.13200223545</v>
      </c>
      <c r="E23" s="8">
        <f t="shared" si="4"/>
        <v>907277.2976152011</v>
      </c>
      <c r="F23" s="8">
        <f t="shared" si="5"/>
        <v>1126908.2217141695</v>
      </c>
    </row>
    <row r="24" spans="1:8">
      <c r="A24" s="7">
        <f t="shared" si="1"/>
        <v>9</v>
      </c>
      <c r="B24" s="8">
        <f t="shared" si="2"/>
        <v>257061.90099097363</v>
      </c>
      <c r="C24" s="8">
        <f t="shared" si="0"/>
        <v>136091.59464228014</v>
      </c>
      <c r="D24" s="8">
        <f t="shared" si="3"/>
        <v>120970.30634869348</v>
      </c>
      <c r="E24" s="8">
        <f t="shared" si="4"/>
        <v>771185.70297292096</v>
      </c>
      <c r="F24" s="8">
        <f t="shared" si="5"/>
        <v>1247878.528062863</v>
      </c>
    </row>
    <row r="25" spans="1:8">
      <c r="A25" s="7">
        <f t="shared" si="1"/>
        <v>10</v>
      </c>
      <c r="B25" s="8">
        <f t="shared" si="2"/>
        <v>291336.82112310349</v>
      </c>
      <c r="C25" s="8">
        <f t="shared" si="0"/>
        <v>188512.06072671403</v>
      </c>
      <c r="D25" s="8">
        <f t="shared" si="3"/>
        <v>102824.76039638947</v>
      </c>
      <c r="E25" s="8">
        <f t="shared" si="4"/>
        <v>582673.64224620699</v>
      </c>
      <c r="F25" s="8">
        <f t="shared" si="5"/>
        <v>1350703.2884592526</v>
      </c>
    </row>
    <row r="26" spans="1:8">
      <c r="A26" s="7">
        <f t="shared" si="1"/>
        <v>11</v>
      </c>
      <c r="B26" s="8">
        <f t="shared" si="2"/>
        <v>330181.73060618393</v>
      </c>
      <c r="C26" s="8">
        <f t="shared" si="0"/>
        <v>252491.911640023</v>
      </c>
      <c r="D26" s="8">
        <f t="shared" si="3"/>
        <v>77689.818966160936</v>
      </c>
      <c r="E26" s="8">
        <f t="shared" si="4"/>
        <v>330181.73060618399</v>
      </c>
      <c r="F26" s="8">
        <f t="shared" si="5"/>
        <v>1428393.1074254136</v>
      </c>
    </row>
    <row r="27" spans="1:8">
      <c r="A27" s="7">
        <f t="shared" si="1"/>
        <v>12</v>
      </c>
      <c r="B27" s="8">
        <f t="shared" si="2"/>
        <v>374205.96135367517</v>
      </c>
      <c r="C27" s="8">
        <f t="shared" si="0"/>
        <v>330181.73060618399</v>
      </c>
      <c r="D27" s="8">
        <f t="shared" si="3"/>
        <v>44024.230747491201</v>
      </c>
      <c r="E27" s="8">
        <f t="shared" si="4"/>
        <v>0</v>
      </c>
      <c r="F27" s="8">
        <f t="shared" si="5"/>
        <v>1472417.3381729047</v>
      </c>
    </row>
    <row r="28" spans="1:8">
      <c r="A28" s="3"/>
      <c r="B28" s="4"/>
      <c r="C28" s="4"/>
      <c r="D28" s="4"/>
      <c r="E28" s="4"/>
      <c r="F28" s="4"/>
    </row>
    <row r="29" spans="1:8">
      <c r="A29" s="3"/>
      <c r="B29" s="4"/>
      <c r="C29" s="4"/>
      <c r="D29" s="4"/>
      <c r="E29" s="4"/>
      <c r="F29" s="4"/>
    </row>
    <row r="30" spans="1:8">
      <c r="A30" s="3"/>
      <c r="B30" s="4"/>
      <c r="C30" s="4"/>
      <c r="D30" s="4"/>
      <c r="E30" s="4"/>
      <c r="F30" s="4"/>
    </row>
    <row r="31" spans="1:8">
      <c r="A31" s="3"/>
      <c r="B31" s="4"/>
      <c r="C31" s="4"/>
      <c r="D31" s="4"/>
      <c r="E31" s="4"/>
      <c r="F31" s="4"/>
    </row>
    <row r="32" spans="1:8">
      <c r="A32" s="3"/>
      <c r="B32" s="4"/>
      <c r="C32" s="4"/>
      <c r="D32" s="4"/>
      <c r="E32" s="4"/>
      <c r="F32" s="4"/>
    </row>
    <row r="33" spans="1:6">
      <c r="A33" s="3"/>
      <c r="B33" s="4"/>
      <c r="C33" s="4"/>
      <c r="D33" s="4"/>
      <c r="E33" s="4"/>
      <c r="F33" s="4"/>
    </row>
    <row r="34" spans="1:6">
      <c r="A34" s="3"/>
      <c r="B34" s="4"/>
      <c r="C34" s="4"/>
      <c r="D34" s="4"/>
      <c r="E34" s="4"/>
      <c r="F34" s="4"/>
    </row>
    <row r="35" spans="1:6">
      <c r="A35" s="3"/>
      <c r="B35" s="4"/>
      <c r="C35" s="4"/>
      <c r="D35" s="4"/>
      <c r="E35" s="4"/>
      <c r="F35" s="4"/>
    </row>
    <row r="36" spans="1:6">
      <c r="A36" s="3"/>
      <c r="B36" s="4"/>
      <c r="C36" s="4"/>
      <c r="D36" s="4"/>
      <c r="E36" s="4"/>
      <c r="F36" s="4"/>
    </row>
    <row r="37" spans="1:6">
      <c r="A37" s="3"/>
      <c r="B37" s="4"/>
      <c r="C37" s="4"/>
      <c r="D37" s="4"/>
      <c r="E37" s="4"/>
      <c r="F37" s="4"/>
    </row>
    <row r="38" spans="1:6">
      <c r="A38" s="3"/>
      <c r="B38" s="4"/>
      <c r="C38" s="4"/>
      <c r="D38" s="4"/>
      <c r="E38" s="4"/>
      <c r="F38" s="4"/>
    </row>
    <row r="39" spans="1:6">
      <c r="A39" s="3"/>
      <c r="B39" s="4"/>
      <c r="C39" s="4"/>
      <c r="D39" s="4"/>
      <c r="E39" s="4"/>
      <c r="F39" s="4"/>
    </row>
    <row r="40" spans="1:6">
      <c r="A40" s="3"/>
      <c r="B40" s="4"/>
      <c r="C40" s="4"/>
      <c r="D40" s="4"/>
      <c r="E40" s="4"/>
      <c r="F40" s="4"/>
    </row>
    <row r="41" spans="1:6">
      <c r="A41" s="3"/>
      <c r="B41" s="4"/>
      <c r="C41" s="4"/>
      <c r="D41" s="4"/>
      <c r="E41" s="4"/>
      <c r="F41" s="4"/>
    </row>
    <row r="42" spans="1:6">
      <c r="A42" s="3"/>
      <c r="B42" s="4"/>
      <c r="C42" s="4"/>
      <c r="D42" s="4"/>
      <c r="E42" s="4"/>
      <c r="F42" s="4"/>
    </row>
    <row r="43" spans="1:6">
      <c r="A43" s="3"/>
      <c r="B43" s="4"/>
      <c r="C43" s="4"/>
      <c r="D43" s="4"/>
      <c r="E43" s="4"/>
      <c r="F43" s="4"/>
    </row>
    <row r="44" spans="1:6">
      <c r="A44" s="3"/>
      <c r="B44" s="4"/>
      <c r="C44" s="4"/>
      <c r="D44" s="4"/>
      <c r="E44" s="4"/>
      <c r="F44" s="4"/>
    </row>
    <row r="45" spans="1:6">
      <c r="A45" s="3"/>
      <c r="B45" s="4"/>
      <c r="C45" s="4"/>
      <c r="D45" s="4"/>
      <c r="E45" s="4"/>
      <c r="F45" s="4"/>
    </row>
    <row r="46" spans="1:6">
      <c r="A46" s="3"/>
      <c r="B46" s="4"/>
      <c r="C46" s="4"/>
      <c r="D46" s="4"/>
      <c r="E46" s="4"/>
      <c r="F46" s="4"/>
    </row>
    <row r="47" spans="1:6">
      <c r="A47" s="3"/>
      <c r="B47" s="4"/>
      <c r="C47" s="4"/>
      <c r="D47" s="4"/>
      <c r="E47" s="4"/>
      <c r="F47" s="4"/>
    </row>
    <row r="48" spans="1:6">
      <c r="A48" s="3"/>
      <c r="B48" s="4"/>
      <c r="C48" s="4"/>
      <c r="D48" s="4"/>
      <c r="E48" s="4"/>
      <c r="F48" s="4"/>
    </row>
    <row r="49" spans="1:6">
      <c r="A49" s="3"/>
      <c r="B49" s="4"/>
      <c r="C49" s="4"/>
      <c r="D49" s="4"/>
      <c r="E49" s="4"/>
      <c r="F49" s="4"/>
    </row>
    <row r="50" spans="1:6">
      <c r="A50" s="3"/>
      <c r="B50" s="4"/>
      <c r="C50" s="4"/>
      <c r="D50" s="4"/>
      <c r="E50" s="4"/>
      <c r="F50" s="4"/>
    </row>
    <row r="51" spans="1:6">
      <c r="A51" s="3"/>
      <c r="B51" s="4"/>
      <c r="C51" s="4"/>
      <c r="D51" s="4"/>
      <c r="E51" s="4"/>
      <c r="F51" s="4"/>
    </row>
  </sheetData>
  <mergeCells count="2">
    <mergeCell ref="A1:F1"/>
    <mergeCell ref="A3:F3"/>
  </mergeCells>
  <phoneticPr fontId="0" type="noConversion"/>
  <pageMargins left="0.5" right="0.5" top="0.5" bottom="0.55000000000000004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50</vt:i4>
      </vt:variant>
    </vt:vector>
  </HeadingPairs>
  <TitlesOfParts>
    <vt:vector size="55" baseType="lpstr">
      <vt:lpstr>Interés Compuesto</vt:lpstr>
      <vt:lpstr>Arrendamiento</vt:lpstr>
      <vt:lpstr>Interés Saldos Insolutos</vt:lpstr>
      <vt:lpstr>Pagos a Valor Presente</vt:lpstr>
      <vt:lpstr>Gráfica Valor Presente</vt:lpstr>
      <vt:lpstr>Arrendamiento!\c</vt:lpstr>
      <vt:lpstr>'Interés Saldos Insolutos'!\c</vt:lpstr>
      <vt:lpstr>'Pagos a Valor Presente'!\c</vt:lpstr>
      <vt:lpstr>\c</vt:lpstr>
      <vt:lpstr>Arrendamiento!\p</vt:lpstr>
      <vt:lpstr>'Interés Saldos Insolutos'!\p</vt:lpstr>
      <vt:lpstr>'Pagos a Valor Presente'!\p</vt:lpstr>
      <vt:lpstr>\p</vt:lpstr>
      <vt:lpstr>Arrendamiento!Área_de_impresión</vt:lpstr>
      <vt:lpstr>'Interés Compuesto'!Área_de_impresión</vt:lpstr>
      <vt:lpstr>'Interés Saldos Insolutos'!Área_de_impresión</vt:lpstr>
      <vt:lpstr>'Pagos a Valor Presente'!Área_de_impresión</vt:lpstr>
      <vt:lpstr>Arrendamiento!CONTADOR</vt:lpstr>
      <vt:lpstr>'Interés Saldos Insolutos'!CONTADOR</vt:lpstr>
      <vt:lpstr>'Pagos a Valor Presente'!CONTADOR</vt:lpstr>
      <vt:lpstr>CONTADOR</vt:lpstr>
      <vt:lpstr>Arrendamiento!FORMULA</vt:lpstr>
      <vt:lpstr>'Interés Saldos Insolutos'!FORMULA</vt:lpstr>
      <vt:lpstr>'Pagos a Valor Presente'!FORMULA</vt:lpstr>
      <vt:lpstr>FORMULA</vt:lpstr>
      <vt:lpstr>Arrendamiento!GRACIA</vt:lpstr>
      <vt:lpstr>'Interés Saldos Insolutos'!GRACIA</vt:lpstr>
      <vt:lpstr>'Pagos a Valor Presente'!GRACIA</vt:lpstr>
      <vt:lpstr>GRACIA</vt:lpstr>
      <vt:lpstr>Arrendamiento!Imprimir_área_IM</vt:lpstr>
      <vt:lpstr>'Interés Compuesto'!Imprimir_área_IM</vt:lpstr>
      <vt:lpstr>'Interés Saldos Insolutos'!Imprimir_área_IM</vt:lpstr>
      <vt:lpstr>'Pagos a Valor Presente'!Imprimir_área_IM</vt:lpstr>
      <vt:lpstr>'Interés Saldos Insolutos'!Imprimir_títulos_IM</vt:lpstr>
      <vt:lpstr>Arrendamiento!INICIO</vt:lpstr>
      <vt:lpstr>'Interés Saldos Insolutos'!INICIO</vt:lpstr>
      <vt:lpstr>'Pagos a Valor Presente'!INICIO</vt:lpstr>
      <vt:lpstr>INICIO</vt:lpstr>
      <vt:lpstr>Arrendamiento!INTERES</vt:lpstr>
      <vt:lpstr>'Interés Saldos Insolutos'!INTERES</vt:lpstr>
      <vt:lpstr>'Pagos a Valor Presente'!INTERES</vt:lpstr>
      <vt:lpstr>INTERES</vt:lpstr>
      <vt:lpstr>Arrendamiento!MONTO</vt:lpstr>
      <vt:lpstr>'Interés Saldos Insolutos'!MONTO</vt:lpstr>
      <vt:lpstr>'Pagos a Valor Presente'!MONTO</vt:lpstr>
      <vt:lpstr>MONTO</vt:lpstr>
      <vt:lpstr>Arrendamiento!PERIODO</vt:lpstr>
      <vt:lpstr>'Interés Saldos Insolutos'!PERIODO</vt:lpstr>
      <vt:lpstr>'Pagos a Valor Presente'!PERIODO</vt:lpstr>
      <vt:lpstr>PERIODO</vt:lpstr>
      <vt:lpstr>Arrendamiento!TAMANO</vt:lpstr>
      <vt:lpstr>'Interés Saldos Insolutos'!TAMANO</vt:lpstr>
      <vt:lpstr>'Pagos a Valor Presente'!TAMANO</vt:lpstr>
      <vt:lpstr>TAMANO</vt:lpstr>
      <vt:lpstr>'Interés Saldos Insolutos'!Títulos_a_imprimir</vt:lpstr>
    </vt:vector>
  </TitlesOfParts>
  <Company>Jorge Quiroga Garza.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Quiroga Garza.</dc:creator>
  <cp:lastModifiedBy>Microsoft Office User</cp:lastModifiedBy>
  <dcterms:created xsi:type="dcterms:W3CDTF">2005-03-08T23:57:44Z</dcterms:created>
  <dcterms:modified xsi:type="dcterms:W3CDTF">2022-10-05T19:00:21Z</dcterms:modified>
</cp:coreProperties>
</file>