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\Documents\Personal Projects\arbitrage_betting\"/>
    </mc:Choice>
  </mc:AlternateContent>
  <xr:revisionPtr revIDLastSave="0" documentId="13_ncr:1_{FD1EF367-C96A-42EA-85A3-9AC19E2B5AF5}" xr6:coauthVersionLast="45" xr6:coauthVersionMax="45" xr10:uidLastSave="{00000000-0000-0000-0000-000000000000}"/>
  <bookViews>
    <workbookView xWindow="-10632" yWindow="3264" windowWidth="17280" windowHeight="8964" xr2:uid="{4501CB9B-9C95-442D-91A6-D945D13E0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6" i="1" l="1"/>
  <c r="H105" i="1"/>
  <c r="H107" i="1" s="1"/>
  <c r="I107" i="1" s="1"/>
  <c r="H102" i="1"/>
  <c r="H101" i="1"/>
  <c r="H103" i="1" s="1"/>
  <c r="I103" i="1" s="1"/>
  <c r="H98" i="1"/>
  <c r="H97" i="1"/>
  <c r="H99" i="1" s="1"/>
  <c r="I99" i="1" s="1"/>
  <c r="H94" i="1"/>
  <c r="H93" i="1"/>
  <c r="H95" i="1" s="1"/>
  <c r="I95" i="1" s="1"/>
  <c r="H90" i="1"/>
  <c r="H89" i="1"/>
  <c r="H91" i="1" s="1"/>
  <c r="I91" i="1" s="1"/>
  <c r="H86" i="1"/>
  <c r="H85" i="1"/>
  <c r="H87" i="1" s="1"/>
  <c r="I87" i="1" s="1"/>
  <c r="H82" i="1"/>
  <c r="H81" i="1"/>
  <c r="H83" i="1" s="1"/>
  <c r="I83" i="1" s="1"/>
  <c r="H78" i="1"/>
  <c r="H77" i="1"/>
  <c r="H79" i="1" s="1"/>
  <c r="I79" i="1" s="1"/>
  <c r="H74" i="1"/>
  <c r="H73" i="1"/>
  <c r="H75" i="1" s="1"/>
  <c r="I75" i="1" s="1"/>
  <c r="J68" i="1"/>
  <c r="L68" i="1" s="1"/>
  <c r="J67" i="1"/>
  <c r="K67" i="1" s="1"/>
  <c r="J64" i="1"/>
  <c r="L64" i="1" s="1"/>
  <c r="J63" i="1"/>
  <c r="J65" i="1" s="1"/>
  <c r="J60" i="1"/>
  <c r="L60" i="1" s="1"/>
  <c r="J59" i="1"/>
  <c r="J61" i="1" s="1"/>
  <c r="J56" i="1"/>
  <c r="L56" i="1" s="1"/>
  <c r="J55" i="1"/>
  <c r="J57" i="1" s="1"/>
  <c r="J52" i="1"/>
  <c r="L52" i="1" s="1"/>
  <c r="J51" i="1"/>
  <c r="K51" i="1" s="1"/>
  <c r="J46" i="1"/>
  <c r="L46" i="1" s="1"/>
  <c r="K45" i="1"/>
  <c r="J45" i="1"/>
  <c r="J47" i="1" s="1"/>
  <c r="J42" i="1"/>
  <c r="L42" i="1" s="1"/>
  <c r="K41" i="1"/>
  <c r="J41" i="1"/>
  <c r="J43" i="1" s="1"/>
  <c r="J38" i="1"/>
  <c r="L38" i="1" s="1"/>
  <c r="J37" i="1"/>
  <c r="J39" i="1" s="1"/>
  <c r="J34" i="1"/>
  <c r="L34" i="1" s="1"/>
  <c r="J33" i="1"/>
  <c r="K33" i="1" s="1"/>
  <c r="J30" i="1"/>
  <c r="L30" i="1" s="1"/>
  <c r="K29" i="1"/>
  <c r="J29" i="1"/>
  <c r="J31" i="1" s="1"/>
  <c r="J26" i="1"/>
  <c r="L26" i="1" s="1"/>
  <c r="J25" i="1"/>
  <c r="J27" i="1" s="1"/>
  <c r="J22" i="1"/>
  <c r="L22" i="1" s="1"/>
  <c r="J21" i="1"/>
  <c r="J23" i="1" s="1"/>
  <c r="J18" i="1"/>
  <c r="L18" i="1" s="1"/>
  <c r="J17" i="1"/>
  <c r="J19" i="1" s="1"/>
  <c r="J14" i="1"/>
  <c r="J15" i="1" s="1"/>
  <c r="K13" i="1"/>
  <c r="J13" i="1"/>
  <c r="J10" i="1"/>
  <c r="L10" i="1" s="1"/>
  <c r="J9" i="1"/>
  <c r="J11" i="1" s="1"/>
  <c r="L7" i="1"/>
  <c r="K7" i="1"/>
  <c r="L6" i="1"/>
  <c r="K5" i="1"/>
  <c r="H37" i="1"/>
  <c r="H38" i="1"/>
  <c r="G47" i="1"/>
  <c r="F47" i="1"/>
  <c r="E47" i="1"/>
  <c r="D47" i="1"/>
  <c r="C47" i="1"/>
  <c r="H46" i="1"/>
  <c r="H45" i="1"/>
  <c r="G43" i="1"/>
  <c r="F43" i="1"/>
  <c r="E43" i="1"/>
  <c r="D43" i="1"/>
  <c r="C43" i="1"/>
  <c r="H42" i="1"/>
  <c r="H41" i="1"/>
  <c r="G39" i="1"/>
  <c r="F39" i="1"/>
  <c r="E39" i="1"/>
  <c r="D39" i="1"/>
  <c r="C39" i="1"/>
  <c r="G35" i="1"/>
  <c r="F35" i="1"/>
  <c r="E35" i="1"/>
  <c r="D35" i="1"/>
  <c r="C35" i="1"/>
  <c r="H34" i="1"/>
  <c r="H33" i="1"/>
  <c r="G31" i="1"/>
  <c r="F31" i="1"/>
  <c r="E31" i="1"/>
  <c r="D31" i="1"/>
  <c r="C31" i="1"/>
  <c r="H30" i="1"/>
  <c r="H29" i="1"/>
  <c r="G27" i="1"/>
  <c r="F27" i="1"/>
  <c r="E27" i="1"/>
  <c r="D27" i="1"/>
  <c r="C27" i="1"/>
  <c r="H26" i="1"/>
  <c r="H25" i="1"/>
  <c r="G23" i="1"/>
  <c r="F23" i="1"/>
  <c r="E23" i="1"/>
  <c r="D23" i="1"/>
  <c r="C23" i="1"/>
  <c r="H22" i="1"/>
  <c r="H21" i="1"/>
  <c r="C19" i="1"/>
  <c r="D19" i="1"/>
  <c r="C15" i="1"/>
  <c r="D15" i="1"/>
  <c r="C11" i="1"/>
  <c r="D11" i="1"/>
  <c r="G19" i="1"/>
  <c r="F19" i="1"/>
  <c r="E19" i="1"/>
  <c r="H18" i="1"/>
  <c r="H17" i="1"/>
  <c r="G15" i="1"/>
  <c r="F15" i="1"/>
  <c r="E15" i="1"/>
  <c r="H14" i="1"/>
  <c r="H13" i="1"/>
  <c r="G11" i="1"/>
  <c r="F11" i="1"/>
  <c r="E11" i="1"/>
  <c r="H10" i="1"/>
  <c r="H9" i="1"/>
  <c r="D7" i="1"/>
  <c r="C7" i="1"/>
  <c r="H6" i="1"/>
  <c r="H5" i="1"/>
  <c r="H7" i="1" s="1"/>
  <c r="I7" i="1" s="1"/>
  <c r="J105" i="1" l="1"/>
  <c r="J106" i="1"/>
  <c r="L106" i="1" s="1"/>
  <c r="J101" i="1"/>
  <c r="J102" i="1"/>
  <c r="L102" i="1" s="1"/>
  <c r="J97" i="1"/>
  <c r="J98" i="1"/>
  <c r="L98" i="1" s="1"/>
  <c r="J93" i="1"/>
  <c r="J94" i="1"/>
  <c r="L94" i="1" s="1"/>
  <c r="J89" i="1"/>
  <c r="J90" i="1"/>
  <c r="L90" i="1" s="1"/>
  <c r="J85" i="1"/>
  <c r="J86" i="1"/>
  <c r="L86" i="1" s="1"/>
  <c r="J81" i="1"/>
  <c r="J82" i="1"/>
  <c r="L82" i="1" s="1"/>
  <c r="J77" i="1"/>
  <c r="J78" i="1"/>
  <c r="L78" i="1" s="1"/>
  <c r="J73" i="1"/>
  <c r="J74" i="1"/>
  <c r="L74" i="1" s="1"/>
  <c r="J69" i="1"/>
  <c r="L65" i="1"/>
  <c r="K63" i="1"/>
  <c r="K65" i="1" s="1"/>
  <c r="L61" i="1"/>
  <c r="K59" i="1"/>
  <c r="K61" i="1" s="1"/>
  <c r="L57" i="1"/>
  <c r="K55" i="1"/>
  <c r="K57" i="1" s="1"/>
  <c r="J53" i="1"/>
  <c r="L47" i="1"/>
  <c r="K47" i="1"/>
  <c r="K43" i="1"/>
  <c r="L43" i="1"/>
  <c r="L39" i="1"/>
  <c r="K37" i="1"/>
  <c r="K39" i="1" s="1"/>
  <c r="J35" i="1"/>
  <c r="L31" i="1"/>
  <c r="K31" i="1"/>
  <c r="L27" i="1"/>
  <c r="K25" i="1"/>
  <c r="K27" i="1" s="1"/>
  <c r="L23" i="1"/>
  <c r="K23" i="1"/>
  <c r="K21" i="1"/>
  <c r="L19" i="1"/>
  <c r="K19" i="1"/>
  <c r="K17" i="1"/>
  <c r="L15" i="1"/>
  <c r="K15" i="1"/>
  <c r="L14" i="1"/>
  <c r="L11" i="1"/>
  <c r="K11" i="1"/>
  <c r="K9" i="1"/>
  <c r="H47" i="1"/>
  <c r="I47" i="1" s="1"/>
  <c r="H43" i="1"/>
  <c r="I43" i="1" s="1"/>
  <c r="H35" i="1"/>
  <c r="I35" i="1" s="1"/>
  <c r="H31" i="1"/>
  <c r="I31" i="1" s="1"/>
  <c r="H39" i="1"/>
  <c r="I39" i="1" s="1"/>
  <c r="H27" i="1"/>
  <c r="I27" i="1" s="1"/>
  <c r="H23" i="1"/>
  <c r="I23" i="1" s="1"/>
  <c r="H11" i="1"/>
  <c r="I11" i="1" s="1"/>
  <c r="H19" i="1"/>
  <c r="I19" i="1" s="1"/>
  <c r="H15" i="1"/>
  <c r="I15" i="1" s="1"/>
  <c r="J6" i="1"/>
  <c r="J5" i="1"/>
  <c r="H68" i="1"/>
  <c r="H67" i="1"/>
  <c r="H69" i="1" s="1"/>
  <c r="I69" i="1" s="1"/>
  <c r="H64" i="1"/>
  <c r="H63" i="1"/>
  <c r="H60" i="1"/>
  <c r="H59" i="1"/>
  <c r="H61" i="1" s="1"/>
  <c r="I61" i="1" s="1"/>
  <c r="H56" i="1"/>
  <c r="H55" i="1"/>
  <c r="G69" i="1"/>
  <c r="F69" i="1"/>
  <c r="E69" i="1"/>
  <c r="G65" i="1"/>
  <c r="F65" i="1"/>
  <c r="E65" i="1"/>
  <c r="G61" i="1"/>
  <c r="F61" i="1"/>
  <c r="E61" i="1"/>
  <c r="E57" i="1"/>
  <c r="F57" i="1"/>
  <c r="G57" i="1"/>
  <c r="H52" i="1"/>
  <c r="H51" i="1"/>
  <c r="D53" i="1"/>
  <c r="C53" i="1"/>
  <c r="K105" i="1" l="1"/>
  <c r="J107" i="1"/>
  <c r="J103" i="1"/>
  <c r="K101" i="1"/>
  <c r="J99" i="1"/>
  <c r="K97" i="1"/>
  <c r="K93" i="1"/>
  <c r="J95" i="1"/>
  <c r="K89" i="1"/>
  <c r="J91" i="1"/>
  <c r="K85" i="1"/>
  <c r="J87" i="1"/>
  <c r="K81" i="1"/>
  <c r="J83" i="1"/>
  <c r="K77" i="1"/>
  <c r="J79" i="1"/>
  <c r="K73" i="1"/>
  <c r="J75" i="1"/>
  <c r="L69" i="1"/>
  <c r="K69" i="1"/>
  <c r="L53" i="1"/>
  <c r="K53" i="1"/>
  <c r="L35" i="1"/>
  <c r="K35" i="1"/>
  <c r="J7" i="1"/>
  <c r="H65" i="1"/>
  <c r="I65" i="1" s="1"/>
  <c r="H57" i="1"/>
  <c r="I57" i="1" s="1"/>
  <c r="H53" i="1"/>
  <c r="I53" i="1" s="1"/>
  <c r="D79" i="1"/>
  <c r="C79" i="1"/>
  <c r="L107" i="1" l="1"/>
  <c r="K107" i="1"/>
  <c r="K103" i="1"/>
  <c r="L103" i="1"/>
  <c r="L99" i="1"/>
  <c r="K99" i="1"/>
  <c r="L95" i="1"/>
  <c r="K95" i="1"/>
  <c r="L91" i="1"/>
  <c r="K91" i="1"/>
  <c r="L87" i="1"/>
  <c r="K87" i="1"/>
  <c r="L83" i="1"/>
  <c r="K83" i="1"/>
  <c r="L79" i="1"/>
  <c r="K79" i="1"/>
  <c r="L75" i="1"/>
  <c r="K75" i="1"/>
  <c r="D75" i="1"/>
  <c r="C75" i="1"/>
  <c r="D83" i="1"/>
  <c r="C83" i="1"/>
  <c r="D107" i="1"/>
  <c r="C107" i="1"/>
  <c r="D103" i="1"/>
  <c r="C103" i="1"/>
  <c r="D99" i="1"/>
  <c r="C99" i="1"/>
  <c r="D95" i="1"/>
  <c r="C95" i="1"/>
  <c r="D91" i="1"/>
  <c r="C91" i="1"/>
  <c r="D87" i="1"/>
  <c r="C87" i="1"/>
  <c r="H88" i="1"/>
  <c r="H92" i="1"/>
  <c r="H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Plett</author>
  </authors>
  <commentList>
    <comment ref="C3" authorId="0" shapeId="0" xr:uid="{ED6C8C91-A362-4FBC-BF8A-6EEAABA206B1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https://www.bodog.eu/sports/</t>
        </r>
      </text>
    </comment>
    <comment ref="D3" authorId="0" shapeId="0" xr:uid="{41E02312-FCBF-4791-9868-102C4A006C69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https://www.sportsbetting.ag/sportsbook</t>
        </r>
      </text>
    </comment>
    <comment ref="C49" authorId="0" shapeId="0" xr:uid="{25917DBE-CD66-4E26-BDE2-50BCBD473E9C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https://www.bodog.eu/sports/</t>
        </r>
      </text>
    </comment>
    <comment ref="D49" authorId="0" shapeId="0" xr:uid="{314A1B99-A4C4-4D01-A9A2-886F6C8E318C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https://www.sportsbetting.ag/sportsbook</t>
        </r>
      </text>
    </comment>
    <comment ref="C71" authorId="0" shapeId="0" xr:uid="{1CFC1899-916B-4A36-AF41-67610E53D03A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https://www.bodog.eu/sports/</t>
        </r>
      </text>
    </comment>
    <comment ref="D71" authorId="0" shapeId="0" xr:uid="{D3355A5F-9CA5-43A4-8D6C-FEBF15171A62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https://www.sportsbetting.ag/sportsbook</t>
        </r>
      </text>
    </comment>
  </commentList>
</comments>
</file>

<file path=xl/sharedStrings.xml><?xml version="1.0" encoding="utf-8"?>
<sst xmlns="http://schemas.openxmlformats.org/spreadsheetml/2006/main" count="95" uniqueCount="57">
  <si>
    <t>Jets</t>
  </si>
  <si>
    <t>Coyotes</t>
  </si>
  <si>
    <t>actual wager</t>
  </si>
  <si>
    <t>Teams</t>
  </si>
  <si>
    <t>Wager Per Game:</t>
  </si>
  <si>
    <t>Date</t>
  </si>
  <si>
    <t>Predators</t>
  </si>
  <si>
    <t>Blackhawks</t>
  </si>
  <si>
    <t>panthers</t>
  </si>
  <si>
    <t>devils</t>
  </si>
  <si>
    <t>flyers</t>
  </si>
  <si>
    <t>hurricanes</t>
  </si>
  <si>
    <t>red wings</t>
  </si>
  <si>
    <t>sabres</t>
  </si>
  <si>
    <t>penguins</t>
  </si>
  <si>
    <t>rangers</t>
  </si>
  <si>
    <t>bodog.eu</t>
  </si>
  <si>
    <t>Sports Betting.ag</t>
  </si>
  <si>
    <t>Canucks</t>
  </si>
  <si>
    <t>Blues</t>
  </si>
  <si>
    <t>Best Available</t>
  </si>
  <si>
    <t>Abitrage</t>
  </si>
  <si>
    <t>Margin</t>
  </si>
  <si>
    <t>Team1 win</t>
  </si>
  <si>
    <t>Team2 win</t>
  </si>
  <si>
    <t>Demo1</t>
  </si>
  <si>
    <t>Demo2</t>
  </si>
  <si>
    <t>houston</t>
  </si>
  <si>
    <t>texas</t>
  </si>
  <si>
    <t>Powerplay.com</t>
  </si>
  <si>
    <t>sportsinteraction.com</t>
  </si>
  <si>
    <t>Flames</t>
  </si>
  <si>
    <t>Maple Leafs</t>
  </si>
  <si>
    <t>Hurricanes</t>
  </si>
  <si>
    <t>Blue Jackets</t>
  </si>
  <si>
    <t>Kings</t>
  </si>
  <si>
    <t>Panthers</t>
  </si>
  <si>
    <t>spinsports.com</t>
  </si>
  <si>
    <t>Penguins</t>
  </si>
  <si>
    <t>Red Wings</t>
  </si>
  <si>
    <t>Ducks</t>
  </si>
  <si>
    <t>Lightning</t>
  </si>
  <si>
    <t>betway.com</t>
  </si>
  <si>
    <t>Bulls</t>
  </si>
  <si>
    <t>76ers</t>
  </si>
  <si>
    <t>Timberwolves</t>
  </si>
  <si>
    <t>Pacers</t>
  </si>
  <si>
    <t>Wizards</t>
  </si>
  <si>
    <t>Raptors</t>
  </si>
  <si>
    <t>Cavaliers</t>
  </si>
  <si>
    <t>Grizzlies</t>
  </si>
  <si>
    <t>Heat</t>
  </si>
  <si>
    <t>Thunder</t>
  </si>
  <si>
    <t>Hawks</t>
  </si>
  <si>
    <t>Spurs</t>
  </si>
  <si>
    <t>Trail Blazers</t>
  </si>
  <si>
    <t>Mavericks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</si>
</sst>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E3DB-2755-43BA-BF1E-E6D24E5EFA7D}">
  <dimension ref="A1:S107"/>
  <sheetViews>
    <sheetView tabSelected="1" workbookViewId="0">
      <selection activeCell="C4" sqref="C1:G1048576"/>
    </sheetView>
  </sheetViews>
  <sheetFormatPr defaultRowHeight="14.4" x14ac:dyDescent="0.3"/>
  <cols>
    <col min="1" max="1" width="15.5546875" bestFit="1" customWidth="1"/>
    <col min="2" max="2" width="10.33203125" bestFit="1" customWidth="1"/>
    <col min="3" max="7" width="6" customWidth="1"/>
    <col min="8" max="8" width="15.21875" customWidth="1"/>
    <col min="9" max="9" width="7.88671875" bestFit="1" customWidth="1"/>
    <col min="10" max="10" width="11.44140625" bestFit="1" customWidth="1"/>
    <col min="11" max="12" width="10.33203125" bestFit="1" customWidth="1"/>
  </cols>
  <sheetData>
    <row r="1" spans="1:19" s="1" customFormat="1" x14ac:dyDescent="0.3">
      <c r="A1" s="1" t="s">
        <v>4</v>
      </c>
      <c r="B1" s="2">
        <v>100</v>
      </c>
    </row>
    <row r="2" spans="1:19" s="1" customFormat="1" x14ac:dyDescent="0.3">
      <c r="B2" s="2"/>
    </row>
    <row r="3" spans="1:19" s="1" customFormat="1" x14ac:dyDescent="0.3">
      <c r="A3" s="1" t="s">
        <v>5</v>
      </c>
      <c r="B3" s="1" t="s">
        <v>3</v>
      </c>
      <c r="C3" s="1" t="s">
        <v>16</v>
      </c>
      <c r="D3" s="1" t="s">
        <v>42</v>
      </c>
      <c r="E3" s="1" t="s">
        <v>29</v>
      </c>
      <c r="F3" s="1" t="s">
        <v>30</v>
      </c>
      <c r="G3" s="1" t="s">
        <v>37</v>
      </c>
      <c r="H3" s="1" t="s">
        <v>20</v>
      </c>
      <c r="I3" s="1" t="s">
        <v>21</v>
      </c>
      <c r="J3" s="1" t="s">
        <v>2</v>
      </c>
      <c r="K3" s="1" t="s">
        <v>23</v>
      </c>
      <c r="L3" s="1" t="s">
        <v>24</v>
      </c>
    </row>
    <row r="4" spans="1:19" s="1" customFormat="1" x14ac:dyDescent="0.3">
      <c r="A4" s="3">
        <v>43847</v>
      </c>
      <c r="L4"/>
    </row>
    <row r="5" spans="1:19" s="1" customFormat="1" x14ac:dyDescent="0.3">
      <c r="A5" s="3"/>
      <c r="B5" t="s">
        <v>25</v>
      </c>
      <c r="C5">
        <v>2.2000000000000002</v>
      </c>
      <c r="D5">
        <v>2.62</v>
      </c>
      <c r="E5"/>
      <c r="F5"/>
      <c r="G5"/>
      <c r="H5">
        <f>IF(D5&lt;&gt;"",MAX(C5:G5),"")</f>
        <v>2.62</v>
      </c>
      <c r="I5"/>
      <c r="J5" s="4">
        <f>IF(I7=1,$B$1/((H5/H6)+1),0)</f>
        <v>39.069767441860471</v>
      </c>
      <c r="K5" s="4">
        <f>(J5*H5)</f>
        <v>102.36279069767444</v>
      </c>
      <c r="L5" s="4">
        <v>0</v>
      </c>
      <c r="O5"/>
      <c r="P5"/>
      <c r="Q5" s="4"/>
      <c r="R5" s="4"/>
      <c r="S5" s="4"/>
    </row>
    <row r="6" spans="1:19" s="1" customFormat="1" x14ac:dyDescent="0.3">
      <c r="A6" s="3"/>
      <c r="B6" t="s">
        <v>26</v>
      </c>
      <c r="C6">
        <v>1.68</v>
      </c>
      <c r="D6">
        <v>1.5</v>
      </c>
      <c r="E6"/>
      <c r="F6"/>
      <c r="G6"/>
      <c r="H6">
        <f>IF(D6&lt;&gt;"",MAX(C6:G6),"")</f>
        <v>1.68</v>
      </c>
      <c r="I6"/>
      <c r="J6" s="4">
        <f>IF(I7=1,$B$1/((H6/H5)+1),0)</f>
        <v>60.930232558139537</v>
      </c>
      <c r="K6" s="4">
        <v>0</v>
      </c>
      <c r="L6" s="4">
        <f>(J6*H6)</f>
        <v>102.36279069767441</v>
      </c>
      <c r="O6"/>
      <c r="P6"/>
      <c r="Q6" s="4"/>
      <c r="R6" s="4"/>
      <c r="S6" s="4"/>
    </row>
    <row r="7" spans="1:19" s="1" customFormat="1" x14ac:dyDescent="0.3">
      <c r="A7" s="3"/>
      <c r="B7" t="s">
        <v>22</v>
      </c>
      <c r="C7" s="4">
        <f>((1/C5)+(1/C6))</f>
        <v>1.0497835497835497</v>
      </c>
      <c r="D7" s="4">
        <f>((1/D5)+(1/D6))</f>
        <v>1.0483460559796436</v>
      </c>
      <c r="E7" s="4"/>
      <c r="F7" s="4"/>
      <c r="G7" s="4"/>
      <c r="H7" s="4">
        <f>((1/H5)+(1/H6))</f>
        <v>0.9769174845510723</v>
      </c>
      <c r="I7">
        <f>IF(H7&lt;1,1,0)</f>
        <v>1</v>
      </c>
      <c r="J7" s="4">
        <f>SUM(J5,J6)</f>
        <v>100</v>
      </c>
      <c r="K7" s="4">
        <f>SUM(K5:K6)-$J7</f>
        <v>2.3627906976744413</v>
      </c>
      <c r="L7" s="4">
        <f>SUM(L5:L6)-$J7</f>
        <v>2.3627906976744129</v>
      </c>
      <c r="O7" s="4"/>
      <c r="P7"/>
      <c r="Q7" s="4"/>
      <c r="R7" s="4"/>
      <c r="S7" s="4"/>
    </row>
    <row r="8" spans="1:19" s="1" customFormat="1" x14ac:dyDescent="0.3">
      <c r="B8" s="2"/>
    </row>
    <row r="9" spans="1:19" s="1" customFormat="1" x14ac:dyDescent="0.3">
      <c r="B9" s="2" t="s">
        <v>38</v>
      </c>
      <c r="C9" s="2">
        <v>1.4079999999999999</v>
      </c>
      <c r="D9" s="2">
        <v>1.41</v>
      </c>
      <c r="E9" s="2">
        <v>1.4</v>
      </c>
      <c r="F9" s="2">
        <v>1.4</v>
      </c>
      <c r="G9" s="2">
        <v>1.42</v>
      </c>
      <c r="H9" s="2">
        <f>MAX(C9:G9)</f>
        <v>1.42</v>
      </c>
      <c r="I9" s="2"/>
      <c r="J9" s="4">
        <f>IF(I11=1,$B$1/((H9/H10)+1),0)</f>
        <v>0</v>
      </c>
      <c r="K9" s="4">
        <f>(J9*H9)</f>
        <v>0</v>
      </c>
      <c r="L9" s="4">
        <v>0</v>
      </c>
      <c r="M9" s="2"/>
    </row>
    <row r="10" spans="1:19" s="1" customFormat="1" x14ac:dyDescent="0.3">
      <c r="B10" s="2" t="s">
        <v>39</v>
      </c>
      <c r="C10" s="2">
        <v>3.05</v>
      </c>
      <c r="D10" s="2">
        <v>2.9</v>
      </c>
      <c r="E10" s="2">
        <v>2.87</v>
      </c>
      <c r="F10" s="2">
        <v>3.05</v>
      </c>
      <c r="G10" s="2">
        <v>2.95</v>
      </c>
      <c r="H10" s="2">
        <f>MAX(C10:G10)</f>
        <v>3.05</v>
      </c>
      <c r="I10" s="2"/>
      <c r="J10" s="4">
        <f>IF(I11=1,$B$1/((H10/H9)+1),0)</f>
        <v>0</v>
      </c>
      <c r="K10" s="4">
        <v>0</v>
      </c>
      <c r="L10" s="4">
        <f>(J10*H10)</f>
        <v>0</v>
      </c>
      <c r="M10" s="2"/>
    </row>
    <row r="11" spans="1:19" s="1" customFormat="1" x14ac:dyDescent="0.3">
      <c r="B11" s="2"/>
      <c r="C11" s="5">
        <f t="shared" ref="C11:G11" si="0">((1/C9)+(1/C10))</f>
        <v>1.0380961251862892</v>
      </c>
      <c r="D11" s="5">
        <f t="shared" si="0"/>
        <v>1.0540474443629249</v>
      </c>
      <c r="E11" s="5">
        <f t="shared" si="0"/>
        <v>1.0627177700348431</v>
      </c>
      <c r="F11" s="5">
        <f t="shared" si="0"/>
        <v>1.0421545667447307</v>
      </c>
      <c r="G11" s="5">
        <f t="shared" si="0"/>
        <v>1.0432084029601336</v>
      </c>
      <c r="H11" s="5">
        <f>((1/H9)+(1/H10))</f>
        <v>1.0320942045716925</v>
      </c>
      <c r="I11" s="2">
        <f>IF(H11&lt;1,1,0)</f>
        <v>0</v>
      </c>
      <c r="J11" s="4">
        <f>SUM(J9,J10)</f>
        <v>0</v>
      </c>
      <c r="K11" s="4">
        <f>SUM(K9:K10)-$J11</f>
        <v>0</v>
      </c>
      <c r="L11" s="4">
        <f>SUM(L9:L10)-$J11</f>
        <v>0</v>
      </c>
      <c r="M11" s="2"/>
    </row>
    <row r="12" spans="1:19" s="1" customFormat="1" x14ac:dyDescent="0.3">
      <c r="B12" s="2"/>
      <c r="C12" s="2"/>
      <c r="D12" s="2"/>
      <c r="E12" s="2"/>
      <c r="F12" s="2"/>
      <c r="G12" s="2"/>
      <c r="H12" s="5"/>
      <c r="I12" s="2"/>
      <c r="J12" s="5"/>
      <c r="K12" s="5"/>
      <c r="L12" s="5"/>
      <c r="M12" s="2"/>
    </row>
    <row r="13" spans="1:19" s="1" customFormat="1" x14ac:dyDescent="0.3">
      <c r="B13" s="2" t="s">
        <v>40</v>
      </c>
      <c r="C13" s="2">
        <v>2.75</v>
      </c>
      <c r="D13" s="2">
        <v>2.7</v>
      </c>
      <c r="E13" s="2">
        <v>2.7</v>
      </c>
      <c r="F13" s="2">
        <v>2.8</v>
      </c>
      <c r="G13" s="2">
        <v>2.75</v>
      </c>
      <c r="H13" s="2">
        <f>MAX(C13:G13)</f>
        <v>2.8</v>
      </c>
      <c r="I13" s="2"/>
      <c r="J13" s="4">
        <f>IF(I15=1,$B$1/((H13/H14)+1),0)</f>
        <v>0</v>
      </c>
      <c r="K13" s="4">
        <f>(J13*H13)</f>
        <v>0</v>
      </c>
      <c r="L13" s="4">
        <v>0</v>
      </c>
      <c r="M13" s="2"/>
    </row>
    <row r="14" spans="1:19" s="1" customFormat="1" x14ac:dyDescent="0.3">
      <c r="B14" s="2" t="s">
        <v>33</v>
      </c>
      <c r="C14" s="2">
        <v>1.476</v>
      </c>
      <c r="D14" s="2">
        <v>1.46</v>
      </c>
      <c r="E14" s="2">
        <v>1.44</v>
      </c>
      <c r="F14" s="2">
        <v>1.47</v>
      </c>
      <c r="G14" s="2">
        <v>1.47</v>
      </c>
      <c r="H14" s="2">
        <f>MAX(C14:G14)</f>
        <v>1.476</v>
      </c>
      <c r="I14" s="2"/>
      <c r="J14" s="4">
        <f>IF(I15=1,$B$1/((H14/H13)+1),0)</f>
        <v>0</v>
      </c>
      <c r="K14" s="4">
        <v>0</v>
      </c>
      <c r="L14" s="4">
        <f>(J14*H14)</f>
        <v>0</v>
      </c>
      <c r="M14" s="2"/>
    </row>
    <row r="15" spans="1:19" s="1" customFormat="1" x14ac:dyDescent="0.3">
      <c r="B15" s="2"/>
      <c r="C15" s="5">
        <f t="shared" ref="C15:G15" si="1">((1/C13)+(1/C14))</f>
        <v>1.0411431387041143</v>
      </c>
      <c r="D15" s="5">
        <f t="shared" si="1"/>
        <v>1.0553018772196854</v>
      </c>
      <c r="E15" s="5">
        <f t="shared" si="1"/>
        <v>1.0648148148148149</v>
      </c>
      <c r="F15" s="5">
        <f t="shared" si="1"/>
        <v>1.0374149659863945</v>
      </c>
      <c r="G15" s="5">
        <f t="shared" si="1"/>
        <v>1.043908472479901</v>
      </c>
      <c r="H15" s="5">
        <f>((1/H13)+(1/H14))</f>
        <v>1.0346496322106078</v>
      </c>
      <c r="I15" s="2">
        <f>IF(H15&lt;1,1,0)</f>
        <v>0</v>
      </c>
      <c r="J15" s="4">
        <f>SUM(J13,J14)</f>
        <v>0</v>
      </c>
      <c r="K15" s="4">
        <f>SUM(K13:K14)-$J15</f>
        <v>0</v>
      </c>
      <c r="L15" s="4">
        <f>SUM(L13:L14)-$J15</f>
        <v>0</v>
      </c>
      <c r="M15" s="2"/>
    </row>
    <row r="16" spans="1:19" s="1" customForma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s="1" customFormat="1" x14ac:dyDescent="0.3">
      <c r="B17" s="2" t="s">
        <v>41</v>
      </c>
      <c r="C17" s="2">
        <v>1.714</v>
      </c>
      <c r="D17" s="2">
        <v>1.69</v>
      </c>
      <c r="E17" s="2">
        <v>1.66</v>
      </c>
      <c r="F17" s="2">
        <v>1.71</v>
      </c>
      <c r="G17" s="2">
        <v>1.68</v>
      </c>
      <c r="H17" s="2">
        <f>MAX(C17:G17)</f>
        <v>1.714</v>
      </c>
      <c r="I17" s="2"/>
      <c r="J17" s="4">
        <f>IF(I19=1,$B$1/((H17/H18)+1),0)</f>
        <v>0</v>
      </c>
      <c r="K17" s="4">
        <f>(J17*H17)</f>
        <v>0</v>
      </c>
      <c r="L17" s="4">
        <v>0</v>
      </c>
      <c r="M17" s="2"/>
    </row>
    <row r="18" spans="2:13" s="1" customFormat="1" x14ac:dyDescent="0.3">
      <c r="B18" s="2" t="s">
        <v>0</v>
      </c>
      <c r="C18" s="2">
        <v>2.2000000000000002</v>
      </c>
      <c r="D18" s="2">
        <v>2.25</v>
      </c>
      <c r="E18" s="2">
        <v>2.2000000000000002</v>
      </c>
      <c r="F18" s="2">
        <v>2.2000000000000002</v>
      </c>
      <c r="G18" s="2">
        <v>2.25</v>
      </c>
      <c r="H18" s="2">
        <f>MAX(C18:G18)</f>
        <v>2.25</v>
      </c>
      <c r="I18" s="2"/>
      <c r="J18" s="4">
        <f>IF(I19=1,$B$1/((H18/H17)+1),0)</f>
        <v>0</v>
      </c>
      <c r="K18" s="4">
        <v>0</v>
      </c>
      <c r="L18" s="4">
        <f>(J18*H18)</f>
        <v>0</v>
      </c>
      <c r="M18" s="2"/>
    </row>
    <row r="19" spans="2:13" s="1" customFormat="1" x14ac:dyDescent="0.3">
      <c r="B19" s="2"/>
      <c r="C19" s="5">
        <f t="shared" ref="C19:G19" si="2">((1/C17)+(1/C18))</f>
        <v>1.0379760263074149</v>
      </c>
      <c r="D19" s="5">
        <f t="shared" si="2"/>
        <v>1.0361604207758055</v>
      </c>
      <c r="E19" s="5">
        <f t="shared" si="2"/>
        <v>1.0569550930996714</v>
      </c>
      <c r="F19" s="5">
        <f t="shared" si="2"/>
        <v>1.0393407761828815</v>
      </c>
      <c r="G19" s="5">
        <f t="shared" si="2"/>
        <v>1.0396825396825395</v>
      </c>
      <c r="H19" s="5">
        <f>((1/H17)+(1/H18))</f>
        <v>1.0278750162064048</v>
      </c>
      <c r="I19" s="2">
        <f>IF(H19&lt;1,1,0)</f>
        <v>0</v>
      </c>
      <c r="J19" s="4">
        <f>SUM(J17,J18)</f>
        <v>0</v>
      </c>
      <c r="K19" s="4">
        <f>SUM(K17:K18)-$J19</f>
        <v>0</v>
      </c>
      <c r="L19" s="4">
        <f>SUM(L17:L18)-$J19</f>
        <v>0</v>
      </c>
      <c r="M19" s="2"/>
    </row>
    <row r="20" spans="2:13" s="1" customForma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s="1" customFormat="1" x14ac:dyDescent="0.3">
      <c r="B21" s="2" t="s">
        <v>43</v>
      </c>
      <c r="C21" s="2">
        <v>3.55</v>
      </c>
      <c r="D21" s="2">
        <v>3.4</v>
      </c>
      <c r="E21" s="2">
        <v>3.4</v>
      </c>
      <c r="F21" s="2">
        <v>3.45</v>
      </c>
      <c r="G21" s="2">
        <v>3.4</v>
      </c>
      <c r="H21" s="2">
        <f>MAX(C21:G21)</f>
        <v>3.55</v>
      </c>
      <c r="I21" s="2"/>
      <c r="J21" s="4">
        <f>IF(I23=1,$B$1/((H21/H22)+1),0)</f>
        <v>0</v>
      </c>
      <c r="K21" s="4">
        <f>(J21*H21)</f>
        <v>0</v>
      </c>
      <c r="L21" s="4">
        <v>0</v>
      </c>
      <c r="M21" s="2"/>
    </row>
    <row r="22" spans="2:13" s="1" customFormat="1" x14ac:dyDescent="0.3">
      <c r="B22" s="2" t="s">
        <v>44</v>
      </c>
      <c r="C22" s="2">
        <v>1.323</v>
      </c>
      <c r="D22" s="2">
        <v>1.33</v>
      </c>
      <c r="E22" s="2">
        <v>1.33</v>
      </c>
      <c r="F22" s="2">
        <v>1.33</v>
      </c>
      <c r="G22" s="2">
        <v>1.33</v>
      </c>
      <c r="H22" s="2">
        <f>MAX(C22:G22)</f>
        <v>1.33</v>
      </c>
      <c r="I22" s="2"/>
      <c r="J22" s="4">
        <f>IF(I23=1,$B$1/((H22/H21)+1),0)</f>
        <v>0</v>
      </c>
      <c r="K22" s="4">
        <v>0</v>
      </c>
      <c r="L22" s="4">
        <f>(J22*H22)</f>
        <v>0</v>
      </c>
      <c r="M22" s="2"/>
    </row>
    <row r="23" spans="2:13" s="1" customFormat="1" x14ac:dyDescent="0.3">
      <c r="B23" s="2"/>
      <c r="C23" s="5">
        <f t="shared" ref="C23:G23" si="3">((1/C21)+(1/C22))</f>
        <v>1.037548039560112</v>
      </c>
      <c r="D23" s="5">
        <f t="shared" si="3"/>
        <v>1.0459973463069439</v>
      </c>
      <c r="E23" s="5">
        <f t="shared" si="3"/>
        <v>1.0459973463069439</v>
      </c>
      <c r="F23" s="5">
        <f t="shared" si="3"/>
        <v>1.0417347717118883</v>
      </c>
      <c r="G23" s="5">
        <f t="shared" si="3"/>
        <v>1.0459973463069439</v>
      </c>
      <c r="H23" s="5">
        <f>((1/H21)+(1/H22))</f>
        <v>1.0335698400931908</v>
      </c>
      <c r="I23" s="2">
        <f>IF(H23&lt;1,1,0)</f>
        <v>0</v>
      </c>
      <c r="J23" s="4">
        <f>SUM(J21,J22)</f>
        <v>0</v>
      </c>
      <c r="K23" s="4">
        <f>SUM(K21:K22)-$J23</f>
        <v>0</v>
      </c>
      <c r="L23" s="4">
        <f>SUM(L21:L22)-$J23</f>
        <v>0</v>
      </c>
      <c r="M23" s="2"/>
    </row>
    <row r="24" spans="2:13" s="1" customFormat="1" x14ac:dyDescent="0.3">
      <c r="B24" s="2"/>
      <c r="C24" s="2"/>
      <c r="D24" s="2"/>
      <c r="E24" s="2"/>
      <c r="F24" s="2"/>
      <c r="G24" s="2"/>
      <c r="H24" s="5"/>
      <c r="I24" s="2"/>
      <c r="J24" s="5"/>
      <c r="K24" s="5"/>
      <c r="L24" s="5"/>
      <c r="M24" s="2"/>
    </row>
    <row r="25" spans="2:13" s="1" customFormat="1" x14ac:dyDescent="0.3">
      <c r="B25" s="2" t="s">
        <v>45</v>
      </c>
      <c r="C25" s="2">
        <v>3.55</v>
      </c>
      <c r="D25" s="2">
        <v>3.4</v>
      </c>
      <c r="E25" s="2">
        <v>3.5</v>
      </c>
      <c r="F25" s="2">
        <v>3.55</v>
      </c>
      <c r="G25" s="2">
        <v>3.55</v>
      </c>
      <c r="H25" s="2">
        <f>MAX(C25:G25)</f>
        <v>3.55</v>
      </c>
      <c r="I25" s="2"/>
      <c r="J25" s="4">
        <f>IF(I27=1,$B$1/((H25/H26)+1),0)</f>
        <v>0</v>
      </c>
      <c r="K25" s="4">
        <f>(J25*H25)</f>
        <v>0</v>
      </c>
      <c r="L25" s="4">
        <v>0</v>
      </c>
      <c r="M25" s="2"/>
    </row>
    <row r="26" spans="2:13" s="1" customFormat="1" x14ac:dyDescent="0.3">
      <c r="B26" s="2" t="s">
        <v>46</v>
      </c>
      <c r="C26" s="2">
        <v>1.323</v>
      </c>
      <c r="D26" s="2">
        <v>1.32</v>
      </c>
      <c r="E26" s="2">
        <v>1.3</v>
      </c>
      <c r="F26" s="2">
        <v>1.32</v>
      </c>
      <c r="G26" s="2">
        <v>1.31</v>
      </c>
      <c r="H26" s="2">
        <f>MAX(C26:G26)</f>
        <v>1.323</v>
      </c>
      <c r="I26" s="2"/>
      <c r="J26" s="4">
        <f>IF(I27=1,$B$1/((H26/H25)+1),0)</f>
        <v>0</v>
      </c>
      <c r="K26" s="4">
        <v>0</v>
      </c>
      <c r="L26" s="4">
        <f>(J26*H26)</f>
        <v>0</v>
      </c>
      <c r="M26" s="2"/>
    </row>
    <row r="27" spans="2:13" s="1" customFormat="1" x14ac:dyDescent="0.3">
      <c r="B27" s="2"/>
      <c r="C27" s="5">
        <f t="shared" ref="C27:G27" si="4">((1/C25)+(1/C26))</f>
        <v>1.037548039560112</v>
      </c>
      <c r="D27" s="5">
        <f t="shared" si="4"/>
        <v>1.0516934046345812</v>
      </c>
      <c r="E27" s="5">
        <f t="shared" si="4"/>
        <v>1.0549450549450547</v>
      </c>
      <c r="F27" s="5">
        <f t="shared" si="4"/>
        <v>1.0392658984208281</v>
      </c>
      <c r="G27" s="5">
        <f t="shared" si="4"/>
        <v>1.0450489194710246</v>
      </c>
      <c r="H27" s="5">
        <f>((1/H25)+(1/H26))</f>
        <v>1.037548039560112</v>
      </c>
      <c r="I27" s="2">
        <f>IF(H27&lt;1,1,0)</f>
        <v>0</v>
      </c>
      <c r="J27" s="4">
        <f>SUM(J25,J26)</f>
        <v>0</v>
      </c>
      <c r="K27" s="4">
        <f>SUM(K25:K26)-$J27</f>
        <v>0</v>
      </c>
      <c r="L27" s="4">
        <f>SUM(L25:L26)-$J27</f>
        <v>0</v>
      </c>
      <c r="M27" s="2"/>
    </row>
    <row r="28" spans="2:13" s="1" customForma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s="1" customFormat="1" x14ac:dyDescent="0.3">
      <c r="B29" s="2" t="s">
        <v>47</v>
      </c>
      <c r="C29" s="2">
        <v>5.15</v>
      </c>
      <c r="D29" s="2">
        <v>5.4</v>
      </c>
      <c r="E29" s="2">
        <v>5.25</v>
      </c>
      <c r="F29" s="2">
        <v>6</v>
      </c>
      <c r="G29" s="2">
        <v>5.45</v>
      </c>
      <c r="H29" s="2">
        <f>MAX(C29:G29)</f>
        <v>6</v>
      </c>
      <c r="I29" s="2"/>
      <c r="J29" s="4">
        <f>IF(I31=1,$B$1/((H29/H30)+1),0)</f>
        <v>0</v>
      </c>
      <c r="K29" s="4">
        <f>(J29*H29)</f>
        <v>0</v>
      </c>
      <c r="L29" s="4">
        <v>0</v>
      </c>
      <c r="M29" s="2"/>
    </row>
    <row r="30" spans="2:13" s="1" customFormat="1" x14ac:dyDescent="0.3">
      <c r="B30" s="2" t="s">
        <v>48</v>
      </c>
      <c r="C30" s="2">
        <v>1.159</v>
      </c>
      <c r="D30" s="2">
        <v>1.1599999999999999</v>
      </c>
      <c r="E30" s="2">
        <v>1.1599999999999999</v>
      </c>
      <c r="F30" s="2">
        <v>1.1399999999999999</v>
      </c>
      <c r="G30" s="2">
        <v>1.1599999999999999</v>
      </c>
      <c r="H30" s="2">
        <f>MAX(C30:G30)</f>
        <v>1.1599999999999999</v>
      </c>
      <c r="I30" s="2"/>
      <c r="J30" s="4">
        <f>IF(I31=1,$B$1/((H30/H29)+1),0)</f>
        <v>0</v>
      </c>
      <c r="K30" s="4">
        <v>0</v>
      </c>
      <c r="L30" s="4">
        <f>(J30*H30)</f>
        <v>0</v>
      </c>
      <c r="M30" s="2"/>
    </row>
    <row r="31" spans="2:13" s="1" customFormat="1" x14ac:dyDescent="0.3">
      <c r="B31" s="2"/>
      <c r="C31" s="5">
        <f t="shared" ref="C31:G31" si="5">((1/C29)+(1/C30))</f>
        <v>1.0569875269105438</v>
      </c>
      <c r="D31" s="5">
        <f t="shared" si="5"/>
        <v>1.0472541507024267</v>
      </c>
      <c r="E31" s="5">
        <f t="shared" si="5"/>
        <v>1.0525451559934318</v>
      </c>
      <c r="F31" s="5">
        <f t="shared" si="5"/>
        <v>1.0438596491228072</v>
      </c>
      <c r="G31" s="5">
        <f t="shared" si="5"/>
        <v>1.0455552040493514</v>
      </c>
      <c r="H31" s="5">
        <f>((1/H29)+(1/H30))</f>
        <v>1.0287356321839081</v>
      </c>
      <c r="I31" s="2">
        <f>IF(H31&lt;1,1,0)</f>
        <v>0</v>
      </c>
      <c r="J31" s="4">
        <f>SUM(J29,J30)</f>
        <v>0</v>
      </c>
      <c r="K31" s="4">
        <f>SUM(K29:K30)-$J31</f>
        <v>0</v>
      </c>
      <c r="L31" s="4">
        <f>SUM(L29:L30)-$J31</f>
        <v>0</v>
      </c>
      <c r="M31" s="2"/>
    </row>
    <row r="32" spans="2:13" s="1" customForma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s="1" customFormat="1" x14ac:dyDescent="0.3">
      <c r="B33" s="2" t="s">
        <v>49</v>
      </c>
      <c r="C33" s="2">
        <v>3.75</v>
      </c>
      <c r="D33" s="2">
        <v>3.7</v>
      </c>
      <c r="E33" s="2">
        <v>3.8</v>
      </c>
      <c r="F33" s="2">
        <v>3.9</v>
      </c>
      <c r="G33" s="2">
        <v>3.85</v>
      </c>
      <c r="H33" s="2">
        <f>MAX(C33:G33)</f>
        <v>3.9</v>
      </c>
      <c r="I33" s="2"/>
      <c r="J33" s="4">
        <f>IF(I35=1,$B$1/((H33/H34)+1),0)</f>
        <v>0</v>
      </c>
      <c r="K33" s="4">
        <f>(J33*H33)</f>
        <v>0</v>
      </c>
      <c r="L33" s="4">
        <v>0</v>
      </c>
      <c r="M33" s="2"/>
    </row>
    <row r="34" spans="2:13" s="1" customFormat="1" x14ac:dyDescent="0.3">
      <c r="B34" s="2" t="s">
        <v>50</v>
      </c>
      <c r="C34" s="2">
        <v>1.286</v>
      </c>
      <c r="D34" s="2">
        <v>1.28</v>
      </c>
      <c r="E34" s="2">
        <v>1.28</v>
      </c>
      <c r="F34" s="2">
        <v>1.29</v>
      </c>
      <c r="G34" s="2">
        <v>1.27</v>
      </c>
      <c r="H34" s="2">
        <f>MAX(C34:G34)</f>
        <v>1.29</v>
      </c>
      <c r="I34" s="2"/>
      <c r="J34" s="4">
        <f>IF(I35=1,$B$1/((H34/H33)+1),0)</f>
        <v>0</v>
      </c>
      <c r="K34" s="4">
        <v>0</v>
      </c>
      <c r="L34" s="4">
        <f>(J34*H34)</f>
        <v>0</v>
      </c>
      <c r="M34" s="2"/>
    </row>
    <row r="35" spans="2:13" s="1" customFormat="1" x14ac:dyDescent="0.3">
      <c r="B35" s="2"/>
      <c r="C35" s="5">
        <f t="shared" ref="C35:G35" si="6">((1/C33)+(1/C34))</f>
        <v>1.0442716433385173</v>
      </c>
      <c r="D35" s="5">
        <f t="shared" si="6"/>
        <v>1.0515202702702702</v>
      </c>
      <c r="E35" s="5">
        <f t="shared" si="6"/>
        <v>1.044407894736842</v>
      </c>
      <c r="F35" s="5">
        <f t="shared" si="6"/>
        <v>1.0316040548598688</v>
      </c>
      <c r="G35" s="5">
        <f t="shared" si="6"/>
        <v>1.0471418345434094</v>
      </c>
      <c r="H35" s="5">
        <f>((1/H33)+(1/H34))</f>
        <v>1.0316040548598688</v>
      </c>
      <c r="I35" s="2">
        <f>IF(H35&lt;1,1,0)</f>
        <v>0</v>
      </c>
      <c r="J35" s="4">
        <f>SUM(J33,J34)</f>
        <v>0</v>
      </c>
      <c r="K35" s="4">
        <f>SUM(K33:K34)-$J35</f>
        <v>0</v>
      </c>
      <c r="L35" s="4">
        <f>SUM(L33:L34)-$J35</f>
        <v>0</v>
      </c>
      <c r="M35" s="2"/>
    </row>
    <row r="36" spans="2:13" s="1" customFormat="1" x14ac:dyDescent="0.3">
      <c r="B36" s="2"/>
      <c r="C36" s="2"/>
      <c r="D36" s="2"/>
      <c r="E36" s="2"/>
      <c r="F36" s="2"/>
      <c r="G36" s="2"/>
      <c r="H36" s="5"/>
      <c r="I36" s="2"/>
      <c r="J36" s="5"/>
      <c r="K36" s="5"/>
      <c r="L36" s="5"/>
      <c r="M36" s="2"/>
    </row>
    <row r="37" spans="2:13" s="1" customFormat="1" x14ac:dyDescent="0.3">
      <c r="B37" s="2" t="s">
        <v>51</v>
      </c>
      <c r="C37" s="2">
        <v>2.0499999999999998</v>
      </c>
      <c r="D37" s="2">
        <v>2.0499999999999998</v>
      </c>
      <c r="E37" s="2">
        <v>2.0499999999999998</v>
      </c>
      <c r="F37" s="2">
        <v>2</v>
      </c>
      <c r="G37" s="2">
        <v>2.1</v>
      </c>
      <c r="H37" s="2">
        <f>MAX(C37:G37)</f>
        <v>2.1</v>
      </c>
      <c r="I37" s="2"/>
      <c r="J37" s="4">
        <f>IF(I39=1,$B$1/((H37/H38)+1),0)</f>
        <v>0</v>
      </c>
      <c r="K37" s="4">
        <f>(J37*H37)</f>
        <v>0</v>
      </c>
      <c r="L37" s="4">
        <v>0</v>
      </c>
      <c r="M37" s="2"/>
    </row>
    <row r="38" spans="2:13" s="1" customFormat="1" x14ac:dyDescent="0.3">
      <c r="B38" s="2" t="s">
        <v>52</v>
      </c>
      <c r="C38" s="2">
        <v>1.8</v>
      </c>
      <c r="D38" s="2">
        <v>1.8</v>
      </c>
      <c r="E38" s="2">
        <v>1.8</v>
      </c>
      <c r="F38" s="2">
        <v>1.83</v>
      </c>
      <c r="G38" s="2">
        <v>1.76</v>
      </c>
      <c r="H38" s="2">
        <f>MAX(C38:G38)</f>
        <v>1.83</v>
      </c>
      <c r="I38" s="2"/>
      <c r="J38" s="4">
        <f>IF(I39=1,$B$1/((H38/H37)+1),0)</f>
        <v>0</v>
      </c>
      <c r="K38" s="4">
        <v>0</v>
      </c>
      <c r="L38" s="4">
        <f>(J38*H38)</f>
        <v>0</v>
      </c>
      <c r="M38" s="2"/>
    </row>
    <row r="39" spans="2:13" s="1" customFormat="1" x14ac:dyDescent="0.3">
      <c r="B39" s="2"/>
      <c r="C39" s="5">
        <f t="shared" ref="C39:G39" si="7">((1/C37)+(1/C38))</f>
        <v>1.0433604336043361</v>
      </c>
      <c r="D39" s="5">
        <f t="shared" si="7"/>
        <v>1.0433604336043361</v>
      </c>
      <c r="E39" s="5">
        <f t="shared" si="7"/>
        <v>1.0433604336043361</v>
      </c>
      <c r="F39" s="5">
        <f t="shared" si="7"/>
        <v>1.0464480874316939</v>
      </c>
      <c r="G39" s="5">
        <f t="shared" si="7"/>
        <v>1.0443722943722944</v>
      </c>
      <c r="H39" s="5">
        <f>((1/H37)+(1/H38))</f>
        <v>1.02263856362217</v>
      </c>
      <c r="I39" s="2">
        <f>IF(H39&lt;1,1,0)</f>
        <v>0</v>
      </c>
      <c r="J39" s="4">
        <f>SUM(J37,J38)</f>
        <v>0</v>
      </c>
      <c r="K39" s="4">
        <f>SUM(K37:K38)-$J39</f>
        <v>0</v>
      </c>
      <c r="L39" s="4">
        <f>SUM(L37:L38)-$J39</f>
        <v>0</v>
      </c>
      <c r="M39" s="2"/>
    </row>
    <row r="40" spans="2:13" s="1" customFormat="1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s="1" customFormat="1" x14ac:dyDescent="0.3">
      <c r="B41" s="2" t="s">
        <v>53</v>
      </c>
      <c r="C41" s="2">
        <v>3.8</v>
      </c>
      <c r="D41" s="2">
        <v>3.85</v>
      </c>
      <c r="E41" s="2">
        <v>4</v>
      </c>
      <c r="F41" s="2">
        <v>4</v>
      </c>
      <c r="G41" s="2">
        <v>3.9</v>
      </c>
      <c r="H41" s="2">
        <f>MAX(C41:G41)</f>
        <v>4</v>
      </c>
      <c r="I41" s="2"/>
      <c r="J41" s="4">
        <f>IF(I43=1,$B$1/((H41/H42)+1),0)</f>
        <v>0</v>
      </c>
      <c r="K41" s="4">
        <f>(J41*H41)</f>
        <v>0</v>
      </c>
      <c r="L41" s="4">
        <v>0</v>
      </c>
      <c r="M41" s="2"/>
    </row>
    <row r="42" spans="2:13" s="1" customFormat="1" x14ac:dyDescent="0.3">
      <c r="B42" s="2" t="s">
        <v>54</v>
      </c>
      <c r="C42" s="2">
        <v>1.278</v>
      </c>
      <c r="D42" s="2">
        <v>1.27</v>
      </c>
      <c r="E42" s="2">
        <v>1.25</v>
      </c>
      <c r="F42" s="2">
        <v>1.28</v>
      </c>
      <c r="G42" s="2">
        <v>1.27</v>
      </c>
      <c r="H42" s="2">
        <f>MAX(C42:G42)</f>
        <v>1.28</v>
      </c>
      <c r="I42" s="2"/>
      <c r="J42" s="4">
        <f>IF(I43=1,$B$1/((H42/H41)+1),0)</f>
        <v>0</v>
      </c>
      <c r="K42" s="4">
        <v>0</v>
      </c>
      <c r="L42" s="4">
        <f>(J42*H42)</f>
        <v>0</v>
      </c>
      <c r="M42" s="2"/>
    </row>
    <row r="43" spans="2:13" s="1" customFormat="1" x14ac:dyDescent="0.3">
      <c r="B43" s="2"/>
      <c r="C43" s="5">
        <f t="shared" ref="C43:G43" si="8">((1/C41)+(1/C42))</f>
        <v>1.045630508195371</v>
      </c>
      <c r="D43" s="5">
        <f t="shared" si="8"/>
        <v>1.0471418345434094</v>
      </c>
      <c r="E43" s="5">
        <f t="shared" si="8"/>
        <v>1.05</v>
      </c>
      <c r="F43" s="5">
        <f t="shared" si="8"/>
        <v>1.03125</v>
      </c>
      <c r="G43" s="5">
        <f t="shared" si="8"/>
        <v>1.0438118312134059</v>
      </c>
      <c r="H43" s="5">
        <f>((1/H41)+(1/H42))</f>
        <v>1.03125</v>
      </c>
      <c r="I43" s="2">
        <f>IF(H43&lt;1,1,0)</f>
        <v>0</v>
      </c>
      <c r="J43" s="4">
        <f>SUM(J41,J42)</f>
        <v>0</v>
      </c>
      <c r="K43" s="4">
        <f>SUM(K41:K42)-$J43</f>
        <v>0</v>
      </c>
      <c r="L43" s="4">
        <f>SUM(L41:L42)-$J43</f>
        <v>0</v>
      </c>
      <c r="M43" s="2"/>
    </row>
    <row r="44" spans="2:13" s="1" customForma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s="1" customFormat="1" x14ac:dyDescent="0.3">
      <c r="B45" s="2" t="s">
        <v>55</v>
      </c>
      <c r="C45" s="2">
        <v>3.5</v>
      </c>
      <c r="D45" s="2"/>
      <c r="E45" s="2">
        <v>3.4</v>
      </c>
      <c r="F45" s="2">
        <v>3.34</v>
      </c>
      <c r="G45" s="2">
        <v>3.35</v>
      </c>
      <c r="H45" s="2">
        <f>MAX(C45:G45)</f>
        <v>3.5</v>
      </c>
      <c r="I45" s="2"/>
      <c r="J45" s="4">
        <f>IF(I47=1,$B$1/((H45/H46)+1),0)</f>
        <v>0</v>
      </c>
      <c r="K45" s="4">
        <f>(J45*H45)</f>
        <v>0</v>
      </c>
      <c r="L45" s="4">
        <v>0</v>
      </c>
      <c r="M45" s="2"/>
    </row>
    <row r="46" spans="2:13" s="1" customFormat="1" x14ac:dyDescent="0.3">
      <c r="B46" s="2" t="s">
        <v>56</v>
      </c>
      <c r="C46" s="2">
        <v>1.333</v>
      </c>
      <c r="D46" s="2"/>
      <c r="E46" s="2">
        <v>1.33</v>
      </c>
      <c r="F46" s="2">
        <v>1.35</v>
      </c>
      <c r="G46" s="2">
        <v>1.34</v>
      </c>
      <c r="H46" s="2">
        <f>MAX(C46:G46)</f>
        <v>1.35</v>
      </c>
      <c r="I46" s="2"/>
      <c r="J46" s="4">
        <f>IF(I47=1,$B$1/((H46/H45)+1),0)</f>
        <v>0</v>
      </c>
      <c r="K46" s="4">
        <v>0</v>
      </c>
      <c r="L46" s="4">
        <f>(J46*H46)</f>
        <v>0</v>
      </c>
      <c r="M46" s="2"/>
    </row>
    <row r="47" spans="2:13" s="1" customFormat="1" x14ac:dyDescent="0.3">
      <c r="B47" s="2"/>
      <c r="C47" s="5">
        <f t="shared" ref="C47:G47" si="9">((1/C45)+(1/C46))</f>
        <v>1.0359018326010074</v>
      </c>
      <c r="D47" s="5" t="e">
        <f t="shared" si="9"/>
        <v>#DIV/0!</v>
      </c>
      <c r="E47" s="5">
        <f t="shared" si="9"/>
        <v>1.0459973463069439</v>
      </c>
      <c r="F47" s="5">
        <f t="shared" si="9"/>
        <v>1.0401419383455313</v>
      </c>
      <c r="G47" s="5">
        <f t="shared" si="9"/>
        <v>1.044776119402985</v>
      </c>
      <c r="H47" s="5">
        <f>((1/H45)+(1/H46))</f>
        <v>1.0264550264550265</v>
      </c>
      <c r="I47" s="2">
        <f>IF(H47&lt;1,1,0)</f>
        <v>0</v>
      </c>
      <c r="J47" s="4">
        <f>SUM(J45,J46)</f>
        <v>0</v>
      </c>
      <c r="K47" s="4">
        <f>SUM(K45:K46)-$J47</f>
        <v>0</v>
      </c>
      <c r="L47" s="4">
        <f>SUM(L45:L46)-$J47</f>
        <v>0</v>
      </c>
      <c r="M47" s="2"/>
    </row>
    <row r="48" spans="2:13" s="1" customForma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s="1" customFormat="1" x14ac:dyDescent="0.3">
      <c r="A49" s="1" t="s">
        <v>5</v>
      </c>
      <c r="B49" s="1" t="s">
        <v>3</v>
      </c>
      <c r="C49" s="1" t="s">
        <v>16</v>
      </c>
      <c r="D49" s="1" t="s">
        <v>17</v>
      </c>
      <c r="E49" s="1" t="s">
        <v>29</v>
      </c>
      <c r="F49" s="1" t="s">
        <v>30</v>
      </c>
      <c r="G49" s="1" t="s">
        <v>37</v>
      </c>
      <c r="H49" s="1" t="s">
        <v>20</v>
      </c>
      <c r="I49" s="1" t="s">
        <v>21</v>
      </c>
      <c r="J49" s="1" t="s">
        <v>2</v>
      </c>
      <c r="K49" s="1" t="s">
        <v>23</v>
      </c>
      <c r="L49" s="1" t="s">
        <v>24</v>
      </c>
    </row>
    <row r="50" spans="1:13" s="1" customFormat="1" x14ac:dyDescent="0.3">
      <c r="A50" s="3">
        <v>43846</v>
      </c>
      <c r="L50"/>
    </row>
    <row r="51" spans="1:13" s="1" customFormat="1" x14ac:dyDescent="0.3">
      <c r="A51" s="3"/>
      <c r="B51" t="s">
        <v>25</v>
      </c>
      <c r="C51">
        <v>2.2000000000000002</v>
      </c>
      <c r="D51">
        <v>2.62</v>
      </c>
      <c r="E51"/>
      <c r="F51"/>
      <c r="G51"/>
      <c r="H51">
        <f>IF(D51&lt;&gt;"",MAX(C51:G51),"")</f>
        <v>2.62</v>
      </c>
      <c r="I51"/>
      <c r="J51" s="4">
        <f>IF(I53=1,$B$1/((H51/H52)+1),0)</f>
        <v>39.069767441860471</v>
      </c>
      <c r="K51" s="4">
        <f>(J51*H51)</f>
        <v>102.36279069767444</v>
      </c>
      <c r="L51" s="4">
        <v>0</v>
      </c>
    </row>
    <row r="52" spans="1:13" s="1" customFormat="1" x14ac:dyDescent="0.3">
      <c r="A52" s="3"/>
      <c r="B52" t="s">
        <v>26</v>
      </c>
      <c r="C52">
        <v>1.68</v>
      </c>
      <c r="D52">
        <v>1.5</v>
      </c>
      <c r="E52"/>
      <c r="F52"/>
      <c r="G52"/>
      <c r="H52">
        <f>IF(D52&lt;&gt;"",MAX(C52:G52),"")</f>
        <v>1.68</v>
      </c>
      <c r="I52"/>
      <c r="J52" s="4">
        <f>IF(I53=1,$B$1/((H52/H51)+1),0)</f>
        <v>60.930232558139537</v>
      </c>
      <c r="K52" s="4">
        <v>0</v>
      </c>
      <c r="L52" s="4">
        <f>(J52*H52)</f>
        <v>102.36279069767441</v>
      </c>
    </row>
    <row r="53" spans="1:13" s="1" customFormat="1" x14ac:dyDescent="0.3">
      <c r="A53" s="3"/>
      <c r="B53" t="s">
        <v>22</v>
      </c>
      <c r="C53" s="4">
        <f>((1/C51)+(1/C52))</f>
        <v>1.0497835497835497</v>
      </c>
      <c r="D53" s="4">
        <f>((1/D51)+(1/D52))</f>
        <v>1.0483460559796436</v>
      </c>
      <c r="E53" s="4"/>
      <c r="F53" s="4"/>
      <c r="G53" s="4"/>
      <c r="H53" s="4">
        <f>((1/H51)+(1/H52))</f>
        <v>0.9769174845510723</v>
      </c>
      <c r="I53">
        <f>IF(H53&lt;1,1,0)</f>
        <v>1</v>
      </c>
      <c r="J53" s="4">
        <f>SUM(J51,J52)</f>
        <v>100</v>
      </c>
      <c r="K53" s="4">
        <f>SUM(K51:K52)-$J53</f>
        <v>2.3627906976744413</v>
      </c>
      <c r="L53" s="4">
        <f>SUM(L51:L52)-$J53</f>
        <v>2.3627906976744129</v>
      </c>
    </row>
    <row r="54" spans="1:13" s="1" customFormat="1" x14ac:dyDescent="0.3">
      <c r="B54" s="2"/>
    </row>
    <row r="55" spans="1:13" s="1" customFormat="1" x14ac:dyDescent="0.3">
      <c r="B55" s="2" t="s">
        <v>31</v>
      </c>
      <c r="C55" s="2"/>
      <c r="D55" s="2"/>
      <c r="E55" s="2">
        <v>2.2000000000000002</v>
      </c>
      <c r="F55" s="2">
        <v>2.2999999999999998</v>
      </c>
      <c r="G55" s="2">
        <v>2.25</v>
      </c>
      <c r="H55" s="2">
        <f>MAX(C55:G55)</f>
        <v>2.2999999999999998</v>
      </c>
      <c r="I55" s="2"/>
      <c r="J55" s="4">
        <f>IF(I57=1,$B$1/((H55/H56)+1),0)</f>
        <v>0</v>
      </c>
      <c r="K55" s="4">
        <f>(J55*H55)</f>
        <v>0</v>
      </c>
      <c r="L55" s="4">
        <v>0</v>
      </c>
      <c r="M55" s="2"/>
    </row>
    <row r="56" spans="1:13" s="1" customFormat="1" x14ac:dyDescent="0.3">
      <c r="B56" s="2" t="s">
        <v>32</v>
      </c>
      <c r="C56" s="2"/>
      <c r="D56" s="2"/>
      <c r="E56" s="2">
        <v>1.66</v>
      </c>
      <c r="F56" s="2">
        <v>1.65</v>
      </c>
      <c r="G56" s="2">
        <v>1.68</v>
      </c>
      <c r="H56" s="2">
        <f>MAX(C56:G56)</f>
        <v>1.68</v>
      </c>
      <c r="I56" s="2"/>
      <c r="J56" s="4">
        <f>IF(I57=1,$B$1/((H56/H55)+1),0)</f>
        <v>0</v>
      </c>
      <c r="K56" s="4">
        <v>0</v>
      </c>
      <c r="L56" s="4">
        <f>(J56*H56)</f>
        <v>0</v>
      </c>
      <c r="M56" s="2"/>
    </row>
    <row r="57" spans="1:13" s="1" customFormat="1" x14ac:dyDescent="0.3">
      <c r="B57" s="2"/>
      <c r="C57" s="2"/>
      <c r="D57" s="2"/>
      <c r="E57" s="5">
        <f t="shared" ref="E57:G57" si="10">((1/E55)+(1/E56))</f>
        <v>1.0569550930996714</v>
      </c>
      <c r="F57" s="5">
        <f t="shared" si="10"/>
        <v>1.0408432147562583</v>
      </c>
      <c r="G57" s="5">
        <f t="shared" si="10"/>
        <v>1.0396825396825395</v>
      </c>
      <c r="H57" s="5">
        <f>((1/H55)+(1/H56))</f>
        <v>1.0300207039337475</v>
      </c>
      <c r="I57" s="2">
        <f>IF(H57&lt;1,1,0)</f>
        <v>0</v>
      </c>
      <c r="J57" s="4">
        <f>SUM(J55,J56)</f>
        <v>0</v>
      </c>
      <c r="K57" s="4">
        <f>SUM(K55:K56)-$J57</f>
        <v>0</v>
      </c>
      <c r="L57" s="4">
        <f>SUM(L55:L56)-$J57</f>
        <v>0</v>
      </c>
      <c r="M57" s="2"/>
    </row>
    <row r="58" spans="1:13" s="1" customFormat="1" x14ac:dyDescent="0.3">
      <c r="B58" s="2"/>
      <c r="C58" s="2"/>
      <c r="D58" s="2"/>
      <c r="E58" s="2"/>
      <c r="F58" s="2"/>
      <c r="G58" s="2"/>
      <c r="H58" s="5"/>
      <c r="I58" s="2"/>
      <c r="J58" s="5"/>
      <c r="K58" s="5"/>
      <c r="L58" s="5"/>
      <c r="M58" s="2"/>
    </row>
    <row r="59" spans="1:13" s="1" customFormat="1" x14ac:dyDescent="0.3">
      <c r="B59" s="2" t="s">
        <v>33</v>
      </c>
      <c r="C59" s="2"/>
      <c r="D59" s="2"/>
      <c r="E59" s="2">
        <v>1.75</v>
      </c>
      <c r="F59" s="2">
        <v>1.8</v>
      </c>
      <c r="G59" s="2">
        <v>1.74</v>
      </c>
      <c r="H59" s="2">
        <f>MAX(C59:G59)</f>
        <v>1.8</v>
      </c>
      <c r="I59" s="2"/>
      <c r="J59" s="4">
        <f>IF(I61=1,$B$1/((H59/H60)+1),0)</f>
        <v>0</v>
      </c>
      <c r="K59" s="4">
        <f>(J59*H59)</f>
        <v>0</v>
      </c>
      <c r="L59" s="4">
        <v>0</v>
      </c>
      <c r="M59" s="2"/>
    </row>
    <row r="60" spans="1:13" s="1" customFormat="1" x14ac:dyDescent="0.3">
      <c r="B60" s="2" t="s">
        <v>34</v>
      </c>
      <c r="C60" s="2"/>
      <c r="D60" s="2"/>
      <c r="E60" s="2">
        <v>2.0499999999999998</v>
      </c>
      <c r="F60" s="2">
        <v>2.0499999999999998</v>
      </c>
      <c r="G60" s="2">
        <v>2.15</v>
      </c>
      <c r="H60" s="2">
        <f>MAX(C60:G60)</f>
        <v>2.15</v>
      </c>
      <c r="I60" s="2"/>
      <c r="J60" s="4">
        <f>IF(I61=1,$B$1/((H60/H59)+1),0)</f>
        <v>0</v>
      </c>
      <c r="K60" s="4">
        <v>0</v>
      </c>
      <c r="L60" s="4">
        <f>(J60*H60)</f>
        <v>0</v>
      </c>
      <c r="M60" s="2"/>
    </row>
    <row r="61" spans="1:13" s="1" customFormat="1" x14ac:dyDescent="0.3">
      <c r="B61" s="2"/>
      <c r="C61" s="2"/>
      <c r="D61" s="2"/>
      <c r="E61" s="5">
        <f t="shared" ref="E61" si="11">((1/E59)+(1/E60))</f>
        <v>1.0592334494773519</v>
      </c>
      <c r="F61" s="5">
        <f t="shared" ref="F61" si="12">((1/F59)+(1/F60))</f>
        <v>1.0433604336043361</v>
      </c>
      <c r="G61" s="5">
        <f t="shared" ref="G61" si="13">((1/G59)+(1/G60))</f>
        <v>1.0398289227479283</v>
      </c>
      <c r="H61" s="5">
        <f>((1/H59)+(1/H60))</f>
        <v>1.020671834625323</v>
      </c>
      <c r="I61" s="2">
        <f>IF(H61&lt;1,1,0)</f>
        <v>0</v>
      </c>
      <c r="J61" s="4">
        <f>SUM(J59,J60)</f>
        <v>0</v>
      </c>
      <c r="K61" s="4">
        <f>SUM(K59:K60)-$J61</f>
        <v>0</v>
      </c>
      <c r="L61" s="4">
        <f>SUM(L59:L60)-$J61</f>
        <v>0</v>
      </c>
      <c r="M61" s="2"/>
    </row>
    <row r="62" spans="1:13" s="1" customForma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s="1" customFormat="1" x14ac:dyDescent="0.3">
      <c r="B63" s="2" t="s">
        <v>35</v>
      </c>
      <c r="C63" s="2"/>
      <c r="D63" s="2"/>
      <c r="E63" s="2">
        <v>2.5</v>
      </c>
      <c r="F63" s="2">
        <v>2.5499999999999998</v>
      </c>
      <c r="G63" s="2">
        <v>2.5</v>
      </c>
      <c r="H63" s="2">
        <f>MAX(C63:G63)</f>
        <v>2.5499999999999998</v>
      </c>
      <c r="I63" s="2"/>
      <c r="J63" s="4">
        <f>IF(I65=1,$B$1/((H63/H64)+1),0)</f>
        <v>0</v>
      </c>
      <c r="K63" s="4">
        <f>(J63*H63)</f>
        <v>0</v>
      </c>
      <c r="L63" s="4">
        <v>0</v>
      </c>
      <c r="M63" s="2"/>
    </row>
    <row r="64" spans="1:13" s="1" customFormat="1" x14ac:dyDescent="0.3">
      <c r="B64" s="2" t="s">
        <v>36</v>
      </c>
      <c r="C64" s="2"/>
      <c r="D64" s="2"/>
      <c r="E64" s="2">
        <v>1.53</v>
      </c>
      <c r="F64" s="2">
        <v>1.53</v>
      </c>
      <c r="G64" s="2">
        <v>1.55</v>
      </c>
      <c r="H64" s="2">
        <f>MAX(C64:G64)</f>
        <v>1.55</v>
      </c>
      <c r="I64" s="2"/>
      <c r="J64" s="4">
        <f>IF(I65=1,$B$1/((H64/H63)+1),0)</f>
        <v>0</v>
      </c>
      <c r="K64" s="4">
        <v>0</v>
      </c>
      <c r="L64" s="4">
        <f>(J64*H64)</f>
        <v>0</v>
      </c>
      <c r="M64" s="2"/>
    </row>
    <row r="65" spans="1:13" s="1" customFormat="1" x14ac:dyDescent="0.3">
      <c r="B65" s="2"/>
      <c r="C65" s="2"/>
      <c r="D65" s="2"/>
      <c r="E65" s="5">
        <f t="shared" ref="E65" si="14">((1/E63)+(1/E64))</f>
        <v>1.0535947712418301</v>
      </c>
      <c r="F65" s="5">
        <f t="shared" ref="F65" si="15">((1/F63)+(1/F64))</f>
        <v>1.0457516339869282</v>
      </c>
      <c r="G65" s="5">
        <f t="shared" ref="G65" si="16">((1/G63)+(1/G64))</f>
        <v>1.0451612903225806</v>
      </c>
      <c r="H65" s="5">
        <f>((1/H63)+(1/H64))</f>
        <v>1.0373181530676787</v>
      </c>
      <c r="I65" s="2">
        <f>IF(H65&lt;1,1,0)</f>
        <v>0</v>
      </c>
      <c r="J65" s="4">
        <f>SUM(J63,J64)</f>
        <v>0</v>
      </c>
      <c r="K65" s="4">
        <f>SUM(K63:K64)-$J65</f>
        <v>0</v>
      </c>
      <c r="L65" s="4">
        <f>SUM(L63:L64)-$J65</f>
        <v>0</v>
      </c>
      <c r="M65" s="2"/>
    </row>
    <row r="66" spans="1:13" s="1" customForma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s="1" customFormat="1" x14ac:dyDescent="0.3">
      <c r="B67" s="2" t="s">
        <v>1</v>
      </c>
      <c r="C67" s="2">
        <v>1.95</v>
      </c>
      <c r="D67" s="2"/>
      <c r="E67" s="2">
        <v>1.9</v>
      </c>
      <c r="F67" s="2">
        <v>1.91</v>
      </c>
      <c r="G67" s="2">
        <v>1.9</v>
      </c>
      <c r="H67" s="2">
        <f>MAX(C67:G67)</f>
        <v>1.95</v>
      </c>
      <c r="I67" s="2"/>
      <c r="J67" s="4">
        <f>IF(I69=1,$B$1/((H67/H68)+1),0)</f>
        <v>0</v>
      </c>
      <c r="K67" s="4">
        <f>(J67*H67)</f>
        <v>0</v>
      </c>
      <c r="L67" s="4">
        <v>0</v>
      </c>
      <c r="M67" s="2"/>
    </row>
    <row r="68" spans="1:13" s="1" customFormat="1" x14ac:dyDescent="0.3">
      <c r="B68" s="2" t="s">
        <v>18</v>
      </c>
      <c r="C68" s="2">
        <v>1.87</v>
      </c>
      <c r="D68" s="2"/>
      <c r="E68" s="2">
        <v>1.85</v>
      </c>
      <c r="F68" s="2">
        <v>1.91</v>
      </c>
      <c r="G68" s="2">
        <v>1.9</v>
      </c>
      <c r="H68" s="2">
        <f>MAX(C68:G68)</f>
        <v>1.91</v>
      </c>
      <c r="I68" s="2"/>
      <c r="J68" s="4">
        <f>IF(I69=1,$B$1/((H68/H67)+1),0)</f>
        <v>0</v>
      </c>
      <c r="K68" s="4">
        <v>0</v>
      </c>
      <c r="L68" s="4">
        <f>(J68*H68)</f>
        <v>0</v>
      </c>
      <c r="M68" s="2"/>
    </row>
    <row r="69" spans="1:13" s="1" customFormat="1" x14ac:dyDescent="0.3">
      <c r="B69" s="2"/>
      <c r="C69" s="2"/>
      <c r="D69" s="2"/>
      <c r="E69" s="5">
        <f t="shared" ref="E69" si="17">((1/E67)+(1/E68))</f>
        <v>1.0668563300142246</v>
      </c>
      <c r="F69" s="5">
        <f t="shared" ref="F69" si="18">((1/F67)+(1/F68))</f>
        <v>1.0471204188481675</v>
      </c>
      <c r="G69" s="5">
        <f t="shared" ref="G69" si="19">((1/G67)+(1/G68))</f>
        <v>1.0526315789473684</v>
      </c>
      <c r="H69" s="5">
        <f>((1/H67)+(1/H68))</f>
        <v>1.0363807222445967</v>
      </c>
      <c r="I69" s="2">
        <f>IF(H69&lt;1,1,0)</f>
        <v>0</v>
      </c>
      <c r="J69" s="4">
        <f>SUM(J67,J68)</f>
        <v>0</v>
      </c>
      <c r="K69" s="4">
        <f>SUM(K67:K68)-$J69</f>
        <v>0</v>
      </c>
      <c r="L69" s="4">
        <f>SUM(L67:L68)-$J69</f>
        <v>0</v>
      </c>
      <c r="M69" s="2"/>
    </row>
    <row r="70" spans="1:13" s="1" customFormat="1" x14ac:dyDescent="0.3">
      <c r="B70" s="2"/>
    </row>
    <row r="71" spans="1:13" x14ac:dyDescent="0.3">
      <c r="A71" s="1" t="s">
        <v>5</v>
      </c>
      <c r="B71" s="1" t="s">
        <v>3</v>
      </c>
      <c r="C71" s="1" t="s">
        <v>16</v>
      </c>
      <c r="D71" s="1" t="s">
        <v>17</v>
      </c>
      <c r="E71" s="1"/>
      <c r="F71" s="1"/>
      <c r="G71" s="1"/>
      <c r="H71" s="1" t="s">
        <v>20</v>
      </c>
      <c r="I71" s="1" t="s">
        <v>21</v>
      </c>
      <c r="J71" s="1" t="s">
        <v>2</v>
      </c>
      <c r="K71" s="1" t="s">
        <v>23</v>
      </c>
      <c r="L71" s="1" t="s">
        <v>24</v>
      </c>
    </row>
    <row r="72" spans="1:13" x14ac:dyDescent="0.3">
      <c r="A72" s="3">
        <v>43561</v>
      </c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3" x14ac:dyDescent="0.3">
      <c r="A73" s="3"/>
      <c r="B73" t="s">
        <v>25</v>
      </c>
      <c r="C73">
        <v>2.2000000000000002</v>
      </c>
      <c r="D73">
        <v>2.62</v>
      </c>
      <c r="H73">
        <f>IF(D73&lt;&gt;"",MAX(C73:G73),"")</f>
        <v>2.62</v>
      </c>
      <c r="J73" s="4">
        <f>IF(I75=1,$B$1/((H73/H74)+1),0)</f>
        <v>39.069767441860471</v>
      </c>
      <c r="K73" s="4">
        <f>(J73*H73)</f>
        <v>102.36279069767444</v>
      </c>
      <c r="L73" s="4">
        <v>0</v>
      </c>
    </row>
    <row r="74" spans="1:13" x14ac:dyDescent="0.3">
      <c r="A74" s="3"/>
      <c r="B74" t="s">
        <v>26</v>
      </c>
      <c r="C74">
        <v>1.68</v>
      </c>
      <c r="D74">
        <v>1.5</v>
      </c>
      <c r="H74">
        <f>IF(D74&lt;&gt;"",MAX(C74:G74),"")</f>
        <v>1.68</v>
      </c>
      <c r="J74" s="4">
        <f>IF(I75=1,$B$1/((H74/H73)+1),0)</f>
        <v>60.930232558139537</v>
      </c>
      <c r="K74" s="4">
        <v>0</v>
      </c>
      <c r="L74" s="4">
        <f>(J74*H74)</f>
        <v>102.36279069767441</v>
      </c>
    </row>
    <row r="75" spans="1:13" x14ac:dyDescent="0.3">
      <c r="A75" s="3"/>
      <c r="B75" t="s">
        <v>22</v>
      </c>
      <c r="C75" s="4">
        <f>((1/C73)+(1/C74))</f>
        <v>1.0497835497835497</v>
      </c>
      <c r="D75" s="4">
        <f>((1/D73)+(1/D74))</f>
        <v>1.0483460559796436</v>
      </c>
      <c r="E75" s="4"/>
      <c r="F75" s="4"/>
      <c r="G75" s="4"/>
      <c r="H75" s="4">
        <f>((1/H73)+(1/H74))</f>
        <v>0.9769174845510723</v>
      </c>
      <c r="I75">
        <f>IF(H75&lt;1,1,0)</f>
        <v>1</v>
      </c>
      <c r="J75" s="4">
        <f>SUM(J73,J74)</f>
        <v>100</v>
      </c>
      <c r="K75" s="4">
        <f>SUM(K73:K74)-$J75</f>
        <v>2.3627906976744413</v>
      </c>
      <c r="L75" s="4">
        <f>SUM(L73:L74)-$J75</f>
        <v>2.3627906976744129</v>
      </c>
    </row>
    <row r="76" spans="1:13" x14ac:dyDescent="0.3">
      <c r="A76" s="3"/>
      <c r="C76" s="4"/>
      <c r="D76" s="4"/>
      <c r="E76" s="4"/>
      <c r="F76" s="4"/>
      <c r="G76" s="4"/>
      <c r="H76" s="4"/>
      <c r="J76" s="4"/>
      <c r="K76" s="4"/>
      <c r="L76" s="4"/>
    </row>
    <row r="77" spans="1:13" x14ac:dyDescent="0.3">
      <c r="A77" s="3"/>
      <c r="B77" t="s">
        <v>27</v>
      </c>
      <c r="C77">
        <v>2.12</v>
      </c>
      <c r="D77">
        <v>2.1</v>
      </c>
      <c r="H77">
        <f>IF(D77&lt;&gt;"",MAX(C77:G77),"")</f>
        <v>2.12</v>
      </c>
      <c r="J77" s="4">
        <f>IF(I79=1,$B$1/((H77/H78)+1),0)</f>
        <v>0</v>
      </c>
      <c r="K77" s="4">
        <f>(J77*H77)</f>
        <v>0</v>
      </c>
      <c r="L77" s="4">
        <v>0</v>
      </c>
    </row>
    <row r="78" spans="1:13" x14ac:dyDescent="0.3">
      <c r="A78" s="3"/>
      <c r="B78" t="s">
        <v>28</v>
      </c>
      <c r="C78">
        <v>1.74</v>
      </c>
      <c r="D78">
        <v>1.76</v>
      </c>
      <c r="H78">
        <f>IF(D78&lt;&gt;"",MAX(C78:G78),"")</f>
        <v>1.76</v>
      </c>
      <c r="J78" s="4">
        <f>IF(I79=1,$B$1/((H78/H77)+1),0)</f>
        <v>0</v>
      </c>
      <c r="K78" s="4">
        <v>0</v>
      </c>
      <c r="L78" s="4">
        <f>(J78*H78)</f>
        <v>0</v>
      </c>
    </row>
    <row r="79" spans="1:13" x14ac:dyDescent="0.3">
      <c r="A79" s="3"/>
      <c r="B79" t="s">
        <v>22</v>
      </c>
      <c r="C79" s="4">
        <f>((1/C77)+(1/C78))</f>
        <v>1.0464107568857079</v>
      </c>
      <c r="D79" s="4">
        <f>((1/D77)+(1/D78))</f>
        <v>1.0443722943722944</v>
      </c>
      <c r="E79" s="4"/>
      <c r="F79" s="4"/>
      <c r="G79" s="4"/>
      <c r="H79" s="4">
        <f>((1/H77)+(1/H78))</f>
        <v>1.0398799313893654</v>
      </c>
      <c r="I79">
        <f>IF(H79&lt;1,1,0)</f>
        <v>0</v>
      </c>
      <c r="J79" s="4">
        <f>SUM(J77,J78)</f>
        <v>0</v>
      </c>
      <c r="K79" s="4">
        <f>SUM(K77:K78)-$J79</f>
        <v>0</v>
      </c>
      <c r="L79" s="4">
        <f>SUM(L77:L78)-$J79</f>
        <v>0</v>
      </c>
    </row>
    <row r="80" spans="1:13" x14ac:dyDescent="0.3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2" x14ac:dyDescent="0.3">
      <c r="B81" t="s">
        <v>0</v>
      </c>
      <c r="C81">
        <v>1.8</v>
      </c>
      <c r="D81">
        <v>1.83</v>
      </c>
      <c r="H81">
        <f>IF(D81&lt;&gt;"",MAX(C81:G81),"")</f>
        <v>1.83</v>
      </c>
      <c r="J81" s="4">
        <f>IF(I83=1,$B$1/((H81/H82)+1),0)</f>
        <v>0</v>
      </c>
      <c r="K81" s="4">
        <f>(J81*H81)</f>
        <v>0</v>
      </c>
      <c r="L81" s="4">
        <v>0</v>
      </c>
    </row>
    <row r="82" spans="2:12" x14ac:dyDescent="0.3">
      <c r="B82" t="s">
        <v>1</v>
      </c>
      <c r="C82">
        <v>2.0499999999999998</v>
      </c>
      <c r="D82">
        <v>2.09</v>
      </c>
      <c r="H82">
        <f>IF(D82&lt;&gt;"",MAX(C82:G82),"")</f>
        <v>2.09</v>
      </c>
      <c r="J82" s="4">
        <f>IF(I83=1,$B$1/((H82/H81)+1),0)</f>
        <v>0</v>
      </c>
      <c r="K82" s="4">
        <v>0</v>
      </c>
      <c r="L82" s="4">
        <f>(J82*H82)</f>
        <v>0</v>
      </c>
    </row>
    <row r="83" spans="2:12" x14ac:dyDescent="0.3">
      <c r="B83" t="s">
        <v>22</v>
      </c>
      <c r="C83" s="4">
        <f>((1/C81)+(1/C82))</f>
        <v>1.0433604336043361</v>
      </c>
      <c r="D83" s="4">
        <f>((1/D81)+(1/D82))</f>
        <v>1.0249169869532251</v>
      </c>
      <c r="E83" s="4"/>
      <c r="F83" s="4"/>
      <c r="G83" s="4"/>
      <c r="H83" s="4">
        <f>((1/H81)+(1/H82))</f>
        <v>1.0249169869532251</v>
      </c>
      <c r="I83">
        <f>IF(H83&lt;1,1,0)</f>
        <v>0</v>
      </c>
      <c r="J83" s="4">
        <f>SUM(J81,J82)</f>
        <v>0</v>
      </c>
      <c r="K83" s="4">
        <f>SUM(K81:K82)-$J83</f>
        <v>0</v>
      </c>
      <c r="L83" s="4">
        <f>SUM(L81:L82)-$J83</f>
        <v>0</v>
      </c>
    </row>
    <row r="85" spans="2:12" x14ac:dyDescent="0.3">
      <c r="B85" t="s">
        <v>7</v>
      </c>
      <c r="C85">
        <v>3</v>
      </c>
      <c r="D85">
        <v>3.05</v>
      </c>
      <c r="H85">
        <f>IF(D85&lt;&gt;"",MAX(C85:G85),"")</f>
        <v>3.05</v>
      </c>
      <c r="J85" s="4">
        <f>IF(I87=1,$B$1/((H85/H86)+1),0)</f>
        <v>0</v>
      </c>
      <c r="K85" s="4">
        <f>(J85*H85)</f>
        <v>0</v>
      </c>
      <c r="L85" s="4">
        <v>0</v>
      </c>
    </row>
    <row r="86" spans="2:12" x14ac:dyDescent="0.3">
      <c r="B86" t="s">
        <v>6</v>
      </c>
      <c r="C86">
        <v>1.417</v>
      </c>
      <c r="D86">
        <v>1.43</v>
      </c>
      <c r="H86">
        <f>IF(D86&lt;&gt;"",MAX(C86:G86),"")</f>
        <v>1.43</v>
      </c>
      <c r="J86" s="4">
        <f>IF(I87=1,$B$1/((H86/H85)+1),0)</f>
        <v>0</v>
      </c>
      <c r="K86" s="4">
        <v>0</v>
      </c>
      <c r="L86" s="4">
        <f>(J86*H86)</f>
        <v>0</v>
      </c>
    </row>
    <row r="87" spans="2:12" x14ac:dyDescent="0.3">
      <c r="B87" t="s">
        <v>22</v>
      </c>
      <c r="C87" s="4">
        <f>((1/C85)+(1/C86))*100</f>
        <v>103.90496353799105</v>
      </c>
      <c r="D87" s="4">
        <f>((1/D85)+(1/D86))*100</f>
        <v>102.71695517597159</v>
      </c>
      <c r="E87" s="4"/>
      <c r="F87" s="4"/>
      <c r="G87" s="4"/>
      <c r="H87" s="4">
        <f>((1/H85)+(1/H86))</f>
        <v>1.0271695517597159</v>
      </c>
      <c r="I87">
        <f>IF(H87&lt;1,1,0)</f>
        <v>0</v>
      </c>
      <c r="J87" s="4">
        <f>SUM(J85,J86)</f>
        <v>0</v>
      </c>
      <c r="K87" s="4">
        <f>SUM(K85:K86)-$J87</f>
        <v>0</v>
      </c>
      <c r="L87" s="4">
        <f>SUM(L85:L86)-$J87</f>
        <v>0</v>
      </c>
    </row>
    <row r="88" spans="2:12" x14ac:dyDescent="0.3">
      <c r="H88" t="str">
        <f>IF(D88&lt;&gt;"",MAX(C88:D88),"")</f>
        <v/>
      </c>
    </row>
    <row r="89" spans="2:12" x14ac:dyDescent="0.3">
      <c r="B89" t="s">
        <v>9</v>
      </c>
      <c r="C89">
        <v>2.75</v>
      </c>
      <c r="D89">
        <v>2.8</v>
      </c>
      <c r="H89">
        <f>IF(D89&lt;&gt;"",MAX(C89:G89),"")</f>
        <v>2.8</v>
      </c>
      <c r="J89" s="4">
        <f>IF(I91=1,$B$1/((H89/H90)+1),0)</f>
        <v>0</v>
      </c>
      <c r="K89" s="4">
        <f>(J89*H89)</f>
        <v>0</v>
      </c>
      <c r="L89" s="4">
        <v>0</v>
      </c>
    </row>
    <row r="90" spans="2:12" x14ac:dyDescent="0.3">
      <c r="B90" t="s">
        <v>8</v>
      </c>
      <c r="C90">
        <v>1.476</v>
      </c>
      <c r="D90">
        <v>1.49</v>
      </c>
      <c r="H90">
        <f>IF(D90&lt;&gt;"",MAX(C90:G90),"")</f>
        <v>1.49</v>
      </c>
      <c r="J90" s="4">
        <f>IF(I91=1,$B$1/((H90/H89)+1),0)</f>
        <v>0</v>
      </c>
      <c r="K90" s="4">
        <v>0</v>
      </c>
      <c r="L90" s="4">
        <f>(J90*H90)</f>
        <v>0</v>
      </c>
    </row>
    <row r="91" spans="2:12" x14ac:dyDescent="0.3">
      <c r="B91" t="s">
        <v>22</v>
      </c>
      <c r="C91" s="4">
        <f>((1/C89)+(1/C90))*100</f>
        <v>104.11431387041144</v>
      </c>
      <c r="D91" s="4">
        <f>((1/D89)+(1/D90))*100</f>
        <v>102.82837967401726</v>
      </c>
      <c r="E91" s="4"/>
      <c r="F91" s="4"/>
      <c r="G91" s="4"/>
      <c r="H91" s="4">
        <f>((1/H89)+(1/H90))</f>
        <v>1.0282837967401726</v>
      </c>
      <c r="I91">
        <f>IF(H91&lt;1,1,0)</f>
        <v>0</v>
      </c>
      <c r="J91" s="4">
        <f>SUM(J89,J90)</f>
        <v>0</v>
      </c>
      <c r="K91" s="4">
        <f>SUM(K89:K90)-$J91</f>
        <v>0</v>
      </c>
      <c r="L91" s="4">
        <f>SUM(L89:L90)-$J91</f>
        <v>0</v>
      </c>
    </row>
    <row r="92" spans="2:12" x14ac:dyDescent="0.3">
      <c r="H92" t="str">
        <f>IF(D92&lt;&gt;"",MAX(C92:D92),"")</f>
        <v/>
      </c>
    </row>
    <row r="93" spans="2:12" x14ac:dyDescent="0.3">
      <c r="B93" t="s">
        <v>15</v>
      </c>
      <c r="C93">
        <v>3.4</v>
      </c>
      <c r="D93">
        <v>3.41</v>
      </c>
      <c r="H93">
        <f>IF(D93&lt;&gt;"",MAX(C93:G93),"")</f>
        <v>3.41</v>
      </c>
      <c r="J93" s="4">
        <f>IF(I95=1,$B$1/((H93/H94)+1),0)</f>
        <v>0</v>
      </c>
      <c r="K93" s="4">
        <f>(J93*H93)</f>
        <v>0</v>
      </c>
      <c r="L93" s="4">
        <v>0</v>
      </c>
    </row>
    <row r="94" spans="2:12" x14ac:dyDescent="0.3">
      <c r="B94" t="s">
        <v>14</v>
      </c>
      <c r="C94">
        <v>1.345</v>
      </c>
      <c r="D94">
        <v>1.36</v>
      </c>
      <c r="H94">
        <f>IF(D94&lt;&gt;"",MAX(C94:G94),"")</f>
        <v>1.36</v>
      </c>
      <c r="J94" s="4">
        <f>IF(I95=1,$B$1/((H94/H93)+1),0)</f>
        <v>0</v>
      </c>
      <c r="K94" s="4">
        <v>0</v>
      </c>
      <c r="L94" s="4">
        <f>(J94*H94)</f>
        <v>0</v>
      </c>
    </row>
    <row r="95" spans="2:12" x14ac:dyDescent="0.3">
      <c r="B95" t="s">
        <v>22</v>
      </c>
      <c r="C95" s="4">
        <f>((1/C93)+(1/C94))*100</f>
        <v>103.76120708506451</v>
      </c>
      <c r="D95" s="4">
        <f>((1/D93)+(1/D94))*100</f>
        <v>102.8549249611868</v>
      </c>
      <c r="E95" s="4"/>
      <c r="F95" s="4"/>
      <c r="G95" s="4"/>
      <c r="H95" s="4">
        <f>((1/H93)+(1/H94))</f>
        <v>1.028549249611868</v>
      </c>
      <c r="I95">
        <f>IF(H95&lt;1,1,0)</f>
        <v>0</v>
      </c>
      <c r="J95" s="4">
        <f>SUM(J93,J94)</f>
        <v>0</v>
      </c>
      <c r="K95" s="4">
        <f>SUM(K93:K94)-$J95</f>
        <v>0</v>
      </c>
      <c r="L95" s="4">
        <f>SUM(L93:L94)-$J95</f>
        <v>0</v>
      </c>
    </row>
    <row r="96" spans="2:12" x14ac:dyDescent="0.3">
      <c r="H96" t="str">
        <f>IF(D96&lt;&gt;"",MAX(C96:D96),"")</f>
        <v/>
      </c>
    </row>
    <row r="97" spans="2:12" x14ac:dyDescent="0.3">
      <c r="B97" t="s">
        <v>13</v>
      </c>
      <c r="C97">
        <v>2.0499999999999998</v>
      </c>
      <c r="D97">
        <v>2.1</v>
      </c>
      <c r="H97">
        <f>IF(D97&lt;&gt;"",MAX(C97:G97),"")</f>
        <v>2.1</v>
      </c>
      <c r="J97" s="4">
        <f>IF(I99=1,$B$1/((H97/H98)+1),0)</f>
        <v>0</v>
      </c>
      <c r="K97" s="4">
        <f>(J97*H97)</f>
        <v>0</v>
      </c>
      <c r="L97" s="4">
        <v>0</v>
      </c>
    </row>
    <row r="98" spans="2:12" x14ac:dyDescent="0.3">
      <c r="B98" t="s">
        <v>12</v>
      </c>
      <c r="C98">
        <v>1.8</v>
      </c>
      <c r="D98">
        <v>1.82</v>
      </c>
      <c r="H98">
        <f>IF(D98&lt;&gt;"",MAX(C98:G98),"")</f>
        <v>1.82</v>
      </c>
      <c r="J98" s="4">
        <f>IF(I99=1,$B$1/((H98/H97)+1),0)</f>
        <v>0</v>
      </c>
      <c r="K98" s="4">
        <v>0</v>
      </c>
      <c r="L98" s="4">
        <f>(J98*H98)</f>
        <v>0</v>
      </c>
    </row>
    <row r="99" spans="2:12" x14ac:dyDescent="0.3">
      <c r="B99" t="s">
        <v>22</v>
      </c>
      <c r="C99" s="4">
        <f>((1/C97)+(1/C98))*100</f>
        <v>104.33604336043361</v>
      </c>
      <c r="D99" s="4">
        <f>((1/D97)+(1/D98))*100</f>
        <v>102.56410256410255</v>
      </c>
      <c r="E99" s="4"/>
      <c r="F99" s="4"/>
      <c r="G99" s="4"/>
      <c r="H99" s="4">
        <f>((1/H97)+(1/H98))</f>
        <v>1.0256410256410255</v>
      </c>
      <c r="I99">
        <f>IF(H99&lt;1,1,0)</f>
        <v>0</v>
      </c>
      <c r="J99" s="4">
        <f>SUM(J97,J98)</f>
        <v>0</v>
      </c>
      <c r="K99" s="4">
        <f>SUM(K97:K98)-$J99</f>
        <v>0</v>
      </c>
      <c r="L99" s="4">
        <f>SUM(L97:L98)-$J99</f>
        <v>0</v>
      </c>
    </row>
    <row r="101" spans="2:12" x14ac:dyDescent="0.3">
      <c r="B101" t="s">
        <v>11</v>
      </c>
      <c r="C101">
        <v>1.7410000000000001</v>
      </c>
      <c r="D101">
        <v>1.76</v>
      </c>
      <c r="H101">
        <f>IF(D101&lt;&gt;"",MAX(C101:G101),"")</f>
        <v>1.76</v>
      </c>
      <c r="J101" s="4">
        <f>IF(I103=1,$B$1/((H101/H102)+1),0)</f>
        <v>0</v>
      </c>
      <c r="K101" s="4">
        <f>(J101*H101)</f>
        <v>0</v>
      </c>
      <c r="L101" s="4">
        <v>0</v>
      </c>
    </row>
    <row r="102" spans="2:12" x14ac:dyDescent="0.3">
      <c r="B102" t="s">
        <v>10</v>
      </c>
      <c r="C102">
        <v>2.15</v>
      </c>
      <c r="D102">
        <v>2.19</v>
      </c>
      <c r="H102">
        <f>IF(D102&lt;&gt;"",MAX(C102:G102),"")</f>
        <v>2.19</v>
      </c>
      <c r="J102" s="4">
        <f>IF(I103=1,$B$1/((H102/H101)+1),0)</f>
        <v>0</v>
      </c>
      <c r="K102" s="4">
        <v>0</v>
      </c>
      <c r="L102" s="4">
        <f>(J102*H102)</f>
        <v>0</v>
      </c>
    </row>
    <row r="103" spans="2:12" x14ac:dyDescent="0.3">
      <c r="B103" t="s">
        <v>22</v>
      </c>
      <c r="C103" s="4">
        <f>((1/C101)+(1/C102))*100</f>
        <v>103.94988178405889</v>
      </c>
      <c r="D103" s="4">
        <f>((1/D101)+(1/D102))*100</f>
        <v>102.48028227480283</v>
      </c>
      <c r="E103" s="4"/>
      <c r="F103" s="4"/>
      <c r="G103" s="4"/>
      <c r="H103" s="4">
        <f>((1/H101)+(1/H102))</f>
        <v>1.0248028227480284</v>
      </c>
      <c r="I103">
        <f>IF(H103&lt;1,1,0)</f>
        <v>0</v>
      </c>
      <c r="J103" s="4">
        <f>SUM(J101,J102)</f>
        <v>0</v>
      </c>
      <c r="K103" s="4">
        <f>SUM(K101:K102)-$J103</f>
        <v>0</v>
      </c>
      <c r="L103" s="4">
        <f>SUM(L101:L102)-$J103</f>
        <v>0</v>
      </c>
    </row>
    <row r="105" spans="2:12" x14ac:dyDescent="0.3">
      <c r="B105" t="s">
        <v>18</v>
      </c>
      <c r="C105">
        <v>3.15</v>
      </c>
      <c r="D105">
        <v>3.2</v>
      </c>
      <c r="H105">
        <f>IF(D105&lt;&gt;"",MAX(C105:G105),"")</f>
        <v>3.2</v>
      </c>
      <c r="J105" s="4">
        <f>IF(I107=1,$B$1/((H105/H106)+1),0)</f>
        <v>0</v>
      </c>
      <c r="K105" s="4">
        <f>(J105*H105)</f>
        <v>0</v>
      </c>
      <c r="L105" s="4">
        <v>0</v>
      </c>
    </row>
    <row r="106" spans="2:12" x14ac:dyDescent="0.3">
      <c r="B106" t="s">
        <v>19</v>
      </c>
      <c r="C106">
        <v>1.385</v>
      </c>
      <c r="D106">
        <v>1.4</v>
      </c>
      <c r="H106">
        <f>IF(D106&lt;&gt;"",MAX(C106:G106),"")</f>
        <v>1.4</v>
      </c>
      <c r="J106" s="4">
        <f>IF(I107=1,$B$1/((H106/H105)+1),0)</f>
        <v>0</v>
      </c>
      <c r="K106" s="4">
        <v>0</v>
      </c>
      <c r="L106" s="4">
        <f>(J106*H106)</f>
        <v>0</v>
      </c>
    </row>
    <row r="107" spans="2:12" x14ac:dyDescent="0.3">
      <c r="B107" t="s">
        <v>22</v>
      </c>
      <c r="C107" s="4">
        <f>((1/C105)+(1/C106))*100</f>
        <v>103.9481978110137</v>
      </c>
      <c r="D107" s="4">
        <f>((1/D105)+(1/D106))*100</f>
        <v>102.67857142857144</v>
      </c>
      <c r="E107" s="4"/>
      <c r="F107" s="4"/>
      <c r="G107" s="4"/>
      <c r="H107" s="4">
        <f>((1/H105)+(1/H106))</f>
        <v>1.0267857142857144</v>
      </c>
      <c r="I107">
        <f>IF(H107&lt;1,1,0)</f>
        <v>0</v>
      </c>
      <c r="J107" s="4">
        <f>SUM(J105,J106)</f>
        <v>0</v>
      </c>
      <c r="K107" s="4">
        <f>SUM(K105:K106)-$J107</f>
        <v>0</v>
      </c>
      <c r="L107" s="4">
        <f>SUM(L105:L106)-$J107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Plett</dc:creator>
  <cp:lastModifiedBy>Jeffrey</cp:lastModifiedBy>
  <dcterms:created xsi:type="dcterms:W3CDTF">2019-04-05T22:22:09Z</dcterms:created>
  <dcterms:modified xsi:type="dcterms:W3CDTF">2020-01-17T21:23:00Z</dcterms:modified>
</cp:coreProperties>
</file>