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23A1D10A-5DA0-0644-8D3B-EADBFD5A4189}" xr6:coauthVersionLast="47" xr6:coauthVersionMax="47" xr10:uidLastSave="{00000000-0000-0000-0000-000000000000}"/>
  <bookViews>
    <workbookView xWindow="-23880" yWindow="4120" windowWidth="23880" windowHeight="16180" xr2:uid="{93EEACCD-8AF9-48DF-BEAB-81301AC67219}"/>
  </bookViews>
  <sheets>
    <sheet name="Case_1" sheetId="1" r:id="rId1"/>
    <sheet name="Case_2" sheetId="3" r:id="rId2"/>
    <sheet name="Wa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3" l="1"/>
  <c r="L23" i="3" s="1"/>
  <c r="L24" i="3" s="1"/>
  <c r="L25" i="3" s="1"/>
  <c r="L16" i="3"/>
  <c r="L17" i="3" s="1"/>
  <c r="L18" i="3" s="1"/>
  <c r="L19" i="3" s="1"/>
  <c r="L10" i="3"/>
  <c r="L11" i="3" s="1"/>
  <c r="L12" i="3" s="1"/>
  <c r="L13" i="3" s="1"/>
  <c r="J40" i="3"/>
  <c r="I38" i="3"/>
  <c r="J32" i="3"/>
  <c r="J26" i="3"/>
  <c r="O60" i="3"/>
  <c r="O61" i="3" s="1"/>
  <c r="O59" i="3"/>
  <c r="O57" i="3"/>
  <c r="O56" i="3"/>
  <c r="I56" i="3"/>
  <c r="W43" i="3"/>
  <c r="W44" i="3" s="1"/>
  <c r="H43" i="3"/>
  <c r="J43" i="3" s="1"/>
  <c r="W42" i="3"/>
  <c r="H42" i="3"/>
  <c r="W41" i="3"/>
  <c r="P41" i="3" s="1"/>
  <c r="H41" i="3"/>
  <c r="J41" i="3" s="1"/>
  <c r="P40" i="3"/>
  <c r="P39" i="3"/>
  <c r="J39" i="3"/>
  <c r="P38" i="3"/>
  <c r="J38" i="3"/>
  <c r="P37" i="3"/>
  <c r="J37" i="3"/>
  <c r="P36" i="3"/>
  <c r="J36" i="3"/>
  <c r="P35" i="3"/>
  <c r="J35" i="3"/>
  <c r="P34" i="3"/>
  <c r="J34" i="3"/>
  <c r="P33" i="3"/>
  <c r="J33" i="3"/>
  <c r="P32" i="3"/>
  <c r="P31" i="3"/>
  <c r="J31" i="3"/>
  <c r="P30" i="3"/>
  <c r="J30" i="3"/>
  <c r="P29" i="3"/>
  <c r="J29" i="3"/>
  <c r="P28" i="3"/>
  <c r="J28" i="3"/>
  <c r="P27" i="3"/>
  <c r="J27" i="3"/>
  <c r="P26" i="3"/>
  <c r="P25" i="3"/>
  <c r="J25" i="3"/>
  <c r="P24" i="3"/>
  <c r="J24" i="3"/>
  <c r="P23" i="3"/>
  <c r="J23" i="3"/>
  <c r="P22" i="3"/>
  <c r="J22" i="3"/>
  <c r="P21" i="3"/>
  <c r="J21" i="3"/>
  <c r="P20" i="3"/>
  <c r="J20" i="3"/>
  <c r="P19" i="3"/>
  <c r="J19" i="3"/>
  <c r="P18" i="3"/>
  <c r="J18" i="3"/>
  <c r="P17" i="3"/>
  <c r="J17" i="3"/>
  <c r="P16" i="3"/>
  <c r="J16" i="3"/>
  <c r="P15" i="3"/>
  <c r="J15" i="3"/>
  <c r="P14" i="3"/>
  <c r="J14" i="3"/>
  <c r="P13" i="3"/>
  <c r="J13" i="3"/>
  <c r="P12" i="3"/>
  <c r="J12" i="3"/>
  <c r="P11" i="3"/>
  <c r="J11" i="3"/>
  <c r="P10" i="3"/>
  <c r="J10" i="3"/>
  <c r="P9" i="3"/>
  <c r="J9" i="3"/>
  <c r="P8" i="3"/>
  <c r="J8" i="3"/>
  <c r="P7" i="3"/>
  <c r="J7" i="3"/>
  <c r="P6" i="3"/>
  <c r="J6" i="3"/>
  <c r="P5" i="3"/>
  <c r="J5" i="3"/>
  <c r="P4" i="3"/>
  <c r="L4" i="3"/>
  <c r="L5" i="3" s="1"/>
  <c r="L6" i="3" s="1"/>
  <c r="L7" i="3" s="1"/>
  <c r="L28" i="3" s="1"/>
  <c r="L29" i="3" s="1"/>
  <c r="L30" i="3" s="1"/>
  <c r="L31" i="3" s="1"/>
  <c r="L32" i="3" s="1"/>
  <c r="L33" i="3" s="1"/>
  <c r="L34" i="3" s="1"/>
  <c r="L35" i="3" s="1"/>
  <c r="L36" i="3" s="1"/>
  <c r="J4" i="3"/>
  <c r="P3" i="3"/>
  <c r="L3" i="3"/>
  <c r="J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P2" i="3"/>
  <c r="Q2" i="3" s="1"/>
  <c r="Q3" i="3" s="1"/>
  <c r="Q4" i="3" s="1"/>
  <c r="Q5" i="3" s="1"/>
  <c r="Q6" i="3" s="1"/>
  <c r="J2" i="3"/>
  <c r="K2" i="3" s="1"/>
  <c r="W41" i="1"/>
  <c r="P41" i="1" s="1"/>
  <c r="W42" i="1"/>
  <c r="W43" i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O59" i="1"/>
  <c r="O57" i="1"/>
  <c r="O56" i="1"/>
  <c r="O60" i="1"/>
  <c r="O61" i="1" s="1"/>
  <c r="I56" i="1"/>
  <c r="O58" i="1"/>
  <c r="P5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10" i="1" s="1"/>
  <c r="L11" i="1" s="1"/>
  <c r="L12" i="1" s="1"/>
  <c r="L13" i="1" s="1"/>
  <c r="L16" i="1" s="1"/>
  <c r="L17" i="1" s="1"/>
  <c r="L18" i="1" s="1"/>
  <c r="L19" i="1" s="1"/>
  <c r="L22" i="1" s="1"/>
  <c r="L23" i="1" s="1"/>
  <c r="L24" i="1" s="1"/>
  <c r="L25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H44" i="3" l="1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I42" i="3" s="1"/>
  <c r="J42" i="3" s="1"/>
  <c r="K42" i="3" s="1"/>
  <c r="K43" i="3" s="1"/>
  <c r="W45" i="3"/>
  <c r="O42" i="3"/>
  <c r="P42" i="3"/>
  <c r="Q42" i="3" s="1"/>
  <c r="Q43" i="3" s="1"/>
  <c r="H45" i="3"/>
  <c r="P43" i="3"/>
  <c r="P60" i="1"/>
  <c r="W61" i="1"/>
  <c r="P6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I44" i="3" l="1"/>
  <c r="J44" i="3" s="1"/>
  <c r="K44" i="3" s="1"/>
  <c r="O44" i="3"/>
  <c r="P44" i="3" s="1"/>
  <c r="Q44" i="3" s="1"/>
  <c r="H46" i="3"/>
  <c r="J45" i="3"/>
  <c r="W46" i="3"/>
  <c r="P45" i="3"/>
  <c r="Q43" i="1"/>
  <c r="O44" i="1" s="1"/>
  <c r="P44" i="1" s="1"/>
  <c r="Q44" i="1" s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Q45" i="3" l="1"/>
  <c r="K45" i="3"/>
  <c r="W47" i="3"/>
  <c r="P46" i="3"/>
  <c r="Q46" i="3" s="1"/>
  <c r="H47" i="3"/>
  <c r="J47" i="3" s="1"/>
  <c r="J46" i="3"/>
  <c r="P46" i="1"/>
  <c r="Q45" i="1"/>
  <c r="I42" i="1"/>
  <c r="J42" i="1" s="1"/>
  <c r="K42" i="1" s="1"/>
  <c r="K43" i="1" s="1"/>
  <c r="I44" i="1" s="1"/>
  <c r="J44" i="1" s="1"/>
  <c r="H46" i="1"/>
  <c r="J46" i="1" s="1"/>
  <c r="K46" i="3" l="1"/>
  <c r="H48" i="3"/>
  <c r="W48" i="3"/>
  <c r="P47" i="3"/>
  <c r="Q47" i="3" s="1"/>
  <c r="Q46" i="1"/>
  <c r="P47" i="1"/>
  <c r="H47" i="1"/>
  <c r="J47" i="1" s="1"/>
  <c r="K47" i="3" l="1"/>
  <c r="W49" i="3"/>
  <c r="P48" i="3"/>
  <c r="Q48" i="3" s="1"/>
  <c r="J48" i="3"/>
  <c r="H49" i="3"/>
  <c r="Q47" i="1"/>
  <c r="P48" i="1"/>
  <c r="H48" i="1"/>
  <c r="J48" i="1" s="1"/>
  <c r="K48" i="3" l="1"/>
  <c r="J49" i="3"/>
  <c r="H50" i="3"/>
  <c r="W50" i="3"/>
  <c r="P49" i="3"/>
  <c r="Q49" i="3" s="1"/>
  <c r="Q48" i="1"/>
  <c r="P49" i="1"/>
  <c r="Q49" i="1" s="1"/>
  <c r="H49" i="1"/>
  <c r="J49" i="1" s="1"/>
  <c r="K49" i="3" l="1"/>
  <c r="J50" i="3"/>
  <c r="H51" i="3"/>
  <c r="P50" i="3"/>
  <c r="Q50" i="3" s="1"/>
  <c r="W51" i="3"/>
  <c r="P50" i="1"/>
  <c r="Q50" i="1" s="1"/>
  <c r="H50" i="1"/>
  <c r="J50" i="1" s="1"/>
  <c r="K50" i="3" l="1"/>
  <c r="J51" i="3"/>
  <c r="H52" i="3"/>
  <c r="W52" i="3"/>
  <c r="P51" i="3"/>
  <c r="Q51" i="3" s="1"/>
  <c r="P51" i="1"/>
  <c r="Q51" i="1" s="1"/>
  <c r="H51" i="1"/>
  <c r="J51" i="1" s="1"/>
  <c r="K51" i="3" l="1"/>
  <c r="W53" i="3"/>
  <c r="P52" i="3"/>
  <c r="Q52" i="3" s="1"/>
  <c r="J52" i="3"/>
  <c r="H53" i="3"/>
  <c r="P53" i="1"/>
  <c r="P52" i="1"/>
  <c r="Q52" i="1" s="1"/>
  <c r="H52" i="1"/>
  <c r="J52" i="1" s="1"/>
  <c r="K52" i="3" l="1"/>
  <c r="J53" i="3"/>
  <c r="H54" i="3"/>
  <c r="W54" i="3"/>
  <c r="P53" i="3"/>
  <c r="Q53" i="3" s="1"/>
  <c r="Q53" i="1"/>
  <c r="H53" i="1"/>
  <c r="K53" i="3" l="1"/>
  <c r="I54" i="3" s="1"/>
  <c r="J54" i="3" s="1"/>
  <c r="K54" i="3" s="1"/>
  <c r="O54" i="3"/>
  <c r="P54" i="3" s="1"/>
  <c r="Q54" i="3" s="1"/>
  <c r="H55" i="3"/>
  <c r="W55" i="3"/>
  <c r="O54" i="1"/>
  <c r="P55" i="1"/>
  <c r="H54" i="1"/>
  <c r="H56" i="3" l="1"/>
  <c r="J55" i="3"/>
  <c r="K55" i="3" s="1"/>
  <c r="W56" i="3"/>
  <c r="P55" i="3"/>
  <c r="Q55" i="3" s="1"/>
  <c r="P54" i="1"/>
  <c r="Q54" i="1" s="1"/>
  <c r="Q55" i="1" s="1"/>
  <c r="P56" i="1"/>
  <c r="H55" i="1"/>
  <c r="J55" i="1" s="1"/>
  <c r="W57" i="3" l="1"/>
  <c r="P56" i="3"/>
  <c r="Q56" i="3" s="1"/>
  <c r="J56" i="3"/>
  <c r="K56" i="3" s="1"/>
  <c r="H57" i="3"/>
  <c r="Q56" i="1"/>
  <c r="H56" i="1"/>
  <c r="J57" i="3" l="1"/>
  <c r="K57" i="3" s="1"/>
  <c r="H58" i="3"/>
  <c r="W58" i="3"/>
  <c r="P57" i="3"/>
  <c r="Q57" i="3" s="1"/>
  <c r="P57" i="1"/>
  <c r="Q57" i="1" s="1"/>
  <c r="H57" i="1"/>
  <c r="J57" i="1" s="1"/>
  <c r="W59" i="3" l="1"/>
  <c r="P58" i="3"/>
  <c r="Q58" i="3" s="1"/>
  <c r="J58" i="3"/>
  <c r="K58" i="3" s="1"/>
  <c r="H59" i="3"/>
  <c r="P58" i="1"/>
  <c r="Q58" i="1" s="1"/>
  <c r="H58" i="1"/>
  <c r="J58" i="1" s="1"/>
  <c r="J59" i="3" l="1"/>
  <c r="K59" i="3" s="1"/>
  <c r="H60" i="3"/>
  <c r="W60" i="3"/>
  <c r="P59" i="3"/>
  <c r="Q59" i="3" s="1"/>
  <c r="P59" i="1"/>
  <c r="Q59" i="1" s="1"/>
  <c r="H59" i="1"/>
  <c r="J59" i="1" s="1"/>
  <c r="W61" i="3" l="1"/>
  <c r="P61" i="3" s="1"/>
  <c r="P60" i="3"/>
  <c r="Q60" i="3" s="1"/>
  <c r="Q61" i="3" s="1"/>
  <c r="J60" i="3"/>
  <c r="K60" i="3" s="1"/>
  <c r="H61" i="3"/>
  <c r="J61" i="3" s="1"/>
  <c r="Q60" i="1"/>
  <c r="Q61" i="1" s="1"/>
  <c r="H60" i="1"/>
  <c r="H61" i="1" s="1"/>
  <c r="J61" i="1" s="1"/>
  <c r="K61" i="3" l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I54" i="1" s="1"/>
  <c r="J54" i="1" s="1"/>
  <c r="K54" i="1" s="1"/>
  <c r="K55" i="1" s="1"/>
  <c r="J56" i="1"/>
  <c r="K56" i="1" l="1"/>
  <c r="K57" i="1" s="1"/>
  <c r="K58" i="1" l="1"/>
  <c r="K59" i="1" s="1"/>
  <c r="K60" i="1" s="1"/>
  <c r="K61" i="1" s="1"/>
</calcChain>
</file>

<file path=xl/sharedStrings.xml><?xml version="1.0" encoding="utf-8"?>
<sst xmlns="http://schemas.openxmlformats.org/spreadsheetml/2006/main" count="104" uniqueCount="35">
  <si>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</si>
  <si>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</si>
  <si>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</si>
  <si>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</si>
  <si>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</si>
  <si>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</si>
  <si>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</si>
  <si>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</si>
  <si>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</si>
  <si>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</si>
  <si>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</si>
  <si>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</si>
  <si>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</si>
  <si>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</si>
  <si>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</si>
  <si>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</si>
  <si>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</si>
  <si>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</si>
  <si>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</si>
  <si>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</si>
  <si>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</si>
  <si>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</si>
  <si>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</si>
  <si>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</si>
  <si>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</si>
  <si>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 ends</t>
  </si>
  <si>
    <t>Critical3</t>
  </si>
  <si>
    <t>medical4</t>
  </si>
  <si>
    <t>saving2</t>
  </si>
  <si>
    <t>saving4</t>
  </si>
  <si>
    <t>note: car accident relate to which plan</t>
  </si>
  <si>
    <t>smk 6</t>
  </si>
  <si>
    <t>ca 12</t>
  </si>
  <si>
    <t>lb 24</t>
  </si>
  <si>
    <t>nk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</si>
</sst>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  <xf numFmtId="0" fontId="0" fillId="8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zoomScale="160" zoomScaleNormal="160" workbookViewId="0">
      <pane ySplit="1" topLeftCell="A7" activePane="bottomLeft" state="frozen"/>
      <selection pane="bottomLeft" activeCell="L21" sqref="L21"/>
    </sheetView>
  </sheetViews>
  <sheetFormatPr baseColWidth="10" defaultColWidth="8.83203125" defaultRowHeight="15" x14ac:dyDescent="0.2"/>
  <cols>
    <col min="2" max="9" width="8.83203125" bestFit="1" customWidth="1"/>
    <col min="10" max="10" width="13.6640625" bestFit="1" customWidth="1"/>
    <col min="11" max="11" width="11.6640625" bestFit="1" customWidth="1"/>
    <col min="14" max="14" width="11.6640625" bestFit="1" customWidth="1"/>
    <col min="15" max="15" width="8.83203125" bestFit="1" customWidth="1"/>
    <col min="16" max="16" width="12.83203125" bestFit="1" customWidth="1"/>
    <col min="17" max="17" width="10.1640625" bestFit="1" customWidth="1"/>
    <col min="19" max="19" width="8.83203125" bestFit="1" customWidth="1"/>
    <col min="20" max="20" width="13.6640625" bestFit="1" customWidth="1"/>
  </cols>
  <sheetData>
    <row r="1" spans="1:23" s="23" customFormat="1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2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2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2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2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2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2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2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2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2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2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2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2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2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300000+I55</f>
        <v>313325</v>
      </c>
      <c r="J56" s="1">
        <f t="shared" si="13"/>
        <v>-397518</v>
      </c>
      <c r="K56" s="1">
        <f t="shared" si="9"/>
        <v>1053864</v>
      </c>
      <c r="L56" s="10" t="s">
        <v>15</v>
      </c>
      <c r="N56" s="15">
        <v>682906</v>
      </c>
      <c r="O56">
        <f>300000+O55</f>
        <v>313325</v>
      </c>
      <c r="P56" s="1">
        <f>N56-S56-T56-U56-V56-W56-O56</f>
        <v>285388</v>
      </c>
      <c r="Q56" s="1">
        <f t="shared" si="10"/>
        <v>4538153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I57">
        <v>13325</v>
      </c>
      <c r="J57" s="1">
        <f t="shared" si="13"/>
        <v>-97518</v>
      </c>
      <c r="K57" s="1">
        <f t="shared" si="9"/>
        <v>956346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5140614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I58">
        <v>733325</v>
      </c>
      <c r="J58" s="1">
        <f t="shared" si="13"/>
        <v>-817518</v>
      </c>
      <c r="K58" s="11">
        <f>ROUNDDOWN(K57+J58, 0)</f>
        <v>138828</v>
      </c>
      <c r="L58" s="10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5040575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I59">
        <v>313325</v>
      </c>
      <c r="J59" s="1">
        <f t="shared" si="13"/>
        <v>-397518</v>
      </c>
      <c r="K59" s="11">
        <f t="shared" si="4"/>
        <v>-258690</v>
      </c>
      <c r="L59" s="10" t="s">
        <v>15</v>
      </c>
      <c r="M59" t="s">
        <v>25</v>
      </c>
      <c r="N59" s="15">
        <v>735416</v>
      </c>
      <c r="O59">
        <f>300000+O55</f>
        <v>313325</v>
      </c>
      <c r="P59" s="1">
        <f t="shared" si="8"/>
        <v>337898</v>
      </c>
      <c r="Q59" s="11">
        <f>Q58+P59</f>
        <v>5378473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I60">
        <v>13325</v>
      </c>
      <c r="J60">
        <f t="shared" si="1"/>
        <v>-84193</v>
      </c>
      <c r="K60" s="11">
        <f t="shared" si="4"/>
        <v>-342883</v>
      </c>
      <c r="L60" s="10" t="s">
        <v>20</v>
      </c>
      <c r="N60" s="15">
        <v>753801</v>
      </c>
      <c r="O60">
        <f>O55</f>
        <v>13325</v>
      </c>
      <c r="P60" s="1">
        <f>N60-S60-T60-U60-V60-W60</f>
        <v>669608</v>
      </c>
      <c r="Q60" s="11">
        <f>Q59+P60</f>
        <v>6048081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I61">
        <v>13325</v>
      </c>
      <c r="J61">
        <f t="shared" si="1"/>
        <v>-84193</v>
      </c>
      <c r="K61" s="11">
        <f t="shared" si="4"/>
        <v>-427076</v>
      </c>
      <c r="L61" s="10" t="s">
        <v>10</v>
      </c>
      <c r="N61" s="15">
        <v>772646</v>
      </c>
      <c r="O61">
        <f>O60</f>
        <v>13325</v>
      </c>
      <c r="P61">
        <f>N61-S61-T61-U61-V61-W61</f>
        <v>688453</v>
      </c>
      <c r="Q61" s="11">
        <f>Q60+P61</f>
        <v>6736534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D9E7-8CB0-440E-8035-579192D8154D}">
  <dimension ref="A1:X61"/>
  <sheetViews>
    <sheetView topLeftCell="A17" zoomScale="160" zoomScaleNormal="160" workbookViewId="0">
      <selection activeCell="L21" sqref="L21"/>
    </sheetView>
  </sheetViews>
  <sheetFormatPr baseColWidth="10" defaultColWidth="8.83203125" defaultRowHeight="15" x14ac:dyDescent="0.2"/>
  <cols>
    <col min="11" max="11" width="9.33203125" bestFit="1" customWidth="1"/>
    <col min="16" max="16" width="12.5" bestFit="1" customWidth="1"/>
  </cols>
  <sheetData>
    <row r="1" spans="1:24" x14ac:dyDescent="0.2">
      <c r="A1" s="23" t="s">
        <v>0</v>
      </c>
      <c r="B1" s="23" t="s">
        <v>1</v>
      </c>
      <c r="C1" s="23" t="s">
        <v>2</v>
      </c>
      <c r="D1" s="23" t="s">
        <v>26</v>
      </c>
      <c r="E1" s="23" t="s">
        <v>27</v>
      </c>
      <c r="F1" s="23" t="s">
        <v>29</v>
      </c>
      <c r="G1" s="23" t="s">
        <v>28</v>
      </c>
      <c r="H1" s="23" t="s">
        <v>3</v>
      </c>
      <c r="I1" s="23"/>
      <c r="J1" s="23" t="s">
        <v>9</v>
      </c>
      <c r="K1" s="23" t="s">
        <v>4</v>
      </c>
      <c r="L1" s="23" t="s">
        <v>0</v>
      </c>
      <c r="M1" s="23"/>
      <c r="N1" s="23" t="s">
        <v>2</v>
      </c>
      <c r="O1" s="23"/>
      <c r="P1" s="23" t="s">
        <v>9</v>
      </c>
      <c r="Q1" s="23" t="s">
        <v>4</v>
      </c>
      <c r="R1" s="23"/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4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  <c r="X2" t="s">
        <v>30</v>
      </c>
    </row>
    <row r="3" spans="1:24" x14ac:dyDescent="0.2">
      <c r="A3" s="3">
        <f>A2+1</f>
        <v>1</v>
      </c>
      <c r="B3">
        <v>21</v>
      </c>
      <c r="C3">
        <v>184500</v>
      </c>
      <c r="E3">
        <v>10080</v>
      </c>
      <c r="J3">
        <f t="shared" ref="J3:J61" si="1">C3-D3-E3-F3-G3-H3</f>
        <v>174420</v>
      </c>
      <c r="K3">
        <f>K2+J3</f>
        <v>354420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4" x14ac:dyDescent="0.2">
      <c r="A4" s="4">
        <f t="shared" ref="A4:A61" si="3">A3+1</f>
        <v>2</v>
      </c>
      <c r="B4" s="1">
        <v>21</v>
      </c>
      <c r="C4">
        <v>189113</v>
      </c>
      <c r="E4">
        <v>10080</v>
      </c>
      <c r="J4">
        <f t="shared" si="1"/>
        <v>179033</v>
      </c>
      <c r="K4">
        <f t="shared" ref="K4:K61" si="4">K3+J4</f>
        <v>533453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4" x14ac:dyDescent="0.2">
      <c r="A5" s="5">
        <f t="shared" si="3"/>
        <v>3</v>
      </c>
      <c r="B5">
        <v>22</v>
      </c>
      <c r="C5">
        <v>193840</v>
      </c>
      <c r="D5">
        <v>1654</v>
      </c>
      <c r="E5">
        <v>10080</v>
      </c>
      <c r="J5">
        <f t="shared" si="1"/>
        <v>182106</v>
      </c>
      <c r="K5">
        <f t="shared" si="4"/>
        <v>715559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4" x14ac:dyDescent="0.2">
      <c r="A6" s="6">
        <f t="shared" si="3"/>
        <v>4</v>
      </c>
      <c r="B6">
        <v>23</v>
      </c>
      <c r="C6">
        <v>198686</v>
      </c>
      <c r="D6">
        <v>1654</v>
      </c>
      <c r="E6">
        <v>10080</v>
      </c>
      <c r="J6">
        <f t="shared" si="1"/>
        <v>186952</v>
      </c>
      <c r="K6">
        <f t="shared" si="4"/>
        <v>902511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4" x14ac:dyDescent="0.2">
      <c r="A7" s="7">
        <f t="shared" si="3"/>
        <v>5</v>
      </c>
      <c r="B7">
        <v>24</v>
      </c>
      <c r="C7">
        <v>203653</v>
      </c>
      <c r="D7">
        <v>1654</v>
      </c>
      <c r="E7">
        <v>10080</v>
      </c>
      <c r="F7">
        <v>30000</v>
      </c>
      <c r="J7">
        <f t="shared" si="1"/>
        <v>161919</v>
      </c>
      <c r="K7">
        <f t="shared" si="4"/>
        <v>1064430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4" x14ac:dyDescent="0.2">
      <c r="A8" s="8">
        <f t="shared" si="3"/>
        <v>6</v>
      </c>
      <c r="B8">
        <v>24</v>
      </c>
      <c r="C8">
        <v>208745</v>
      </c>
      <c r="D8">
        <v>1654</v>
      </c>
      <c r="E8">
        <v>10080</v>
      </c>
      <c r="F8">
        <v>30000</v>
      </c>
      <c r="J8">
        <f t="shared" si="1"/>
        <v>167011</v>
      </c>
      <c r="K8">
        <f t="shared" si="4"/>
        <v>1231441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4" x14ac:dyDescent="0.2">
      <c r="A9" s="3">
        <f t="shared" si="3"/>
        <v>7</v>
      </c>
      <c r="B9">
        <v>25</v>
      </c>
      <c r="C9">
        <v>213963</v>
      </c>
      <c r="D9">
        <v>1654</v>
      </c>
      <c r="E9">
        <v>10080</v>
      </c>
      <c r="F9">
        <v>30000</v>
      </c>
      <c r="J9">
        <f t="shared" si="1"/>
        <v>172229</v>
      </c>
      <c r="K9">
        <f t="shared" si="4"/>
        <v>1403670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4" x14ac:dyDescent="0.2">
      <c r="A10" s="9">
        <f t="shared" si="3"/>
        <v>8</v>
      </c>
      <c r="B10">
        <v>26</v>
      </c>
      <c r="C10">
        <v>219313</v>
      </c>
      <c r="D10">
        <v>1654</v>
      </c>
      <c r="E10">
        <v>10080</v>
      </c>
      <c r="F10">
        <v>30000</v>
      </c>
      <c r="J10">
        <f t="shared" si="1"/>
        <v>177579</v>
      </c>
      <c r="K10">
        <f t="shared" si="4"/>
        <v>1581249</v>
      </c>
      <c r="L10" s="9">
        <f t="shared" ref="L10:L25" si="6">L9+1</f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4" x14ac:dyDescent="0.2">
      <c r="A11" s="5">
        <f t="shared" si="3"/>
        <v>9</v>
      </c>
      <c r="B11">
        <v>27</v>
      </c>
      <c r="C11">
        <v>224795</v>
      </c>
      <c r="D11">
        <v>1654</v>
      </c>
      <c r="E11">
        <v>10080</v>
      </c>
      <c r="F11">
        <v>30000</v>
      </c>
      <c r="J11">
        <f t="shared" si="1"/>
        <v>183061</v>
      </c>
      <c r="K11">
        <f t="shared" si="4"/>
        <v>1764310</v>
      </c>
      <c r="L11" s="5">
        <f t="shared" si="6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4" x14ac:dyDescent="0.2">
      <c r="A12" s="6">
        <f t="shared" si="3"/>
        <v>10</v>
      </c>
      <c r="B12">
        <v>27</v>
      </c>
      <c r="C12">
        <v>230415</v>
      </c>
      <c r="D12">
        <v>1654</v>
      </c>
      <c r="E12">
        <v>10080</v>
      </c>
      <c r="F12">
        <v>30000</v>
      </c>
      <c r="J12">
        <f t="shared" si="1"/>
        <v>188681</v>
      </c>
      <c r="K12">
        <f t="shared" si="4"/>
        <v>1952991</v>
      </c>
      <c r="L12" s="6">
        <f t="shared" si="6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4" x14ac:dyDescent="0.2">
      <c r="A13" s="7">
        <f t="shared" si="3"/>
        <v>11</v>
      </c>
      <c r="B13">
        <v>28</v>
      </c>
      <c r="C13">
        <v>236176</v>
      </c>
      <c r="D13">
        <v>1654</v>
      </c>
      <c r="E13">
        <v>10080</v>
      </c>
      <c r="F13">
        <v>30000</v>
      </c>
      <c r="G13">
        <v>18000</v>
      </c>
      <c r="J13">
        <f t="shared" si="1"/>
        <v>176442</v>
      </c>
      <c r="K13">
        <f t="shared" si="4"/>
        <v>2129433</v>
      </c>
      <c r="L13" s="7">
        <f t="shared" si="6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4" x14ac:dyDescent="0.2">
      <c r="A14" s="8">
        <f t="shared" si="3"/>
        <v>12</v>
      </c>
      <c r="B14">
        <v>29</v>
      </c>
      <c r="C14">
        <v>242080</v>
      </c>
      <c r="D14">
        <v>1654</v>
      </c>
      <c r="E14">
        <v>10080</v>
      </c>
      <c r="F14">
        <v>30000</v>
      </c>
      <c r="G14">
        <v>18000</v>
      </c>
      <c r="J14">
        <f t="shared" si="1"/>
        <v>182346</v>
      </c>
      <c r="K14">
        <f t="shared" si="4"/>
        <v>2311779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4" x14ac:dyDescent="0.2">
      <c r="A15" s="3">
        <f t="shared" si="3"/>
        <v>13</v>
      </c>
      <c r="B15">
        <v>30</v>
      </c>
      <c r="C15">
        <v>248132</v>
      </c>
      <c r="D15">
        <v>1654</v>
      </c>
      <c r="E15">
        <v>10080</v>
      </c>
      <c r="F15">
        <v>30000</v>
      </c>
      <c r="G15">
        <v>18000</v>
      </c>
      <c r="J15">
        <f t="shared" si="1"/>
        <v>188398</v>
      </c>
      <c r="K15">
        <f t="shared" si="4"/>
        <v>2500177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4" x14ac:dyDescent="0.2">
      <c r="A16" s="9">
        <f t="shared" si="3"/>
        <v>14</v>
      </c>
      <c r="B16">
        <v>30</v>
      </c>
      <c r="C16">
        <v>254335</v>
      </c>
      <c r="D16">
        <v>1654</v>
      </c>
      <c r="E16">
        <v>10080</v>
      </c>
      <c r="F16">
        <v>30000</v>
      </c>
      <c r="G16">
        <v>18000</v>
      </c>
      <c r="J16">
        <f t="shared" si="1"/>
        <v>194601</v>
      </c>
      <c r="K16">
        <f t="shared" si="4"/>
        <v>2694778</v>
      </c>
      <c r="L16" s="9">
        <f t="shared" si="6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1654</v>
      </c>
      <c r="E17">
        <v>10080</v>
      </c>
      <c r="F17">
        <v>30000</v>
      </c>
      <c r="G17">
        <v>18000</v>
      </c>
      <c r="J17">
        <f t="shared" si="1"/>
        <v>200960</v>
      </c>
      <c r="K17">
        <f t="shared" si="4"/>
        <v>2895738</v>
      </c>
      <c r="L17" s="5">
        <f t="shared" si="6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1654</v>
      </c>
      <c r="E18">
        <v>10080</v>
      </c>
      <c r="F18">
        <v>30000</v>
      </c>
      <c r="G18">
        <v>18000</v>
      </c>
      <c r="J18">
        <f t="shared" si="1"/>
        <v>207477</v>
      </c>
      <c r="K18">
        <f t="shared" si="4"/>
        <v>3103215</v>
      </c>
      <c r="L18" s="6">
        <f t="shared" si="6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1654</v>
      </c>
      <c r="E19">
        <v>10080</v>
      </c>
      <c r="F19">
        <v>30000</v>
      </c>
      <c r="G19">
        <v>18000</v>
      </c>
      <c r="J19">
        <f t="shared" si="1"/>
        <v>214157</v>
      </c>
      <c r="K19">
        <f t="shared" si="4"/>
        <v>3317372</v>
      </c>
      <c r="L19" s="7">
        <f t="shared" si="6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1654</v>
      </c>
      <c r="E20">
        <v>10080</v>
      </c>
      <c r="F20">
        <v>30000</v>
      </c>
      <c r="G20">
        <v>18000</v>
      </c>
      <c r="H20">
        <v>28074</v>
      </c>
      <c r="J20">
        <f t="shared" si="1"/>
        <v>192931</v>
      </c>
      <c r="K20">
        <f t="shared" si="4"/>
        <v>3510303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1654</v>
      </c>
      <c r="E21">
        <v>10080</v>
      </c>
      <c r="F21">
        <v>30000</v>
      </c>
      <c r="G21">
        <v>18000</v>
      </c>
      <c r="H21">
        <v>28074</v>
      </c>
      <c r="J21">
        <f t="shared" si="1"/>
        <v>199949</v>
      </c>
      <c r="K21">
        <f t="shared" si="4"/>
        <v>3710252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1654</v>
      </c>
      <c r="E22">
        <v>10080</v>
      </c>
      <c r="F22">
        <v>30000</v>
      </c>
      <c r="G22">
        <v>18000</v>
      </c>
      <c r="H22">
        <v>28074</v>
      </c>
      <c r="J22">
        <f t="shared" si="1"/>
        <v>207143</v>
      </c>
      <c r="K22">
        <f t="shared" si="4"/>
        <v>3917395</v>
      </c>
      <c r="L22" s="9">
        <f t="shared" si="6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1654</v>
      </c>
      <c r="E23">
        <v>10080</v>
      </c>
      <c r="F23">
        <v>30000</v>
      </c>
      <c r="G23">
        <v>18000</v>
      </c>
      <c r="H23">
        <v>28074</v>
      </c>
      <c r="J23">
        <f t="shared" si="1"/>
        <v>214517</v>
      </c>
      <c r="K23">
        <f t="shared" si="4"/>
        <v>4131912</v>
      </c>
      <c r="L23" s="5">
        <f t="shared" si="6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1654</v>
      </c>
      <c r="E24">
        <v>10080</v>
      </c>
      <c r="F24">
        <v>30000</v>
      </c>
      <c r="G24">
        <v>18000</v>
      </c>
      <c r="H24">
        <v>28074</v>
      </c>
      <c r="J24">
        <f t="shared" si="1"/>
        <v>222075</v>
      </c>
      <c r="K24">
        <f t="shared" si="4"/>
        <v>4353987</v>
      </c>
      <c r="L24" s="6">
        <f t="shared" si="6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1654</v>
      </c>
      <c r="E25">
        <v>10080</v>
      </c>
      <c r="F25">
        <v>30000</v>
      </c>
      <c r="G25">
        <v>18000</v>
      </c>
      <c r="H25">
        <v>28074</v>
      </c>
      <c r="J25">
        <f t="shared" si="1"/>
        <v>229822</v>
      </c>
      <c r="K25">
        <f t="shared" si="4"/>
        <v>4583809</v>
      </c>
      <c r="L25" s="7">
        <f t="shared" si="6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1654</v>
      </c>
      <c r="E26">
        <v>10080</v>
      </c>
      <c r="F26">
        <v>30000</v>
      </c>
      <c r="G26">
        <v>18000</v>
      </c>
      <c r="H26">
        <v>28074</v>
      </c>
      <c r="I26">
        <v>120000</v>
      </c>
      <c r="J26">
        <f>C26-D26-E26-F26-G26-H26-I26</f>
        <v>117763</v>
      </c>
      <c r="K26">
        <f t="shared" si="4"/>
        <v>4701572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1654</v>
      </c>
      <c r="E27">
        <v>10080</v>
      </c>
      <c r="F27">
        <v>30000</v>
      </c>
      <c r="G27">
        <v>18000</v>
      </c>
      <c r="H27">
        <v>28074</v>
      </c>
      <c r="J27">
        <f t="shared" si="1"/>
        <v>245902</v>
      </c>
      <c r="K27">
        <f t="shared" si="4"/>
        <v>4947474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1654</v>
      </c>
      <c r="E28">
        <v>10080</v>
      </c>
      <c r="F28">
        <v>30000</v>
      </c>
      <c r="G28">
        <v>18000</v>
      </c>
      <c r="H28">
        <v>28074</v>
      </c>
      <c r="J28">
        <f t="shared" si="1"/>
        <v>254245</v>
      </c>
      <c r="K28">
        <f t="shared" si="4"/>
        <v>5201719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1654</v>
      </c>
      <c r="E29">
        <v>10080</v>
      </c>
      <c r="F29">
        <v>30000</v>
      </c>
      <c r="G29">
        <v>18000</v>
      </c>
      <c r="H29">
        <v>28074</v>
      </c>
      <c r="J29">
        <f t="shared" si="1"/>
        <v>262796</v>
      </c>
      <c r="K29">
        <f t="shared" si="4"/>
        <v>5464515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1654</v>
      </c>
      <c r="E30">
        <v>10080</v>
      </c>
      <c r="F30">
        <v>30000</v>
      </c>
      <c r="G30">
        <v>18000</v>
      </c>
      <c r="H30">
        <v>28074</v>
      </c>
      <c r="J30">
        <f t="shared" si="1"/>
        <v>271561</v>
      </c>
      <c r="K30">
        <f t="shared" si="4"/>
        <v>5736076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1654</v>
      </c>
      <c r="E31">
        <v>10080</v>
      </c>
      <c r="F31">
        <v>30000</v>
      </c>
      <c r="G31">
        <v>18000</v>
      </c>
      <c r="H31">
        <v>28074</v>
      </c>
      <c r="J31">
        <f t="shared" si="1"/>
        <v>280545</v>
      </c>
      <c r="K31">
        <f t="shared" si="4"/>
        <v>6016621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1654</v>
      </c>
      <c r="E32">
        <v>10080</v>
      </c>
      <c r="G32">
        <v>18000</v>
      </c>
      <c r="H32">
        <v>28074</v>
      </c>
      <c r="I32">
        <v>816689</v>
      </c>
      <c r="J32">
        <f>C32-D32-E32-F32-G32-H32+816689</f>
        <v>1136443</v>
      </c>
      <c r="K32">
        <f t="shared" si="4"/>
        <v>7153064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1654</v>
      </c>
      <c r="E33">
        <v>10080</v>
      </c>
      <c r="G33">
        <v>18000</v>
      </c>
      <c r="H33">
        <v>28074</v>
      </c>
      <c r="J33">
        <f>C33-D33-E33-F33-G33-H33</f>
        <v>329193</v>
      </c>
      <c r="K33">
        <f t="shared" si="4"/>
        <v>7482257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1654</v>
      </c>
      <c r="E34">
        <v>10080</v>
      </c>
      <c r="G34">
        <v>18000</v>
      </c>
      <c r="H34">
        <v>28074</v>
      </c>
      <c r="J34">
        <f t="shared" si="1"/>
        <v>338868</v>
      </c>
      <c r="K34">
        <f t="shared" si="4"/>
        <v>7821125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1654</v>
      </c>
      <c r="E35">
        <v>10080</v>
      </c>
      <c r="G35">
        <v>18000</v>
      </c>
      <c r="H35">
        <v>28074</v>
      </c>
      <c r="J35">
        <f t="shared" si="1"/>
        <v>348785</v>
      </c>
      <c r="K35">
        <f t="shared" si="4"/>
        <v>8169910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1654</v>
      </c>
      <c r="E36">
        <v>10080</v>
      </c>
      <c r="G36">
        <v>18000</v>
      </c>
      <c r="H36">
        <v>28074</v>
      </c>
      <c r="J36">
        <f t="shared" si="1"/>
        <v>358950</v>
      </c>
      <c r="K36">
        <f t="shared" si="4"/>
        <v>8528860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1654</v>
      </c>
      <c r="E37">
        <v>10080</v>
      </c>
      <c r="G37">
        <v>18000</v>
      </c>
      <c r="H37">
        <v>28074</v>
      </c>
      <c r="J37">
        <f t="shared" si="1"/>
        <v>-57808</v>
      </c>
      <c r="K37">
        <f t="shared" si="4"/>
        <v>8471052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1654</v>
      </c>
      <c r="E38">
        <v>10080</v>
      </c>
      <c r="H38">
        <v>28074</v>
      </c>
      <c r="I38">
        <f>300000-490013</f>
        <v>-190013</v>
      </c>
      <c r="J38">
        <f>C38-D38-E38-F38-G38-H38-I38</f>
        <v>150205</v>
      </c>
      <c r="K38">
        <f t="shared" si="4"/>
        <v>8621257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1654</v>
      </c>
      <c r="E39">
        <v>10080</v>
      </c>
      <c r="H39">
        <v>28074</v>
      </c>
      <c r="I39">
        <v>300000</v>
      </c>
      <c r="J39">
        <f>C39-D39-E39-F39-G39-H39-I39</f>
        <v>-339808</v>
      </c>
      <c r="K39">
        <f t="shared" si="4"/>
        <v>8281449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1654</v>
      </c>
      <c r="E40">
        <v>10080</v>
      </c>
      <c r="H40">
        <v>28074</v>
      </c>
      <c r="I40">
        <v>120000</v>
      </c>
      <c r="J40">
        <f>C40-D40-E40-F40-G40-H40-I40</f>
        <v>-159808</v>
      </c>
      <c r="K40">
        <f t="shared" si="4"/>
        <v>8121641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1654</v>
      </c>
      <c r="E41">
        <v>10080</v>
      </c>
      <c r="H41" s="1">
        <f t="shared" ref="H41:H42" si="7">28074+ROUNDUP(471523*10%, 0)</f>
        <v>75227</v>
      </c>
      <c r="J41">
        <f t="shared" si="1"/>
        <v>-86961</v>
      </c>
      <c r="K41">
        <f t="shared" si="4"/>
        <v>8034680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8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1654</v>
      </c>
      <c r="E42">
        <v>10080</v>
      </c>
      <c r="H42" s="1">
        <f t="shared" si="7"/>
        <v>75227</v>
      </c>
      <c r="I42">
        <f>K41*0.2</f>
        <v>1606936</v>
      </c>
      <c r="J42" s="1">
        <f>C42-D42-E42-F42-G42-H42-I42</f>
        <v>-1693897</v>
      </c>
      <c r="K42" s="1">
        <f>ROUNDDOWN(K41+J42,0)</f>
        <v>6340783</v>
      </c>
      <c r="L42" s="10" t="s">
        <v>14</v>
      </c>
      <c r="N42" s="16">
        <v>0</v>
      </c>
      <c r="O42" s="16">
        <f>Q41*0.2</f>
        <v>1663682.6</v>
      </c>
      <c r="P42" s="17">
        <f t="shared" ref="P42:P59" si="9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8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1654</v>
      </c>
      <c r="E43">
        <v>10080</v>
      </c>
      <c r="H43" s="1">
        <f>28074+ROUNDUP(471523*10%, 0)</f>
        <v>75227</v>
      </c>
      <c r="I43">
        <v>2000000</v>
      </c>
      <c r="J43" s="1">
        <f>C43-D43-E43-F43-G43-H43-I43</f>
        <v>-1591567</v>
      </c>
      <c r="K43" s="1">
        <f t="shared" ref="K43:K57" si="10">ROUNDDOWN(K42+J43, 0)</f>
        <v>4749216</v>
      </c>
      <c r="L43" s="10" t="s">
        <v>13</v>
      </c>
      <c r="N43" s="16">
        <v>495394</v>
      </c>
      <c r="O43" s="16">
        <v>2000000</v>
      </c>
      <c r="P43" s="17">
        <f t="shared" si="9"/>
        <v>-1588799</v>
      </c>
      <c r="Q43" s="17">
        <f t="shared" ref="Q43:Q57" si="11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1654</v>
      </c>
      <c r="E44">
        <v>10080</v>
      </c>
      <c r="H44" s="1">
        <f t="shared" ref="H44:H61" si="12">H43</f>
        <v>75227</v>
      </c>
      <c r="I44">
        <f>K43/2</f>
        <v>2374608</v>
      </c>
      <c r="J44" s="1">
        <f>C44-D44-E44-F44-G44-H44-I44</f>
        <v>-1953790</v>
      </c>
      <c r="K44" s="1">
        <f>ROUNDDOWN(K43+J44, 0)</f>
        <v>2795426</v>
      </c>
      <c r="L44" s="10" t="s">
        <v>17</v>
      </c>
      <c r="N44" s="16">
        <v>507779</v>
      </c>
      <c r="O44" s="16">
        <f>Q43/2</f>
        <v>2490869</v>
      </c>
      <c r="P44" s="17">
        <f t="shared" si="9"/>
        <v>-2067283</v>
      </c>
      <c r="Q44" s="17">
        <f t="shared" si="11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3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1654</v>
      </c>
      <c r="E45">
        <v>10080</v>
      </c>
      <c r="H45" s="1">
        <f t="shared" si="12"/>
        <v>75227</v>
      </c>
      <c r="I45">
        <v>1000000</v>
      </c>
      <c r="J45" s="1">
        <f t="shared" ref="J45:J59" si="14">C45-D45-E45-F45-G45-H45-I45</f>
        <v>-566487</v>
      </c>
      <c r="K45" s="1">
        <f t="shared" si="10"/>
        <v>2228939</v>
      </c>
      <c r="L45" s="10" t="s">
        <v>18</v>
      </c>
      <c r="N45" s="16">
        <v>520474</v>
      </c>
      <c r="O45" s="16">
        <v>1000000</v>
      </c>
      <c r="P45" s="17">
        <f t="shared" si="9"/>
        <v>-563719</v>
      </c>
      <c r="Q45" s="17">
        <f t="shared" si="11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3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>
        <v>1654</v>
      </c>
      <c r="E46">
        <v>10080</v>
      </c>
      <c r="F46" s="12"/>
      <c r="G46" s="12"/>
      <c r="H46" s="13">
        <f t="shared" si="12"/>
        <v>75227</v>
      </c>
      <c r="I46" s="12"/>
      <c r="J46" s="13">
        <f t="shared" si="14"/>
        <v>446524</v>
      </c>
      <c r="K46" s="13">
        <f>ROUNDDOWN(K45+J46, 0)</f>
        <v>2675463</v>
      </c>
      <c r="L46" s="14" t="s">
        <v>10</v>
      </c>
      <c r="N46" s="18">
        <v>533485</v>
      </c>
      <c r="O46" s="18"/>
      <c r="P46" s="19">
        <f t="shared" si="9"/>
        <v>449292</v>
      </c>
      <c r="Q46" s="19">
        <f t="shared" si="11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3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1654</v>
      </c>
      <c r="E47">
        <v>10080</v>
      </c>
      <c r="H47" s="1">
        <f t="shared" si="12"/>
        <v>75227</v>
      </c>
      <c r="I47">
        <v>120000</v>
      </c>
      <c r="J47" s="1">
        <f>C47-D47-E47-F47-G47-H47-I47</f>
        <v>339862</v>
      </c>
      <c r="K47" s="1">
        <f t="shared" si="10"/>
        <v>3015325</v>
      </c>
      <c r="L47" s="10" t="s">
        <v>19</v>
      </c>
      <c r="N47" s="16">
        <v>546823</v>
      </c>
      <c r="O47" s="16"/>
      <c r="P47" s="17">
        <f t="shared" si="9"/>
        <v>462630</v>
      </c>
      <c r="Q47" s="17">
        <f t="shared" si="11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3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1654</v>
      </c>
      <c r="E48">
        <v>10080</v>
      </c>
      <c r="H48" s="1">
        <f t="shared" si="12"/>
        <v>75227</v>
      </c>
      <c r="J48" s="1">
        <f t="shared" si="14"/>
        <v>473532</v>
      </c>
      <c r="K48" s="1">
        <f t="shared" si="10"/>
        <v>3488857</v>
      </c>
      <c r="L48" s="10" t="s">
        <v>20</v>
      </c>
      <c r="N48" s="16">
        <v>560493</v>
      </c>
      <c r="O48" s="16"/>
      <c r="P48" s="17">
        <f t="shared" si="9"/>
        <v>476300</v>
      </c>
      <c r="Q48" s="17">
        <f t="shared" si="11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3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1654</v>
      </c>
      <c r="E49">
        <v>10080</v>
      </c>
      <c r="H49" s="1">
        <f t="shared" si="12"/>
        <v>75227</v>
      </c>
      <c r="I49">
        <v>1000000</v>
      </c>
      <c r="J49" s="1">
        <f t="shared" si="14"/>
        <v>-512456</v>
      </c>
      <c r="K49" s="1">
        <f t="shared" si="10"/>
        <v>2976401</v>
      </c>
      <c r="L49" s="10" t="s">
        <v>18</v>
      </c>
      <c r="N49" s="16">
        <v>574505</v>
      </c>
      <c r="O49">
        <v>1000000</v>
      </c>
      <c r="P49" s="17">
        <f t="shared" si="9"/>
        <v>-509688</v>
      </c>
      <c r="Q49" s="17">
        <f t="shared" si="11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3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1654</v>
      </c>
      <c r="E50">
        <v>10080</v>
      </c>
      <c r="H50" s="1">
        <f t="shared" si="12"/>
        <v>75227</v>
      </c>
      <c r="I50">
        <v>0</v>
      </c>
      <c r="J50" s="1">
        <f t="shared" si="14"/>
        <v>501907</v>
      </c>
      <c r="K50" s="1">
        <f t="shared" si="10"/>
        <v>3478308</v>
      </c>
      <c r="L50" s="10" t="s">
        <v>21</v>
      </c>
      <c r="N50" s="16">
        <v>588868</v>
      </c>
      <c r="O50">
        <v>720000</v>
      </c>
      <c r="P50" s="17">
        <f t="shared" si="9"/>
        <v>-215325</v>
      </c>
      <c r="Q50" s="17">
        <f t="shared" si="11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3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1654</v>
      </c>
      <c r="E51">
        <v>10080</v>
      </c>
      <c r="H51" s="1">
        <f t="shared" si="12"/>
        <v>75227</v>
      </c>
      <c r="J51" s="1">
        <f t="shared" si="14"/>
        <v>-86961</v>
      </c>
      <c r="K51" s="1">
        <f t="shared" si="10"/>
        <v>3391347</v>
      </c>
      <c r="L51" s="10" t="s">
        <v>22</v>
      </c>
      <c r="M51" t="s">
        <v>24</v>
      </c>
      <c r="N51" s="15">
        <v>603590</v>
      </c>
      <c r="P51" s="1">
        <f t="shared" si="9"/>
        <v>519397</v>
      </c>
      <c r="Q51" s="1">
        <f t="shared" si="11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3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1654</v>
      </c>
      <c r="E52">
        <v>10080</v>
      </c>
      <c r="H52" s="1">
        <f t="shared" si="12"/>
        <v>75227</v>
      </c>
      <c r="J52" s="1">
        <f t="shared" si="14"/>
        <v>-86961</v>
      </c>
      <c r="K52" s="1">
        <f t="shared" si="10"/>
        <v>3304386</v>
      </c>
      <c r="L52" s="10" t="s">
        <v>20</v>
      </c>
      <c r="N52" s="15">
        <v>618680</v>
      </c>
      <c r="P52" s="1">
        <f t="shared" si="9"/>
        <v>534487</v>
      </c>
      <c r="Q52" s="1">
        <f t="shared" si="11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3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1654</v>
      </c>
      <c r="E53">
        <v>10080</v>
      </c>
      <c r="H53" s="1">
        <f t="shared" si="12"/>
        <v>75227</v>
      </c>
      <c r="I53">
        <v>0</v>
      </c>
      <c r="J53" s="1">
        <f t="shared" si="14"/>
        <v>-86961</v>
      </c>
      <c r="K53" s="1">
        <f>ROUNDDOWN(K52+J53, 0)</f>
        <v>3217425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1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3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1654</v>
      </c>
      <c r="E54">
        <v>10080</v>
      </c>
      <c r="H54" s="1">
        <f t="shared" si="12"/>
        <v>75227</v>
      </c>
      <c r="I54">
        <f>ROUNDDOWN(K53*0.2, 0)</f>
        <v>643485</v>
      </c>
      <c r="J54" s="1">
        <f t="shared" si="14"/>
        <v>-730446</v>
      </c>
      <c r="K54" s="1">
        <f t="shared" si="10"/>
        <v>2486979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1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3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1654</v>
      </c>
      <c r="E55">
        <v>10080</v>
      </c>
      <c r="H55" s="1">
        <f t="shared" si="12"/>
        <v>75227</v>
      </c>
      <c r="I55">
        <v>0</v>
      </c>
      <c r="J55" s="1">
        <f t="shared" si="14"/>
        <v>-86961</v>
      </c>
      <c r="K55" s="1">
        <f t="shared" si="10"/>
        <v>2400018</v>
      </c>
      <c r="L55" s="10" t="s">
        <v>23</v>
      </c>
      <c r="N55" s="15">
        <v>666250</v>
      </c>
      <c r="O55">
        <v>0</v>
      </c>
      <c r="P55" s="1">
        <f t="shared" si="9"/>
        <v>582057</v>
      </c>
      <c r="Q55" s="1">
        <f t="shared" si="11"/>
        <v>4266090</v>
      </c>
      <c r="S55">
        <v>5040</v>
      </c>
      <c r="T55">
        <v>3000</v>
      </c>
      <c r="U55">
        <v>926</v>
      </c>
      <c r="V55">
        <v>0</v>
      </c>
      <c r="W55" s="1">
        <f t="shared" si="13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1654</v>
      </c>
      <c r="E56">
        <v>10080</v>
      </c>
      <c r="H56" s="1">
        <f t="shared" si="12"/>
        <v>75227</v>
      </c>
      <c r="I56">
        <f>300000+I55</f>
        <v>300000</v>
      </c>
      <c r="J56" s="1">
        <f t="shared" si="14"/>
        <v>-386961</v>
      </c>
      <c r="K56" s="1">
        <f t="shared" si="10"/>
        <v>2013057</v>
      </c>
      <c r="L56" s="10" t="s">
        <v>15</v>
      </c>
      <c r="N56" s="15">
        <v>682906</v>
      </c>
      <c r="O56">
        <f>300000+O55</f>
        <v>300000</v>
      </c>
      <c r="P56" s="1">
        <f>N56-S56-T56-U56-V56-W56-O56</f>
        <v>298713</v>
      </c>
      <c r="Q56" s="1">
        <f t="shared" si="11"/>
        <v>4564803</v>
      </c>
      <c r="S56">
        <v>5040</v>
      </c>
      <c r="T56">
        <v>3000</v>
      </c>
      <c r="U56">
        <v>926</v>
      </c>
      <c r="V56">
        <v>0</v>
      </c>
      <c r="W56" s="1">
        <f t="shared" si="13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1654</v>
      </c>
      <c r="E57">
        <v>10080</v>
      </c>
      <c r="H57" s="1">
        <f t="shared" si="12"/>
        <v>75227</v>
      </c>
      <c r="I57">
        <v>120000</v>
      </c>
      <c r="J57" s="1">
        <f t="shared" si="14"/>
        <v>-206961</v>
      </c>
      <c r="K57" s="1">
        <f t="shared" si="10"/>
        <v>1806096</v>
      </c>
      <c r="L57" s="10" t="s">
        <v>19</v>
      </c>
      <c r="N57" s="15">
        <v>699979</v>
      </c>
      <c r="O57">
        <f>O55</f>
        <v>0</v>
      </c>
      <c r="P57" s="1">
        <f t="shared" si="9"/>
        <v>615786</v>
      </c>
      <c r="Q57" s="1">
        <f t="shared" si="11"/>
        <v>5180589</v>
      </c>
      <c r="S57">
        <v>5040</v>
      </c>
      <c r="T57">
        <v>3000</v>
      </c>
      <c r="U57">
        <v>926</v>
      </c>
      <c r="V57">
        <v>0</v>
      </c>
      <c r="W57" s="1">
        <f t="shared" si="13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1654</v>
      </c>
      <c r="E58">
        <v>10080</v>
      </c>
      <c r="H58" s="1">
        <f t="shared" si="12"/>
        <v>75227</v>
      </c>
      <c r="I58">
        <v>0</v>
      </c>
      <c r="J58" s="1">
        <f t="shared" si="14"/>
        <v>-86961</v>
      </c>
      <c r="K58" s="11">
        <f>ROUNDDOWN(K57+J58, 0)</f>
        <v>1719135</v>
      </c>
      <c r="L58" s="10" t="s">
        <v>21</v>
      </c>
      <c r="N58" s="15">
        <v>717479</v>
      </c>
      <c r="O58">
        <v>0</v>
      </c>
      <c r="P58" s="1">
        <f t="shared" si="9"/>
        <v>633286</v>
      </c>
      <c r="Q58" s="11">
        <f>Q57+P58</f>
        <v>5813875</v>
      </c>
      <c r="S58">
        <v>5040</v>
      </c>
      <c r="T58">
        <v>3000</v>
      </c>
      <c r="U58">
        <v>926</v>
      </c>
      <c r="V58">
        <v>0</v>
      </c>
      <c r="W58" s="1">
        <f t="shared" si="13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1654</v>
      </c>
      <c r="E59">
        <v>10080</v>
      </c>
      <c r="H59" s="1">
        <f t="shared" si="12"/>
        <v>75227</v>
      </c>
      <c r="I59">
        <v>300000</v>
      </c>
      <c r="J59" s="1">
        <f t="shared" si="14"/>
        <v>-386961</v>
      </c>
      <c r="K59" s="11">
        <f t="shared" si="4"/>
        <v>1332174</v>
      </c>
      <c r="L59" s="10" t="s">
        <v>15</v>
      </c>
      <c r="M59" t="s">
        <v>25</v>
      </c>
      <c r="N59" s="15">
        <v>735416</v>
      </c>
      <c r="O59">
        <f>300000+O55</f>
        <v>300000</v>
      </c>
      <c r="P59" s="1">
        <f t="shared" si="9"/>
        <v>351223</v>
      </c>
      <c r="Q59" s="11">
        <f>Q58+P59</f>
        <v>6165098</v>
      </c>
      <c r="S59">
        <v>5040</v>
      </c>
      <c r="T59">
        <v>3000</v>
      </c>
      <c r="U59">
        <v>926</v>
      </c>
      <c r="V59">
        <v>0</v>
      </c>
      <c r="W59" s="1">
        <f t="shared" si="13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1654</v>
      </c>
      <c r="E60">
        <v>10080</v>
      </c>
      <c r="H60" s="1">
        <f t="shared" si="12"/>
        <v>75227</v>
      </c>
      <c r="I60">
        <v>0</v>
      </c>
      <c r="J60">
        <f t="shared" si="1"/>
        <v>-86961</v>
      </c>
      <c r="K60" s="11">
        <f t="shared" si="4"/>
        <v>1245213</v>
      </c>
      <c r="L60" s="10" t="s">
        <v>20</v>
      </c>
      <c r="N60" s="15">
        <v>753801</v>
      </c>
      <c r="O60">
        <f>O55</f>
        <v>0</v>
      </c>
      <c r="P60" s="1">
        <f>N60-S60-T60-U60-V60-W60</f>
        <v>669608</v>
      </c>
      <c r="Q60" s="11">
        <f>Q59+P60</f>
        <v>6834706</v>
      </c>
      <c r="S60">
        <v>5040</v>
      </c>
      <c r="T60">
        <v>3000</v>
      </c>
      <c r="U60">
        <v>926</v>
      </c>
      <c r="V60">
        <v>0</v>
      </c>
      <c r="W60" s="1">
        <f t="shared" si="13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1654</v>
      </c>
      <c r="E61">
        <v>10080</v>
      </c>
      <c r="H61" s="1">
        <f t="shared" si="12"/>
        <v>75227</v>
      </c>
      <c r="I61">
        <v>0</v>
      </c>
      <c r="J61">
        <f t="shared" si="1"/>
        <v>-86961</v>
      </c>
      <c r="K61" s="11">
        <f t="shared" si="4"/>
        <v>1158252</v>
      </c>
      <c r="L61" s="10" t="s">
        <v>10</v>
      </c>
      <c r="N61" s="15">
        <v>772646</v>
      </c>
      <c r="O61">
        <f>O60</f>
        <v>0</v>
      </c>
      <c r="P61">
        <f>N61-S61-T61-U61-V61-W61</f>
        <v>688453</v>
      </c>
      <c r="Q61" s="11">
        <f>Q60+P61</f>
        <v>7523159</v>
      </c>
      <c r="S61">
        <v>5040</v>
      </c>
      <c r="T61">
        <v>3000</v>
      </c>
      <c r="U61">
        <v>926</v>
      </c>
      <c r="V61">
        <v>0</v>
      </c>
      <c r="W61" s="1">
        <f t="shared" si="13"/>
        <v>75227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topLeftCell="A34" zoomScale="85" zoomScaleNormal="85" workbookViewId="0">
      <selection activeCell="D9" sqref="D9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Case_1</vt:lpstr>
      <vt:lpstr>Case_2</vt:lpstr>
      <vt:lpstr>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2021-12-01T13:02:22Z</dcterms:modified>
</cp:coreProperties>
</file>