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filterPrivacy="1"/>
  <xr:revisionPtr revIDLastSave="0" documentId="13_ncr:1_{0B06CC0E-5D53-44D0-8C5E-93C7DCCD9633}" xr6:coauthVersionLast="37" xr6:coauthVersionMax="37" xr10:uidLastSave="{00000000-0000-0000-0000-000000000000}"/>
  <bookViews>
    <workbookView xWindow="0" yWindow="0" windowWidth="22260" windowHeight="12645" xr2:uid="{00000000-000D-0000-FFFF-FFFF00000000}"/>
  </bookViews>
  <sheets>
    <sheet name="Лист1" sheetId="1" r:id="rId1"/>
  </sheets>
  <externalReferences>
    <externalReference r:id="rId2"/>
  </externalReferenc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0" i="1" l="1"/>
  <c r="B13" i="1"/>
  <c r="B18" i="1" s="1"/>
  <c r="B12" i="1"/>
  <c r="B10" i="1"/>
  <c r="B21" i="1" s="1"/>
  <c r="B9" i="1"/>
  <c r="B8" i="1"/>
  <c r="I2" i="1"/>
  <c r="G2" i="1"/>
  <c r="F2" i="1"/>
  <c r="K2" i="1" l="1"/>
  <c r="D3" i="1"/>
  <c r="E3" i="1"/>
  <c r="J7" i="1" l="1"/>
  <c r="K7" i="1" s="1"/>
  <c r="J3" i="1"/>
  <c r="K3" i="1" s="1"/>
  <c r="J13" i="1"/>
  <c r="G3" i="1"/>
  <c r="F3" i="1"/>
  <c r="J5" i="1"/>
  <c r="K5" i="1" s="1"/>
  <c r="J16" i="1"/>
  <c r="J4" i="1"/>
  <c r="K4" i="1" s="1"/>
  <c r="J14" i="1"/>
  <c r="J11" i="1"/>
  <c r="J6" i="1"/>
  <c r="K6" i="1" s="1"/>
  <c r="J15" i="1"/>
  <c r="E4" i="1"/>
  <c r="J12" i="1"/>
  <c r="M4" i="1"/>
  <c r="I3" i="1"/>
  <c r="M14" i="1"/>
  <c r="M6" i="1"/>
  <c r="D4" i="1"/>
  <c r="M7" i="1"/>
  <c r="M5" i="1"/>
  <c r="M11" i="1"/>
  <c r="M15" i="1"/>
  <c r="M12" i="1"/>
  <c r="B22" i="1"/>
  <c r="M16" i="1"/>
  <c r="M13" i="1"/>
  <c r="M3" i="1"/>
  <c r="K13" i="1" l="1"/>
  <c r="K14" i="1"/>
  <c r="K16" i="1"/>
  <c r="K15" i="1"/>
  <c r="K11" i="1"/>
  <c r="K12" i="1"/>
  <c r="N12" i="1"/>
  <c r="N6" i="1"/>
  <c r="N13" i="1"/>
  <c r="N7" i="1"/>
  <c r="M24" i="1"/>
  <c r="M22" i="1"/>
  <c r="N22" i="1" s="1"/>
  <c r="M19" i="1"/>
  <c r="I4" i="1"/>
  <c r="N11" i="1" s="1"/>
  <c r="M21" i="1"/>
  <c r="N21" i="1" s="1"/>
  <c r="M20" i="1"/>
  <c r="N20" i="1" s="1"/>
  <c r="M23" i="1"/>
  <c r="N23" i="1" s="1"/>
  <c r="D5" i="1"/>
  <c r="N2" i="1"/>
  <c r="N14" i="1"/>
  <c r="N3" i="1"/>
  <c r="N5" i="1"/>
  <c r="N16" i="1"/>
  <c r="G4" i="1"/>
  <c r="E5" i="1"/>
  <c r="F4" i="1"/>
  <c r="D6" i="1" l="1"/>
  <c r="I5" i="1"/>
  <c r="E6" i="1"/>
  <c r="G5" i="1"/>
  <c r="F5" i="1"/>
  <c r="N19" i="1"/>
  <c r="N15" i="1"/>
  <c r="N4" i="1"/>
  <c r="N24" i="1"/>
  <c r="F6" i="1" l="1"/>
  <c r="E7" i="1"/>
  <c r="G6" i="1"/>
  <c r="I6" i="1"/>
  <c r="D7" i="1"/>
  <c r="I7" i="1" l="1"/>
  <c r="D8" i="1"/>
  <c r="G7" i="1"/>
  <c r="F7" i="1"/>
  <c r="E8" i="1"/>
  <c r="E9" i="1" l="1"/>
  <c r="G8" i="1"/>
  <c r="F8" i="1"/>
  <c r="D9" i="1"/>
  <c r="I8" i="1"/>
  <c r="D10" i="1" l="1"/>
  <c r="I9" i="1"/>
  <c r="G9" i="1"/>
  <c r="E10" i="1"/>
  <c r="F9" i="1"/>
  <c r="E11" i="1" l="1"/>
  <c r="F10" i="1"/>
  <c r="G10" i="1"/>
  <c r="D11" i="1"/>
  <c r="I10" i="1"/>
  <c r="I11" i="1" l="1"/>
  <c r="D12" i="1"/>
  <c r="F11" i="1"/>
  <c r="E12" i="1"/>
  <c r="G11" i="1"/>
  <c r="E13" i="1" l="1"/>
  <c r="G12" i="1"/>
  <c r="F12" i="1"/>
  <c r="I12" i="1"/>
  <c r="D13" i="1"/>
  <c r="I13" i="1" l="1"/>
  <c r="D14" i="1"/>
  <c r="G13" i="1"/>
  <c r="F13" i="1"/>
  <c r="E14" i="1"/>
  <c r="F14" i="1" l="1"/>
  <c r="G14" i="1"/>
  <c r="E15" i="1"/>
  <c r="D15" i="1"/>
  <c r="I14" i="1"/>
  <c r="E16" i="1" l="1"/>
  <c r="G15" i="1"/>
  <c r="F15" i="1"/>
  <c r="D16" i="1"/>
  <c r="I15" i="1"/>
  <c r="D17" i="1" l="1"/>
  <c r="I16" i="1"/>
  <c r="G16" i="1"/>
  <c r="F16" i="1"/>
  <c r="E17" i="1"/>
  <c r="G17" i="1" l="1"/>
  <c r="F17" i="1"/>
  <c r="E18" i="1"/>
  <c r="D18" i="1"/>
  <c r="I17" i="1"/>
  <c r="D19" i="1" l="1"/>
  <c r="I18" i="1"/>
  <c r="F18" i="1"/>
  <c r="E19" i="1"/>
  <c r="G18" i="1"/>
  <c r="G19" i="1" l="1"/>
  <c r="F19" i="1"/>
  <c r="E20" i="1"/>
  <c r="I19" i="1"/>
  <c r="D20" i="1"/>
  <c r="D21" i="1" l="1"/>
  <c r="I20" i="1"/>
  <c r="F20" i="1"/>
  <c r="E21" i="1"/>
  <c r="G20" i="1"/>
  <c r="G21" i="1" l="1"/>
  <c r="F21" i="1"/>
  <c r="E22" i="1"/>
  <c r="D22" i="1"/>
  <c r="I21" i="1"/>
  <c r="D23" i="1" l="1"/>
  <c r="I22" i="1"/>
  <c r="G22" i="1"/>
  <c r="F22" i="1"/>
  <c r="E23" i="1"/>
  <c r="F23" i="1" l="1"/>
  <c r="G23" i="1"/>
  <c r="E24" i="1"/>
  <c r="D24" i="1"/>
  <c r="I23" i="1"/>
  <c r="I24" i="1" l="1"/>
  <c r="D25" i="1"/>
  <c r="G24" i="1"/>
  <c r="E25" i="1"/>
  <c r="F24" i="1"/>
  <c r="G25" i="1" l="1"/>
  <c r="E26" i="1"/>
  <c r="F25" i="1"/>
  <c r="D26" i="1"/>
  <c r="I25" i="1"/>
  <c r="D27" i="1" l="1"/>
  <c r="I26" i="1"/>
  <c r="G26" i="1"/>
  <c r="F26" i="1"/>
  <c r="E27" i="1"/>
  <c r="F27" i="1" l="1"/>
  <c r="E28" i="1"/>
  <c r="G27" i="1"/>
  <c r="D28" i="1"/>
  <c r="I27" i="1"/>
  <c r="D29" i="1" l="1"/>
  <c r="I28" i="1"/>
  <c r="E29" i="1"/>
  <c r="G28" i="1"/>
  <c r="F28" i="1"/>
  <c r="F29" i="1" l="1"/>
  <c r="E30" i="1"/>
  <c r="G29" i="1"/>
  <c r="D30" i="1"/>
  <c r="I29" i="1"/>
  <c r="D31" i="1" l="1"/>
  <c r="I30" i="1"/>
  <c r="E31" i="1"/>
  <c r="F30" i="1"/>
  <c r="G30" i="1"/>
  <c r="G31" i="1" l="1"/>
  <c r="F31" i="1"/>
  <c r="E32" i="1"/>
  <c r="I31" i="1"/>
  <c r="D32" i="1"/>
  <c r="D33" i="1" l="1"/>
  <c r="I32" i="1"/>
  <c r="F32" i="1"/>
  <c r="E33" i="1"/>
  <c r="G32" i="1"/>
  <c r="E34" i="1" l="1"/>
  <c r="G33" i="1"/>
  <c r="F33" i="1"/>
  <c r="D34" i="1"/>
  <c r="I33" i="1"/>
  <c r="I34" i="1" l="1"/>
  <c r="D35" i="1"/>
  <c r="G34" i="1"/>
  <c r="E35" i="1"/>
  <c r="F34" i="1"/>
  <c r="E36" i="1" l="1"/>
  <c r="G35" i="1"/>
  <c r="F35" i="1"/>
  <c r="D36" i="1"/>
  <c r="I35" i="1"/>
  <c r="D37" i="1" l="1"/>
  <c r="I36" i="1"/>
  <c r="G36" i="1"/>
  <c r="F36" i="1"/>
  <c r="E37" i="1"/>
  <c r="E38" i="1" l="1"/>
  <c r="G37" i="1"/>
  <c r="F37" i="1"/>
  <c r="D38" i="1"/>
  <c r="I37" i="1"/>
  <c r="D39" i="1" l="1"/>
  <c r="I38" i="1"/>
  <c r="G38" i="1"/>
  <c r="F38" i="1"/>
  <c r="E39" i="1"/>
  <c r="F39" i="1" l="1"/>
  <c r="E40" i="1"/>
  <c r="G39" i="1"/>
  <c r="D40" i="1"/>
  <c r="I39" i="1"/>
  <c r="D41" i="1" l="1"/>
  <c r="I40" i="1"/>
  <c r="E41" i="1"/>
  <c r="G40" i="1"/>
  <c r="F40" i="1"/>
  <c r="F41" i="1" l="1"/>
  <c r="E42" i="1"/>
  <c r="G41" i="1"/>
  <c r="I41" i="1"/>
  <c r="D42" i="1"/>
  <c r="D43" i="1" l="1"/>
  <c r="I43" i="1" s="1"/>
  <c r="I42" i="1"/>
  <c r="E43" i="1"/>
  <c r="G42" i="1"/>
  <c r="F42" i="1"/>
  <c r="G43" i="1" l="1"/>
  <c r="F43" i="1"/>
</calcChain>
</file>

<file path=xl/sharedStrings.xml><?xml version="1.0" encoding="utf-8"?>
<sst xmlns="http://schemas.openxmlformats.org/spreadsheetml/2006/main" count="33" uniqueCount="26">
  <si>
    <t>w_m</t>
  </si>
  <si>
    <t>t_inter2</t>
  </si>
  <si>
    <t>t_extr1</t>
  </si>
  <si>
    <t>f_extr1</t>
  </si>
  <si>
    <t>f’_extr1</t>
  </si>
  <si>
    <t>f_inter2</t>
  </si>
  <si>
    <t>t_extr1_0</t>
  </si>
  <si>
    <t>T</t>
  </si>
  <si>
    <t>t_inter2_0</t>
  </si>
  <si>
    <t>P_inter</t>
  </si>
  <si>
    <t>e_dop</t>
  </si>
  <si>
    <t>x_m</t>
  </si>
  <si>
    <t xml:space="preserve"> </t>
  </si>
  <si>
    <t>f’(t)</t>
  </si>
  <si>
    <t>5*w_m*COS(w_m*t)-100*SIN(20*t)</t>
  </si>
  <si>
    <t>f(t)</t>
  </si>
  <si>
    <t>5*sin(w_m*t)+5*cos(20*t)</t>
  </si>
  <si>
    <t>t_i0</t>
  </si>
  <si>
    <t>t_i1</t>
  </si>
  <si>
    <t>t_i2</t>
  </si>
  <si>
    <t>t_extr2_1</t>
  </si>
  <si>
    <t>t_inter2_1</t>
  </si>
  <si>
    <t>t_e0</t>
  </si>
  <si>
    <t>t_e1</t>
  </si>
  <si>
    <t>t_extr1_1</t>
  </si>
  <si>
    <t>t_inter2_2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</si>
</sst>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Segoe UI"/>
      <family val="2"/>
      <charset val="204"/>
    </font>
    <font>
      <b/>
      <sz val="11"/>
      <color theme="1"/>
      <name val="Segoe UI"/>
      <family val="2"/>
      <charset val="204"/>
    </font>
    <font>
      <i/>
      <sz val="11"/>
      <color theme="1"/>
      <name val="Segoe U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2" fillId="0" borderId="0" xfId="0" applyFont="1"/>
    <xf numFmtId="0" fontId="3" fillId="0" borderId="0" xfId="0" applyFont="1"/>
    <xf numFmtId="0" fontId="2" fillId="2" borderId="0" xfId="0" applyFont="1" applyFill="1"/>
    <xf numFmtId="0" fontId="2" fillId="3" borderId="0" xfId="0" applyFont="1" applyFill="1"/>
    <xf numFmtId="0" fontId="1" fillId="0" borderId="0" xfId="0" applyFont="1" applyAlignment="1"/>
    <xf numFmtId="0" fontId="1" fillId="0" borderId="0" xfId="0" applyFont="1" applyFill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[1]Sheet1!$F$1</c:f>
              <c:strCache>
                <c:ptCount val="1"/>
                <c:pt idx="0">
                  <c:v>f_extr1</c:v>
                </c:pt>
              </c:strCache>
            </c:strRef>
          </c:tx>
          <c:spPr>
            <a:ln w="28575">
              <a:solidFill>
                <a:schemeClr val="accent1">
                  <a:alpha val="2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[1]Sheet1!$E$2:$E$43</c:f>
              <c:numCache>
                <c:formatCode>General</c:formatCode>
                <c:ptCount val="42"/>
                <c:pt idx="0">
                  <c:v>0</c:v>
                </c:pt>
                <c:pt idx="1">
                  <c:v>6.3245553203367588E-3</c:v>
                </c:pt>
                <c:pt idx="2">
                  <c:v>1.2649110640673518E-2</c:v>
                </c:pt>
                <c:pt idx="3">
                  <c:v>1.8973665961010275E-2</c:v>
                </c:pt>
                <c:pt idx="4">
                  <c:v>2.5298221281347035E-2</c:v>
                </c:pt>
                <c:pt idx="5">
                  <c:v>3.1622776601683791E-2</c:v>
                </c:pt>
                <c:pt idx="6">
                  <c:v>3.7947331922020551E-2</c:v>
                </c:pt>
                <c:pt idx="7">
                  <c:v>4.4271887242357311E-2</c:v>
                </c:pt>
                <c:pt idx="8">
                  <c:v>5.059644256269407E-2</c:v>
                </c:pt>
                <c:pt idx="9">
                  <c:v>5.692099788303083E-2</c:v>
                </c:pt>
                <c:pt idx="10">
                  <c:v>6.3245553203367583E-2</c:v>
                </c:pt>
                <c:pt idx="11">
                  <c:v>6.9570108523704335E-2</c:v>
                </c:pt>
                <c:pt idx="12">
                  <c:v>7.5894663844041088E-2</c:v>
                </c:pt>
                <c:pt idx="13">
                  <c:v>8.2219219164377841E-2</c:v>
                </c:pt>
                <c:pt idx="14">
                  <c:v>8.8543774484714594E-2</c:v>
                </c:pt>
                <c:pt idx="15">
                  <c:v>9.4868329805051346E-2</c:v>
                </c:pt>
                <c:pt idx="16">
                  <c:v>0.1011928851253881</c:v>
                </c:pt>
                <c:pt idx="17">
                  <c:v>0.10751744044572485</c:v>
                </c:pt>
                <c:pt idx="18">
                  <c:v>0.1138419957660616</c:v>
                </c:pt>
                <c:pt idx="19">
                  <c:v>0.12016655108639836</c:v>
                </c:pt>
                <c:pt idx="20">
                  <c:v>0.12649110640673511</c:v>
                </c:pt>
                <c:pt idx="21">
                  <c:v>0.13281566172707188</c:v>
                </c:pt>
                <c:pt idx="22">
                  <c:v>0.13914021704740864</c:v>
                </c:pt>
                <c:pt idx="23">
                  <c:v>0.14546477236774541</c:v>
                </c:pt>
                <c:pt idx="24">
                  <c:v>0.15178932768808218</c:v>
                </c:pt>
                <c:pt idx="25">
                  <c:v>0.15811388300841894</c:v>
                </c:pt>
                <c:pt idx="26">
                  <c:v>0.16443843832875571</c:v>
                </c:pt>
                <c:pt idx="27">
                  <c:v>0.17076299364909248</c:v>
                </c:pt>
                <c:pt idx="28">
                  <c:v>0.17708754896942924</c:v>
                </c:pt>
                <c:pt idx="29">
                  <c:v>0.18341210428976601</c:v>
                </c:pt>
                <c:pt idx="30">
                  <c:v>0.18973665961010278</c:v>
                </c:pt>
                <c:pt idx="31">
                  <c:v>0.19606121493043954</c:v>
                </c:pt>
                <c:pt idx="32">
                  <c:v>0.20238577025077631</c:v>
                </c:pt>
                <c:pt idx="33">
                  <c:v>0.20871032557111308</c:v>
                </c:pt>
                <c:pt idx="34">
                  <c:v>0.21503488089144984</c:v>
                </c:pt>
                <c:pt idx="35">
                  <c:v>0.22135943621178661</c:v>
                </c:pt>
                <c:pt idx="36">
                  <c:v>0.22768399153212338</c:v>
                </c:pt>
                <c:pt idx="37">
                  <c:v>0.23400854685246014</c:v>
                </c:pt>
                <c:pt idx="38">
                  <c:v>0.24033310217279691</c:v>
                </c:pt>
                <c:pt idx="39">
                  <c:v>0.24665765749313368</c:v>
                </c:pt>
                <c:pt idx="40">
                  <c:v>0.25298221281347044</c:v>
                </c:pt>
                <c:pt idx="41">
                  <c:v>0.25930676813380721</c:v>
                </c:pt>
              </c:numCache>
            </c:numRef>
          </c:xVal>
          <c:yVal>
            <c:numRef>
              <c:f>[1]Sheet1!$F$2:$F$43</c:f>
              <c:numCache>
                <c:formatCode>General</c:formatCode>
                <c:ptCount val="42"/>
                <c:pt idx="0">
                  <c:v>5</c:v>
                </c:pt>
                <c:pt idx="1">
                  <c:v>6.5149712694329436</c:v>
                </c:pt>
                <c:pt idx="2">
                  <c:v>7.7964871010443844</c:v>
                </c:pt>
                <c:pt idx="3">
                  <c:v>8.707543800446107</c:v>
                </c:pt>
                <c:pt idx="4">
                  <c:v>9.1414410584214743</c:v>
                </c:pt>
                <c:pt idx="5">
                  <c:v>9.0326246333734019</c:v>
                </c:pt>
                <c:pt idx="6">
                  <c:v>8.3635472467444814</c:v>
                </c:pt>
                <c:pt idx="7">
                  <c:v>7.1668615492418519</c:v>
                </c:pt>
                <c:pt idx="8">
                  <c:v>5.5227204472911495</c:v>
                </c:pt>
                <c:pt idx="9">
                  <c:v>3.5514439107688438</c:v>
                </c:pt>
                <c:pt idx="10">
                  <c:v>1.4022696552794605</c:v>
                </c:pt>
                <c:pt idx="11">
                  <c:v>-0.76070762187162744</c:v>
                </c:pt>
                <c:pt idx="12">
                  <c:v>-2.7740258630695545</c:v>
                </c:pt>
                <c:pt idx="13">
                  <c:v>-4.4902505522914717</c:v>
                </c:pt>
                <c:pt idx="14">
                  <c:v>-5.791761224956387</c:v>
                </c:pt>
                <c:pt idx="15">
                  <c:v>-6.6015757192915689</c:v>
                </c:pt>
                <c:pt idx="16">
                  <c:v>-6.8901521580287675</c:v>
                </c:pt>
                <c:pt idx="17">
                  <c:v>-6.677507410710068</c:v>
                </c:pt>
                <c:pt idx="18">
                  <c:v>-6.0304549116134147</c:v>
                </c:pt>
                <c:pt idx="19">
                  <c:v>-5.0552481747017026</c:v>
                </c:pt>
                <c:pt idx="20">
                  <c:v>-3.8863712186634674</c:v>
                </c:pt>
                <c:pt idx="21">
                  <c:v>-2.6725982945490543</c:v>
                </c:pt>
                <c:pt idx="22">
                  <c:v>-1.5617150092113015</c:v>
                </c:pt>
                <c:pt idx="23">
                  <c:v>-0.68542443126044184</c:v>
                </c:pt>
                <c:pt idx="24">
                  <c:v>-0.14594203245655457</c:v>
                </c:pt>
                <c:pt idx="25">
                  <c:v>-5.6143355762463543E-3</c:v>
                </c:pt>
                <c:pt idx="26">
                  <c:v>-0.28059469162562145</c:v>
                </c:pt>
                <c:pt idx="27">
                  <c:v>-0.93920561466377261</c:v>
                </c:pt>
                <c:pt idx="28">
                  <c:v>-1.9051506517548349</c:v>
                </c:pt>
                <c:pt idx="29">
                  <c:v>-3.0652561433045689</c:v>
                </c:pt>
                <c:pt idx="30">
                  <c:v>-4.2809723237481601</c:v>
                </c:pt>
                <c:pt idx="31">
                  <c:v>-5.4024887670854786</c:v>
                </c:pt>
                <c:pt idx="32">
                  <c:v>-6.284058355762042</c:v>
                </c:pt>
                <c:pt idx="33">
                  <c:v>-6.7990026358095736</c:v>
                </c:pt>
                <c:pt idx="34">
                  <c:v>-6.8529016702276682</c:v>
                </c:pt>
                <c:pt idx="35">
                  <c:v>-6.3936503380596239</c:v>
                </c:pt>
                <c:pt idx="36">
                  <c:v>-5.4173727327606445</c:v>
                </c:pt>
                <c:pt idx="37">
                  <c:v>-3.969596193614469</c:v>
                </c:pt>
                <c:pt idx="38">
                  <c:v>-2.1415559244391198</c:v>
                </c:pt>
                <c:pt idx="39">
                  <c:v>-6.1983573316771734E-2</c:v>
                </c:pt>
                <c:pt idx="40">
                  <c:v>2.1148192680546694</c:v>
                </c:pt>
                <c:pt idx="41">
                  <c:v>4.223453319014661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3D-4BE2-9C50-0200BD4BCEBA}"/>
            </c:ext>
          </c:extLst>
        </c:ser>
        <c:ser>
          <c:idx val="1"/>
          <c:order val="1"/>
          <c:spPr>
            <a:ln w="28575">
              <a:solidFill>
                <a:schemeClr val="accent2">
                  <a:alpha val="2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[1]Sheet1!$J$11:$J$16</c:f>
              <c:numCache>
                <c:formatCode>General</c:formatCode>
                <c:ptCount val="6"/>
                <c:pt idx="0">
                  <c:v>6.3245553203367588E-3</c:v>
                </c:pt>
                <c:pt idx="1">
                  <c:v>7.5894663844041105E-3</c:v>
                </c:pt>
                <c:pt idx="2">
                  <c:v>8.8543774484714614E-3</c:v>
                </c:pt>
                <c:pt idx="3">
                  <c:v>1.0119288512538814E-2</c:v>
                </c:pt>
                <c:pt idx="4">
                  <c:v>1.1384199576606167E-2</c:v>
                </c:pt>
                <c:pt idx="5">
                  <c:v>1.2649110640673516E-2</c:v>
                </c:pt>
              </c:numCache>
            </c:numRef>
          </c:xVal>
          <c:yVal>
            <c:numRef>
              <c:f>[1]Sheet1!$K$11:$K$16</c:f>
              <c:numCache>
                <c:formatCode>General</c:formatCode>
                <c:ptCount val="6"/>
                <c:pt idx="0">
                  <c:v>6.5149712694329436</c:v>
                </c:pt>
                <c:pt idx="1">
                  <c:v>6.7995616028426404</c:v>
                </c:pt>
                <c:pt idx="2">
                  <c:v>7.0841519362523373</c:v>
                </c:pt>
                <c:pt idx="3">
                  <c:v>7.368742269662035</c:v>
                </c:pt>
                <c:pt idx="4">
                  <c:v>7.6533326030717319</c:v>
                </c:pt>
                <c:pt idx="5">
                  <c:v>7.9379229364814279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3D-4BE2-9C50-0200BD4BCEBA}"/>
            </c:ext>
          </c:extLst>
        </c:ser>
        <c:ser>
          <c:idx val="2"/>
          <c:order val="2"/>
          <c:spPr>
            <a:ln w="28575">
              <a:solidFill>
                <a:schemeClr val="accent3">
                  <a:alpha val="2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3"/>
              </a:solidFill>
              <a:ln w="9525" cap="flat" cmpd="sng" algn="ctr">
                <a:solidFill>
                  <a:schemeClr val="accent3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[1]Sheet1!$J$2:$J$7</c:f>
              <c:numCache>
                <c:formatCode>General</c:formatCode>
                <c:ptCount val="6"/>
                <c:pt idx="0">
                  <c:v>0</c:v>
                </c:pt>
                <c:pt idx="1">
                  <c:v>1.2649110640673518E-3</c:v>
                </c:pt>
                <c:pt idx="2">
                  <c:v>2.5298221281347035E-3</c:v>
                </c:pt>
                <c:pt idx="3">
                  <c:v>3.7947331922020553E-3</c:v>
                </c:pt>
                <c:pt idx="4">
                  <c:v>5.059644256269407E-3</c:v>
                </c:pt>
                <c:pt idx="5">
                  <c:v>6.3245553203367579E-3</c:v>
                </c:pt>
              </c:numCache>
            </c:numRef>
          </c:xVal>
          <c:yVal>
            <c:numRef>
              <c:f>[1]Sheet1!$K$2:$K$7</c:f>
              <c:numCache>
                <c:formatCode>General</c:formatCode>
                <c:ptCount val="6"/>
                <c:pt idx="0">
                  <c:v>5</c:v>
                </c:pt>
                <c:pt idx="1">
                  <c:v>5.316227766016838</c:v>
                </c:pt>
                <c:pt idx="2">
                  <c:v>5.632455532033676</c:v>
                </c:pt>
                <c:pt idx="3">
                  <c:v>5.948683298050514</c:v>
                </c:pt>
                <c:pt idx="4">
                  <c:v>6.264911064067352</c:v>
                </c:pt>
                <c:pt idx="5">
                  <c:v>6.5811388300841891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43D-4BE2-9C50-0200BD4BCE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07006"/>
        <c:axId val="33817934"/>
      </c:scatterChart>
      <c:valAx>
        <c:axId val="4640700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817934"/>
        <c:crosses val="autoZero"/>
        <c:crossBetween val="midCat"/>
      </c:valAx>
      <c:valAx>
        <c:axId val="3381793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40700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span"/>
    <c:showDLblsOverMax val="1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[1]Sheet1!$I$1</c:f>
              <c:strCache>
                <c:ptCount val="1"/>
                <c:pt idx="0">
                  <c:v>f_inter2</c:v>
                </c:pt>
              </c:strCache>
            </c:strRef>
          </c:tx>
          <c:spPr>
            <a:ln w="28575">
              <a:solidFill>
                <a:schemeClr val="accent1">
                  <a:alpha val="2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[1]Sheet1!$D$2:$D$43</c:f>
              <c:numCache>
                <c:formatCode>General</c:formatCode>
                <c:ptCount val="42"/>
                <c:pt idx="0">
                  <c:v>0</c:v>
                </c:pt>
                <c:pt idx="1">
                  <c:v>1.8410328165031777E-2</c:v>
                </c:pt>
                <c:pt idx="2">
                  <c:v>3.6820656330063553E-2</c:v>
                </c:pt>
                <c:pt idx="3">
                  <c:v>5.523098449509533E-2</c:v>
                </c:pt>
                <c:pt idx="4">
                  <c:v>7.3641312660127106E-2</c:v>
                </c:pt>
                <c:pt idx="5">
                  <c:v>9.2051640825158876E-2</c:v>
                </c:pt>
                <c:pt idx="6">
                  <c:v>0.11046196899019065</c:v>
                </c:pt>
                <c:pt idx="7">
                  <c:v>0.12887229715522242</c:v>
                </c:pt>
                <c:pt idx="8">
                  <c:v>0.14728262532025418</c:v>
                </c:pt>
                <c:pt idx="9">
                  <c:v>0.16569295348528595</c:v>
                </c:pt>
                <c:pt idx="10">
                  <c:v>0.18410328165031772</c:v>
                </c:pt>
                <c:pt idx="11">
                  <c:v>0.20251360981534949</c:v>
                </c:pt>
                <c:pt idx="12">
                  <c:v>0.22092393798038126</c:v>
                </c:pt>
                <c:pt idx="13">
                  <c:v>0.23933426614541303</c:v>
                </c:pt>
                <c:pt idx="14">
                  <c:v>0.25774459431044483</c:v>
                </c:pt>
                <c:pt idx="15">
                  <c:v>0.27615492247547663</c:v>
                </c:pt>
                <c:pt idx="16">
                  <c:v>0.29456525064050842</c:v>
                </c:pt>
                <c:pt idx="17">
                  <c:v>0.31297557880554022</c:v>
                </c:pt>
                <c:pt idx="18">
                  <c:v>0.33138590697057202</c:v>
                </c:pt>
                <c:pt idx="19">
                  <c:v>0.34979623513560382</c:v>
                </c:pt>
                <c:pt idx="20">
                  <c:v>0.36820656330063561</c:v>
                </c:pt>
                <c:pt idx="21">
                  <c:v>0.38661689146566741</c:v>
                </c:pt>
                <c:pt idx="22">
                  <c:v>0.40502721963069921</c:v>
                </c:pt>
                <c:pt idx="23">
                  <c:v>0.42343754779573101</c:v>
                </c:pt>
                <c:pt idx="24">
                  <c:v>0.4418478759607628</c:v>
                </c:pt>
                <c:pt idx="25">
                  <c:v>0.4602582041257946</c:v>
                </c:pt>
                <c:pt idx="26">
                  <c:v>0.4786685322908264</c:v>
                </c:pt>
                <c:pt idx="27">
                  <c:v>0.4970788604558582</c:v>
                </c:pt>
                <c:pt idx="28">
                  <c:v>0.51548918862088999</c:v>
                </c:pt>
                <c:pt idx="29">
                  <c:v>0.53389951678592174</c:v>
                </c:pt>
                <c:pt idx="30">
                  <c:v>0.55230984495095348</c:v>
                </c:pt>
                <c:pt idx="31">
                  <c:v>0.57072017311598522</c:v>
                </c:pt>
                <c:pt idx="32">
                  <c:v>0.58913050128101696</c:v>
                </c:pt>
                <c:pt idx="33">
                  <c:v>0.6075408294460487</c:v>
                </c:pt>
                <c:pt idx="34">
                  <c:v>0.62595115761108044</c:v>
                </c:pt>
                <c:pt idx="35">
                  <c:v>0.64436148577611219</c:v>
                </c:pt>
                <c:pt idx="36">
                  <c:v>0.66277181394114393</c:v>
                </c:pt>
                <c:pt idx="37">
                  <c:v>0.68118214210617567</c:v>
                </c:pt>
                <c:pt idx="38">
                  <c:v>0.69959247027120741</c:v>
                </c:pt>
                <c:pt idx="39">
                  <c:v>0.71800279843623915</c:v>
                </c:pt>
                <c:pt idx="40">
                  <c:v>0.7364131266012709</c:v>
                </c:pt>
                <c:pt idx="41">
                  <c:v>0.75482345476630264</c:v>
                </c:pt>
              </c:numCache>
            </c:numRef>
          </c:xVal>
          <c:yVal>
            <c:numRef>
              <c:f>[1]Sheet1!$I$2:$I$43</c:f>
              <c:numCache>
                <c:formatCode>General</c:formatCode>
                <c:ptCount val="42"/>
                <c:pt idx="0">
                  <c:v>5</c:v>
                </c:pt>
                <c:pt idx="1">
                  <c:v>8.6444437236770675</c:v>
                </c:pt>
                <c:pt idx="2">
                  <c:v>8.5229508932756026</c:v>
                </c:pt>
                <c:pt idx="3">
                  <c:v>4.1021749705216575</c:v>
                </c:pt>
                <c:pt idx="4">
                  <c:v>-2.0836409278238222</c:v>
                </c:pt>
                <c:pt idx="5">
                  <c:v>-6.3046831222680844</c:v>
                </c:pt>
                <c:pt idx="6">
                  <c:v>-6.4246514877159022</c:v>
                </c:pt>
                <c:pt idx="7">
                  <c:v>-3.4265145081963944</c:v>
                </c:pt>
                <c:pt idx="8">
                  <c:v>-0.49230898754181851</c:v>
                </c:pt>
                <c:pt idx="9">
                  <c:v>-0.38255451503017035</c:v>
                </c:pt>
                <c:pt idx="10">
                  <c:v>-3.1980630904898302</c:v>
                </c:pt>
                <c:pt idx="11">
                  <c:v>-6.2984771893385201</c:v>
                </c:pt>
                <c:pt idx="12">
                  <c:v>-6.442079619021241</c:v>
                </c:pt>
                <c:pt idx="13">
                  <c:v>-2.4506579708356697</c:v>
                </c:pt>
                <c:pt idx="14">
                  <c:v>3.7179228521831185</c:v>
                </c:pt>
                <c:pt idx="15">
                  <c:v>8.3550301741354822</c:v>
                </c:pt>
                <c:pt idx="16">
                  <c:v>8.7726159779937589</c:v>
                </c:pt>
                <c:pt idx="17">
                  <c:v>5.2943478618983102</c:v>
                </c:pt>
                <c:pt idx="18">
                  <c:v>0.91261177474141686</c:v>
                </c:pt>
                <c:pt idx="19">
                  <c:v>-1.106188187937196</c:v>
                </c:pt>
                <c:pt idx="20">
                  <c:v>0.22626604047463461</c:v>
                </c:pt>
                <c:pt idx="21">
                  <c:v>2.9213292381983456</c:v>
                </c:pt>
                <c:pt idx="22">
                  <c:v>3.7084140341281211</c:v>
                </c:pt>
                <c:pt idx="23">
                  <c:v>0.76939163775534114</c:v>
                </c:pt>
                <c:pt idx="24">
                  <c:v>-4.6661183336718146</c:v>
                </c:pt>
                <c:pt idx="25">
                  <c:v>-9.1450515841619726</c:v>
                </c:pt>
                <c:pt idx="26">
                  <c:v>-9.6038545872079535</c:v>
                </c:pt>
                <c:pt idx="27">
                  <c:v>-5.7230279005293276</c:v>
                </c:pt>
                <c:pt idx="28">
                  <c:v>-0.17356140900172923</c:v>
                </c:pt>
                <c:pt idx="29">
                  <c:v>3.4384555123572955</c:v>
                </c:pt>
                <c:pt idx="30">
                  <c:v>3.3140116709525147</c:v>
                </c:pt>
                <c:pt idx="31">
                  <c:v>0.73996215660845177</c:v>
                </c:pt>
                <c:pt idx="32">
                  <c:v>-1.0858734745409206</c:v>
                </c:pt>
                <c:pt idx="33">
                  <c:v>0.26526757318320726</c:v>
                </c:pt>
                <c:pt idx="34">
                  <c:v>4.4039344132392761</c:v>
                </c:pt>
                <c:pt idx="35">
                  <c:v>8.3390780620446705</c:v>
                </c:pt>
                <c:pt idx="36">
                  <c:v>8.8016532259132561</c:v>
                </c:pt>
                <c:pt idx="37">
                  <c:v>4.8464062735758606</c:v>
                </c:pt>
                <c:pt idx="38">
                  <c:v>-1.3243717898013478</c:v>
                </c:pt>
                <c:pt idx="39">
                  <c:v>-5.9756440044956225</c:v>
                </c:pt>
                <c:pt idx="40">
                  <c:v>-6.6351247410612473</c:v>
                </c:pt>
                <c:pt idx="41">
                  <c:v>-3.8837132289415086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DF-4D64-9181-ABDC5B877C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21785"/>
        <c:axId val="85579281"/>
      </c:scatterChart>
      <c:valAx>
        <c:axId val="2152178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579281"/>
        <c:crosses val="autoZero"/>
        <c:crossBetween val="midCat"/>
      </c:valAx>
      <c:valAx>
        <c:axId val="8557928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52178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span"/>
    <c:showDLblsOverMax val="1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[1]Sheet1!$F$1</c:f>
              <c:strCache>
                <c:ptCount val="1"/>
                <c:pt idx="0">
                  <c:v>f_extr1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xVal>
            <c:numRef>
              <c:f>[1]Sheet1!$E$2:$E$43</c:f>
              <c:numCache>
                <c:formatCode>General</c:formatCode>
                <c:ptCount val="42"/>
                <c:pt idx="0">
                  <c:v>0</c:v>
                </c:pt>
                <c:pt idx="1">
                  <c:v>6.3245553203367588E-3</c:v>
                </c:pt>
                <c:pt idx="2">
                  <c:v>1.2649110640673518E-2</c:v>
                </c:pt>
                <c:pt idx="3">
                  <c:v>1.8973665961010275E-2</c:v>
                </c:pt>
                <c:pt idx="4">
                  <c:v>2.5298221281347035E-2</c:v>
                </c:pt>
                <c:pt idx="5">
                  <c:v>3.1622776601683791E-2</c:v>
                </c:pt>
                <c:pt idx="6">
                  <c:v>3.7947331922020551E-2</c:v>
                </c:pt>
                <c:pt idx="7">
                  <c:v>4.4271887242357311E-2</c:v>
                </c:pt>
                <c:pt idx="8">
                  <c:v>5.059644256269407E-2</c:v>
                </c:pt>
                <c:pt idx="9">
                  <c:v>5.692099788303083E-2</c:v>
                </c:pt>
                <c:pt idx="10">
                  <c:v>6.3245553203367583E-2</c:v>
                </c:pt>
                <c:pt idx="11">
                  <c:v>6.9570108523704335E-2</c:v>
                </c:pt>
                <c:pt idx="12">
                  <c:v>7.5894663844041088E-2</c:v>
                </c:pt>
                <c:pt idx="13">
                  <c:v>8.2219219164377841E-2</c:v>
                </c:pt>
                <c:pt idx="14">
                  <c:v>8.8543774484714594E-2</c:v>
                </c:pt>
                <c:pt idx="15">
                  <c:v>9.4868329805051346E-2</c:v>
                </c:pt>
                <c:pt idx="16">
                  <c:v>0.1011928851253881</c:v>
                </c:pt>
                <c:pt idx="17">
                  <c:v>0.10751744044572485</c:v>
                </c:pt>
                <c:pt idx="18">
                  <c:v>0.1138419957660616</c:v>
                </c:pt>
                <c:pt idx="19">
                  <c:v>0.12016655108639836</c:v>
                </c:pt>
                <c:pt idx="20">
                  <c:v>0.12649110640673511</c:v>
                </c:pt>
                <c:pt idx="21">
                  <c:v>0.13281566172707188</c:v>
                </c:pt>
                <c:pt idx="22">
                  <c:v>0.13914021704740864</c:v>
                </c:pt>
                <c:pt idx="23">
                  <c:v>0.14546477236774541</c:v>
                </c:pt>
                <c:pt idx="24">
                  <c:v>0.15178932768808218</c:v>
                </c:pt>
                <c:pt idx="25">
                  <c:v>0.15811388300841894</c:v>
                </c:pt>
                <c:pt idx="26">
                  <c:v>0.16443843832875571</c:v>
                </c:pt>
                <c:pt idx="27">
                  <c:v>0.17076299364909248</c:v>
                </c:pt>
                <c:pt idx="28">
                  <c:v>0.17708754896942924</c:v>
                </c:pt>
                <c:pt idx="29">
                  <c:v>0.18341210428976601</c:v>
                </c:pt>
                <c:pt idx="30">
                  <c:v>0.18973665961010278</c:v>
                </c:pt>
                <c:pt idx="31">
                  <c:v>0.19606121493043954</c:v>
                </c:pt>
                <c:pt idx="32">
                  <c:v>0.20238577025077631</c:v>
                </c:pt>
                <c:pt idx="33">
                  <c:v>0.20871032557111308</c:v>
                </c:pt>
                <c:pt idx="34">
                  <c:v>0.21503488089144984</c:v>
                </c:pt>
                <c:pt idx="35">
                  <c:v>0.22135943621178661</c:v>
                </c:pt>
                <c:pt idx="36">
                  <c:v>0.22768399153212338</c:v>
                </c:pt>
                <c:pt idx="37">
                  <c:v>0.23400854685246014</c:v>
                </c:pt>
                <c:pt idx="38">
                  <c:v>0.24033310217279691</c:v>
                </c:pt>
                <c:pt idx="39">
                  <c:v>0.24665765749313368</c:v>
                </c:pt>
                <c:pt idx="40">
                  <c:v>0.25298221281347044</c:v>
                </c:pt>
                <c:pt idx="41">
                  <c:v>0.25930676813380721</c:v>
                </c:pt>
              </c:numCache>
            </c:numRef>
          </c:xVal>
          <c:yVal>
            <c:numRef>
              <c:f>[1]Sheet1!$F$2:$F$43</c:f>
              <c:numCache>
                <c:formatCode>General</c:formatCode>
                <c:ptCount val="42"/>
                <c:pt idx="0">
                  <c:v>5</c:v>
                </c:pt>
                <c:pt idx="1">
                  <c:v>6.5149712694329436</c:v>
                </c:pt>
                <c:pt idx="2">
                  <c:v>7.7964871010443844</c:v>
                </c:pt>
                <c:pt idx="3">
                  <c:v>8.707543800446107</c:v>
                </c:pt>
                <c:pt idx="4">
                  <c:v>9.1414410584214743</c:v>
                </c:pt>
                <c:pt idx="5">
                  <c:v>9.0326246333734019</c:v>
                </c:pt>
                <c:pt idx="6">
                  <c:v>8.3635472467444814</c:v>
                </c:pt>
                <c:pt idx="7">
                  <c:v>7.1668615492418519</c:v>
                </c:pt>
                <c:pt idx="8">
                  <c:v>5.5227204472911495</c:v>
                </c:pt>
                <c:pt idx="9">
                  <c:v>3.5514439107688438</c:v>
                </c:pt>
                <c:pt idx="10">
                  <c:v>1.4022696552794605</c:v>
                </c:pt>
                <c:pt idx="11">
                  <c:v>-0.76070762187162744</c:v>
                </c:pt>
                <c:pt idx="12">
                  <c:v>-2.7740258630695545</c:v>
                </c:pt>
                <c:pt idx="13">
                  <c:v>-4.4902505522914717</c:v>
                </c:pt>
                <c:pt idx="14">
                  <c:v>-5.791761224956387</c:v>
                </c:pt>
                <c:pt idx="15">
                  <c:v>-6.6015757192915689</c:v>
                </c:pt>
                <c:pt idx="16">
                  <c:v>-6.8901521580287675</c:v>
                </c:pt>
                <c:pt idx="17">
                  <c:v>-6.677507410710068</c:v>
                </c:pt>
                <c:pt idx="18">
                  <c:v>-6.0304549116134147</c:v>
                </c:pt>
                <c:pt idx="19">
                  <c:v>-5.0552481747017026</c:v>
                </c:pt>
                <c:pt idx="20">
                  <c:v>-3.8863712186634674</c:v>
                </c:pt>
                <c:pt idx="21">
                  <c:v>-2.6725982945490543</c:v>
                </c:pt>
                <c:pt idx="22">
                  <c:v>-1.5617150092113015</c:v>
                </c:pt>
                <c:pt idx="23">
                  <c:v>-0.68542443126044184</c:v>
                </c:pt>
                <c:pt idx="24">
                  <c:v>-0.14594203245655457</c:v>
                </c:pt>
                <c:pt idx="25">
                  <c:v>-5.6143355762463543E-3</c:v>
                </c:pt>
                <c:pt idx="26">
                  <c:v>-0.28059469162562145</c:v>
                </c:pt>
                <c:pt idx="27">
                  <c:v>-0.93920561466377261</c:v>
                </c:pt>
                <c:pt idx="28">
                  <c:v>-1.9051506517548349</c:v>
                </c:pt>
                <c:pt idx="29">
                  <c:v>-3.0652561433045689</c:v>
                </c:pt>
                <c:pt idx="30">
                  <c:v>-4.2809723237481601</c:v>
                </c:pt>
                <c:pt idx="31">
                  <c:v>-5.4024887670854786</c:v>
                </c:pt>
                <c:pt idx="32">
                  <c:v>-6.284058355762042</c:v>
                </c:pt>
                <c:pt idx="33">
                  <c:v>-6.7990026358095736</c:v>
                </c:pt>
                <c:pt idx="34">
                  <c:v>-6.8529016702276682</c:v>
                </c:pt>
                <c:pt idx="35">
                  <c:v>-6.3936503380596239</c:v>
                </c:pt>
                <c:pt idx="36">
                  <c:v>-5.4173727327606445</c:v>
                </c:pt>
                <c:pt idx="37">
                  <c:v>-3.969596193614469</c:v>
                </c:pt>
                <c:pt idx="38">
                  <c:v>-2.1415559244391198</c:v>
                </c:pt>
                <c:pt idx="39">
                  <c:v>-6.1983573316771734E-2</c:v>
                </c:pt>
                <c:pt idx="40">
                  <c:v>2.1148192680546694</c:v>
                </c:pt>
                <c:pt idx="41">
                  <c:v>4.223453319014661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266-427A-B8B2-9D079146EB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5939072"/>
        <c:axId val="1315935328"/>
      </c:scatterChart>
      <c:scatterChart>
        <c:scatterStyle val="lineMarker"/>
        <c:varyColors val="0"/>
        <c:ser>
          <c:idx val="1"/>
          <c:order val="1"/>
          <c:tx>
            <c:v>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xVal>
            <c:numRef>
              <c:f>([1]Sheet1!$J$2:$J$7,[1]Sheet1!$J$11:$J$16)</c:f>
              <c:numCache>
                <c:formatCode>General</c:formatCode>
                <c:ptCount val="12"/>
                <c:pt idx="0">
                  <c:v>0</c:v>
                </c:pt>
                <c:pt idx="1">
                  <c:v>1.2649110640673518E-3</c:v>
                </c:pt>
                <c:pt idx="2">
                  <c:v>2.5298221281347035E-3</c:v>
                </c:pt>
                <c:pt idx="3">
                  <c:v>3.7947331922020553E-3</c:v>
                </c:pt>
                <c:pt idx="4">
                  <c:v>5.059644256269407E-3</c:v>
                </c:pt>
                <c:pt idx="5">
                  <c:v>6.3245553203367579E-3</c:v>
                </c:pt>
                <c:pt idx="6">
                  <c:v>6.3245553203367588E-3</c:v>
                </c:pt>
                <c:pt idx="7">
                  <c:v>7.5894663844041105E-3</c:v>
                </c:pt>
                <c:pt idx="8">
                  <c:v>8.8543774484714614E-3</c:v>
                </c:pt>
                <c:pt idx="9">
                  <c:v>1.0119288512538814E-2</c:v>
                </c:pt>
                <c:pt idx="10">
                  <c:v>1.1384199576606167E-2</c:v>
                </c:pt>
                <c:pt idx="11">
                  <c:v>1.2649110640673516E-2</c:v>
                </c:pt>
              </c:numCache>
            </c:numRef>
          </c:xVal>
          <c:yVal>
            <c:numRef>
              <c:f>([1]Sheet1!$K$2:$K$7,[1]Sheet1!$K$11:$K$16)</c:f>
              <c:numCache>
                <c:formatCode>General</c:formatCode>
                <c:ptCount val="12"/>
                <c:pt idx="0">
                  <c:v>5</c:v>
                </c:pt>
                <c:pt idx="1">
                  <c:v>5.316227766016838</c:v>
                </c:pt>
                <c:pt idx="2">
                  <c:v>5.632455532033676</c:v>
                </c:pt>
                <c:pt idx="3">
                  <c:v>5.948683298050514</c:v>
                </c:pt>
                <c:pt idx="4">
                  <c:v>6.264911064067352</c:v>
                </c:pt>
                <c:pt idx="5">
                  <c:v>6.5811388300841891</c:v>
                </c:pt>
                <c:pt idx="6">
                  <c:v>6.5149712694329436</c:v>
                </c:pt>
                <c:pt idx="7">
                  <c:v>6.7995616028426404</c:v>
                </c:pt>
                <c:pt idx="8">
                  <c:v>7.0841519362523373</c:v>
                </c:pt>
                <c:pt idx="9">
                  <c:v>7.368742269662035</c:v>
                </c:pt>
                <c:pt idx="10">
                  <c:v>7.6533326030717319</c:v>
                </c:pt>
                <c:pt idx="11">
                  <c:v>7.9379229364814279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66-427A-B8B2-9D079146EB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5939072"/>
        <c:axId val="1315935328"/>
      </c:scatterChart>
      <c:valAx>
        <c:axId val="1315939072"/>
        <c:scaling>
          <c:orientation val="minMax"/>
        </c:scaling>
        <c:delete val="0"/>
        <c:axPos val="b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15935328"/>
        <c:crosses val="autoZero"/>
        <c:crossBetween val="midCat"/>
      </c:valAx>
      <c:valAx>
        <c:axId val="1315935328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 ext1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15939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[1]Sheet1!$I$1</c:f>
              <c:strCache>
                <c:ptCount val="1"/>
                <c:pt idx="0">
                  <c:v>f_inter2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[1]Sheet1!$D$2:$D$43</c:f>
              <c:numCache>
                <c:formatCode>General</c:formatCode>
                <c:ptCount val="42"/>
                <c:pt idx="0">
                  <c:v>0</c:v>
                </c:pt>
                <c:pt idx="1">
                  <c:v>1.8410328165031777E-2</c:v>
                </c:pt>
                <c:pt idx="2">
                  <c:v>3.6820656330063553E-2</c:v>
                </c:pt>
                <c:pt idx="3">
                  <c:v>5.523098449509533E-2</c:v>
                </c:pt>
                <c:pt idx="4">
                  <c:v>7.3641312660127106E-2</c:v>
                </c:pt>
                <c:pt idx="5">
                  <c:v>9.2051640825158876E-2</c:v>
                </c:pt>
                <c:pt idx="6">
                  <c:v>0.11046196899019065</c:v>
                </c:pt>
                <c:pt idx="7">
                  <c:v>0.12887229715522242</c:v>
                </c:pt>
                <c:pt idx="8">
                  <c:v>0.14728262532025418</c:v>
                </c:pt>
                <c:pt idx="9">
                  <c:v>0.16569295348528595</c:v>
                </c:pt>
                <c:pt idx="10">
                  <c:v>0.18410328165031772</c:v>
                </c:pt>
                <c:pt idx="11">
                  <c:v>0.20251360981534949</c:v>
                </c:pt>
                <c:pt idx="12">
                  <c:v>0.22092393798038126</c:v>
                </c:pt>
                <c:pt idx="13">
                  <c:v>0.23933426614541303</c:v>
                </c:pt>
                <c:pt idx="14">
                  <c:v>0.25774459431044483</c:v>
                </c:pt>
                <c:pt idx="15">
                  <c:v>0.27615492247547663</c:v>
                </c:pt>
                <c:pt idx="16">
                  <c:v>0.29456525064050842</c:v>
                </c:pt>
                <c:pt idx="17">
                  <c:v>0.31297557880554022</c:v>
                </c:pt>
                <c:pt idx="18">
                  <c:v>0.33138590697057202</c:v>
                </c:pt>
                <c:pt idx="19">
                  <c:v>0.34979623513560382</c:v>
                </c:pt>
                <c:pt idx="20">
                  <c:v>0.36820656330063561</c:v>
                </c:pt>
                <c:pt idx="21">
                  <c:v>0.38661689146566741</c:v>
                </c:pt>
                <c:pt idx="22">
                  <c:v>0.40502721963069921</c:v>
                </c:pt>
                <c:pt idx="23">
                  <c:v>0.42343754779573101</c:v>
                </c:pt>
                <c:pt idx="24">
                  <c:v>0.4418478759607628</c:v>
                </c:pt>
                <c:pt idx="25">
                  <c:v>0.4602582041257946</c:v>
                </c:pt>
                <c:pt idx="26">
                  <c:v>0.4786685322908264</c:v>
                </c:pt>
                <c:pt idx="27">
                  <c:v>0.4970788604558582</c:v>
                </c:pt>
                <c:pt idx="28">
                  <c:v>0.51548918862088999</c:v>
                </c:pt>
                <c:pt idx="29">
                  <c:v>0.53389951678592174</c:v>
                </c:pt>
                <c:pt idx="30">
                  <c:v>0.55230984495095348</c:v>
                </c:pt>
                <c:pt idx="31">
                  <c:v>0.57072017311598522</c:v>
                </c:pt>
                <c:pt idx="32">
                  <c:v>0.58913050128101696</c:v>
                </c:pt>
                <c:pt idx="33">
                  <c:v>0.6075408294460487</c:v>
                </c:pt>
                <c:pt idx="34">
                  <c:v>0.62595115761108044</c:v>
                </c:pt>
                <c:pt idx="35">
                  <c:v>0.64436148577611219</c:v>
                </c:pt>
                <c:pt idx="36">
                  <c:v>0.66277181394114393</c:v>
                </c:pt>
                <c:pt idx="37">
                  <c:v>0.68118214210617567</c:v>
                </c:pt>
                <c:pt idx="38">
                  <c:v>0.69959247027120741</c:v>
                </c:pt>
                <c:pt idx="39">
                  <c:v>0.71800279843623915</c:v>
                </c:pt>
                <c:pt idx="40">
                  <c:v>0.7364131266012709</c:v>
                </c:pt>
                <c:pt idx="41">
                  <c:v>0.75482345476630264</c:v>
                </c:pt>
              </c:numCache>
            </c:numRef>
          </c:xVal>
          <c:yVal>
            <c:numRef>
              <c:f>[1]Sheet1!$I$2:$I$43</c:f>
              <c:numCache>
                <c:formatCode>General</c:formatCode>
                <c:ptCount val="42"/>
                <c:pt idx="0">
                  <c:v>5</c:v>
                </c:pt>
                <c:pt idx="1">
                  <c:v>8.6444437236770675</c:v>
                </c:pt>
                <c:pt idx="2">
                  <c:v>8.5229508932756026</c:v>
                </c:pt>
                <c:pt idx="3">
                  <c:v>4.1021749705216575</c:v>
                </c:pt>
                <c:pt idx="4">
                  <c:v>-2.0836409278238222</c:v>
                </c:pt>
                <c:pt idx="5">
                  <c:v>-6.3046831222680844</c:v>
                </c:pt>
                <c:pt idx="6">
                  <c:v>-6.4246514877159022</c:v>
                </c:pt>
                <c:pt idx="7">
                  <c:v>-3.4265145081963944</c:v>
                </c:pt>
                <c:pt idx="8">
                  <c:v>-0.49230898754181851</c:v>
                </c:pt>
                <c:pt idx="9">
                  <c:v>-0.38255451503017035</c:v>
                </c:pt>
                <c:pt idx="10">
                  <c:v>-3.1980630904898302</c:v>
                </c:pt>
                <c:pt idx="11">
                  <c:v>-6.2984771893385201</c:v>
                </c:pt>
                <c:pt idx="12">
                  <c:v>-6.442079619021241</c:v>
                </c:pt>
                <c:pt idx="13">
                  <c:v>-2.4506579708356697</c:v>
                </c:pt>
                <c:pt idx="14">
                  <c:v>3.7179228521831185</c:v>
                </c:pt>
                <c:pt idx="15">
                  <c:v>8.3550301741354822</c:v>
                </c:pt>
                <c:pt idx="16">
                  <c:v>8.7726159779937589</c:v>
                </c:pt>
                <c:pt idx="17">
                  <c:v>5.2943478618983102</c:v>
                </c:pt>
                <c:pt idx="18">
                  <c:v>0.91261177474141686</c:v>
                </c:pt>
                <c:pt idx="19">
                  <c:v>-1.106188187937196</c:v>
                </c:pt>
                <c:pt idx="20">
                  <c:v>0.22626604047463461</c:v>
                </c:pt>
                <c:pt idx="21">
                  <c:v>2.9213292381983456</c:v>
                </c:pt>
                <c:pt idx="22">
                  <c:v>3.7084140341281211</c:v>
                </c:pt>
                <c:pt idx="23">
                  <c:v>0.76939163775534114</c:v>
                </c:pt>
                <c:pt idx="24">
                  <c:v>-4.6661183336718146</c:v>
                </c:pt>
                <c:pt idx="25">
                  <c:v>-9.1450515841619726</c:v>
                </c:pt>
                <c:pt idx="26">
                  <c:v>-9.6038545872079535</c:v>
                </c:pt>
                <c:pt idx="27">
                  <c:v>-5.7230279005293276</c:v>
                </c:pt>
                <c:pt idx="28">
                  <c:v>-0.17356140900172923</c:v>
                </c:pt>
                <c:pt idx="29">
                  <c:v>3.4384555123572955</c:v>
                </c:pt>
                <c:pt idx="30">
                  <c:v>3.3140116709525147</c:v>
                </c:pt>
                <c:pt idx="31">
                  <c:v>0.73996215660845177</c:v>
                </c:pt>
                <c:pt idx="32">
                  <c:v>-1.0858734745409206</c:v>
                </c:pt>
                <c:pt idx="33">
                  <c:v>0.26526757318320726</c:v>
                </c:pt>
                <c:pt idx="34">
                  <c:v>4.4039344132392761</c:v>
                </c:pt>
                <c:pt idx="35">
                  <c:v>8.3390780620446705</c:v>
                </c:pt>
                <c:pt idx="36">
                  <c:v>8.8016532259132561</c:v>
                </c:pt>
                <c:pt idx="37">
                  <c:v>4.8464062735758606</c:v>
                </c:pt>
                <c:pt idx="38">
                  <c:v>-1.3243717898013478</c:v>
                </c:pt>
                <c:pt idx="39">
                  <c:v>-5.9756440044956225</c:v>
                </c:pt>
                <c:pt idx="40">
                  <c:v>-6.6351247410612473</c:v>
                </c:pt>
                <c:pt idx="41">
                  <c:v>-3.8837132289415086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727-4D04-B0B3-58198F5A1B56}"/>
            </c:ext>
          </c:extLst>
        </c:ser>
        <c:ser>
          <c:idx val="1"/>
          <c:order val="1"/>
          <c:tx>
            <c:v>P_Lagr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([1]Sheet1!$M$2:$M$7,[1]Sheet1!$M$11:$M$16,[1]Sheet1!$M$19:$M$24)</c:f>
              <c:numCache>
                <c:formatCode>General</c:formatCode>
                <c:ptCount val="18"/>
                <c:pt idx="0">
                  <c:v>0</c:v>
                </c:pt>
                <c:pt idx="1">
                  <c:v>3.6820656330063552E-3</c:v>
                </c:pt>
                <c:pt idx="2">
                  <c:v>7.3641312660127104E-3</c:v>
                </c:pt>
                <c:pt idx="3">
                  <c:v>1.1046196899019065E-2</c:v>
                </c:pt>
                <c:pt idx="4">
                  <c:v>1.4728262532025421E-2</c:v>
                </c:pt>
                <c:pt idx="5">
                  <c:v>1.8410328165031777E-2</c:v>
                </c:pt>
                <c:pt idx="6">
                  <c:v>1.8410328165031777E-2</c:v>
                </c:pt>
                <c:pt idx="7">
                  <c:v>2.209239379803813E-2</c:v>
                </c:pt>
                <c:pt idx="8">
                  <c:v>2.5774459431044488E-2</c:v>
                </c:pt>
                <c:pt idx="9">
                  <c:v>2.9456525064050842E-2</c:v>
                </c:pt>
                <c:pt idx="10">
                  <c:v>3.3138590697057199E-2</c:v>
                </c:pt>
                <c:pt idx="11">
                  <c:v>3.6820656330063553E-2</c:v>
                </c:pt>
                <c:pt idx="12">
                  <c:v>3.6820656330063553E-2</c:v>
                </c:pt>
                <c:pt idx="13">
                  <c:v>4.4184787596076261E-2</c:v>
                </c:pt>
                <c:pt idx="14">
                  <c:v>5.1548918862088976E-2</c:v>
                </c:pt>
                <c:pt idx="15">
                  <c:v>5.8913050128101684E-2</c:v>
                </c:pt>
                <c:pt idx="16">
                  <c:v>6.6277181394114398E-2</c:v>
                </c:pt>
                <c:pt idx="17">
                  <c:v>7.3641312660127106E-2</c:v>
                </c:pt>
              </c:numCache>
            </c:numRef>
          </c:xVal>
          <c:yVal>
            <c:numRef>
              <c:f>([1]Sheet1!$N$2:$N$7,[1]Sheet1!$N$11:$N$16,[1]Sheet1!$N$19:$N$25)</c:f>
              <c:numCache>
                <c:formatCode>General</c:formatCode>
                <c:ptCount val="19"/>
                <c:pt idx="0">
                  <c:v>5</c:v>
                </c:pt>
                <c:pt idx="1">
                  <c:v>6.0301636690616967</c:v>
                </c:pt>
                <c:pt idx="2">
                  <c:v>6.9096898759602512</c:v>
                </c:pt>
                <c:pt idx="3">
                  <c:v>7.6385786206956636</c:v>
                </c:pt>
                <c:pt idx="4">
                  <c:v>8.2168299032679357</c:v>
                </c:pt>
                <c:pt idx="5">
                  <c:v>8.6444437236770675</c:v>
                </c:pt>
                <c:pt idx="6">
                  <c:v>8.6444437236770675</c:v>
                </c:pt>
                <c:pt idx="7">
                  <c:v>8.9214200819230562</c:v>
                </c:pt>
                <c:pt idx="8">
                  <c:v>9.0477589780059056</c:v>
                </c:pt>
                <c:pt idx="9">
                  <c:v>9.0234604119256137</c:v>
                </c:pt>
                <c:pt idx="10">
                  <c:v>8.848524383682177</c:v>
                </c:pt>
                <c:pt idx="11">
                  <c:v>8.5229508932756026</c:v>
                </c:pt>
                <c:pt idx="12">
                  <c:v>8.5229508932756026</c:v>
                </c:pt>
                <c:pt idx="13">
                  <c:v>7.4198915259730294</c:v>
                </c:pt>
                <c:pt idx="14">
                  <c:v>5.7142823100178894</c:v>
                </c:pt>
                <c:pt idx="15">
                  <c:v>3.4061232454101891</c:v>
                </c:pt>
                <c:pt idx="16">
                  <c:v>0.49541433214991315</c:v>
                </c:pt>
                <c:pt idx="17">
                  <c:v>-3.0178444297629312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727-4D04-B0B3-58198F5A1B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7967504"/>
        <c:axId val="1537970000"/>
      </c:scatterChart>
      <c:valAx>
        <c:axId val="1537967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37970000"/>
        <c:crosses val="autoZero"/>
        <c:crossBetween val="midCat"/>
      </c:valAx>
      <c:valAx>
        <c:axId val="1537970000"/>
        <c:scaling>
          <c:orientation val="minMax"/>
          <c:max val="10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</a:t>
                </a:r>
                <a:r>
                  <a:rPr lang="ru-RU"/>
                  <a:t> </a:t>
                </a:r>
                <a:r>
                  <a:rPr lang="en-US"/>
                  <a:t>inter2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37967504"/>
        <c:crosses val="autoZero"/>
        <c:crossBetween val="midCat"/>
        <c:majorUnit val="1"/>
        <c:min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15875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24</xdr:col>
      <xdr:colOff>15358</xdr:colOff>
      <xdr:row>1</xdr:row>
      <xdr:rowOff>7362</xdr:rowOff>
    </xdr:from>
    <xdr:to>
      <xdr:col>34</xdr:col>
      <xdr:colOff>580064</xdr:colOff>
      <xdr:row>18</xdr:row>
      <xdr:rowOff>54027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868B026A-AC83-46C3-8B9D-B089CA1340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24</xdr:col>
      <xdr:colOff>9123</xdr:colOff>
      <xdr:row>24</xdr:row>
      <xdr:rowOff>170240</xdr:rowOff>
    </xdr:from>
    <xdr:to>
      <xdr:col>35</xdr:col>
      <xdr:colOff>399051</xdr:colOff>
      <xdr:row>40</xdr:row>
      <xdr:rowOff>4119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9981BEE5-99EF-4C3A-A082-7D2B69F000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1</xdr:row>
      <xdr:rowOff>7342</xdr:rowOff>
    </xdr:from>
    <xdr:to>
      <xdr:col>23</xdr:col>
      <xdr:colOff>381000</xdr:colOff>
      <xdr:row>24</xdr:row>
      <xdr:rowOff>1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B03EAC13-0636-4C1E-97E0-11E9DA8100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773204</xdr:colOff>
      <xdr:row>24</xdr:row>
      <xdr:rowOff>141194</xdr:rowOff>
    </xdr:from>
    <xdr:to>
      <xdr:col>23</xdr:col>
      <xdr:colOff>353786</xdr:colOff>
      <xdr:row>53</xdr:row>
      <xdr:rowOff>13608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789711FD-95AE-4943-A9D4-0B3DAAF950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TUDY/8%20&#1089;&#1077;&#1084;/&#1056;&#1086;&#1084;&#1072;&#1085;&#1094;&#1086;&#1074;&#1072;%202%20&#1089;&#1077;&#1084;/Lab_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F1" t="str">
            <v>f_extr1</v>
          </cell>
          <cell r="I1" t="str">
            <v>f_inter2</v>
          </cell>
        </row>
        <row r="2">
          <cell r="D2">
            <v>0</v>
          </cell>
          <cell r="E2">
            <v>0</v>
          </cell>
          <cell r="F2">
            <v>5</v>
          </cell>
          <cell r="I2">
            <v>5</v>
          </cell>
          <cell r="J2">
            <v>0</v>
          </cell>
          <cell r="K2">
            <v>5</v>
          </cell>
          <cell r="M2">
            <v>0</v>
          </cell>
          <cell r="N2">
            <v>5</v>
          </cell>
        </row>
        <row r="3">
          <cell r="D3">
            <v>1.8410328165031777E-2</v>
          </cell>
          <cell r="E3">
            <v>6.3245553203367588E-3</v>
          </cell>
          <cell r="F3">
            <v>6.5149712694329436</v>
          </cell>
          <cell r="I3">
            <v>8.6444437236770675</v>
          </cell>
          <cell r="J3">
            <v>1.2649110640673518E-3</v>
          </cell>
          <cell r="K3">
            <v>5.316227766016838</v>
          </cell>
          <cell r="M3">
            <v>3.6820656330063552E-3</v>
          </cell>
          <cell r="N3">
            <v>6.0301636690616967</v>
          </cell>
        </row>
        <row r="4">
          <cell r="D4">
            <v>3.6820656330063553E-2</v>
          </cell>
          <cell r="E4">
            <v>1.2649110640673518E-2</v>
          </cell>
          <cell r="F4">
            <v>7.7964871010443844</v>
          </cell>
          <cell r="I4">
            <v>8.5229508932756026</v>
          </cell>
          <cell r="J4">
            <v>2.5298221281347035E-3</v>
          </cell>
          <cell r="K4">
            <v>5.632455532033676</v>
          </cell>
          <cell r="M4">
            <v>7.3641312660127104E-3</v>
          </cell>
          <cell r="N4">
            <v>6.9096898759602512</v>
          </cell>
        </row>
        <row r="5">
          <cell r="D5">
            <v>5.523098449509533E-2</v>
          </cell>
          <cell r="E5">
            <v>1.8973665961010275E-2</v>
          </cell>
          <cell r="F5">
            <v>8.707543800446107</v>
          </cell>
          <cell r="I5">
            <v>4.1021749705216575</v>
          </cell>
          <cell r="J5">
            <v>3.7947331922020553E-3</v>
          </cell>
          <cell r="K5">
            <v>5.948683298050514</v>
          </cell>
          <cell r="M5">
            <v>1.1046196899019065E-2</v>
          </cell>
          <cell r="N5">
            <v>7.6385786206956636</v>
          </cell>
        </row>
        <row r="6">
          <cell r="D6">
            <v>7.3641312660127106E-2</v>
          </cell>
          <cell r="E6">
            <v>2.5298221281347035E-2</v>
          </cell>
          <cell r="F6">
            <v>9.1414410584214743</v>
          </cell>
          <cell r="I6">
            <v>-2.0836409278238222</v>
          </cell>
          <cell r="J6">
            <v>5.059644256269407E-3</v>
          </cell>
          <cell r="K6">
            <v>6.264911064067352</v>
          </cell>
          <cell r="M6">
            <v>1.4728262532025421E-2</v>
          </cell>
          <cell r="N6">
            <v>8.2168299032679357</v>
          </cell>
        </row>
        <row r="7">
          <cell r="D7">
            <v>9.2051640825158876E-2</v>
          </cell>
          <cell r="E7">
            <v>3.1622776601683791E-2</v>
          </cell>
          <cell r="F7">
            <v>9.0326246333734019</v>
          </cell>
          <cell r="I7">
            <v>-6.3046831222680844</v>
          </cell>
          <cell r="J7">
            <v>6.3245553203367579E-3</v>
          </cell>
          <cell r="K7">
            <v>6.5811388300841891</v>
          </cell>
          <cell r="M7">
            <v>1.8410328165031777E-2</v>
          </cell>
          <cell r="N7">
            <v>8.6444437236770675</v>
          </cell>
        </row>
        <row r="8">
          <cell r="D8">
            <v>0.11046196899019065</v>
          </cell>
          <cell r="E8">
            <v>3.7947331922020551E-2</v>
          </cell>
          <cell r="F8">
            <v>8.3635472467444814</v>
          </cell>
          <cell r="I8">
            <v>-6.4246514877159022</v>
          </cell>
        </row>
        <row r="9">
          <cell r="D9">
            <v>0.12887229715522242</v>
          </cell>
          <cell r="E9">
            <v>4.4271887242357311E-2</v>
          </cell>
          <cell r="F9">
            <v>7.1668615492418519</v>
          </cell>
          <cell r="I9">
            <v>-3.4265145081963944</v>
          </cell>
        </row>
        <row r="10">
          <cell r="D10">
            <v>0.14728262532025418</v>
          </cell>
          <cell r="E10">
            <v>5.059644256269407E-2</v>
          </cell>
          <cell r="F10">
            <v>5.5227204472911495</v>
          </cell>
          <cell r="I10">
            <v>-0.49230898754181851</v>
          </cell>
        </row>
        <row r="11">
          <cell r="D11">
            <v>0.16569295348528595</v>
          </cell>
          <cell r="E11">
            <v>5.692099788303083E-2</v>
          </cell>
          <cell r="F11">
            <v>3.5514439107688438</v>
          </cell>
          <cell r="I11">
            <v>-0.38255451503017035</v>
          </cell>
          <cell r="J11">
            <v>6.3245553203367588E-3</v>
          </cell>
          <cell r="K11">
            <v>6.5149712694329436</v>
          </cell>
          <cell r="M11">
            <v>1.8410328165031777E-2</v>
          </cell>
          <cell r="N11">
            <v>8.6444437236770675</v>
          </cell>
        </row>
        <row r="12">
          <cell r="D12">
            <v>0.18410328165031772</v>
          </cell>
          <cell r="E12">
            <v>6.3245553203367583E-2</v>
          </cell>
          <cell r="F12">
            <v>1.4022696552794605</v>
          </cell>
          <cell r="I12">
            <v>-3.1980630904898302</v>
          </cell>
          <cell r="J12">
            <v>7.5894663844041105E-3</v>
          </cell>
          <cell r="K12">
            <v>6.7995616028426404</v>
          </cell>
          <cell r="M12">
            <v>2.209239379803813E-2</v>
          </cell>
          <cell r="N12">
            <v>8.9214200819230562</v>
          </cell>
        </row>
        <row r="13">
          <cell r="D13">
            <v>0.20251360981534949</v>
          </cell>
          <cell r="E13">
            <v>6.9570108523704335E-2</v>
          </cell>
          <cell r="F13">
            <v>-0.76070762187162744</v>
          </cell>
          <cell r="I13">
            <v>-6.2984771893385201</v>
          </cell>
          <cell r="J13">
            <v>8.8543774484714614E-3</v>
          </cell>
          <cell r="K13">
            <v>7.0841519362523373</v>
          </cell>
          <cell r="M13">
            <v>2.5774459431044488E-2</v>
          </cell>
          <cell r="N13">
            <v>9.0477589780059056</v>
          </cell>
        </row>
        <row r="14">
          <cell r="D14">
            <v>0.22092393798038126</v>
          </cell>
          <cell r="E14">
            <v>7.5894663844041088E-2</v>
          </cell>
          <cell r="F14">
            <v>-2.7740258630695545</v>
          </cell>
          <cell r="I14">
            <v>-6.442079619021241</v>
          </cell>
          <cell r="J14">
            <v>1.0119288512538814E-2</v>
          </cell>
          <cell r="K14">
            <v>7.368742269662035</v>
          </cell>
          <cell r="M14">
            <v>2.9456525064050842E-2</v>
          </cell>
          <cell r="N14">
            <v>9.0234604119256137</v>
          </cell>
        </row>
        <row r="15">
          <cell r="D15">
            <v>0.23933426614541303</v>
          </cell>
          <cell r="E15">
            <v>8.2219219164377841E-2</v>
          </cell>
          <cell r="F15">
            <v>-4.4902505522914717</v>
          </cell>
          <cell r="I15">
            <v>-2.4506579708356697</v>
          </cell>
          <cell r="J15">
            <v>1.1384199576606167E-2</v>
          </cell>
          <cell r="K15">
            <v>7.6533326030717319</v>
          </cell>
          <cell r="M15">
            <v>3.3138590697057199E-2</v>
          </cell>
          <cell r="N15">
            <v>8.848524383682177</v>
          </cell>
        </row>
        <row r="16">
          <cell r="D16">
            <v>0.25774459431044483</v>
          </cell>
          <cell r="E16">
            <v>8.8543774484714594E-2</v>
          </cell>
          <cell r="F16">
            <v>-5.791761224956387</v>
          </cell>
          <cell r="I16">
            <v>3.7179228521831185</v>
          </cell>
          <cell r="J16">
            <v>1.2649110640673516E-2</v>
          </cell>
          <cell r="K16">
            <v>7.9379229364814279</v>
          </cell>
          <cell r="M16">
            <v>3.6820656330063553E-2</v>
          </cell>
          <cell r="N16">
            <v>8.5229508932756026</v>
          </cell>
        </row>
        <row r="17">
          <cell r="D17">
            <v>0.27615492247547663</v>
          </cell>
          <cell r="E17">
            <v>9.4868329805051346E-2</v>
          </cell>
          <cell r="F17">
            <v>-6.6015757192915689</v>
          </cell>
          <cell r="I17">
            <v>8.3550301741354822</v>
          </cell>
        </row>
        <row r="18">
          <cell r="D18">
            <v>0.29456525064050842</v>
          </cell>
          <cell r="E18">
            <v>0.1011928851253881</v>
          </cell>
          <cell r="F18">
            <v>-6.8901521580287675</v>
          </cell>
          <cell r="I18">
            <v>8.7726159779937589</v>
          </cell>
        </row>
        <row r="19">
          <cell r="D19">
            <v>0.31297557880554022</v>
          </cell>
          <cell r="E19">
            <v>0.10751744044572485</v>
          </cell>
          <cell r="F19">
            <v>-6.677507410710068</v>
          </cell>
          <cell r="I19">
            <v>5.2943478618983102</v>
          </cell>
          <cell r="M19">
            <v>3.6820656330063553E-2</v>
          </cell>
          <cell r="N19">
            <v>8.5229508932756026</v>
          </cell>
        </row>
        <row r="20">
          <cell r="D20">
            <v>0.33138590697057202</v>
          </cell>
          <cell r="E20">
            <v>0.1138419957660616</v>
          </cell>
          <cell r="F20">
            <v>-6.0304549116134147</v>
          </cell>
          <cell r="I20">
            <v>0.91261177474141686</v>
          </cell>
          <cell r="M20">
            <v>4.4184787596076261E-2</v>
          </cell>
          <cell r="N20">
            <v>7.4198915259730294</v>
          </cell>
        </row>
        <row r="21">
          <cell r="D21">
            <v>0.34979623513560382</v>
          </cell>
          <cell r="E21">
            <v>0.12016655108639836</v>
          </cell>
          <cell r="F21">
            <v>-5.0552481747017026</v>
          </cell>
          <cell r="I21">
            <v>-1.106188187937196</v>
          </cell>
          <cell r="M21">
            <v>5.1548918862088976E-2</v>
          </cell>
          <cell r="N21">
            <v>5.7142823100178894</v>
          </cell>
        </row>
        <row r="22">
          <cell r="D22">
            <v>0.36820656330063561</v>
          </cell>
          <cell r="E22">
            <v>0.12649110640673511</v>
          </cell>
          <cell r="F22">
            <v>-3.8863712186634674</v>
          </cell>
          <cell r="I22">
            <v>0.22626604047463461</v>
          </cell>
          <cell r="M22">
            <v>5.8913050128101684E-2</v>
          </cell>
          <cell r="N22">
            <v>3.4061232454101891</v>
          </cell>
        </row>
        <row r="23">
          <cell r="D23">
            <v>0.38661689146566741</v>
          </cell>
          <cell r="E23">
            <v>0.13281566172707188</v>
          </cell>
          <cell r="F23">
            <v>-2.6725982945490543</v>
          </cell>
          <cell r="I23">
            <v>2.9213292381983456</v>
          </cell>
          <cell r="M23">
            <v>6.6277181394114398E-2</v>
          </cell>
          <cell r="N23">
            <v>0.49541433214991315</v>
          </cell>
        </row>
        <row r="24">
          <cell r="D24">
            <v>0.40502721963069921</v>
          </cell>
          <cell r="E24">
            <v>0.13914021704740864</v>
          </cell>
          <cell r="F24">
            <v>-1.5617150092113015</v>
          </cell>
          <cell r="I24">
            <v>3.7084140341281211</v>
          </cell>
          <cell r="M24">
            <v>7.3641312660127106E-2</v>
          </cell>
          <cell r="N24">
            <v>-3.0178444297629312</v>
          </cell>
        </row>
        <row r="25">
          <cell r="D25">
            <v>0.42343754779573101</v>
          </cell>
          <cell r="E25">
            <v>0.14546477236774541</v>
          </cell>
          <cell r="F25">
            <v>-0.68542443126044184</v>
          </cell>
          <cell r="I25">
            <v>0.76939163775534114</v>
          </cell>
          <cell r="N25"/>
        </row>
        <row r="26">
          <cell r="D26">
            <v>0.4418478759607628</v>
          </cell>
          <cell r="E26">
            <v>0.15178932768808218</v>
          </cell>
          <cell r="F26">
            <v>-0.14594203245655457</v>
          </cell>
          <cell r="I26">
            <v>-4.6661183336718146</v>
          </cell>
        </row>
        <row r="27">
          <cell r="D27">
            <v>0.4602582041257946</v>
          </cell>
          <cell r="E27">
            <v>0.15811388300841894</v>
          </cell>
          <cell r="F27">
            <v>-5.6143355762463543E-3</v>
          </cell>
          <cell r="I27">
            <v>-9.1450515841619726</v>
          </cell>
        </row>
        <row r="28">
          <cell r="D28">
            <v>0.4786685322908264</v>
          </cell>
          <cell r="E28">
            <v>0.16443843832875571</v>
          </cell>
          <cell r="F28">
            <v>-0.28059469162562145</v>
          </cell>
          <cell r="I28">
            <v>-9.6038545872079535</v>
          </cell>
        </row>
        <row r="29">
          <cell r="D29">
            <v>0.4970788604558582</v>
          </cell>
          <cell r="E29">
            <v>0.17076299364909248</v>
          </cell>
          <cell r="F29">
            <v>-0.93920561466377261</v>
          </cell>
          <cell r="I29">
            <v>-5.7230279005293276</v>
          </cell>
        </row>
        <row r="30">
          <cell r="D30">
            <v>0.51548918862088999</v>
          </cell>
          <cell r="E30">
            <v>0.17708754896942924</v>
          </cell>
          <cell r="F30">
            <v>-1.9051506517548349</v>
          </cell>
          <cell r="I30">
            <v>-0.17356140900172923</v>
          </cell>
        </row>
        <row r="31">
          <cell r="D31">
            <v>0.53389951678592174</v>
          </cell>
          <cell r="E31">
            <v>0.18341210428976601</v>
          </cell>
          <cell r="F31">
            <v>-3.0652561433045689</v>
          </cell>
          <cell r="I31">
            <v>3.4384555123572955</v>
          </cell>
        </row>
        <row r="32">
          <cell r="D32">
            <v>0.55230984495095348</v>
          </cell>
          <cell r="E32">
            <v>0.18973665961010278</v>
          </cell>
          <cell r="F32">
            <v>-4.2809723237481601</v>
          </cell>
          <cell r="I32">
            <v>3.3140116709525147</v>
          </cell>
        </row>
        <row r="33">
          <cell r="D33">
            <v>0.57072017311598522</v>
          </cell>
          <cell r="E33">
            <v>0.19606121493043954</v>
          </cell>
          <cell r="F33">
            <v>-5.4024887670854786</v>
          </cell>
          <cell r="I33">
            <v>0.73996215660845177</v>
          </cell>
        </row>
        <row r="34">
          <cell r="D34">
            <v>0.58913050128101696</v>
          </cell>
          <cell r="E34">
            <v>0.20238577025077631</v>
          </cell>
          <cell r="F34">
            <v>-6.284058355762042</v>
          </cell>
          <cell r="I34">
            <v>-1.0858734745409206</v>
          </cell>
        </row>
        <row r="35">
          <cell r="D35">
            <v>0.6075408294460487</v>
          </cell>
          <cell r="E35">
            <v>0.20871032557111308</v>
          </cell>
          <cell r="F35">
            <v>-6.7990026358095736</v>
          </cell>
          <cell r="I35">
            <v>0.26526757318320726</v>
          </cell>
        </row>
        <row r="36">
          <cell r="D36">
            <v>0.62595115761108044</v>
          </cell>
          <cell r="E36">
            <v>0.21503488089144984</v>
          </cell>
          <cell r="F36">
            <v>-6.8529016702276682</v>
          </cell>
          <cell r="I36">
            <v>4.4039344132392761</v>
          </cell>
        </row>
        <row r="37">
          <cell r="D37">
            <v>0.64436148577611219</v>
          </cell>
          <cell r="E37">
            <v>0.22135943621178661</v>
          </cell>
          <cell r="F37">
            <v>-6.3936503380596239</v>
          </cell>
          <cell r="I37">
            <v>8.3390780620446705</v>
          </cell>
        </row>
        <row r="38">
          <cell r="D38">
            <v>0.66277181394114393</v>
          </cell>
          <cell r="E38">
            <v>0.22768399153212338</v>
          </cell>
          <cell r="F38">
            <v>-5.4173727327606445</v>
          </cell>
          <cell r="I38">
            <v>8.8016532259132561</v>
          </cell>
        </row>
        <row r="39">
          <cell r="D39">
            <v>0.68118214210617567</v>
          </cell>
          <cell r="E39">
            <v>0.23400854685246014</v>
          </cell>
          <cell r="F39">
            <v>-3.969596193614469</v>
          </cell>
          <cell r="I39">
            <v>4.8464062735758606</v>
          </cell>
        </row>
        <row r="40">
          <cell r="D40">
            <v>0.69959247027120741</v>
          </cell>
          <cell r="E40">
            <v>0.24033310217279691</v>
          </cell>
          <cell r="F40">
            <v>-2.1415559244391198</v>
          </cell>
          <cell r="I40">
            <v>-1.3243717898013478</v>
          </cell>
        </row>
        <row r="41">
          <cell r="D41">
            <v>0.71800279843623915</v>
          </cell>
          <cell r="E41">
            <v>0.24665765749313368</v>
          </cell>
          <cell r="F41">
            <v>-6.1983573316771734E-2</v>
          </cell>
          <cell r="I41">
            <v>-5.9756440044956225</v>
          </cell>
        </row>
        <row r="42">
          <cell r="D42">
            <v>0.7364131266012709</v>
          </cell>
          <cell r="E42">
            <v>0.25298221281347044</v>
          </cell>
          <cell r="F42">
            <v>2.1148192680546694</v>
          </cell>
          <cell r="I42">
            <v>-6.6351247410612473</v>
          </cell>
        </row>
        <row r="43">
          <cell r="D43">
            <v>0.75482345476630264</v>
          </cell>
          <cell r="E43">
            <v>0.25930676813380721</v>
          </cell>
          <cell r="F43">
            <v>4.223453319014661</v>
          </cell>
          <cell r="I43">
            <v>-3.8837132289415086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3"/>
  <sheetViews>
    <sheetView tabSelected="1" zoomScale="70" zoomScaleNormal="70" workbookViewId="0">
      <selection activeCell="N35" sqref="N35"/>
    </sheetView>
  </sheetViews>
  <sheetFormatPr defaultColWidth="11.5703125" defaultRowHeight="16.5" x14ac:dyDescent="0.3"/>
  <cols>
    <col min="1" max="1" width="11.5703125" style="1"/>
    <col min="2" max="2" width="32.42578125" style="1" customWidth="1"/>
    <col min="3" max="16384" width="11.5703125" style="1"/>
  </cols>
  <sheetData>
    <row r="1" spans="1:14" x14ac:dyDescent="0.3">
      <c r="A1" s="5" t="s">
        <v>0</v>
      </c>
      <c r="B1" s="1">
        <v>50</v>
      </c>
      <c r="D1" s="6" t="s">
        <v>1</v>
      </c>
      <c r="E1" s="4" t="s">
        <v>2</v>
      </c>
      <c r="F1" s="4" t="s">
        <v>3</v>
      </c>
      <c r="G1" s="7" t="s">
        <v>4</v>
      </c>
      <c r="I1" s="6" t="s">
        <v>5</v>
      </c>
      <c r="J1" s="4" t="s">
        <v>6</v>
      </c>
      <c r="K1" s="7" t="s">
        <v>7</v>
      </c>
      <c r="M1" s="6" t="s">
        <v>8</v>
      </c>
      <c r="N1" s="6" t="s">
        <v>9</v>
      </c>
    </row>
    <row r="2" spans="1:14" x14ac:dyDescent="0.3">
      <c r="A2" s="5" t="s">
        <v>10</v>
      </c>
      <c r="B2" s="1">
        <v>0.5</v>
      </c>
      <c r="D2" s="2">
        <v>0</v>
      </c>
      <c r="E2" s="1">
        <v>0</v>
      </c>
      <c r="F2" s="1">
        <f t="shared" ref="F2:F43" si="0">5*SIN($B$1*E2)+5*COS(20*E2)</f>
        <v>5</v>
      </c>
      <c r="G2" s="3">
        <f>5*$B$1*COS($B$1*E2) - 100 * SIN(20*E2)</f>
        <v>250</v>
      </c>
      <c r="I2" s="2">
        <f t="shared" ref="I2:I43" si="1">5*SIN($B$1*D2)+5*COS(20*D2)</f>
        <v>5</v>
      </c>
      <c r="J2" s="1">
        <v>0</v>
      </c>
      <c r="K2" s="3">
        <f>$F$2+$G$2*J2</f>
        <v>5</v>
      </c>
      <c r="M2" s="2">
        <v>0</v>
      </c>
      <c r="N2" s="2">
        <f>($I$2*(M2-$D$3)*(M2-$D$4)/(($D$2-$D$3)*($D$2-$D$4)))+($I$3*(M2-$D$2)*(M2-$D$4)/(($D$3-$D$2)*($D$3-$D$4)))+($I$4*(M2-$D$2)*(M2-$D$3)/(($D$4-$D$2)*($D$4-$D$3)))</f>
        <v>5</v>
      </c>
    </row>
    <row r="3" spans="1:14" x14ac:dyDescent="0.3">
      <c r="A3" s="5" t="s">
        <v>11</v>
      </c>
      <c r="B3" s="1">
        <v>10</v>
      </c>
      <c r="D3" s="2">
        <f>D2+$B$10</f>
        <v>1.8410328165031777E-2</v>
      </c>
      <c r="E3" s="1">
        <f>E2+$B$13</f>
        <v>6.3245553203367588E-3</v>
      </c>
      <c r="F3" s="1">
        <f t="shared" si="0"/>
        <v>6.5149712694329436</v>
      </c>
      <c r="G3" s="3">
        <f>5*$B$1*COS($B$1*E3) - 100 * SIN(20*E3)</f>
        <v>224.98841341033892</v>
      </c>
      <c r="I3" s="2">
        <f t="shared" si="1"/>
        <v>8.6444437236770675</v>
      </c>
      <c r="J3" s="1">
        <f>$E$3/5</f>
        <v>1.2649110640673518E-3</v>
      </c>
      <c r="K3" s="3">
        <f>$F$2+$G$2*J3</f>
        <v>5.316227766016838</v>
      </c>
      <c r="M3" s="2">
        <f>$D$3/5</f>
        <v>3.6820656330063552E-3</v>
      </c>
      <c r="N3" s="2">
        <f t="shared" ref="N3:N7" si="2">($I$2*(M3-$D$3)*(M3-$D$4)/(($D$2-$D$3)*($D$2-$D$4)))+($I$3*(M3-$D$2)*(M3-$D$4)/(($D$3-$D$2)*($D$3-$D$4)))+($I$4*(M3-$D$2)*(M3-$D$3)/(($D$4-$D$2)*($D$4-$D$3)))</f>
        <v>6.0301636690616967</v>
      </c>
    </row>
    <row r="4" spans="1:14" x14ac:dyDescent="0.3">
      <c r="A4" s="5"/>
      <c r="B4" s="1" t="s">
        <v>12</v>
      </c>
      <c r="D4" s="2">
        <f>D3+$B$10</f>
        <v>3.6820656330063553E-2</v>
      </c>
      <c r="E4" s="1">
        <f t="shared" ref="E4:E43" si="3">E3+$B$13</f>
        <v>1.2649110640673518E-2</v>
      </c>
      <c r="F4" s="1">
        <f t="shared" si="0"/>
        <v>7.7964871010443844</v>
      </c>
      <c r="G4" s="1">
        <f t="shared" ref="G4:G43" si="4">5*$B$1*COS($B$1*E4) - 100 * SIN(20*E4)</f>
        <v>176.61536668562962</v>
      </c>
      <c r="I4" s="2">
        <f t="shared" si="1"/>
        <v>8.5229508932756026</v>
      </c>
      <c r="J4" s="1">
        <f>2*$E$3/5</f>
        <v>2.5298221281347035E-3</v>
      </c>
      <c r="K4" s="3">
        <f>$F$2+$G$2*J4</f>
        <v>5.632455532033676</v>
      </c>
      <c r="M4" s="2">
        <f>$D$3/5*2</f>
        <v>7.3641312660127104E-3</v>
      </c>
      <c r="N4" s="2">
        <f t="shared" si="2"/>
        <v>6.9096898759602512</v>
      </c>
    </row>
    <row r="5" spans="1:14" x14ac:dyDescent="0.3">
      <c r="A5" s="5" t="s">
        <v>13</v>
      </c>
      <c r="B5" s="1" t="s">
        <v>14</v>
      </c>
      <c r="D5" s="2">
        <f t="shared" ref="D5:D43" si="5">D4+$B$10</f>
        <v>5.523098449509533E-2</v>
      </c>
      <c r="E5" s="1">
        <f t="shared" si="3"/>
        <v>1.8973665961010275E-2</v>
      </c>
      <c r="F5" s="1">
        <f t="shared" si="0"/>
        <v>8.707543800446107</v>
      </c>
      <c r="G5" s="1">
        <f t="shared" si="4"/>
        <v>108.64527185797034</v>
      </c>
      <c r="I5" s="2">
        <f t="shared" si="1"/>
        <v>4.1021749705216575</v>
      </c>
      <c r="J5" s="1">
        <f>3*$E$3/5</f>
        <v>3.7947331922020553E-3</v>
      </c>
      <c r="K5" s="3">
        <f>$F$2+$G$2*J5</f>
        <v>5.948683298050514</v>
      </c>
      <c r="M5" s="2">
        <f>$D$3/5*3</f>
        <v>1.1046196899019065E-2</v>
      </c>
      <c r="N5" s="2">
        <f t="shared" si="2"/>
        <v>7.6385786206956636</v>
      </c>
    </row>
    <row r="6" spans="1:14" x14ac:dyDescent="0.3">
      <c r="A6" s="5" t="s">
        <v>15</v>
      </c>
      <c r="B6" s="1" t="s">
        <v>16</v>
      </c>
      <c r="D6" s="2">
        <f t="shared" si="5"/>
        <v>7.3641312660127106E-2</v>
      </c>
      <c r="E6" s="1">
        <f t="shared" si="3"/>
        <v>2.5298221281347035E-2</v>
      </c>
      <c r="F6" s="1">
        <f t="shared" si="0"/>
        <v>9.1414410584214743</v>
      </c>
      <c r="G6" s="1">
        <f t="shared" si="4"/>
        <v>26.819240057808074</v>
      </c>
      <c r="I6" s="2">
        <f t="shared" si="1"/>
        <v>-2.0836409278238222</v>
      </c>
      <c r="J6" s="1">
        <f>4*$E$3/5</f>
        <v>5.059644256269407E-3</v>
      </c>
      <c r="K6" s="3">
        <f t="shared" ref="K6:K7" si="6">$F$2+$G$2*J6</f>
        <v>6.264911064067352</v>
      </c>
      <c r="M6" s="2">
        <f>$D$3/5*4</f>
        <v>1.4728262532025421E-2</v>
      </c>
      <c r="N6" s="2">
        <f t="shared" si="2"/>
        <v>8.2168299032679357</v>
      </c>
    </row>
    <row r="7" spans="1:14" x14ac:dyDescent="0.3">
      <c r="A7" s="5"/>
      <c r="D7" s="2">
        <f t="shared" si="5"/>
        <v>9.2051640825158876E-2</v>
      </c>
      <c r="E7" s="1">
        <f t="shared" si="3"/>
        <v>3.1622776601683791E-2</v>
      </c>
      <c r="F7" s="1">
        <f t="shared" si="0"/>
        <v>9.0326246333734019</v>
      </c>
      <c r="G7" s="1">
        <f t="shared" si="4"/>
        <v>-61.698291447831572</v>
      </c>
      <c r="I7" s="2">
        <f t="shared" si="1"/>
        <v>-6.3046831222680844</v>
      </c>
      <c r="J7" s="1">
        <f>5*$E$3/5</f>
        <v>6.3245553203367579E-3</v>
      </c>
      <c r="K7" s="3">
        <f t="shared" si="6"/>
        <v>6.5811388300841891</v>
      </c>
      <c r="M7" s="2">
        <f>$D$3/5*5</f>
        <v>1.8410328165031777E-2</v>
      </c>
      <c r="N7" s="2">
        <f t="shared" si="2"/>
        <v>8.6444437236770675</v>
      </c>
    </row>
    <row r="8" spans="1:14" x14ac:dyDescent="0.3">
      <c r="A8" s="5" t="s">
        <v>17</v>
      </c>
      <c r="B8" s="1">
        <f>B2/(B1*B3)</f>
        <v>1E-3</v>
      </c>
      <c r="D8" s="2">
        <f t="shared" si="5"/>
        <v>0.11046196899019065</v>
      </c>
      <c r="E8" s="1">
        <f t="shared" si="3"/>
        <v>3.7947331922020551E-2</v>
      </c>
      <c r="F8" s="1">
        <f t="shared" si="0"/>
        <v>8.3635472467444814</v>
      </c>
      <c r="G8" s="1">
        <f t="shared" si="4"/>
        <v>-149.01486947251786</v>
      </c>
      <c r="I8" s="2">
        <f t="shared" si="1"/>
        <v>-6.4246514877159022</v>
      </c>
      <c r="M8" s="9"/>
      <c r="N8" s="9"/>
    </row>
    <row r="9" spans="1:14" x14ac:dyDescent="0.3">
      <c r="A9" s="5" t="s">
        <v>18</v>
      </c>
      <c r="B9" s="1">
        <f>SQRT(8*B2/(B1^2 * B3))</f>
        <v>1.2649110640673518E-2</v>
      </c>
      <c r="D9" s="2">
        <f t="shared" si="5"/>
        <v>0.12887229715522242</v>
      </c>
      <c r="E9" s="1">
        <f t="shared" si="3"/>
        <v>4.4271887242357311E-2</v>
      </c>
      <c r="F9" s="1">
        <f t="shared" si="0"/>
        <v>7.1668615492418519</v>
      </c>
      <c r="G9" s="1">
        <f t="shared" si="4"/>
        <v>-227.27856146292513</v>
      </c>
      <c r="I9" s="2">
        <f t="shared" si="1"/>
        <v>-3.4265145081963944</v>
      </c>
      <c r="M9" s="9"/>
      <c r="N9" s="9"/>
    </row>
    <row r="10" spans="1:14" x14ac:dyDescent="0.3">
      <c r="A10" s="5" t="s">
        <v>19</v>
      </c>
      <c r="B10" s="1">
        <f>(15.6*B2/(B1^3 * B3))^(1/3)</f>
        <v>1.8410328165031777E-2</v>
      </c>
      <c r="D10" s="2">
        <f t="shared" si="5"/>
        <v>0.14728262532025418</v>
      </c>
      <c r="E10" s="1">
        <f t="shared" si="3"/>
        <v>5.059644256269407E-2</v>
      </c>
      <c r="F10" s="1">
        <f t="shared" si="0"/>
        <v>5.5227204472911495</v>
      </c>
      <c r="G10" s="1">
        <f t="shared" si="4"/>
        <v>-289.44372920345694</v>
      </c>
      <c r="I10" s="2">
        <f t="shared" si="1"/>
        <v>-0.49230898754181851</v>
      </c>
      <c r="J10" s="4" t="s">
        <v>20</v>
      </c>
      <c r="K10" s="7" t="s">
        <v>7</v>
      </c>
      <c r="M10" s="6" t="s">
        <v>21</v>
      </c>
      <c r="N10" s="6" t="s">
        <v>9</v>
      </c>
    </row>
    <row r="11" spans="1:14" x14ac:dyDescent="0.3">
      <c r="A11" s="5"/>
      <c r="D11" s="2">
        <f t="shared" si="5"/>
        <v>0.16569295348528595</v>
      </c>
      <c r="E11" s="1">
        <f t="shared" si="3"/>
        <v>5.692099788303083E-2</v>
      </c>
      <c r="F11" s="1">
        <f t="shared" si="0"/>
        <v>3.5514439107688438</v>
      </c>
      <c r="G11" s="1">
        <f t="shared" si="4"/>
        <v>-329.95830441763781</v>
      </c>
      <c r="I11" s="2">
        <f t="shared" si="1"/>
        <v>-0.38255451503017035</v>
      </c>
      <c r="J11" s="1">
        <f>E3</f>
        <v>6.3245553203367588E-3</v>
      </c>
      <c r="K11" s="3">
        <f>$F$3+$G$3*(J11-$E$3)</f>
        <v>6.5149712694329436</v>
      </c>
      <c r="M11" s="2">
        <f>D3</f>
        <v>1.8410328165031777E-2</v>
      </c>
      <c r="N11" s="2">
        <f>($I$2*(M11-$D$3)*(M11-$D$4)/(($D$2-$D$3)*($D$2-$D$4)))+($I$3*(M11-$D$2)*(M11-$D$4)/(($D$3-$D$2)*($D$3-$D$4)))+($I$4*(M11-$D$2)*(M11-$D$3)/(($D$4-$D$2)*($D$4-$D$3)))</f>
        <v>8.6444437236770675</v>
      </c>
    </row>
    <row r="12" spans="1:14" x14ac:dyDescent="0.3">
      <c r="A12" s="5" t="s">
        <v>22</v>
      </c>
      <c r="B12" s="1">
        <f>B2/(B1*B3)</f>
        <v>1E-3</v>
      </c>
      <c r="D12" s="2">
        <f t="shared" si="5"/>
        <v>0.18410328165031772</v>
      </c>
      <c r="E12" s="1">
        <f t="shared" si="3"/>
        <v>6.3245553203367583E-2</v>
      </c>
      <c r="F12" s="1">
        <f t="shared" si="0"/>
        <v>1.4022696552794605</v>
      </c>
      <c r="G12" s="1">
        <f t="shared" si="4"/>
        <v>-345.30459226852344</v>
      </c>
      <c r="I12" s="2">
        <f t="shared" si="1"/>
        <v>-3.1980630904898302</v>
      </c>
      <c r="J12" s="1">
        <f>$E$3/5 + $E$3</f>
        <v>7.5894663844041105E-3</v>
      </c>
      <c r="K12" s="3">
        <f>$F$3+$G$3*(J12-$E$3)</f>
        <v>6.7995616028426404</v>
      </c>
      <c r="M12" s="2">
        <f>1*$D$3/5 + $D$3</f>
        <v>2.209239379803813E-2</v>
      </c>
      <c r="N12" s="2">
        <f t="shared" ref="N12:N16" si="7">($I$2*(M12-$D$3)*(M12-$D$4)/(($D$2-$D$3)*($D$2-$D$4)))+($I$3*(M12-$D$2)*(M12-$D$4)/(($D$3-$D$2)*($D$3-$D$4)))+($I$4*(M12-$D$2)*(M12-$D$3)/(($D$4-$D$2)*($D$4-$D$3)))</f>
        <v>8.9214200819230562</v>
      </c>
    </row>
    <row r="13" spans="1:14" x14ac:dyDescent="0.3">
      <c r="A13" s="5" t="s">
        <v>23</v>
      </c>
      <c r="B13" s="1">
        <f>SQRT(2*B2/(B1^2 * B3))</f>
        <v>6.3245553203367588E-3</v>
      </c>
      <c r="D13" s="2">
        <f t="shared" si="5"/>
        <v>0.20251360981534949</v>
      </c>
      <c r="E13" s="1">
        <f t="shared" si="3"/>
        <v>6.9570108523704335E-2</v>
      </c>
      <c r="F13" s="1">
        <f t="shared" si="0"/>
        <v>-0.76070762187162744</v>
      </c>
      <c r="G13" s="1">
        <f t="shared" si="4"/>
        <v>-334.34012804131038</v>
      </c>
      <c r="I13" s="2">
        <f t="shared" si="1"/>
        <v>-6.2984771893385201</v>
      </c>
      <c r="J13" s="1">
        <f>2*$E$3/5 +$E$3</f>
        <v>8.8543774484714614E-3</v>
      </c>
      <c r="K13" s="3">
        <f t="shared" ref="K13:K16" si="8">$F$3+$G$3*(J13-$E$3)</f>
        <v>7.0841519362523373</v>
      </c>
      <c r="M13" s="2">
        <f>2*$D$3/5 + $D$3</f>
        <v>2.5774459431044488E-2</v>
      </c>
      <c r="N13" s="2">
        <f t="shared" si="7"/>
        <v>9.0477589780059056</v>
      </c>
    </row>
    <row r="14" spans="1:14" x14ac:dyDescent="0.3">
      <c r="A14" s="5"/>
      <c r="D14" s="2">
        <f t="shared" si="5"/>
        <v>0.22092393798038126</v>
      </c>
      <c r="E14" s="1">
        <f t="shared" si="3"/>
        <v>7.5894663844041088E-2</v>
      </c>
      <c r="F14" s="1">
        <f t="shared" si="0"/>
        <v>-2.7740258630695545</v>
      </c>
      <c r="G14" s="1">
        <f t="shared" si="4"/>
        <v>-298.40491212988218</v>
      </c>
      <c r="I14" s="2">
        <f t="shared" si="1"/>
        <v>-6.442079619021241</v>
      </c>
      <c r="J14" s="1">
        <f>3*$E$3/5 +$E$3</f>
        <v>1.0119288512538814E-2</v>
      </c>
      <c r="K14" s="3">
        <f t="shared" si="8"/>
        <v>7.368742269662035</v>
      </c>
      <c r="M14" s="2">
        <f>3*$D$3/5 + $D$3</f>
        <v>2.9456525064050842E-2</v>
      </c>
      <c r="N14" s="2">
        <f t="shared" si="7"/>
        <v>9.0234604119256137</v>
      </c>
    </row>
    <row r="15" spans="1:14" x14ac:dyDescent="0.3">
      <c r="A15" s="5"/>
      <c r="D15" s="2">
        <f t="shared" si="5"/>
        <v>0.23933426614541303</v>
      </c>
      <c r="E15" s="1">
        <f t="shared" si="3"/>
        <v>8.2219219164377841E-2</v>
      </c>
      <c r="F15" s="1">
        <f t="shared" si="0"/>
        <v>-4.4902505522914717</v>
      </c>
      <c r="G15" s="1">
        <f t="shared" si="4"/>
        <v>-241.1844857660966</v>
      </c>
      <c r="I15" s="2">
        <f t="shared" si="1"/>
        <v>-2.4506579708356697</v>
      </c>
      <c r="J15" s="1">
        <f>4*$E$3/5 +$E$3</f>
        <v>1.1384199576606167E-2</v>
      </c>
      <c r="K15" s="3">
        <f t="shared" si="8"/>
        <v>7.6533326030717319</v>
      </c>
      <c r="M15" s="2">
        <f>4*$D$3/5 + $D$3</f>
        <v>3.3138590697057199E-2</v>
      </c>
      <c r="N15" s="2">
        <f t="shared" si="7"/>
        <v>8.848524383682177</v>
      </c>
    </row>
    <row r="16" spans="1:14" x14ac:dyDescent="0.3">
      <c r="A16" s="5"/>
      <c r="D16" s="2">
        <f t="shared" si="5"/>
        <v>0.25774459431044483</v>
      </c>
      <c r="E16" s="1">
        <f t="shared" si="3"/>
        <v>8.8543774484714594E-2</v>
      </c>
      <c r="F16" s="1">
        <f t="shared" si="0"/>
        <v>-5.791761224956387</v>
      </c>
      <c r="G16" s="1">
        <f t="shared" si="4"/>
        <v>-168.34249070383731</v>
      </c>
      <c r="I16" s="2">
        <f t="shared" si="1"/>
        <v>3.7179228521831185</v>
      </c>
      <c r="J16" s="1">
        <f>5*$E$3/5 +$E$3</f>
        <v>1.2649110640673516E-2</v>
      </c>
      <c r="K16" s="3">
        <f t="shared" si="8"/>
        <v>7.9379229364814279</v>
      </c>
      <c r="M16" s="2">
        <f>5*$D$3/5 + $D$3</f>
        <v>3.6820656330063553E-2</v>
      </c>
      <c r="N16" s="2">
        <f t="shared" si="7"/>
        <v>8.5229508932756026</v>
      </c>
    </row>
    <row r="17" spans="1:14" x14ac:dyDescent="0.3">
      <c r="A17" s="5" t="s">
        <v>6</v>
      </c>
      <c r="B17" s="1">
        <v>0</v>
      </c>
      <c r="D17" s="2">
        <f t="shared" si="5"/>
        <v>0.27615492247547663</v>
      </c>
      <c r="E17" s="1">
        <f t="shared" si="3"/>
        <v>9.4868329805051346E-2</v>
      </c>
      <c r="F17" s="1">
        <f t="shared" si="0"/>
        <v>-6.6015757192915689</v>
      </c>
      <c r="G17" s="1">
        <f t="shared" si="4"/>
        <v>-86.959182822611055</v>
      </c>
      <c r="I17" s="2">
        <f t="shared" si="1"/>
        <v>8.3550301741354822</v>
      </c>
      <c r="M17" s="9"/>
      <c r="N17" s="9"/>
    </row>
    <row r="18" spans="1:14" x14ac:dyDescent="0.3">
      <c r="A18" s="5" t="s">
        <v>24</v>
      </c>
      <c r="B18" s="1">
        <f>B17+$B$13</f>
        <v>6.3245553203367588E-3</v>
      </c>
      <c r="D18" s="2">
        <f t="shared" si="5"/>
        <v>0.29456525064050842</v>
      </c>
      <c r="E18" s="1">
        <f t="shared" si="3"/>
        <v>0.1011928851253881</v>
      </c>
      <c r="F18" s="1">
        <f t="shared" si="0"/>
        <v>-6.8901521580287675</v>
      </c>
      <c r="G18" s="1">
        <f t="shared" si="4"/>
        <v>-4.8315791651031077</v>
      </c>
      <c r="I18" s="2">
        <f t="shared" si="1"/>
        <v>8.7726159779937589</v>
      </c>
      <c r="J18" s="8"/>
      <c r="K18" s="8"/>
      <c r="M18" s="6" t="s">
        <v>21</v>
      </c>
      <c r="N18" s="6" t="s">
        <v>9</v>
      </c>
    </row>
    <row r="19" spans="1:14" x14ac:dyDescent="0.3">
      <c r="A19" s="5"/>
      <c r="D19" s="2">
        <f t="shared" si="5"/>
        <v>0.31297557880554022</v>
      </c>
      <c r="E19" s="1">
        <f t="shared" si="3"/>
        <v>0.10751744044572485</v>
      </c>
      <c r="F19" s="1">
        <f t="shared" si="0"/>
        <v>-6.677507410710068</v>
      </c>
      <c r="G19" s="1">
        <f t="shared" si="4"/>
        <v>70.295394189144389</v>
      </c>
      <c r="I19" s="2">
        <f t="shared" si="1"/>
        <v>5.2943478618983102</v>
      </c>
      <c r="J19" s="8"/>
      <c r="K19" s="8"/>
      <c r="M19" s="2">
        <f>D4</f>
        <v>3.6820656330063553E-2</v>
      </c>
      <c r="N19" s="2">
        <f>($I$2*(M19-$D$3)*(M19-$D$4)/(($D$2-$D$3)*($D$2-$D$4)))+($I$3*(M19-$D$2)*(M19-$D$4)/(($D$3-$D$2)*($D$3-$D$4)))+($I$4*(M19-$D$2)*(M19-$D$3)/(($D$4-$D$2)*($D$4-$D$3)))</f>
        <v>8.5229508932756026</v>
      </c>
    </row>
    <row r="20" spans="1:14" x14ac:dyDescent="0.3">
      <c r="A20" s="5" t="s">
        <v>8</v>
      </c>
      <c r="B20" s="1">
        <f>D2</f>
        <v>0</v>
      </c>
      <c r="D20" s="2">
        <f t="shared" si="5"/>
        <v>0.33138590697057202</v>
      </c>
      <c r="E20" s="1">
        <f t="shared" si="3"/>
        <v>0.1138419957660616</v>
      </c>
      <c r="F20" s="1">
        <f t="shared" si="0"/>
        <v>-6.0304549116134147</v>
      </c>
      <c r="G20" s="1">
        <f t="shared" si="4"/>
        <v>131.49057666519201</v>
      </c>
      <c r="I20" s="2">
        <f t="shared" si="1"/>
        <v>0.91261177474141686</v>
      </c>
      <c r="M20" s="2">
        <f>1*$D$4/5 + $D$4</f>
        <v>4.4184787596076261E-2</v>
      </c>
      <c r="N20" s="2">
        <f t="shared" ref="N20:N24" si="9">($I$2*(M20-$D$3)*(M20-$D$4)/(($D$2-$D$3)*($D$2-$D$4)))+($I$3*(M20-$D$2)*(M20-$D$4)/(($D$3-$D$2)*($D$3-$D$4)))+($I$4*(M20-$D$2)*(M20-$D$3)/(($D$4-$D$2)*($D$4-$D$3)))</f>
        <v>7.4198915259730294</v>
      </c>
    </row>
    <row r="21" spans="1:14" x14ac:dyDescent="0.3">
      <c r="A21" s="5" t="s">
        <v>21</v>
      </c>
      <c r="B21" s="1">
        <f>D2+$B$10</f>
        <v>1.8410328165031777E-2</v>
      </c>
      <c r="D21" s="2">
        <f t="shared" si="5"/>
        <v>0.34979623513560382</v>
      </c>
      <c r="E21" s="1">
        <f t="shared" si="3"/>
        <v>0.12016655108639836</v>
      </c>
      <c r="F21" s="1">
        <f t="shared" si="0"/>
        <v>-5.0552481747017026</v>
      </c>
      <c r="G21" s="1">
        <f t="shared" si="4"/>
        <v>173.31563734278697</v>
      </c>
      <c r="I21" s="2">
        <f t="shared" si="1"/>
        <v>-1.106188187937196</v>
      </c>
      <c r="M21" s="2">
        <f>2*$D$4/5 + $D$4</f>
        <v>5.1548918862088976E-2</v>
      </c>
      <c r="N21" s="2">
        <f t="shared" si="9"/>
        <v>5.7142823100178894</v>
      </c>
    </row>
    <row r="22" spans="1:14" x14ac:dyDescent="0.3">
      <c r="A22" s="5" t="s">
        <v>25</v>
      </c>
      <c r="B22" s="1">
        <f>D3+$B$10</f>
        <v>3.6820656330063553E-2</v>
      </c>
      <c r="D22" s="2">
        <f t="shared" si="5"/>
        <v>0.36820656330063561</v>
      </c>
      <c r="E22" s="1">
        <f t="shared" si="3"/>
        <v>0.12649110640673511</v>
      </c>
      <c r="F22" s="1">
        <f t="shared" si="0"/>
        <v>-3.8863712186634674</v>
      </c>
      <c r="G22" s="1">
        <f t="shared" si="4"/>
        <v>192.35431884961065</v>
      </c>
      <c r="I22" s="2">
        <f t="shared" si="1"/>
        <v>0.22626604047463461</v>
      </c>
      <c r="M22" s="2">
        <f>3*$D$4/5 + $D$4</f>
        <v>5.8913050128101684E-2</v>
      </c>
      <c r="N22" s="2">
        <f t="shared" si="9"/>
        <v>3.4061232454101891</v>
      </c>
    </row>
    <row r="23" spans="1:14" x14ac:dyDescent="0.3">
      <c r="D23" s="2">
        <f t="shared" si="5"/>
        <v>0.38661689146566741</v>
      </c>
      <c r="E23" s="1">
        <f t="shared" si="3"/>
        <v>0.13281566172707188</v>
      </c>
      <c r="F23" s="1">
        <f t="shared" si="0"/>
        <v>-2.6725982945490543</v>
      </c>
      <c r="G23" s="1">
        <f t="shared" si="4"/>
        <v>187.5395371200517</v>
      </c>
      <c r="I23" s="2">
        <f t="shared" si="1"/>
        <v>2.9213292381983456</v>
      </c>
      <c r="M23" s="2">
        <f>4*$D$4/5 + $D$4</f>
        <v>6.6277181394114398E-2</v>
      </c>
      <c r="N23" s="2">
        <f t="shared" si="9"/>
        <v>0.49541433214991315</v>
      </c>
    </row>
    <row r="24" spans="1:14" x14ac:dyDescent="0.3">
      <c r="D24" s="2">
        <f t="shared" si="5"/>
        <v>0.40502721963069921</v>
      </c>
      <c r="E24" s="1">
        <f t="shared" si="3"/>
        <v>0.13914021704740864</v>
      </c>
      <c r="F24" s="1">
        <f t="shared" si="0"/>
        <v>-1.5617150092113015</v>
      </c>
      <c r="G24" s="1">
        <f t="shared" si="4"/>
        <v>160.24608548766901</v>
      </c>
      <c r="I24" s="2">
        <f t="shared" si="1"/>
        <v>3.7084140341281211</v>
      </c>
      <c r="M24" s="2">
        <f>5*$D$4/5 + $D$4</f>
        <v>7.3641312660127106E-2</v>
      </c>
      <c r="N24" s="2">
        <f t="shared" si="9"/>
        <v>-3.0178444297629312</v>
      </c>
    </row>
    <row r="25" spans="1:14" x14ac:dyDescent="0.3">
      <c r="D25" s="2">
        <f t="shared" si="5"/>
        <v>0.42343754779573101</v>
      </c>
      <c r="E25" s="1">
        <f t="shared" si="3"/>
        <v>0.14546477236774541</v>
      </c>
      <c r="F25" s="1">
        <f t="shared" si="0"/>
        <v>-0.68542443126044184</v>
      </c>
      <c r="G25" s="1">
        <f t="shared" si="4"/>
        <v>114.13995930733294</v>
      </c>
      <c r="I25" s="2">
        <f t="shared" si="1"/>
        <v>0.76939163775534114</v>
      </c>
    </row>
    <row r="26" spans="1:14" x14ac:dyDescent="0.3">
      <c r="D26" s="2">
        <f t="shared" si="5"/>
        <v>0.4418478759607628</v>
      </c>
      <c r="E26" s="1">
        <f t="shared" si="3"/>
        <v>0.15178932768808218</v>
      </c>
      <c r="F26" s="1">
        <f t="shared" si="0"/>
        <v>-0.14594203245655457</v>
      </c>
      <c r="G26" s="1">
        <f t="shared" si="4"/>
        <v>54.799472600396243</v>
      </c>
      <c r="I26" s="2">
        <f t="shared" si="1"/>
        <v>-4.6661183336718146</v>
      </c>
    </row>
    <row r="27" spans="1:14" x14ac:dyDescent="0.3">
      <c r="D27" s="2">
        <f t="shared" si="5"/>
        <v>0.4602582041257946</v>
      </c>
      <c r="E27" s="1">
        <f t="shared" si="3"/>
        <v>0.15811388300841894</v>
      </c>
      <c r="F27" s="1">
        <f t="shared" si="0"/>
        <v>-5.6143355762463543E-3</v>
      </c>
      <c r="G27" s="1">
        <f t="shared" si="4"/>
        <v>-10.85401469560602</v>
      </c>
      <c r="I27" s="2">
        <f t="shared" si="1"/>
        <v>-9.1450515841619726</v>
      </c>
    </row>
    <row r="28" spans="1:14" x14ac:dyDescent="0.3">
      <c r="D28" s="2">
        <f t="shared" si="5"/>
        <v>0.4786685322908264</v>
      </c>
      <c r="E28" s="1">
        <f t="shared" si="3"/>
        <v>0.16443843832875571</v>
      </c>
      <c r="F28" s="1">
        <f t="shared" si="0"/>
        <v>-0.28059469162562145</v>
      </c>
      <c r="G28" s="1">
        <f t="shared" si="4"/>
        <v>-75.259047564293937</v>
      </c>
      <c r="I28" s="2">
        <f t="shared" si="1"/>
        <v>-9.6038545872079535</v>
      </c>
    </row>
    <row r="29" spans="1:14" x14ac:dyDescent="0.3">
      <c r="D29" s="2">
        <f t="shared" si="5"/>
        <v>0.4970788604558582</v>
      </c>
      <c r="E29" s="1">
        <f t="shared" si="3"/>
        <v>0.17076299364909248</v>
      </c>
      <c r="F29" s="1">
        <f t="shared" si="0"/>
        <v>-0.93920561466377261</v>
      </c>
      <c r="G29" s="1">
        <f t="shared" si="4"/>
        <v>-130.9807289322282</v>
      </c>
      <c r="I29" s="2">
        <f t="shared" si="1"/>
        <v>-5.7230279005293276</v>
      </c>
    </row>
    <row r="30" spans="1:14" x14ac:dyDescent="0.3">
      <c r="D30" s="2">
        <f t="shared" si="5"/>
        <v>0.51548918862088999</v>
      </c>
      <c r="E30" s="1">
        <f t="shared" si="3"/>
        <v>0.17708754896942924</v>
      </c>
      <c r="F30" s="1">
        <f t="shared" si="0"/>
        <v>-1.9051506517548349</v>
      </c>
      <c r="G30" s="1">
        <f t="shared" si="4"/>
        <v>-171.46477807838068</v>
      </c>
      <c r="I30" s="2">
        <f t="shared" si="1"/>
        <v>-0.17356140900172923</v>
      </c>
    </row>
    <row r="31" spans="1:14" x14ac:dyDescent="0.3">
      <c r="D31" s="2">
        <f t="shared" si="5"/>
        <v>0.53389951678592174</v>
      </c>
      <c r="E31" s="1">
        <f t="shared" si="3"/>
        <v>0.18341210428976601</v>
      </c>
      <c r="F31" s="1">
        <f t="shared" si="0"/>
        <v>-3.0652561433045689</v>
      </c>
      <c r="G31" s="1">
        <f t="shared" si="4"/>
        <v>-191.70394733714278</v>
      </c>
      <c r="I31" s="2">
        <f t="shared" si="1"/>
        <v>3.4384555123572955</v>
      </c>
    </row>
    <row r="32" spans="1:14" x14ac:dyDescent="0.3">
      <c r="D32" s="2">
        <f t="shared" si="5"/>
        <v>0.55230984495095348</v>
      </c>
      <c r="E32" s="1">
        <f t="shared" si="3"/>
        <v>0.18973665961010278</v>
      </c>
      <c r="F32" s="1">
        <f t="shared" si="0"/>
        <v>-4.2809723237481601</v>
      </c>
      <c r="G32" s="1">
        <f t="shared" si="4"/>
        <v>-188.75044635662246</v>
      </c>
      <c r="I32" s="2">
        <f t="shared" si="1"/>
        <v>3.3140116709525147</v>
      </c>
    </row>
    <row r="33" spans="4:9" x14ac:dyDescent="0.3">
      <c r="D33" s="2">
        <f t="shared" si="5"/>
        <v>0.57072017311598522</v>
      </c>
      <c r="E33" s="1">
        <f t="shared" si="3"/>
        <v>0.19606121493043954</v>
      </c>
      <c r="F33" s="1">
        <f t="shared" si="0"/>
        <v>-5.4024887670854786</v>
      </c>
      <c r="G33" s="1">
        <f t="shared" si="4"/>
        <v>-162.02330369085604</v>
      </c>
      <c r="I33" s="2">
        <f t="shared" si="1"/>
        <v>0.73996215660845177</v>
      </c>
    </row>
    <row r="34" spans="4:9" x14ac:dyDescent="0.3">
      <c r="D34" s="2">
        <f t="shared" si="5"/>
        <v>0.58913050128101696</v>
      </c>
      <c r="E34" s="1">
        <f t="shared" si="3"/>
        <v>0.20238577025077631</v>
      </c>
      <c r="F34" s="1">
        <f t="shared" si="0"/>
        <v>-6.284058355762042</v>
      </c>
      <c r="G34" s="1">
        <f t="shared" si="4"/>
        <v>-113.37994467559955</v>
      </c>
      <c r="I34" s="2">
        <f t="shared" si="1"/>
        <v>-1.0858734745409206</v>
      </c>
    </row>
    <row r="35" spans="4:9" x14ac:dyDescent="0.3">
      <c r="D35" s="2">
        <f t="shared" si="5"/>
        <v>0.6075408294460487</v>
      </c>
      <c r="E35" s="1">
        <f t="shared" si="3"/>
        <v>0.20871032557111308</v>
      </c>
      <c r="F35" s="1">
        <f t="shared" si="0"/>
        <v>-6.7990026358095736</v>
      </c>
      <c r="G35" s="1">
        <f t="shared" si="4"/>
        <v>-46.944664135392642</v>
      </c>
      <c r="I35" s="2">
        <f t="shared" si="1"/>
        <v>0.26526757318320726</v>
      </c>
    </row>
    <row r="36" spans="4:9" x14ac:dyDescent="0.3">
      <c r="D36" s="2">
        <f t="shared" si="5"/>
        <v>0.62595115761108044</v>
      </c>
      <c r="E36" s="1">
        <f t="shared" si="3"/>
        <v>0.21503488089144984</v>
      </c>
      <c r="F36" s="1">
        <f t="shared" si="0"/>
        <v>-6.8529016702276682</v>
      </c>
      <c r="G36" s="1">
        <f t="shared" si="4"/>
        <v>31.289198302991878</v>
      </c>
      <c r="I36" s="2">
        <f t="shared" si="1"/>
        <v>4.4039344132392761</v>
      </c>
    </row>
    <row r="37" spans="4:9" x14ac:dyDescent="0.3">
      <c r="D37" s="2">
        <f t="shared" si="5"/>
        <v>0.64436148577611219</v>
      </c>
      <c r="E37" s="1">
        <f t="shared" si="3"/>
        <v>0.22135943621178661</v>
      </c>
      <c r="F37" s="1">
        <f t="shared" si="0"/>
        <v>-6.3936503380596239</v>
      </c>
      <c r="G37" s="1">
        <f t="shared" si="4"/>
        <v>114.04410687027314</v>
      </c>
      <c r="I37" s="2">
        <f t="shared" si="1"/>
        <v>8.3390780620446705</v>
      </c>
    </row>
    <row r="38" spans="4:9" x14ac:dyDescent="0.3">
      <c r="D38" s="2">
        <f t="shared" si="5"/>
        <v>0.66277181394114393</v>
      </c>
      <c r="E38" s="1">
        <f t="shared" si="3"/>
        <v>0.22768399153212338</v>
      </c>
      <c r="F38" s="1">
        <f t="shared" si="0"/>
        <v>-5.4173727327606445</v>
      </c>
      <c r="G38" s="1">
        <f t="shared" si="4"/>
        <v>193.47235509062668</v>
      </c>
      <c r="I38" s="2">
        <f t="shared" si="1"/>
        <v>8.8016532259132561</v>
      </c>
    </row>
    <row r="39" spans="4:9" x14ac:dyDescent="0.3">
      <c r="D39" s="2">
        <f t="shared" si="5"/>
        <v>0.68118214210617567</v>
      </c>
      <c r="E39" s="1">
        <f t="shared" si="3"/>
        <v>0.23400854685246014</v>
      </c>
      <c r="F39" s="1">
        <f t="shared" si="0"/>
        <v>-3.969596193614469</v>
      </c>
      <c r="G39" s="1">
        <f t="shared" si="4"/>
        <v>261.92858126710348</v>
      </c>
      <c r="I39" s="2">
        <f t="shared" si="1"/>
        <v>4.8464062735758606</v>
      </c>
    </row>
    <row r="40" spans="4:9" x14ac:dyDescent="0.3">
      <c r="D40" s="2">
        <f t="shared" si="5"/>
        <v>0.69959247027120741</v>
      </c>
      <c r="E40" s="1">
        <f t="shared" si="3"/>
        <v>0.24033310217279691</v>
      </c>
      <c r="F40" s="1">
        <f t="shared" si="0"/>
        <v>-2.1415559244391198</v>
      </c>
      <c r="G40" s="1">
        <f t="shared" si="4"/>
        <v>312.72425576115739</v>
      </c>
      <c r="I40" s="2">
        <f t="shared" si="1"/>
        <v>-1.3243717898013478</v>
      </c>
    </row>
    <row r="41" spans="4:9" x14ac:dyDescent="0.3">
      <c r="D41" s="2">
        <f t="shared" si="5"/>
        <v>0.71800279843623915</v>
      </c>
      <c r="E41" s="1">
        <f t="shared" si="3"/>
        <v>0.24665765749313368</v>
      </c>
      <c r="F41" s="1">
        <f t="shared" si="0"/>
        <v>-6.1983573316771734E-2</v>
      </c>
      <c r="G41" s="1">
        <f t="shared" si="4"/>
        <v>340.78937709008289</v>
      </c>
      <c r="I41" s="2">
        <f t="shared" si="1"/>
        <v>-5.9756440044956225</v>
      </c>
    </row>
    <row r="42" spans="4:9" x14ac:dyDescent="0.3">
      <c r="D42" s="2">
        <f t="shared" si="5"/>
        <v>0.7364131266012709</v>
      </c>
      <c r="E42" s="1">
        <f t="shared" si="3"/>
        <v>0.25298221281347044</v>
      </c>
      <c r="F42" s="1">
        <f t="shared" si="0"/>
        <v>2.1148192680546694</v>
      </c>
      <c r="G42" s="1">
        <f t="shared" si="4"/>
        <v>343.17578240331579</v>
      </c>
      <c r="I42" s="2">
        <f t="shared" si="1"/>
        <v>-6.6351247410612473</v>
      </c>
    </row>
    <row r="43" spans="4:9" x14ac:dyDescent="0.3">
      <c r="D43" s="2">
        <f t="shared" si="5"/>
        <v>0.75482345476630264</v>
      </c>
      <c r="E43" s="1">
        <f t="shared" si="3"/>
        <v>0.25930676813380721</v>
      </c>
      <c r="F43" s="1">
        <f t="shared" si="0"/>
        <v>4.223453319014661</v>
      </c>
      <c r="G43" s="1">
        <f t="shared" si="4"/>
        <v>319.35215099055347</v>
      </c>
      <c r="I43" s="2">
        <f t="shared" si="1"/>
        <v>-3.8837132289415086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2023-10-14T13:44:23Z</dcterms:modified>
</cp:coreProperties>
</file>