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C951E9E-DC32-4197-BEA2-AB2A05BBD5C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2" i="1" l="1"/>
  <c r="F16" i="1"/>
  <c r="E16" i="1"/>
  <c r="D16" i="1"/>
  <c r="C16" i="1"/>
  <c r="F14" i="1"/>
  <c r="E14" i="1"/>
  <c r="D14" i="1"/>
  <c r="C14" i="1"/>
  <c r="F13" i="1"/>
  <c r="L12" i="1" s="1"/>
  <c r="E13" i="1"/>
  <c r="K12" i="1" s="1"/>
  <c r="D13" i="1"/>
  <c r="J12" i="1" s="1"/>
  <c r="C13" i="1"/>
  <c r="I5" i="1" s="1"/>
  <c r="I10" i="1"/>
  <c r="I7" i="1"/>
  <c r="I4" i="1"/>
  <c r="J7" i="1" l="1"/>
  <c r="J10" i="1"/>
  <c r="K4" i="1"/>
  <c r="K10" i="1"/>
  <c r="L10" i="1"/>
  <c r="I11" i="1"/>
  <c r="J8" i="1"/>
  <c r="K11" i="1"/>
  <c r="L5" i="1"/>
  <c r="L8" i="1"/>
  <c r="L11" i="1"/>
  <c r="I3" i="1"/>
  <c r="I6" i="1"/>
  <c r="I9" i="1"/>
  <c r="I12" i="1"/>
  <c r="J4" i="1"/>
  <c r="L4" i="1"/>
  <c r="I8" i="1"/>
  <c r="J5" i="1"/>
  <c r="K8" i="1"/>
  <c r="J3" i="1"/>
  <c r="J9" i="1"/>
  <c r="K7" i="1"/>
  <c r="L7" i="1"/>
  <c r="J11" i="1"/>
  <c r="K5" i="1"/>
  <c r="J6" i="1"/>
  <c r="K3" i="1"/>
  <c r="K6" i="1"/>
  <c r="K9" i="1"/>
  <c r="L3" i="1"/>
  <c r="L6" i="1"/>
  <c r="L9" i="1"/>
  <c r="J16" i="1" l="1"/>
  <c r="J17" i="1" s="1"/>
  <c r="J13" i="1"/>
  <c r="L16" i="1"/>
  <c r="L17" i="1" s="1"/>
  <c r="L13" i="1"/>
  <c r="I16" i="1"/>
  <c r="I17" i="1" s="1"/>
  <c r="I13" i="1"/>
  <c r="K16" i="1"/>
  <c r="K17" i="1" s="1"/>
  <c r="N20" i="1" s="1"/>
  <c r="N21" i="1" s="1"/>
  <c r="K13" i="1"/>
  <c r="N23" i="1" l="1"/>
  <c r="N25" i="1" s="1"/>
  <c r="N26" i="1" s="1"/>
  <c r="I20" i="1"/>
  <c r="I21" i="1" s="1"/>
  <c r="K20" i="1"/>
  <c r="K21" i="1" s="1"/>
  <c r="J20" i="1"/>
  <c r="J21" i="1" s="1"/>
  <c r="L33" i="1"/>
  <c r="L34" i="1" s="1"/>
  <c r="L23" i="1"/>
  <c r="L25" i="1" s="1"/>
  <c r="L26" i="1" s="1"/>
  <c r="M20" i="1"/>
  <c r="M21" i="1" s="1"/>
  <c r="L20" i="1"/>
  <c r="L21" i="1" s="1"/>
  <c r="M23" i="1"/>
  <c r="M25" i="1" s="1"/>
  <c r="M26" i="1" s="1"/>
</calcChain>
</file>

<file path=xl/sharedStrings.xml><?xml version="1.0" encoding="utf-8"?>
<sst xmlns="http://schemas.openxmlformats.org/spreadsheetml/2006/main" count="29" uniqueCount="29">
  <si>
    <t>выборка 1</t>
  </si>
  <si>
    <t>выборка 2</t>
  </si>
  <si>
    <t>выборка 3</t>
  </si>
  <si>
    <t>выборка 4</t>
  </si>
  <si>
    <t>Расчёт дисперсий</t>
  </si>
  <si>
    <t>1 способ</t>
  </si>
  <si>
    <t>дисперия 1</t>
  </si>
  <si>
    <t>2 спобоб</t>
  </si>
  <si>
    <t>дисперсия 2</t>
  </si>
  <si>
    <t>Cумма</t>
  </si>
  <si>
    <t>табл знач (9,9)</t>
  </si>
  <si>
    <t>Умнож(S)</t>
  </si>
  <si>
    <t>табл знач (9, 10); табл 2</t>
  </si>
  <si>
    <t>Fрас34</t>
  </si>
  <si>
    <t>Fрас24</t>
  </si>
  <si>
    <t>Fрас14</t>
  </si>
  <si>
    <t>Fрас23</t>
  </si>
  <si>
    <t>Fрас12</t>
  </si>
  <si>
    <t>Fрас13</t>
  </si>
  <si>
    <t>коэф стьюд (27,28)</t>
  </si>
  <si>
    <t>степень свободы (0,95)</t>
  </si>
  <si>
    <t>S^2</t>
  </si>
  <si>
    <t>10+10+10-3</t>
  </si>
  <si>
    <t>t</t>
  </si>
  <si>
    <t>Ср значение для 123</t>
  </si>
  <si>
    <t>СКО для нескольких</t>
  </si>
  <si>
    <t>Погрешность</t>
  </si>
  <si>
    <t>Результат</t>
  </si>
  <si>
    <t>0,99 ± 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</si>
</sst>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204"/>
    </font>
    <font>
      <b/>
      <i/>
      <sz val="11"/>
      <color theme="1"/>
      <name val="Segoe UI"/>
      <family val="2"/>
      <charset val="204"/>
    </font>
    <font>
      <i/>
      <sz val="11"/>
      <color theme="1"/>
      <name val="Segoe UI"/>
      <family val="2"/>
      <charset val="204"/>
    </font>
    <font>
      <b/>
      <sz val="11"/>
      <color theme="1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3" fillId="0" borderId="4" xfId="0" applyFont="1" applyBorder="1"/>
    <xf numFmtId="164" fontId="1" fillId="0" borderId="0" xfId="0" applyNumberFormat="1" applyFont="1" applyBorder="1"/>
    <xf numFmtId="164" fontId="1" fillId="0" borderId="5" xfId="0" applyNumberFormat="1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0" xfId="0" applyFont="1"/>
    <xf numFmtId="0" fontId="3" fillId="0" borderId="6" xfId="0" applyFont="1" applyBorder="1"/>
    <xf numFmtId="164" fontId="4" fillId="0" borderId="7" xfId="0" applyNumberFormat="1" applyFont="1" applyBorder="1"/>
    <xf numFmtId="164" fontId="4" fillId="0" borderId="8" xfId="0" applyNumberFormat="1" applyFont="1" applyBorder="1"/>
    <xf numFmtId="0" fontId="3" fillId="0" borderId="0" xfId="0" applyFont="1"/>
    <xf numFmtId="0" fontId="1" fillId="0" borderId="7" xfId="0" applyFont="1" applyBorder="1"/>
    <xf numFmtId="0" fontId="1" fillId="0" borderId="8" xfId="0" applyFont="1" applyBorder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10" xfId="0" applyFont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0" borderId="11" xfId="0" applyFont="1" applyBorder="1" applyAlignment="1">
      <alignment horizontal="right"/>
    </xf>
    <xf numFmtId="0" fontId="1" fillId="0" borderId="6" xfId="0" applyFont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/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/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3" borderId="2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6"/>
  <sheetViews>
    <sheetView tabSelected="1" topLeftCell="D1" zoomScale="70" zoomScaleNormal="70" workbookViewId="0">
      <selection activeCell="D19" sqref="D19"/>
    </sheetView>
  </sheetViews>
  <sheetFormatPr defaultRowHeight="16.5" x14ac:dyDescent="0.3"/>
  <cols>
    <col min="1" max="1" width="9.140625" style="1"/>
    <col min="2" max="2" width="13.28515625" style="1" bestFit="1" customWidth="1"/>
    <col min="3" max="6" width="11.42578125" style="1" bestFit="1" customWidth="1"/>
    <col min="7" max="7" width="10.28515625" style="1" customWidth="1"/>
    <col min="8" max="8" width="12.28515625" style="1" bestFit="1" customWidth="1"/>
    <col min="9" max="14" width="13.7109375" style="1" bestFit="1" customWidth="1"/>
    <col min="15" max="15" width="9.140625" style="1"/>
    <col min="16" max="16" width="24.5703125" style="1" bestFit="1" customWidth="1"/>
    <col min="17" max="17" width="9.140625" style="1"/>
    <col min="18" max="18" width="14" style="1" bestFit="1" customWidth="1"/>
    <col min="19" max="16384" width="9.140625" style="1"/>
  </cols>
  <sheetData>
    <row r="1" spans="2:16" ht="17.25" thickBot="1" x14ac:dyDescent="0.35"/>
    <row r="2" spans="2:16" x14ac:dyDescent="0.3">
      <c r="B2" s="2"/>
      <c r="C2" s="3" t="s">
        <v>0</v>
      </c>
      <c r="D2" s="3" t="s">
        <v>1</v>
      </c>
      <c r="E2" s="3" t="s">
        <v>2</v>
      </c>
      <c r="F2" s="4" t="s">
        <v>3</v>
      </c>
      <c r="H2" s="5" t="s">
        <v>4</v>
      </c>
      <c r="I2" s="6"/>
      <c r="J2" s="6"/>
      <c r="K2" s="6"/>
      <c r="L2" s="7"/>
    </row>
    <row r="3" spans="2:16" x14ac:dyDescent="0.3">
      <c r="B3" s="8"/>
      <c r="C3" s="9">
        <v>0.52</v>
      </c>
      <c r="D3" s="9">
        <v>0.99</v>
      </c>
      <c r="E3" s="9">
        <v>0.83</v>
      </c>
      <c r="F3" s="10">
        <v>3.38</v>
      </c>
      <c r="H3" s="11"/>
      <c r="I3" s="12">
        <f>(C3-$C$13)^2</f>
        <v>0.10048900000000004</v>
      </c>
      <c r="J3" s="12">
        <f t="shared" ref="J3:J12" si="0">(D3-$D$13)^2</f>
        <v>2.8899999999999672E-4</v>
      </c>
      <c r="K3" s="12">
        <f t="shared" ref="K3:K12" si="1">(E3-$E$13)^2</f>
        <v>0.10368399999999997</v>
      </c>
      <c r="L3" s="13">
        <f>(F3-$F$13)^2</f>
        <v>0.15366399999999958</v>
      </c>
    </row>
    <row r="4" spans="2:16" x14ac:dyDescent="0.3">
      <c r="B4" s="8"/>
      <c r="C4" s="9">
        <v>0.62</v>
      </c>
      <c r="D4" s="9">
        <v>0.9</v>
      </c>
      <c r="E4" s="9">
        <v>0.85</v>
      </c>
      <c r="F4" s="10">
        <v>2.41</v>
      </c>
      <c r="H4" s="11"/>
      <c r="I4" s="12">
        <f>(C4-$C$13)^2</f>
        <v>4.7089000000000034E-2</v>
      </c>
      <c r="J4" s="12">
        <f t="shared" si="0"/>
        <v>5.3290000000000091E-3</v>
      </c>
      <c r="K4" s="12">
        <f t="shared" si="1"/>
        <v>9.1203999999999966E-2</v>
      </c>
      <c r="L4" s="13">
        <f t="shared" ref="L4:L12" si="2">(F4-$F$13)^2</f>
        <v>0.33408400000000033</v>
      </c>
    </row>
    <row r="5" spans="2:16" x14ac:dyDescent="0.3">
      <c r="B5" s="8"/>
      <c r="C5" s="9">
        <v>0.67</v>
      </c>
      <c r="D5" s="9">
        <v>1.29</v>
      </c>
      <c r="E5" s="9">
        <v>0.87</v>
      </c>
      <c r="F5" s="10">
        <v>2.69</v>
      </c>
      <c r="H5" s="11"/>
      <c r="I5" s="12">
        <f t="shared" ref="I5:I12" si="3">(C5-$C$13)^2</f>
        <v>2.7889000000000011E-2</v>
      </c>
      <c r="J5" s="12">
        <f t="shared" si="0"/>
        <v>0.10048899999999997</v>
      </c>
      <c r="K5" s="12">
        <f t="shared" si="1"/>
        <v>7.9523999999999956E-2</v>
      </c>
      <c r="L5" s="13">
        <f t="shared" si="2"/>
        <v>8.8804000000000285E-2</v>
      </c>
    </row>
    <row r="6" spans="2:16" x14ac:dyDescent="0.3">
      <c r="B6" s="8"/>
      <c r="C6" s="9">
        <v>0.72</v>
      </c>
      <c r="D6" s="9">
        <v>0.77</v>
      </c>
      <c r="E6" s="9">
        <v>1.03</v>
      </c>
      <c r="F6" s="10">
        <v>2.9</v>
      </c>
      <c r="H6" s="11"/>
      <c r="I6" s="12">
        <f t="shared" si="3"/>
        <v>1.3689000000000024E-2</v>
      </c>
      <c r="J6" s="12">
        <f t="shared" si="0"/>
        <v>4.120900000000003E-2</v>
      </c>
      <c r="K6" s="12">
        <f t="shared" si="1"/>
        <v>1.4883999999999972E-2</v>
      </c>
      <c r="L6" s="13">
        <f t="shared" si="2"/>
        <v>7.744000000000092E-3</v>
      </c>
    </row>
    <row r="7" spans="2:16" x14ac:dyDescent="0.3">
      <c r="B7" s="8"/>
      <c r="C7" s="9">
        <v>0.83</v>
      </c>
      <c r="D7" s="9">
        <v>0.75</v>
      </c>
      <c r="E7" s="9">
        <v>1.1000000000000001</v>
      </c>
      <c r="F7" s="10">
        <v>3.23</v>
      </c>
      <c r="H7" s="11"/>
      <c r="I7" s="12">
        <f t="shared" si="3"/>
        <v>4.9000000000001638E-5</v>
      </c>
      <c r="J7" s="12">
        <f t="shared" si="0"/>
        <v>4.9729000000000037E-2</v>
      </c>
      <c r="K7" s="12">
        <f t="shared" si="1"/>
        <v>2.7039999999999816E-3</v>
      </c>
      <c r="L7" s="13">
        <f t="shared" si="2"/>
        <v>5.8563999999999783E-2</v>
      </c>
    </row>
    <row r="8" spans="2:16" x14ac:dyDescent="0.3">
      <c r="B8" s="8"/>
      <c r="C8" s="9">
        <v>0.84</v>
      </c>
      <c r="D8" s="9">
        <v>1.19</v>
      </c>
      <c r="E8" s="9">
        <v>1.19</v>
      </c>
      <c r="F8" s="10">
        <v>2.84</v>
      </c>
      <c r="H8" s="11"/>
      <c r="I8" s="12">
        <f t="shared" si="3"/>
        <v>8.9999999999993497E-6</v>
      </c>
      <c r="J8" s="12">
        <f t="shared" si="0"/>
        <v>4.7088999999999936E-2</v>
      </c>
      <c r="K8" s="12">
        <f t="shared" si="1"/>
        <v>1.4440000000000026E-3</v>
      </c>
      <c r="L8" s="13">
        <f t="shared" si="2"/>
        <v>2.190400000000017E-2</v>
      </c>
    </row>
    <row r="9" spans="2:16" x14ac:dyDescent="0.3">
      <c r="B9" s="8"/>
      <c r="C9" s="9">
        <v>0.87</v>
      </c>
      <c r="D9" s="9">
        <v>0.38</v>
      </c>
      <c r="E9" s="9">
        <v>1.3</v>
      </c>
      <c r="F9" s="10">
        <v>1.1499999999999999</v>
      </c>
      <c r="H9" s="11"/>
      <c r="I9" s="12">
        <f t="shared" si="3"/>
        <v>1.0889999999999947E-3</v>
      </c>
      <c r="J9" s="12">
        <f t="shared" si="0"/>
        <v>0.3516490000000001</v>
      </c>
      <c r="K9" s="12">
        <f t="shared" si="1"/>
        <v>2.1904000000000038E-2</v>
      </c>
      <c r="L9" s="13">
        <f t="shared" si="2"/>
        <v>3.3782440000000018</v>
      </c>
    </row>
    <row r="10" spans="2:16" x14ac:dyDescent="0.3">
      <c r="B10" s="8"/>
      <c r="C10" s="9">
        <v>0.91</v>
      </c>
      <c r="D10" s="9">
        <v>1.07</v>
      </c>
      <c r="E10" s="9">
        <v>1.36</v>
      </c>
      <c r="F10" s="10">
        <v>4.17</v>
      </c>
      <c r="H10" s="11"/>
      <c r="I10" s="12">
        <f t="shared" si="3"/>
        <v>5.3289999999999935E-3</v>
      </c>
      <c r="J10" s="12">
        <f t="shared" si="0"/>
        <v>9.4089999999999955E-3</v>
      </c>
      <c r="K10" s="12">
        <f t="shared" si="1"/>
        <v>4.326400000000008E-2</v>
      </c>
      <c r="L10" s="13">
        <f t="shared" si="2"/>
        <v>1.3971239999999987</v>
      </c>
    </row>
    <row r="11" spans="2:16" x14ac:dyDescent="0.3">
      <c r="B11" s="8"/>
      <c r="C11" s="9">
        <v>1.1000000000000001</v>
      </c>
      <c r="D11" s="9">
        <v>1.5</v>
      </c>
      <c r="E11" s="9">
        <v>1.38</v>
      </c>
      <c r="F11" s="10">
        <v>5.0599999999999996</v>
      </c>
      <c r="H11" s="11"/>
      <c r="I11" s="12">
        <f t="shared" si="3"/>
        <v>6.9169000000000008E-2</v>
      </c>
      <c r="J11" s="12">
        <f t="shared" si="0"/>
        <v>0.27772899999999989</v>
      </c>
      <c r="K11" s="12">
        <f t="shared" si="1"/>
        <v>5.1983999999999989E-2</v>
      </c>
      <c r="L11" s="13">
        <f t="shared" si="2"/>
        <v>4.2931839999999966</v>
      </c>
    </row>
    <row r="12" spans="2:16" x14ac:dyDescent="0.3">
      <c r="B12" s="8"/>
      <c r="C12" s="9">
        <v>1.29</v>
      </c>
      <c r="D12" s="9">
        <v>0.89</v>
      </c>
      <c r="E12" s="9">
        <v>1.61</v>
      </c>
      <c r="F12" s="10">
        <v>2.0499999999999998</v>
      </c>
      <c r="H12" s="11"/>
      <c r="I12" s="12">
        <f t="shared" si="3"/>
        <v>0.20520899999999997</v>
      </c>
      <c r="J12" s="12">
        <f t="shared" si="0"/>
        <v>6.8890000000000123E-3</v>
      </c>
      <c r="K12" s="12">
        <f t="shared" si="1"/>
        <v>0.20976400000000017</v>
      </c>
      <c r="L12" s="13">
        <f t="shared" si="2"/>
        <v>0.87984400000000118</v>
      </c>
    </row>
    <row r="13" spans="2:16" ht="17.25" thickBot="1" x14ac:dyDescent="0.35">
      <c r="B13" s="8" t="s">
        <v>5</v>
      </c>
      <c r="C13" s="14">
        <f>AVERAGE(C3:C12)</f>
        <v>0.83700000000000008</v>
      </c>
      <c r="D13" s="14">
        <f>AVERAGE(D3:D12)</f>
        <v>0.97300000000000009</v>
      </c>
      <c r="E13" s="14">
        <f>AVERAGE(E3:E12)</f>
        <v>1.1519999999999999</v>
      </c>
      <c r="F13" s="15">
        <f>AVERAGE(F3:F12)</f>
        <v>2.9880000000000004</v>
      </c>
      <c r="G13" s="16"/>
      <c r="H13" s="17" t="s">
        <v>6</v>
      </c>
      <c r="I13" s="18">
        <f>AVERAGE(I3:I12)</f>
        <v>4.7001000000000015E-2</v>
      </c>
      <c r="J13" s="18">
        <f t="shared" ref="J13:K13" si="4">AVERAGE(J3:J12)</f>
        <v>8.8981000000000005E-2</v>
      </c>
      <c r="K13" s="18">
        <f t="shared" si="4"/>
        <v>6.2036000000000001E-2</v>
      </c>
      <c r="L13" s="19">
        <f>AVERAGE(L3:L12)</f>
        <v>1.0613160000000001</v>
      </c>
    </row>
    <row r="14" spans="2:16" x14ac:dyDescent="0.3">
      <c r="B14" s="8" t="s">
        <v>7</v>
      </c>
      <c r="C14" s="9">
        <f>AVERAGE(C3:C12)</f>
        <v>0.83700000000000008</v>
      </c>
      <c r="D14" s="9">
        <f>AVERAGE(D3:D12)</f>
        <v>0.97300000000000009</v>
      </c>
      <c r="E14" s="9">
        <f t="shared" ref="E14:F14" si="5">AVERAGE(E3:E12)</f>
        <v>1.1519999999999999</v>
      </c>
      <c r="F14" s="10">
        <f t="shared" si="5"/>
        <v>2.9880000000000004</v>
      </c>
      <c r="H14" s="20"/>
    </row>
    <row r="15" spans="2:16" ht="17.25" thickBot="1" x14ac:dyDescent="0.35">
      <c r="B15" s="8"/>
      <c r="C15" s="9"/>
      <c r="D15" s="9"/>
      <c r="E15" s="9"/>
      <c r="F15" s="10"/>
      <c r="H15" s="20"/>
    </row>
    <row r="16" spans="2:16" ht="17.25" thickBot="1" x14ac:dyDescent="0.35">
      <c r="B16" s="17" t="s">
        <v>8</v>
      </c>
      <c r="C16" s="21">
        <f>_xlfn.VAR.P(C3:C12)</f>
        <v>4.7000999999999918E-2</v>
      </c>
      <c r="D16" s="21">
        <f t="shared" ref="D16:F16" si="6">_xlfn.VAR.P(D3:D12)</f>
        <v>8.8980999999999991E-2</v>
      </c>
      <c r="E16" s="21">
        <f t="shared" si="6"/>
        <v>6.2035999999999945E-2</v>
      </c>
      <c r="F16" s="22">
        <f t="shared" si="6"/>
        <v>1.061315999999997</v>
      </c>
      <c r="H16" s="23" t="s">
        <v>9</v>
      </c>
      <c r="I16" s="24">
        <f>SUM(I3:I12)</f>
        <v>0.47001000000000015</v>
      </c>
      <c r="J16" s="24">
        <f>SUM(J3:J12)</f>
        <v>0.88980999999999999</v>
      </c>
      <c r="K16" s="24">
        <f>SUM(K3:K12)</f>
        <v>0.62036000000000002</v>
      </c>
      <c r="L16" s="24">
        <f>SUM(L3:L12)</f>
        <v>10.613160000000001</v>
      </c>
      <c r="M16" s="24"/>
      <c r="N16" s="25"/>
      <c r="P16" s="26" t="s">
        <v>10</v>
      </c>
    </row>
    <row r="17" spans="8:16" x14ac:dyDescent="0.3">
      <c r="H17" s="11" t="s">
        <v>11</v>
      </c>
      <c r="I17" s="9">
        <f>I16*1/9</f>
        <v>5.2223333333333351E-2</v>
      </c>
      <c r="J17" s="9">
        <f t="shared" ref="J17:K17" si="7">J16*1/9</f>
        <v>9.8867777777777777E-2</v>
      </c>
      <c r="K17" s="9">
        <f t="shared" si="7"/>
        <v>6.8928888888888887E-2</v>
      </c>
      <c r="L17" s="9">
        <f>L16*1/9</f>
        <v>1.1792400000000001</v>
      </c>
      <c r="M17" s="9"/>
      <c r="N17" s="10"/>
      <c r="P17" s="27">
        <v>3.1789000000000001</v>
      </c>
    </row>
    <row r="18" spans="8:16" x14ac:dyDescent="0.3">
      <c r="H18" s="11"/>
      <c r="I18" s="9"/>
      <c r="J18" s="9"/>
      <c r="K18" s="9"/>
      <c r="L18" s="9"/>
      <c r="M18" s="9"/>
      <c r="N18" s="10"/>
      <c r="P18" s="27" t="s">
        <v>12</v>
      </c>
    </row>
    <row r="19" spans="8:16" x14ac:dyDescent="0.3">
      <c r="H19" s="11"/>
      <c r="I19" s="9" t="s">
        <v>13</v>
      </c>
      <c r="J19" s="9" t="s">
        <v>14</v>
      </c>
      <c r="K19" s="9" t="s">
        <v>15</v>
      </c>
      <c r="L19" s="28" t="s">
        <v>16</v>
      </c>
      <c r="M19" s="28" t="s">
        <v>17</v>
      </c>
      <c r="N19" s="29" t="s">
        <v>18</v>
      </c>
      <c r="P19" s="27">
        <v>2.262</v>
      </c>
    </row>
    <row r="20" spans="8:16" x14ac:dyDescent="0.3">
      <c r="H20" s="11"/>
      <c r="I20" s="9">
        <f>L17/K17</f>
        <v>17.108066284093109</v>
      </c>
      <c r="J20" s="9">
        <f>L17/J17</f>
        <v>11.927445184927119</v>
      </c>
      <c r="K20" s="9">
        <f>L17/I17</f>
        <v>22.580711048701087</v>
      </c>
      <c r="L20" s="28">
        <f>J17/K17</f>
        <v>1.4343445741182539</v>
      </c>
      <c r="M20" s="28">
        <f>J17/I17</f>
        <v>1.8931724856917931</v>
      </c>
      <c r="N20" s="29">
        <f>K17/I17</f>
        <v>1.3198868109189161</v>
      </c>
      <c r="P20" s="27" t="s">
        <v>19</v>
      </c>
    </row>
    <row r="21" spans="8:16" x14ac:dyDescent="0.3">
      <c r="H21" s="11"/>
      <c r="I21" s="9" t="b">
        <f t="shared" ref="I21:N21" si="8">IF(I20,I20&lt;$P$17,I20&gt;$P$17)</f>
        <v>0</v>
      </c>
      <c r="J21" s="9" t="b">
        <f t="shared" si="8"/>
        <v>0</v>
      </c>
      <c r="K21" s="9" t="b">
        <f t="shared" si="8"/>
        <v>0</v>
      </c>
      <c r="L21" s="28" t="b">
        <f t="shared" si="8"/>
        <v>1</v>
      </c>
      <c r="M21" s="28" t="b">
        <f t="shared" si="8"/>
        <v>1</v>
      </c>
      <c r="N21" s="29" t="b">
        <f t="shared" si="8"/>
        <v>1</v>
      </c>
      <c r="P21" s="27">
        <v>2.0518000000000001</v>
      </c>
    </row>
    <row r="22" spans="8:16" x14ac:dyDescent="0.3">
      <c r="H22" s="11"/>
      <c r="I22" s="9"/>
      <c r="J22" s="9"/>
      <c r="K22" s="9"/>
      <c r="L22" s="9"/>
      <c r="M22" s="9"/>
      <c r="N22" s="10"/>
      <c r="P22" s="27" t="s">
        <v>20</v>
      </c>
    </row>
    <row r="23" spans="8:16" ht="17.25" thickBot="1" x14ac:dyDescent="0.35">
      <c r="H23" s="11" t="s">
        <v>21</v>
      </c>
      <c r="I23" s="9"/>
      <c r="J23" s="9"/>
      <c r="K23" s="9"/>
      <c r="L23" s="9">
        <f>(J17*9+K17*9)/18</f>
        <v>8.3898333333333339E-2</v>
      </c>
      <c r="M23" s="9">
        <f>(J17*9+I17*9)/18</f>
        <v>7.554555555555556E-2</v>
      </c>
      <c r="N23" s="10">
        <f>(I17*9+K17*9)/18</f>
        <v>6.0576111111111115E-2</v>
      </c>
      <c r="P23" s="30" t="s">
        <v>22</v>
      </c>
    </row>
    <row r="24" spans="8:16" x14ac:dyDescent="0.3">
      <c r="H24" s="11"/>
      <c r="I24" s="9"/>
      <c r="J24" s="9"/>
      <c r="K24" s="9"/>
      <c r="L24" s="9"/>
      <c r="M24" s="9"/>
      <c r="N24" s="10"/>
    </row>
    <row r="25" spans="8:16" x14ac:dyDescent="0.3">
      <c r="H25" s="11" t="s">
        <v>23</v>
      </c>
      <c r="I25" s="9"/>
      <c r="J25" s="9"/>
      <c r="K25" s="9"/>
      <c r="L25" s="9">
        <f>(ABS(J17-K17)/((L23^0.5)*(1/5)^0.5))</f>
        <v>0.23112345120547062</v>
      </c>
      <c r="M25" s="9">
        <f>(ABS(I17-J17)/((M23^0.5)*(1/5)^0.5))</f>
        <v>0.3794726387920247</v>
      </c>
      <c r="N25" s="10">
        <f>(ABS(I17-K17)/((N23^0.5)*(1/5)^0.5))</f>
        <v>0.1517732488537934</v>
      </c>
    </row>
    <row r="26" spans="8:16" ht="17.25" thickBot="1" x14ac:dyDescent="0.35">
      <c r="H26" s="31"/>
      <c r="I26" s="21"/>
      <c r="J26" s="21"/>
      <c r="K26" s="21"/>
      <c r="L26" s="21" t="b">
        <f>IF(L25,L25&lt;$P$19,L25&gt;$P$19)</f>
        <v>1</v>
      </c>
      <c r="M26" s="21" t="b">
        <f>IF(M25,M25&lt;$P$19,M25&gt;$P$19)</f>
        <v>1</v>
      </c>
      <c r="N26" s="22" t="b">
        <f>IF(N25,N25&lt;$P$19,N25&gt;$P$19)</f>
        <v>1</v>
      </c>
    </row>
    <row r="31" spans="8:16" ht="17.25" thickBot="1" x14ac:dyDescent="0.35"/>
    <row r="32" spans="8:16" x14ac:dyDescent="0.3">
      <c r="J32" s="32" t="s">
        <v>24</v>
      </c>
      <c r="K32" s="33"/>
      <c r="L32" s="34">
        <f>AVERAGE(C3:E12)</f>
        <v>0.98733333333333329</v>
      </c>
    </row>
    <row r="33" spans="10:12" x14ac:dyDescent="0.3">
      <c r="J33" s="35" t="s">
        <v>25</v>
      </c>
      <c r="K33" s="36"/>
      <c r="L33" s="37">
        <f>((1/(29*30))*((9*J17+9*K17+9*I17)+10*(D13-L32)^2+10*(E13-L32)^2+10*(C13-L32)^2))^0.5</f>
        <v>5.3384171172743383E-2</v>
      </c>
    </row>
    <row r="34" spans="10:12" ht="17.25" thickBot="1" x14ac:dyDescent="0.35">
      <c r="J34" s="38" t="s">
        <v>26</v>
      </c>
      <c r="K34" s="39"/>
      <c r="L34" s="40">
        <f>L33*P21</f>
        <v>0.10953364241223487</v>
      </c>
    </row>
    <row r="35" spans="10:12" ht="17.25" thickBot="1" x14ac:dyDescent="0.35"/>
    <row r="36" spans="10:12" ht="17.25" thickBot="1" x14ac:dyDescent="0.35">
      <c r="J36" s="41" t="s">
        <v>27</v>
      </c>
      <c r="K36" s="42"/>
      <c r="L36" s="43" t="s">
        <v>28</v>
      </c>
    </row>
  </sheetData>
  <mergeCells count="5">
    <mergeCell ref="H2:L2"/>
    <mergeCell ref="J32:K32"/>
    <mergeCell ref="J33:K33"/>
    <mergeCell ref="J34:K34"/>
    <mergeCell ref="J36:K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2023-10-14T14:37:11Z</dcterms:modified>
</cp:coreProperties>
</file>