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19200" windowHeight="8385"/>
  </bookViews>
  <sheets>
    <sheet name="SiegeEngine_XeCôngThành" sheetId="18" r:id="rId1"/>
    <sheet name="Mounted_KỵBinh" sheetId="17" r:id="rId2"/>
    <sheet name="Ranged_CungThủ" sheetId="15" r:id="rId3"/>
    <sheet name="Sheet2" sheetId="16" r:id="rId4"/>
    <sheet name="Upgrade_ID" sheetId="6" r:id="rId5"/>
    <sheet name="Infantry_BộBinh_fix" sheetId="8" r:id="rId6"/>
    <sheet name="MainBase_Upgrade" sheetId="5" r:id="rId7"/>
    <sheet name="Guild" sheetId="12" r:id="rId8"/>
    <sheet name="nháp" sheetId="11" r:id="rId9"/>
    <sheet name="MoveTime" sheetId="13" r:id="rId10"/>
    <sheet name="thongkeUnit" sheetId="14" r:id="rId11"/>
    <sheet name="Convert Time" sheetId="4" r:id="rId12"/>
    <sheet name="RSS_Research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6" l="1"/>
  <c r="AI1" i="16"/>
  <c r="AJ1" i="16" s="1"/>
  <c r="G12" i="16"/>
  <c r="AL54" i="18"/>
  <c r="AM54" i="18"/>
  <c r="BC54" i="18" s="1"/>
  <c r="AN54" i="18"/>
  <c r="AO54" i="18"/>
  <c r="AP54" i="18"/>
  <c r="AQ54" i="18"/>
  <c r="AR54" i="18"/>
  <c r="AS54" i="18"/>
  <c r="AT54" i="18"/>
  <c r="AU54" i="18"/>
  <c r="AV54" i="18"/>
  <c r="AW54" i="18"/>
  <c r="AX54" i="18"/>
  <c r="AY54" i="18"/>
  <c r="AZ54" i="18"/>
  <c r="BA54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BC53" i="18" s="1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BC52" i="18" s="1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BC51" i="18" s="1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BC50" i="18" s="1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BC49" i="18" s="1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BC48" i="18" s="1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BC47" i="18" s="1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BC46" i="18" s="1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BC45" i="18" s="1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BC44" i="18" s="1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BC43" i="18" s="1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BC42" i="18" s="1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BC41" i="18" s="1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BC40" i="18" s="1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BC39" i="18" s="1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BC38" i="18" s="1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BC37" i="18" s="1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BC36" i="18" s="1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BC35" i="18" s="1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BC132" i="18" s="1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BC131" i="18" s="1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BC130" i="18" s="1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BC129" i="18" s="1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BC128" i="18" s="1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BC127" i="18" s="1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BC126" i="18" s="1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BC125" i="18" s="1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BC124" i="18" s="1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BC123" i="18" s="1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BC122" i="18" s="1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BC121" i="18" s="1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BC120" i="18" s="1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BC119" i="18" s="1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BC118" i="18" s="1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BC117" i="18" s="1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BC116" i="18" s="1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BC115" i="18" s="1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BC114" i="18" s="1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BC113" i="18" s="1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BC106" i="18" s="1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BC105" i="18" s="1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BC104" i="18" s="1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BC103" i="18" s="1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BC102" i="18" s="1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BC101" i="18" s="1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BC100" i="18" s="1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BC99" i="18" s="1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BC98" i="18" s="1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BC97" i="18" s="1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BC96" i="18" s="1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BC95" i="18" s="1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BC94" i="18" s="1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BC93" i="18" s="1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BC92" i="18" s="1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BC91" i="18" s="1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BC90" i="18" s="1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BC89" i="18" s="1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BC88" i="18" s="1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BC87" i="18" s="1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BC80" i="18" s="1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BC79" i="18" s="1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BC78" i="18" s="1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BC77" i="18" s="1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BC76" i="18" s="1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BC75" i="18" s="1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BC74" i="18" s="1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BC73" i="18" s="1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BC72" i="18" s="1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BC71" i="18" s="1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BC70" i="18" s="1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BC69" i="18" s="1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BC68" i="18" s="1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BC67" i="18" s="1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BC66" i="18" s="1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BC65" i="18" s="1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BC64" i="18" s="1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BC63" i="18" s="1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BC62" i="18" s="1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BC61" i="18" s="1"/>
  <c r="BA132" i="17" l="1"/>
  <c r="AZ132" i="17"/>
  <c r="AY132" i="17"/>
  <c r="AX132" i="17"/>
  <c r="AW132" i="17"/>
  <c r="AV132" i="17"/>
  <c r="AU132" i="17"/>
  <c r="AT132" i="17"/>
  <c r="AS132" i="17"/>
  <c r="AR132" i="17"/>
  <c r="AQ132" i="17"/>
  <c r="AP132" i="17"/>
  <c r="AO132" i="17"/>
  <c r="AN132" i="17"/>
  <c r="AM132" i="17"/>
  <c r="AL132" i="17"/>
  <c r="BC132" i="17" s="1"/>
  <c r="BA131" i="17"/>
  <c r="AZ131" i="17"/>
  <c r="AY131" i="17"/>
  <c r="AX131" i="17"/>
  <c r="AW131" i="17"/>
  <c r="AV131" i="17"/>
  <c r="AU131" i="17"/>
  <c r="AT131" i="17"/>
  <c r="AS131" i="17"/>
  <c r="AR131" i="17"/>
  <c r="AQ131" i="17"/>
  <c r="AP131" i="17"/>
  <c r="AO131" i="17"/>
  <c r="AN131" i="17"/>
  <c r="AM131" i="17"/>
  <c r="AL131" i="17"/>
  <c r="BC131" i="17" s="1"/>
  <c r="BA130" i="17"/>
  <c r="AZ130" i="17"/>
  <c r="AY130" i="17"/>
  <c r="AX130" i="17"/>
  <c r="AW130" i="17"/>
  <c r="AV130" i="17"/>
  <c r="AU130" i="17"/>
  <c r="AT130" i="17"/>
  <c r="AS130" i="17"/>
  <c r="AR130" i="17"/>
  <c r="AQ130" i="17"/>
  <c r="AP130" i="17"/>
  <c r="AO130" i="17"/>
  <c r="AN130" i="17"/>
  <c r="AM130" i="17"/>
  <c r="AL130" i="17"/>
  <c r="BC130" i="17" s="1"/>
  <c r="BA129" i="17"/>
  <c r="AZ129" i="17"/>
  <c r="AY129" i="17"/>
  <c r="AX129" i="17"/>
  <c r="AW129" i="17"/>
  <c r="AV129" i="17"/>
  <c r="AU129" i="17"/>
  <c r="AT129" i="17"/>
  <c r="AS129" i="17"/>
  <c r="AR129" i="17"/>
  <c r="AQ129" i="17"/>
  <c r="AP129" i="17"/>
  <c r="AO129" i="17"/>
  <c r="AN129" i="17"/>
  <c r="AM129" i="17"/>
  <c r="AL129" i="17"/>
  <c r="BC129" i="17" s="1"/>
  <c r="BA128" i="17"/>
  <c r="AZ128" i="17"/>
  <c r="AY128" i="17"/>
  <c r="AX128" i="17"/>
  <c r="AW128" i="17"/>
  <c r="AV128" i="17"/>
  <c r="AU128" i="17"/>
  <c r="AT128" i="17"/>
  <c r="AS128" i="17"/>
  <c r="AR128" i="17"/>
  <c r="AQ128" i="17"/>
  <c r="AP128" i="17"/>
  <c r="AO128" i="17"/>
  <c r="AN128" i="17"/>
  <c r="AM128" i="17"/>
  <c r="AL128" i="17"/>
  <c r="BC128" i="17" s="1"/>
  <c r="BA127" i="17"/>
  <c r="AZ127" i="17"/>
  <c r="AY127" i="17"/>
  <c r="AX127" i="17"/>
  <c r="AW127" i="17"/>
  <c r="AV127" i="17"/>
  <c r="AU127" i="17"/>
  <c r="AT127" i="17"/>
  <c r="AS127" i="17"/>
  <c r="AR127" i="17"/>
  <c r="AQ127" i="17"/>
  <c r="AP127" i="17"/>
  <c r="AO127" i="17"/>
  <c r="AN127" i="17"/>
  <c r="AM127" i="17"/>
  <c r="AL127" i="17"/>
  <c r="BC127" i="17" s="1"/>
  <c r="BA126" i="17"/>
  <c r="AZ126" i="17"/>
  <c r="AY126" i="17"/>
  <c r="AX126" i="17"/>
  <c r="AW126" i="17"/>
  <c r="AV126" i="17"/>
  <c r="AU126" i="17"/>
  <c r="AT126" i="17"/>
  <c r="AS126" i="17"/>
  <c r="AR126" i="17"/>
  <c r="AQ126" i="17"/>
  <c r="AP126" i="17"/>
  <c r="AO126" i="17"/>
  <c r="AN126" i="17"/>
  <c r="AM126" i="17"/>
  <c r="AL126" i="17"/>
  <c r="BC126" i="17" s="1"/>
  <c r="BA125" i="17"/>
  <c r="AZ125" i="17"/>
  <c r="AY125" i="17"/>
  <c r="AX125" i="17"/>
  <c r="AW125" i="17"/>
  <c r="AV125" i="17"/>
  <c r="AU125" i="17"/>
  <c r="AT125" i="17"/>
  <c r="AS125" i="17"/>
  <c r="AR125" i="17"/>
  <c r="AQ125" i="17"/>
  <c r="AP125" i="17"/>
  <c r="AO125" i="17"/>
  <c r="AN125" i="17"/>
  <c r="AM125" i="17"/>
  <c r="AL125" i="17"/>
  <c r="BC125" i="17" s="1"/>
  <c r="BA124" i="17"/>
  <c r="AZ124" i="17"/>
  <c r="AY124" i="17"/>
  <c r="AX124" i="17"/>
  <c r="AW124" i="17"/>
  <c r="AV124" i="17"/>
  <c r="AU124" i="17"/>
  <c r="AT124" i="17"/>
  <c r="AS124" i="17"/>
  <c r="AR124" i="17"/>
  <c r="AQ124" i="17"/>
  <c r="AP124" i="17"/>
  <c r="AO124" i="17"/>
  <c r="AN124" i="17"/>
  <c r="AM124" i="17"/>
  <c r="AL124" i="17"/>
  <c r="BC124" i="17" s="1"/>
  <c r="BA123" i="17"/>
  <c r="AZ123" i="17"/>
  <c r="AY123" i="17"/>
  <c r="AX123" i="17"/>
  <c r="AW123" i="17"/>
  <c r="AV123" i="17"/>
  <c r="AU123" i="17"/>
  <c r="AT123" i="17"/>
  <c r="AS123" i="17"/>
  <c r="AR123" i="17"/>
  <c r="AQ123" i="17"/>
  <c r="AP123" i="17"/>
  <c r="AO123" i="17"/>
  <c r="AN123" i="17"/>
  <c r="AM123" i="17"/>
  <c r="AL123" i="17"/>
  <c r="BC123" i="17" s="1"/>
  <c r="BA122" i="17"/>
  <c r="AZ122" i="17"/>
  <c r="AY122" i="17"/>
  <c r="AX122" i="17"/>
  <c r="AW122" i="17"/>
  <c r="AV122" i="17"/>
  <c r="AU122" i="17"/>
  <c r="AT122" i="17"/>
  <c r="AS122" i="17"/>
  <c r="AR122" i="17"/>
  <c r="AQ122" i="17"/>
  <c r="AP122" i="17"/>
  <c r="AO122" i="17"/>
  <c r="AN122" i="17"/>
  <c r="AM122" i="17"/>
  <c r="AL122" i="17"/>
  <c r="BC122" i="17" s="1"/>
  <c r="BA121" i="17"/>
  <c r="AZ121" i="17"/>
  <c r="AY121" i="17"/>
  <c r="AX121" i="17"/>
  <c r="AW121" i="17"/>
  <c r="AV121" i="17"/>
  <c r="AU121" i="17"/>
  <c r="AT121" i="17"/>
  <c r="AS121" i="17"/>
  <c r="AR121" i="17"/>
  <c r="AQ121" i="17"/>
  <c r="AP121" i="17"/>
  <c r="AO121" i="17"/>
  <c r="AN121" i="17"/>
  <c r="AM121" i="17"/>
  <c r="AL121" i="17"/>
  <c r="BC121" i="17" s="1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BC120" i="17" s="1"/>
  <c r="BA119" i="17"/>
  <c r="AZ119" i="17"/>
  <c r="AY119" i="17"/>
  <c r="AX119" i="17"/>
  <c r="AW119" i="17"/>
  <c r="AV119" i="17"/>
  <c r="AU119" i="17"/>
  <c r="AT119" i="17"/>
  <c r="AS119" i="17"/>
  <c r="AR119" i="17"/>
  <c r="AQ119" i="17"/>
  <c r="AP119" i="17"/>
  <c r="AO119" i="17"/>
  <c r="AN119" i="17"/>
  <c r="AM119" i="17"/>
  <c r="AL119" i="17"/>
  <c r="BC119" i="17" s="1"/>
  <c r="BA118" i="17"/>
  <c r="AZ118" i="17"/>
  <c r="AY118" i="17"/>
  <c r="AX118" i="17"/>
  <c r="AW118" i="17"/>
  <c r="AV118" i="17"/>
  <c r="AU118" i="17"/>
  <c r="AT118" i="17"/>
  <c r="AS118" i="17"/>
  <c r="AR118" i="17"/>
  <c r="AQ118" i="17"/>
  <c r="AP118" i="17"/>
  <c r="AO118" i="17"/>
  <c r="AN118" i="17"/>
  <c r="AM118" i="17"/>
  <c r="AL118" i="17"/>
  <c r="BC118" i="17" s="1"/>
  <c r="BA117" i="17"/>
  <c r="AZ117" i="17"/>
  <c r="AY117" i="17"/>
  <c r="AX117" i="17"/>
  <c r="AW117" i="17"/>
  <c r="AV117" i="17"/>
  <c r="AU117" i="17"/>
  <c r="AT117" i="17"/>
  <c r="AS117" i="17"/>
  <c r="AR117" i="17"/>
  <c r="AQ117" i="17"/>
  <c r="AP117" i="17"/>
  <c r="AO117" i="17"/>
  <c r="AN117" i="17"/>
  <c r="AM117" i="17"/>
  <c r="AL117" i="17"/>
  <c r="BC117" i="17" s="1"/>
  <c r="BA116" i="17"/>
  <c r="AZ116" i="17"/>
  <c r="AY116" i="17"/>
  <c r="AX116" i="17"/>
  <c r="AW116" i="17"/>
  <c r="AV116" i="17"/>
  <c r="AU116" i="17"/>
  <c r="AT116" i="17"/>
  <c r="AS116" i="17"/>
  <c r="AR116" i="17"/>
  <c r="AQ116" i="17"/>
  <c r="AP116" i="17"/>
  <c r="AO116" i="17"/>
  <c r="AN116" i="17"/>
  <c r="AM116" i="17"/>
  <c r="AL116" i="17"/>
  <c r="BC116" i="17" s="1"/>
  <c r="BA115" i="17"/>
  <c r="AZ115" i="17"/>
  <c r="AY115" i="17"/>
  <c r="AX115" i="17"/>
  <c r="AW115" i="17"/>
  <c r="AV115" i="17"/>
  <c r="AU115" i="17"/>
  <c r="AT115" i="17"/>
  <c r="AS115" i="17"/>
  <c r="AR115" i="17"/>
  <c r="AQ115" i="17"/>
  <c r="AP115" i="17"/>
  <c r="AO115" i="17"/>
  <c r="AN115" i="17"/>
  <c r="AM115" i="17"/>
  <c r="AL115" i="17"/>
  <c r="BC115" i="17" s="1"/>
  <c r="BA114" i="17"/>
  <c r="AZ114" i="17"/>
  <c r="AY114" i="17"/>
  <c r="AX114" i="17"/>
  <c r="AW114" i="17"/>
  <c r="AV114" i="17"/>
  <c r="AU114" i="17"/>
  <c r="AT114" i="17"/>
  <c r="AS114" i="17"/>
  <c r="AR114" i="17"/>
  <c r="AQ114" i="17"/>
  <c r="AP114" i="17"/>
  <c r="AO114" i="17"/>
  <c r="AN114" i="17"/>
  <c r="AM114" i="17"/>
  <c r="AL114" i="17"/>
  <c r="BC114" i="17" s="1"/>
  <c r="BA113" i="17"/>
  <c r="AZ113" i="17"/>
  <c r="AY113" i="17"/>
  <c r="AX113" i="17"/>
  <c r="AW113" i="17"/>
  <c r="AV113" i="17"/>
  <c r="AU113" i="17"/>
  <c r="AT113" i="17"/>
  <c r="AS113" i="17"/>
  <c r="AR113" i="17"/>
  <c r="AQ113" i="17"/>
  <c r="AP113" i="17"/>
  <c r="AO113" i="17"/>
  <c r="AN113" i="17"/>
  <c r="AM113" i="17"/>
  <c r="AL113" i="17"/>
  <c r="BC113" i="17" s="1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BC106" i="17" s="1"/>
  <c r="BA105" i="17"/>
  <c r="AZ105" i="17"/>
  <c r="AY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BC105" i="17" s="1"/>
  <c r="BA104" i="17"/>
  <c r="AZ104" i="17"/>
  <c r="AY104" i="17"/>
  <c r="AX104" i="17"/>
  <c r="AW104" i="17"/>
  <c r="AV104" i="17"/>
  <c r="AU104" i="17"/>
  <c r="AT104" i="17"/>
  <c r="AS104" i="17"/>
  <c r="AR104" i="17"/>
  <c r="AQ104" i="17"/>
  <c r="AP104" i="17"/>
  <c r="AO104" i="17"/>
  <c r="AN104" i="17"/>
  <c r="AM104" i="17"/>
  <c r="AL104" i="17"/>
  <c r="BC104" i="17" s="1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BC103" i="17" s="1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BC102" i="17" s="1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BC101" i="17" s="1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BC100" i="17" s="1"/>
  <c r="BA99" i="17"/>
  <c r="AZ99" i="17"/>
  <c r="AY99" i="17"/>
  <c r="AX99" i="17"/>
  <c r="AW99" i="17"/>
  <c r="AV99" i="17"/>
  <c r="AU99" i="17"/>
  <c r="AT99" i="17"/>
  <c r="AS99" i="17"/>
  <c r="AR99" i="17"/>
  <c r="AQ99" i="17"/>
  <c r="AP99" i="17"/>
  <c r="AO99" i="17"/>
  <c r="AN99" i="17"/>
  <c r="AM99" i="17"/>
  <c r="AL99" i="17"/>
  <c r="BC99" i="17" s="1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BC98" i="17" s="1"/>
  <c r="BA97" i="17"/>
  <c r="AZ97" i="17"/>
  <c r="AY97" i="17"/>
  <c r="AX97" i="17"/>
  <c r="AW97" i="17"/>
  <c r="AV97" i="17"/>
  <c r="AU97" i="17"/>
  <c r="AT97" i="17"/>
  <c r="AS97" i="17"/>
  <c r="AR97" i="17"/>
  <c r="AQ97" i="17"/>
  <c r="AP97" i="17"/>
  <c r="AO97" i="17"/>
  <c r="AN97" i="17"/>
  <c r="AM97" i="17"/>
  <c r="AL97" i="17"/>
  <c r="BC97" i="17" s="1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BC96" i="17" s="1"/>
  <c r="BA95" i="17"/>
  <c r="AZ95" i="17"/>
  <c r="AY95" i="17"/>
  <c r="AX95" i="17"/>
  <c r="AW95" i="17"/>
  <c r="AV95" i="17"/>
  <c r="AU95" i="17"/>
  <c r="AT95" i="17"/>
  <c r="AS95" i="17"/>
  <c r="AR95" i="17"/>
  <c r="AQ95" i="17"/>
  <c r="AP95" i="17"/>
  <c r="AO95" i="17"/>
  <c r="AN95" i="17"/>
  <c r="AM95" i="17"/>
  <c r="AL95" i="17"/>
  <c r="BC95" i="17" s="1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BC94" i="17" s="1"/>
  <c r="BA93" i="17"/>
  <c r="AZ93" i="17"/>
  <c r="AY93" i="17"/>
  <c r="AX93" i="17"/>
  <c r="AW93" i="17"/>
  <c r="AV93" i="17"/>
  <c r="AU93" i="17"/>
  <c r="AT93" i="17"/>
  <c r="AS93" i="17"/>
  <c r="AR93" i="17"/>
  <c r="AQ93" i="17"/>
  <c r="AP93" i="17"/>
  <c r="AO93" i="17"/>
  <c r="AN93" i="17"/>
  <c r="AM93" i="17"/>
  <c r="AL93" i="17"/>
  <c r="BC93" i="17" s="1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BC92" i="17" s="1"/>
  <c r="BA91" i="17"/>
  <c r="AZ91" i="17"/>
  <c r="AY91" i="17"/>
  <c r="AX91" i="17"/>
  <c r="AW91" i="17"/>
  <c r="AV91" i="17"/>
  <c r="AU91" i="17"/>
  <c r="AT91" i="17"/>
  <c r="AS91" i="17"/>
  <c r="AR91" i="17"/>
  <c r="AQ91" i="17"/>
  <c r="AP91" i="17"/>
  <c r="AO91" i="17"/>
  <c r="AN91" i="17"/>
  <c r="AM91" i="17"/>
  <c r="AL91" i="17"/>
  <c r="BC91" i="17" s="1"/>
  <c r="BA90" i="17"/>
  <c r="AZ90" i="17"/>
  <c r="AY90" i="17"/>
  <c r="AX90" i="17"/>
  <c r="AW90" i="17"/>
  <c r="AV90" i="17"/>
  <c r="AU90" i="17"/>
  <c r="AT90" i="17"/>
  <c r="AS90" i="17"/>
  <c r="AR90" i="17"/>
  <c r="AQ90" i="17"/>
  <c r="AP90" i="17"/>
  <c r="AO90" i="17"/>
  <c r="AN90" i="17"/>
  <c r="AM90" i="17"/>
  <c r="AL90" i="17"/>
  <c r="BC90" i="17" s="1"/>
  <c r="BA89" i="17"/>
  <c r="AZ89" i="17"/>
  <c r="AY89" i="17"/>
  <c r="AX89" i="17"/>
  <c r="AW89" i="17"/>
  <c r="AV89" i="17"/>
  <c r="AU89" i="17"/>
  <c r="AT89" i="17"/>
  <c r="AS89" i="17"/>
  <c r="AR89" i="17"/>
  <c r="AQ89" i="17"/>
  <c r="AP89" i="17"/>
  <c r="AO89" i="17"/>
  <c r="AN89" i="17"/>
  <c r="AM89" i="17"/>
  <c r="AL89" i="17"/>
  <c r="BC89" i="17" s="1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BC88" i="17" s="1"/>
  <c r="BA87" i="17"/>
  <c r="AZ87" i="17"/>
  <c r="AY87" i="17"/>
  <c r="AX87" i="17"/>
  <c r="AW87" i="17"/>
  <c r="AV87" i="17"/>
  <c r="AU87" i="17"/>
  <c r="AT87" i="17"/>
  <c r="AS87" i="17"/>
  <c r="AR87" i="17"/>
  <c r="AQ87" i="17"/>
  <c r="AP87" i="17"/>
  <c r="AO87" i="17"/>
  <c r="AN87" i="17"/>
  <c r="AM87" i="17"/>
  <c r="AL87" i="17"/>
  <c r="BC87" i="17" s="1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BC80" i="17" s="1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BC79" i="17" s="1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BC78" i="17" s="1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BC77" i="17" s="1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BC76" i="17" s="1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BC75" i="17" s="1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BC74" i="17" s="1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BC73" i="17" s="1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BC72" i="17" s="1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BC71" i="17" s="1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BC70" i="17" s="1"/>
  <c r="BC69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AO69" i="17"/>
  <c r="AN69" i="17"/>
  <c r="AM69" i="17"/>
  <c r="AL69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BC68" i="17" s="1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BC67" i="17" s="1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BC66" i="17" s="1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BC65" i="17" s="1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BC64" i="17" s="1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BC63" i="17" s="1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BC62" i="17" s="1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BC61" i="17" s="1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BC54" i="17" s="1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BC53" i="17" s="1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BC52" i="17" s="1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BC51" i="17" s="1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BC50" i="17" s="1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BC49" i="17" s="1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BC48" i="17" s="1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BC47" i="17" s="1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BC46" i="17" s="1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BC45" i="17" s="1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BC44" i="17" s="1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BC43" i="17" s="1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BC42" i="17" s="1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BC41" i="17" s="1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BC40" i="17" s="1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BC39" i="17" s="1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BC38" i="17" s="1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BC37" i="17" s="1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BC36" i="17" s="1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BC35" i="17" s="1"/>
  <c r="BA132" i="15"/>
  <c r="AZ132" i="15"/>
  <c r="AY132" i="15"/>
  <c r="AX132" i="15"/>
  <c r="AW132" i="15"/>
  <c r="AV132" i="15"/>
  <c r="AU132" i="15"/>
  <c r="AT132" i="15"/>
  <c r="AS132" i="15"/>
  <c r="AR132" i="15"/>
  <c r="AQ132" i="15"/>
  <c r="AP132" i="15"/>
  <c r="AO132" i="15"/>
  <c r="AN132" i="15"/>
  <c r="AM132" i="15"/>
  <c r="AL132" i="15"/>
  <c r="BC132" i="15" s="1"/>
  <c r="BA131" i="15"/>
  <c r="AZ131" i="15"/>
  <c r="AY131" i="15"/>
  <c r="AX131" i="15"/>
  <c r="AW131" i="15"/>
  <c r="AV131" i="15"/>
  <c r="AU131" i="15"/>
  <c r="AT131" i="15"/>
  <c r="AS131" i="15"/>
  <c r="AR131" i="15"/>
  <c r="AQ131" i="15"/>
  <c r="AP131" i="15"/>
  <c r="AO131" i="15"/>
  <c r="AN131" i="15"/>
  <c r="AM131" i="15"/>
  <c r="AL131" i="15"/>
  <c r="BC131" i="15" s="1"/>
  <c r="BA130" i="15"/>
  <c r="AZ130" i="15"/>
  <c r="AY130" i="15"/>
  <c r="AX130" i="15"/>
  <c r="AW130" i="15"/>
  <c r="AV130" i="15"/>
  <c r="AU130" i="15"/>
  <c r="AT130" i="15"/>
  <c r="AS130" i="15"/>
  <c r="AR130" i="15"/>
  <c r="AQ130" i="15"/>
  <c r="AP130" i="15"/>
  <c r="AO130" i="15"/>
  <c r="AN130" i="15"/>
  <c r="AM130" i="15"/>
  <c r="AL130" i="15"/>
  <c r="BC130" i="15" s="1"/>
  <c r="BA129" i="15"/>
  <c r="AZ129" i="15"/>
  <c r="AY129" i="15"/>
  <c r="AX129" i="15"/>
  <c r="AW129" i="15"/>
  <c r="AV129" i="15"/>
  <c r="AU129" i="15"/>
  <c r="AT129" i="15"/>
  <c r="AS129" i="15"/>
  <c r="AR129" i="15"/>
  <c r="AQ129" i="15"/>
  <c r="AP129" i="15"/>
  <c r="AO129" i="15"/>
  <c r="AN129" i="15"/>
  <c r="AM129" i="15"/>
  <c r="AL129" i="15"/>
  <c r="BC129" i="15" s="1"/>
  <c r="BA128" i="15"/>
  <c r="AZ128" i="15"/>
  <c r="AY128" i="15"/>
  <c r="AX128" i="15"/>
  <c r="AW128" i="15"/>
  <c r="AV128" i="15"/>
  <c r="AU128" i="15"/>
  <c r="AT128" i="15"/>
  <c r="AS128" i="15"/>
  <c r="AR128" i="15"/>
  <c r="AQ128" i="15"/>
  <c r="AP128" i="15"/>
  <c r="AO128" i="15"/>
  <c r="AN128" i="15"/>
  <c r="AM128" i="15"/>
  <c r="AL128" i="15"/>
  <c r="BC128" i="15" s="1"/>
  <c r="BA127" i="15"/>
  <c r="AZ127" i="15"/>
  <c r="AY127" i="15"/>
  <c r="AX127" i="15"/>
  <c r="AW127" i="15"/>
  <c r="AV127" i="15"/>
  <c r="AU127" i="15"/>
  <c r="AT127" i="15"/>
  <c r="AS127" i="15"/>
  <c r="AR127" i="15"/>
  <c r="AQ127" i="15"/>
  <c r="AP127" i="15"/>
  <c r="AO127" i="15"/>
  <c r="AN127" i="15"/>
  <c r="AM127" i="15"/>
  <c r="AL127" i="15"/>
  <c r="BC127" i="15" s="1"/>
  <c r="BA126" i="15"/>
  <c r="AZ126" i="15"/>
  <c r="AY126" i="15"/>
  <c r="AX126" i="15"/>
  <c r="AW126" i="15"/>
  <c r="AV126" i="15"/>
  <c r="AU126" i="15"/>
  <c r="AT126" i="15"/>
  <c r="AS126" i="15"/>
  <c r="AR126" i="15"/>
  <c r="AQ126" i="15"/>
  <c r="AP126" i="15"/>
  <c r="AO126" i="15"/>
  <c r="AN126" i="15"/>
  <c r="AM126" i="15"/>
  <c r="AL126" i="15"/>
  <c r="BC126" i="15" s="1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BC125" i="15" s="1"/>
  <c r="BA124" i="15"/>
  <c r="AZ124" i="15"/>
  <c r="AY124" i="15"/>
  <c r="AX124" i="15"/>
  <c r="AW124" i="15"/>
  <c r="AV124" i="15"/>
  <c r="AU124" i="15"/>
  <c r="AT124" i="15"/>
  <c r="AS124" i="15"/>
  <c r="AR124" i="15"/>
  <c r="AQ124" i="15"/>
  <c r="AP124" i="15"/>
  <c r="AO124" i="15"/>
  <c r="AN124" i="15"/>
  <c r="AM124" i="15"/>
  <c r="AL124" i="15"/>
  <c r="BC124" i="15" s="1"/>
  <c r="BA123" i="15"/>
  <c r="AZ123" i="15"/>
  <c r="AY123" i="15"/>
  <c r="AX123" i="15"/>
  <c r="AW12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BC123" i="15" s="1"/>
  <c r="BA122" i="15"/>
  <c r="AZ122" i="15"/>
  <c r="AY122" i="15"/>
  <c r="AX122" i="15"/>
  <c r="AW122" i="15"/>
  <c r="AV122" i="15"/>
  <c r="AU122" i="15"/>
  <c r="AT122" i="15"/>
  <c r="AS122" i="15"/>
  <c r="AR122" i="15"/>
  <c r="AQ122" i="15"/>
  <c r="AP122" i="15"/>
  <c r="AO122" i="15"/>
  <c r="AN122" i="15"/>
  <c r="AM122" i="15"/>
  <c r="AL122" i="15"/>
  <c r="BC122" i="15" s="1"/>
  <c r="BA121" i="15"/>
  <c r="AZ121" i="15"/>
  <c r="AY121" i="15"/>
  <c r="AX121" i="15"/>
  <c r="AW121" i="15"/>
  <c r="AV121" i="15"/>
  <c r="AU121" i="15"/>
  <c r="AT121" i="15"/>
  <c r="AS121" i="15"/>
  <c r="AR121" i="15"/>
  <c r="AQ121" i="15"/>
  <c r="AP121" i="15"/>
  <c r="AO121" i="15"/>
  <c r="AN121" i="15"/>
  <c r="AM121" i="15"/>
  <c r="AL121" i="15"/>
  <c r="BC121" i="15" s="1"/>
  <c r="BA120" i="15"/>
  <c r="AZ120" i="15"/>
  <c r="AY120" i="15"/>
  <c r="AX120" i="15"/>
  <c r="AW120" i="15"/>
  <c r="AV120" i="15"/>
  <c r="AU120" i="15"/>
  <c r="AT120" i="15"/>
  <c r="AS120" i="15"/>
  <c r="AR120" i="15"/>
  <c r="AQ120" i="15"/>
  <c r="AP120" i="15"/>
  <c r="AO120" i="15"/>
  <c r="AN120" i="15"/>
  <c r="AM120" i="15"/>
  <c r="AL120" i="15"/>
  <c r="BC120" i="15" s="1"/>
  <c r="BA119" i="15"/>
  <c r="AZ119" i="15"/>
  <c r="AY119" i="15"/>
  <c r="AX119" i="15"/>
  <c r="AW119" i="15"/>
  <c r="AV119" i="15"/>
  <c r="AU119" i="15"/>
  <c r="AT119" i="15"/>
  <c r="AS119" i="15"/>
  <c r="AR119" i="15"/>
  <c r="AQ119" i="15"/>
  <c r="AP119" i="15"/>
  <c r="AO119" i="15"/>
  <c r="AN119" i="15"/>
  <c r="AM119" i="15"/>
  <c r="AL119" i="15"/>
  <c r="BC119" i="15" s="1"/>
  <c r="BA118" i="15"/>
  <c r="AZ118" i="15"/>
  <c r="AY118" i="15"/>
  <c r="AX118" i="15"/>
  <c r="AW118" i="15"/>
  <c r="AV118" i="15"/>
  <c r="AU118" i="15"/>
  <c r="AT118" i="15"/>
  <c r="AS118" i="15"/>
  <c r="AR118" i="15"/>
  <c r="AQ118" i="15"/>
  <c r="AP118" i="15"/>
  <c r="AO118" i="15"/>
  <c r="AN118" i="15"/>
  <c r="AM118" i="15"/>
  <c r="AL118" i="15"/>
  <c r="BC118" i="15" s="1"/>
  <c r="BA117" i="15"/>
  <c r="AZ117" i="15"/>
  <c r="AY117" i="15"/>
  <c r="AX117" i="15"/>
  <c r="AW117" i="15"/>
  <c r="AV117" i="15"/>
  <c r="AU117" i="15"/>
  <c r="AT117" i="15"/>
  <c r="AS117" i="15"/>
  <c r="AR117" i="15"/>
  <c r="AQ117" i="15"/>
  <c r="AP117" i="15"/>
  <c r="AO117" i="15"/>
  <c r="AN117" i="15"/>
  <c r="AM117" i="15"/>
  <c r="AL117" i="15"/>
  <c r="BC117" i="15" s="1"/>
  <c r="BA116" i="15"/>
  <c r="AZ116" i="15"/>
  <c r="AY116" i="15"/>
  <c r="AX116" i="15"/>
  <c r="AW116" i="15"/>
  <c r="AV116" i="15"/>
  <c r="AU116" i="15"/>
  <c r="AT116" i="15"/>
  <c r="AS116" i="15"/>
  <c r="AR116" i="15"/>
  <c r="AQ116" i="15"/>
  <c r="AP116" i="15"/>
  <c r="AO116" i="15"/>
  <c r="AN116" i="15"/>
  <c r="AM116" i="15"/>
  <c r="AL116" i="15"/>
  <c r="BC116" i="15" s="1"/>
  <c r="BA115" i="15"/>
  <c r="AZ115" i="15"/>
  <c r="AY115" i="15"/>
  <c r="AX115" i="15"/>
  <c r="AW115" i="15"/>
  <c r="AV115" i="15"/>
  <c r="AU115" i="15"/>
  <c r="AT115" i="15"/>
  <c r="AS115" i="15"/>
  <c r="AR115" i="15"/>
  <c r="AQ115" i="15"/>
  <c r="AP115" i="15"/>
  <c r="AO115" i="15"/>
  <c r="AN115" i="15"/>
  <c r="AM115" i="15"/>
  <c r="AL115" i="15"/>
  <c r="BC115" i="15" s="1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BC114" i="15" s="1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BC113" i="15" s="1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BC106" i="15" s="1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BC105" i="15" s="1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BC104" i="15" s="1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BC103" i="15" s="1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BC102" i="15" s="1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BC101" i="15" s="1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BC100" i="15" s="1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BC99" i="15" s="1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BC98" i="15" s="1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BC97" i="15" s="1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BC96" i="15" s="1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BC95" i="15" s="1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BC94" i="15" s="1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BC93" i="15" s="1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BC92" i="15" s="1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BC91" i="15" s="1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BC90" i="15" s="1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BC89" i="15" s="1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BC88" i="15" s="1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BC87" i="15" s="1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BC80" i="15" s="1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BC79" i="15" s="1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BC78" i="15" s="1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BC77" i="15" s="1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BC76" i="15" s="1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BC75" i="15" s="1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BC74" i="15" s="1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BC73" i="15" s="1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BC72" i="15" s="1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BC71" i="15" s="1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BC70" i="15" s="1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BC69" i="15" s="1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BC68" i="15" s="1"/>
  <c r="AN68" i="15"/>
  <c r="AM68" i="15"/>
  <c r="AL68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BC67" i="15" s="1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BC66" i="15" s="1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BC65" i="15" s="1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BC64" i="15" s="1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BC63" i="15" s="1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BC62" i="15" s="1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BC61" i="15" s="1"/>
  <c r="BC36" i="15"/>
  <c r="BC37" i="15"/>
  <c r="BC38" i="15"/>
  <c r="BC39" i="15"/>
  <c r="BC40" i="15"/>
  <c r="BC41" i="15"/>
  <c r="BC42" i="15"/>
  <c r="BC43" i="15"/>
  <c r="BC44" i="15"/>
  <c r="BC45" i="15"/>
  <c r="BC46" i="15"/>
  <c r="BC47" i="15"/>
  <c r="BC48" i="15"/>
  <c r="BC49" i="15"/>
  <c r="BC50" i="15"/>
  <c r="BC51" i="15"/>
  <c r="BC52" i="15"/>
  <c r="BC53" i="15"/>
  <c r="BC54" i="15"/>
  <c r="BC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35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AT35" i="15"/>
  <c r="AU35" i="15"/>
  <c r="AV35" i="15"/>
  <c r="AW35" i="15"/>
  <c r="AX35" i="15"/>
  <c r="AY35" i="15"/>
  <c r="AZ35" i="15"/>
  <c r="AM35" i="15"/>
  <c r="AN35" i="15"/>
  <c r="AO35" i="15"/>
  <c r="AP35" i="15"/>
  <c r="AQ35" i="15"/>
  <c r="AR35" i="15"/>
  <c r="AS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35" i="15"/>
  <c r="AP29" i="18"/>
  <c r="AN29" i="18"/>
  <c r="AM29" i="18"/>
  <c r="AL29" i="18"/>
  <c r="AK29" i="18"/>
  <c r="AJ29" i="18"/>
  <c r="AI29" i="18"/>
  <c r="AH29" i="18"/>
  <c r="AG29" i="18"/>
  <c r="AF29" i="18"/>
  <c r="AE29" i="18"/>
  <c r="AD29" i="18"/>
  <c r="AN28" i="18"/>
  <c r="AM28" i="18"/>
  <c r="AL28" i="18"/>
  <c r="AK28" i="18"/>
  <c r="AJ28" i="18"/>
  <c r="AI28" i="18"/>
  <c r="AH28" i="18"/>
  <c r="AG28" i="18"/>
  <c r="AP28" i="18" s="1"/>
  <c r="AF28" i="18"/>
  <c r="AE28" i="18"/>
  <c r="AD28" i="18"/>
  <c r="AN27" i="18"/>
  <c r="AM27" i="18"/>
  <c r="AL27" i="18"/>
  <c r="AK27" i="18"/>
  <c r="AJ27" i="18"/>
  <c r="AI27" i="18"/>
  <c r="AH27" i="18"/>
  <c r="AG27" i="18"/>
  <c r="AP27" i="18" s="1"/>
  <c r="AF27" i="18"/>
  <c r="AE27" i="18"/>
  <c r="AD27" i="18"/>
  <c r="AN26" i="18"/>
  <c r="AM26" i="18"/>
  <c r="AL26" i="18"/>
  <c r="AK26" i="18"/>
  <c r="AJ26" i="18"/>
  <c r="AI26" i="18"/>
  <c r="AH26" i="18"/>
  <c r="AG26" i="18"/>
  <c r="AP26" i="18" s="1"/>
  <c r="AF26" i="18"/>
  <c r="AE26" i="18"/>
  <c r="AD26" i="18"/>
  <c r="AN25" i="18"/>
  <c r="AM25" i="18"/>
  <c r="AL25" i="18"/>
  <c r="AK25" i="18"/>
  <c r="AJ25" i="18"/>
  <c r="AI25" i="18"/>
  <c r="AH25" i="18"/>
  <c r="AG25" i="18"/>
  <c r="AP25" i="18" s="1"/>
  <c r="AF25" i="18"/>
  <c r="AE25" i="18"/>
  <c r="AD25" i="18"/>
  <c r="AN24" i="18"/>
  <c r="AM24" i="18"/>
  <c r="AL24" i="18"/>
  <c r="AK24" i="18"/>
  <c r="AJ24" i="18"/>
  <c r="AI24" i="18"/>
  <c r="AH24" i="18"/>
  <c r="AG24" i="18"/>
  <c r="AP24" i="18" s="1"/>
  <c r="AF24" i="18"/>
  <c r="AE24" i="18"/>
  <c r="AD24" i="18"/>
  <c r="AN23" i="18"/>
  <c r="AM23" i="18"/>
  <c r="AL23" i="18"/>
  <c r="AK23" i="18"/>
  <c r="AJ23" i="18"/>
  <c r="AI23" i="18"/>
  <c r="AH23" i="18"/>
  <c r="AG23" i="18"/>
  <c r="AP23" i="18" s="1"/>
  <c r="AF23" i="18"/>
  <c r="AE23" i="18"/>
  <c r="AD23" i="18"/>
  <c r="AN22" i="18"/>
  <c r="AM22" i="18"/>
  <c r="AL22" i="18"/>
  <c r="AK22" i="18"/>
  <c r="AJ22" i="18"/>
  <c r="AI22" i="18"/>
  <c r="AH22" i="18"/>
  <c r="AG22" i="18"/>
  <c r="AP22" i="18" s="1"/>
  <c r="AF22" i="18"/>
  <c r="AE22" i="18"/>
  <c r="AD22" i="18"/>
  <c r="AN21" i="18"/>
  <c r="AM21" i="18"/>
  <c r="AL21" i="18"/>
  <c r="AK21" i="18"/>
  <c r="AJ21" i="18"/>
  <c r="AI21" i="18"/>
  <c r="AH21" i="18"/>
  <c r="AG21" i="18"/>
  <c r="AP21" i="18" s="1"/>
  <c r="AF21" i="18"/>
  <c r="AE21" i="18"/>
  <c r="AD21" i="18"/>
  <c r="AN20" i="18"/>
  <c r="AM20" i="18"/>
  <c r="AL20" i="18"/>
  <c r="AK20" i="18"/>
  <c r="AJ20" i="18"/>
  <c r="AI20" i="18"/>
  <c r="AH20" i="18"/>
  <c r="AG20" i="18"/>
  <c r="AP20" i="18" s="1"/>
  <c r="AF20" i="18"/>
  <c r="AE20" i="18"/>
  <c r="AD20" i="18"/>
  <c r="AN19" i="18"/>
  <c r="AM19" i="18"/>
  <c r="AL19" i="18"/>
  <c r="AK19" i="18"/>
  <c r="AJ19" i="18"/>
  <c r="AI19" i="18"/>
  <c r="AH19" i="18"/>
  <c r="AG19" i="18"/>
  <c r="AP19" i="18" s="1"/>
  <c r="AF19" i="18"/>
  <c r="AE19" i="18"/>
  <c r="AD19" i="18"/>
  <c r="AN18" i="18"/>
  <c r="AM18" i="18"/>
  <c r="AL18" i="18"/>
  <c r="AK18" i="18"/>
  <c r="AJ18" i="18"/>
  <c r="AI18" i="18"/>
  <c r="AH18" i="18"/>
  <c r="AG18" i="18"/>
  <c r="AP18" i="18" s="1"/>
  <c r="AF18" i="18"/>
  <c r="AE18" i="18"/>
  <c r="AD18" i="18"/>
  <c r="AN17" i="18"/>
  <c r="AM17" i="18"/>
  <c r="AL17" i="18"/>
  <c r="AK17" i="18"/>
  <c r="AJ17" i="18"/>
  <c r="AI17" i="18"/>
  <c r="AH17" i="18"/>
  <c r="AG17" i="18"/>
  <c r="AP17" i="18" s="1"/>
  <c r="AF17" i="18"/>
  <c r="AE17" i="18"/>
  <c r="AD17" i="18"/>
  <c r="AN16" i="18"/>
  <c r="AM16" i="18"/>
  <c r="AL16" i="18"/>
  <c r="AK16" i="18"/>
  <c r="AJ16" i="18"/>
  <c r="AI16" i="18"/>
  <c r="AH16" i="18"/>
  <c r="AG16" i="18"/>
  <c r="AP16" i="18" s="1"/>
  <c r="AF16" i="18"/>
  <c r="AE16" i="18"/>
  <c r="AD16" i="18"/>
  <c r="AN15" i="18"/>
  <c r="AM15" i="18"/>
  <c r="AL15" i="18"/>
  <c r="AK15" i="18"/>
  <c r="AJ15" i="18"/>
  <c r="AI15" i="18"/>
  <c r="AH15" i="18"/>
  <c r="AG15" i="18"/>
  <c r="AP15" i="18" s="1"/>
  <c r="AF15" i="18"/>
  <c r="AE15" i="18"/>
  <c r="AD15" i="18"/>
  <c r="AN14" i="18"/>
  <c r="AM14" i="18"/>
  <c r="AL14" i="18"/>
  <c r="AK14" i="18"/>
  <c r="AJ14" i="18"/>
  <c r="AI14" i="18"/>
  <c r="AH14" i="18"/>
  <c r="AG14" i="18"/>
  <c r="AP14" i="18" s="1"/>
  <c r="AF14" i="18"/>
  <c r="AE14" i="18"/>
  <c r="AD14" i="18"/>
  <c r="AN13" i="18"/>
  <c r="AM13" i="18"/>
  <c r="AL13" i="18"/>
  <c r="AK13" i="18"/>
  <c r="AJ13" i="18"/>
  <c r="AI13" i="18"/>
  <c r="AH13" i="18"/>
  <c r="AG13" i="18"/>
  <c r="AP13" i="18" s="1"/>
  <c r="AF13" i="18"/>
  <c r="AE13" i="18"/>
  <c r="AD13" i="18"/>
  <c r="AN12" i="18"/>
  <c r="AM12" i="18"/>
  <c r="AL12" i="18"/>
  <c r="AK12" i="18"/>
  <c r="AJ12" i="18"/>
  <c r="AI12" i="18"/>
  <c r="AH12" i="18"/>
  <c r="AG12" i="18"/>
  <c r="AP12" i="18" s="1"/>
  <c r="AF12" i="18"/>
  <c r="AE12" i="18"/>
  <c r="AD12" i="18"/>
  <c r="AN11" i="18"/>
  <c r="AM11" i="18"/>
  <c r="AL11" i="18"/>
  <c r="AK11" i="18"/>
  <c r="AJ11" i="18"/>
  <c r="AI11" i="18"/>
  <c r="AH11" i="18"/>
  <c r="AG11" i="18"/>
  <c r="AP11" i="18" s="1"/>
  <c r="AF11" i="18"/>
  <c r="AE11" i="18"/>
  <c r="AD11" i="18"/>
  <c r="AN10" i="18"/>
  <c r="AM10" i="18"/>
  <c r="AL10" i="18"/>
  <c r="AK10" i="18"/>
  <c r="AJ10" i="18"/>
  <c r="AI10" i="18"/>
  <c r="AH10" i="18"/>
  <c r="AG10" i="18"/>
  <c r="AP10" i="18" s="1"/>
  <c r="AF10" i="18"/>
  <c r="AE10" i="18"/>
  <c r="AD10" i="18"/>
  <c r="AN29" i="17"/>
  <c r="AM29" i="17"/>
  <c r="AL29" i="17"/>
  <c r="AK29" i="17"/>
  <c r="AJ29" i="17"/>
  <c r="AI29" i="17"/>
  <c r="AH29" i="17"/>
  <c r="AG29" i="17"/>
  <c r="AF29" i="17"/>
  <c r="AE29" i="17"/>
  <c r="AD29" i="17"/>
  <c r="AP29" i="17" s="1"/>
  <c r="AN28" i="17"/>
  <c r="AM28" i="17"/>
  <c r="AL28" i="17"/>
  <c r="AK28" i="17"/>
  <c r="AJ28" i="17"/>
  <c r="AI28" i="17"/>
  <c r="AH28" i="17"/>
  <c r="AG28" i="17"/>
  <c r="AF28" i="17"/>
  <c r="AE28" i="17"/>
  <c r="AD28" i="17"/>
  <c r="AP28" i="17" s="1"/>
  <c r="AN27" i="17"/>
  <c r="AM27" i="17"/>
  <c r="AL27" i="17"/>
  <c r="AK27" i="17"/>
  <c r="AJ27" i="17"/>
  <c r="AI27" i="17"/>
  <c r="AH27" i="17"/>
  <c r="AG27" i="17"/>
  <c r="AF27" i="17"/>
  <c r="AE27" i="17"/>
  <c r="AD27" i="17"/>
  <c r="AP27" i="17" s="1"/>
  <c r="AN26" i="17"/>
  <c r="AM26" i="17"/>
  <c r="AL26" i="17"/>
  <c r="AK26" i="17"/>
  <c r="AJ26" i="17"/>
  <c r="AI26" i="17"/>
  <c r="AH26" i="17"/>
  <c r="AG26" i="17"/>
  <c r="AF26" i="17"/>
  <c r="AE26" i="17"/>
  <c r="AD26" i="17"/>
  <c r="AP26" i="17" s="1"/>
  <c r="AN25" i="17"/>
  <c r="AM25" i="17"/>
  <c r="AL25" i="17"/>
  <c r="AK25" i="17"/>
  <c r="AJ25" i="17"/>
  <c r="AI25" i="17"/>
  <c r="AH25" i="17"/>
  <c r="AG25" i="17"/>
  <c r="AF25" i="17"/>
  <c r="AE25" i="17"/>
  <c r="AD25" i="17"/>
  <c r="AP25" i="17" s="1"/>
  <c r="AN24" i="17"/>
  <c r="AM24" i="17"/>
  <c r="AL24" i="17"/>
  <c r="AK24" i="17"/>
  <c r="AJ24" i="17"/>
  <c r="AI24" i="17"/>
  <c r="AH24" i="17"/>
  <c r="AG24" i="17"/>
  <c r="AF24" i="17"/>
  <c r="AE24" i="17"/>
  <c r="AD24" i="17"/>
  <c r="AP24" i="17" s="1"/>
  <c r="AN23" i="17"/>
  <c r="AM23" i="17"/>
  <c r="AL23" i="17"/>
  <c r="AK23" i="17"/>
  <c r="AJ23" i="17"/>
  <c r="AI23" i="17"/>
  <c r="AH23" i="17"/>
  <c r="AG23" i="17"/>
  <c r="AF23" i="17"/>
  <c r="AE23" i="17"/>
  <c r="AD23" i="17"/>
  <c r="AP23" i="17" s="1"/>
  <c r="AN22" i="17"/>
  <c r="AM22" i="17"/>
  <c r="AL22" i="17"/>
  <c r="AK22" i="17"/>
  <c r="AJ22" i="17"/>
  <c r="AI22" i="17"/>
  <c r="AH22" i="17"/>
  <c r="AG22" i="17"/>
  <c r="AF22" i="17"/>
  <c r="AE22" i="17"/>
  <c r="AD22" i="17"/>
  <c r="AP22" i="17" s="1"/>
  <c r="AN21" i="17"/>
  <c r="AM21" i="17"/>
  <c r="AL21" i="17"/>
  <c r="AK21" i="17"/>
  <c r="AJ21" i="17"/>
  <c r="AI21" i="17"/>
  <c r="AH21" i="17"/>
  <c r="AG21" i="17"/>
  <c r="AF21" i="17"/>
  <c r="AE21" i="17"/>
  <c r="AD21" i="17"/>
  <c r="AP21" i="17" s="1"/>
  <c r="AN20" i="17"/>
  <c r="AM20" i="17"/>
  <c r="AL20" i="17"/>
  <c r="AK20" i="17"/>
  <c r="AJ20" i="17"/>
  <c r="AI20" i="17"/>
  <c r="AH20" i="17"/>
  <c r="AG20" i="17"/>
  <c r="AF20" i="17"/>
  <c r="AE20" i="17"/>
  <c r="AD20" i="17"/>
  <c r="AP20" i="17" s="1"/>
  <c r="AN19" i="17"/>
  <c r="AM19" i="17"/>
  <c r="AL19" i="17"/>
  <c r="AK19" i="17"/>
  <c r="AJ19" i="17"/>
  <c r="AI19" i="17"/>
  <c r="AH19" i="17"/>
  <c r="AG19" i="17"/>
  <c r="AF19" i="17"/>
  <c r="AE19" i="17"/>
  <c r="AD19" i="17"/>
  <c r="AP19" i="17" s="1"/>
  <c r="AN18" i="17"/>
  <c r="AM18" i="17"/>
  <c r="AL18" i="17"/>
  <c r="AK18" i="17"/>
  <c r="AJ18" i="17"/>
  <c r="AI18" i="17"/>
  <c r="AH18" i="17"/>
  <c r="AG18" i="17"/>
  <c r="AF18" i="17"/>
  <c r="AE18" i="17"/>
  <c r="AD18" i="17"/>
  <c r="AP18" i="17" s="1"/>
  <c r="AN17" i="17"/>
  <c r="AM17" i="17"/>
  <c r="AL17" i="17"/>
  <c r="AK17" i="17"/>
  <c r="AJ17" i="17"/>
  <c r="AI17" i="17"/>
  <c r="AH17" i="17"/>
  <c r="AG17" i="17"/>
  <c r="AF17" i="17"/>
  <c r="AE17" i="17"/>
  <c r="AD17" i="17"/>
  <c r="AP17" i="17" s="1"/>
  <c r="AN16" i="17"/>
  <c r="AM16" i="17"/>
  <c r="AL16" i="17"/>
  <c r="AK16" i="17"/>
  <c r="AJ16" i="17"/>
  <c r="AI16" i="17"/>
  <c r="AH16" i="17"/>
  <c r="AG16" i="17"/>
  <c r="AF16" i="17"/>
  <c r="AE16" i="17"/>
  <c r="AD16" i="17"/>
  <c r="AP16" i="17" s="1"/>
  <c r="AN15" i="17"/>
  <c r="AM15" i="17"/>
  <c r="AL15" i="17"/>
  <c r="AK15" i="17"/>
  <c r="AJ15" i="17"/>
  <c r="AI15" i="17"/>
  <c r="AH15" i="17"/>
  <c r="AG15" i="17"/>
  <c r="AF15" i="17"/>
  <c r="AE15" i="17"/>
  <c r="AD15" i="17"/>
  <c r="AP15" i="17" s="1"/>
  <c r="AN14" i="17"/>
  <c r="AM14" i="17"/>
  <c r="AL14" i="17"/>
  <c r="AK14" i="17"/>
  <c r="AJ14" i="17"/>
  <c r="AI14" i="17"/>
  <c r="AH14" i="17"/>
  <c r="AG14" i="17"/>
  <c r="AF14" i="17"/>
  <c r="AE14" i="17"/>
  <c r="AD14" i="17"/>
  <c r="AP14" i="17" s="1"/>
  <c r="AN13" i="17"/>
  <c r="AM13" i="17"/>
  <c r="AL13" i="17"/>
  <c r="AK13" i="17"/>
  <c r="AJ13" i="17"/>
  <c r="AI13" i="17"/>
  <c r="AH13" i="17"/>
  <c r="AG13" i="17"/>
  <c r="AF13" i="17"/>
  <c r="AE13" i="17"/>
  <c r="AD13" i="17"/>
  <c r="AP13" i="17" s="1"/>
  <c r="AN12" i="17"/>
  <c r="AM12" i="17"/>
  <c r="AL12" i="17"/>
  <c r="AK12" i="17"/>
  <c r="AJ12" i="17"/>
  <c r="AI12" i="17"/>
  <c r="AH12" i="17"/>
  <c r="AG12" i="17"/>
  <c r="AF12" i="17"/>
  <c r="AE12" i="17"/>
  <c r="AD12" i="17"/>
  <c r="AP12" i="17" s="1"/>
  <c r="AN11" i="17"/>
  <c r="AM11" i="17"/>
  <c r="AL11" i="17"/>
  <c r="AK11" i="17"/>
  <c r="AJ11" i="17"/>
  <c r="AI11" i="17"/>
  <c r="AH11" i="17"/>
  <c r="AG11" i="17"/>
  <c r="AF11" i="17"/>
  <c r="AE11" i="17"/>
  <c r="AD11" i="17"/>
  <c r="AP11" i="17" s="1"/>
  <c r="AN10" i="17"/>
  <c r="AM10" i="17"/>
  <c r="AL10" i="17"/>
  <c r="AK10" i="17"/>
  <c r="AJ10" i="17"/>
  <c r="AI10" i="17"/>
  <c r="AH10" i="17"/>
  <c r="AG10" i="17"/>
  <c r="AF10" i="17"/>
  <c r="AE10" i="17"/>
  <c r="AD10" i="17"/>
  <c r="AP10" i="17" s="1"/>
  <c r="AP11" i="15"/>
  <c r="AP12" i="15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6" i="15"/>
  <c r="AP27" i="15"/>
  <c r="AP28" i="15"/>
  <c r="AP29" i="15"/>
  <c r="AP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10" i="15"/>
  <c r="AD11" i="15"/>
  <c r="AE11" i="15"/>
  <c r="AF11" i="15"/>
  <c r="AG11" i="15"/>
  <c r="AH11" i="15"/>
  <c r="AI11" i="15"/>
  <c r="AJ11" i="15"/>
  <c r="AK11" i="15"/>
  <c r="AL11" i="15"/>
  <c r="AM11" i="15"/>
  <c r="AD12" i="15"/>
  <c r="AE12" i="15"/>
  <c r="AF12" i="15"/>
  <c r="AG12" i="15"/>
  <c r="AH12" i="15"/>
  <c r="AI12" i="15"/>
  <c r="AJ12" i="15"/>
  <c r="AK12" i="15"/>
  <c r="AL12" i="15"/>
  <c r="AM12" i="15"/>
  <c r="AD13" i="15"/>
  <c r="AE13" i="15"/>
  <c r="AF13" i="15"/>
  <c r="AG13" i="15"/>
  <c r="AH13" i="15"/>
  <c r="AI13" i="15"/>
  <c r="AJ13" i="15"/>
  <c r="AK13" i="15"/>
  <c r="AL13" i="15"/>
  <c r="AM13" i="15"/>
  <c r="AD14" i="15"/>
  <c r="AE14" i="15"/>
  <c r="AF14" i="15"/>
  <c r="AG14" i="15"/>
  <c r="AH14" i="15"/>
  <c r="AI14" i="15"/>
  <c r="AJ14" i="15"/>
  <c r="AK14" i="15"/>
  <c r="AL14" i="15"/>
  <c r="AM14" i="15"/>
  <c r="AD15" i="15"/>
  <c r="AE15" i="15"/>
  <c r="AF15" i="15"/>
  <c r="AG15" i="15"/>
  <c r="AH15" i="15"/>
  <c r="AI15" i="15"/>
  <c r="AJ15" i="15"/>
  <c r="AK15" i="15"/>
  <c r="AL15" i="15"/>
  <c r="AM15" i="15"/>
  <c r="AD16" i="15"/>
  <c r="AE16" i="15"/>
  <c r="AF16" i="15"/>
  <c r="AG16" i="15"/>
  <c r="AH16" i="15"/>
  <c r="AI16" i="15"/>
  <c r="AJ16" i="15"/>
  <c r="AK16" i="15"/>
  <c r="AL16" i="15"/>
  <c r="AM16" i="15"/>
  <c r="AD17" i="15"/>
  <c r="AE17" i="15"/>
  <c r="AF17" i="15"/>
  <c r="AG17" i="15"/>
  <c r="AH17" i="15"/>
  <c r="AI17" i="15"/>
  <c r="AJ17" i="15"/>
  <c r="AK17" i="15"/>
  <c r="AL17" i="15"/>
  <c r="AM17" i="15"/>
  <c r="AD18" i="15"/>
  <c r="AE18" i="15"/>
  <c r="AF18" i="15"/>
  <c r="AG18" i="15"/>
  <c r="AH18" i="15"/>
  <c r="AI18" i="15"/>
  <c r="AJ18" i="15"/>
  <c r="AK18" i="15"/>
  <c r="AL18" i="15"/>
  <c r="AM18" i="15"/>
  <c r="AD19" i="15"/>
  <c r="AE19" i="15"/>
  <c r="AF19" i="15"/>
  <c r="AG19" i="15"/>
  <c r="AH19" i="15"/>
  <c r="AI19" i="15"/>
  <c r="AJ19" i="15"/>
  <c r="AK19" i="15"/>
  <c r="AL19" i="15"/>
  <c r="AM19" i="15"/>
  <c r="AD20" i="15"/>
  <c r="AE20" i="15"/>
  <c r="AF20" i="15"/>
  <c r="AG20" i="15"/>
  <c r="AH20" i="15"/>
  <c r="AI20" i="15"/>
  <c r="AJ20" i="15"/>
  <c r="AK20" i="15"/>
  <c r="AL20" i="15"/>
  <c r="AM20" i="15"/>
  <c r="AD21" i="15"/>
  <c r="AE21" i="15"/>
  <c r="AF21" i="15"/>
  <c r="AG21" i="15"/>
  <c r="AH21" i="15"/>
  <c r="AI21" i="15"/>
  <c r="AJ21" i="15"/>
  <c r="AK21" i="15"/>
  <c r="AL21" i="15"/>
  <c r="AM21" i="15"/>
  <c r="AD22" i="15"/>
  <c r="AE22" i="15"/>
  <c r="AF22" i="15"/>
  <c r="AG22" i="15"/>
  <c r="AH22" i="15"/>
  <c r="AI22" i="15"/>
  <c r="AJ22" i="15"/>
  <c r="AK22" i="15"/>
  <c r="AL22" i="15"/>
  <c r="AM22" i="15"/>
  <c r="AD23" i="15"/>
  <c r="AE23" i="15"/>
  <c r="AF23" i="15"/>
  <c r="AG23" i="15"/>
  <c r="AH23" i="15"/>
  <c r="AI23" i="15"/>
  <c r="AJ23" i="15"/>
  <c r="AK23" i="15"/>
  <c r="AL23" i="15"/>
  <c r="AM23" i="15"/>
  <c r="AD24" i="15"/>
  <c r="AE24" i="15"/>
  <c r="AF24" i="15"/>
  <c r="AG24" i="15"/>
  <c r="AH24" i="15"/>
  <c r="AI24" i="15"/>
  <c r="AJ24" i="15"/>
  <c r="AK24" i="15"/>
  <c r="AL24" i="15"/>
  <c r="AM24" i="15"/>
  <c r="AD25" i="15"/>
  <c r="AE25" i="15"/>
  <c r="AF25" i="15"/>
  <c r="AG25" i="15"/>
  <c r="AH25" i="15"/>
  <c r="AI25" i="15"/>
  <c r="AJ25" i="15"/>
  <c r="AK25" i="15"/>
  <c r="AL25" i="15"/>
  <c r="AM25" i="15"/>
  <c r="AD26" i="15"/>
  <c r="AE26" i="15"/>
  <c r="AF26" i="15"/>
  <c r="AG26" i="15"/>
  <c r="AH26" i="15"/>
  <c r="AI26" i="15"/>
  <c r="AJ26" i="15"/>
  <c r="AK26" i="15"/>
  <c r="AL26" i="15"/>
  <c r="AM26" i="15"/>
  <c r="AD27" i="15"/>
  <c r="AE27" i="15"/>
  <c r="AF27" i="15"/>
  <c r="AG27" i="15"/>
  <c r="AH27" i="15"/>
  <c r="AI27" i="15"/>
  <c r="AJ27" i="15"/>
  <c r="AK27" i="15"/>
  <c r="AL27" i="15"/>
  <c r="AM27" i="15"/>
  <c r="AD28" i="15"/>
  <c r="AE28" i="15"/>
  <c r="AF28" i="15"/>
  <c r="AG28" i="15"/>
  <c r="AH28" i="15"/>
  <c r="AI28" i="15"/>
  <c r="AJ28" i="15"/>
  <c r="AK28" i="15"/>
  <c r="AL28" i="15"/>
  <c r="AM28" i="15"/>
  <c r="AD29" i="15"/>
  <c r="AE29" i="15"/>
  <c r="AF29" i="15"/>
  <c r="AG29" i="15"/>
  <c r="AH29" i="15"/>
  <c r="AI29" i="15"/>
  <c r="AJ29" i="15"/>
  <c r="AK29" i="15"/>
  <c r="AL29" i="15"/>
  <c r="AM29" i="15"/>
  <c r="AF10" i="15"/>
  <c r="AG10" i="15"/>
  <c r="AH10" i="15"/>
  <c r="AI10" i="15"/>
  <c r="AJ10" i="15"/>
  <c r="AK10" i="15"/>
  <c r="AL10" i="15"/>
  <c r="AM10" i="15"/>
  <c r="AE10" i="15"/>
  <c r="AD10" i="15"/>
  <c r="O116" i="16"/>
  <c r="O115" i="16"/>
  <c r="O114" i="16"/>
  <c r="O113" i="16"/>
  <c r="O138" i="16"/>
  <c r="O137" i="16"/>
  <c r="O136" i="16"/>
  <c r="O135" i="16"/>
  <c r="N138" i="16"/>
  <c r="M138" i="16"/>
  <c r="L138" i="16"/>
  <c r="K138" i="16"/>
  <c r="J138" i="16"/>
  <c r="I138" i="16"/>
  <c r="H138" i="16"/>
  <c r="G138" i="16"/>
  <c r="F138" i="16"/>
  <c r="E138" i="16"/>
  <c r="D138" i="16"/>
  <c r="C138" i="16"/>
  <c r="B138" i="16"/>
  <c r="A138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A137" i="16"/>
  <c r="N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A136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A135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127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126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125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124" i="16"/>
  <c r="Q138" i="16" l="1"/>
  <c r="Q137" i="16"/>
  <c r="Q136" i="16"/>
  <c r="Q135" i="16"/>
  <c r="Q124" i="16"/>
  <c r="Q127" i="16"/>
  <c r="Q126" i="16"/>
  <c r="Q125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A113" i="16"/>
  <c r="Q115" i="16" l="1"/>
  <c r="Q113" i="16"/>
  <c r="Q116" i="16"/>
  <c r="Q114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22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85" i="16"/>
  <c r="H86" i="16"/>
  <c r="I86" i="16"/>
  <c r="J86" i="16"/>
  <c r="K86" i="16"/>
  <c r="H87" i="16"/>
  <c r="I87" i="16"/>
  <c r="J87" i="16"/>
  <c r="K87" i="16"/>
  <c r="H88" i="16"/>
  <c r="I88" i="16"/>
  <c r="J88" i="16"/>
  <c r="K88" i="16"/>
  <c r="H89" i="16"/>
  <c r="I89" i="16"/>
  <c r="J89" i="16"/>
  <c r="K89" i="16"/>
  <c r="H90" i="16"/>
  <c r="I90" i="16"/>
  <c r="J90" i="16"/>
  <c r="K90" i="16"/>
  <c r="H91" i="16"/>
  <c r="I91" i="16"/>
  <c r="J91" i="16"/>
  <c r="K91" i="16"/>
  <c r="H92" i="16"/>
  <c r="I92" i="16"/>
  <c r="J92" i="16"/>
  <c r="K92" i="16"/>
  <c r="H93" i="16"/>
  <c r="I93" i="16"/>
  <c r="J93" i="16"/>
  <c r="K93" i="16"/>
  <c r="H94" i="16"/>
  <c r="I94" i="16"/>
  <c r="J94" i="16"/>
  <c r="K94" i="16"/>
  <c r="H95" i="16"/>
  <c r="I95" i="16"/>
  <c r="J95" i="16"/>
  <c r="K95" i="16"/>
  <c r="H96" i="16"/>
  <c r="I96" i="16"/>
  <c r="J96" i="16"/>
  <c r="K96" i="16"/>
  <c r="H97" i="16"/>
  <c r="I97" i="16"/>
  <c r="J97" i="16"/>
  <c r="K97" i="16"/>
  <c r="H98" i="16"/>
  <c r="I98" i="16"/>
  <c r="J98" i="16"/>
  <c r="K98" i="16"/>
  <c r="H99" i="16"/>
  <c r="I99" i="16"/>
  <c r="J99" i="16"/>
  <c r="K99" i="16"/>
  <c r="H100" i="16"/>
  <c r="I100" i="16"/>
  <c r="J100" i="16"/>
  <c r="K100" i="16"/>
  <c r="H101" i="16"/>
  <c r="I101" i="16"/>
  <c r="J101" i="16"/>
  <c r="K101" i="16"/>
  <c r="H102" i="16"/>
  <c r="I102" i="16"/>
  <c r="J102" i="16"/>
  <c r="K102" i="16"/>
  <c r="H103" i="16"/>
  <c r="I103" i="16"/>
  <c r="J103" i="16"/>
  <c r="K103" i="16"/>
  <c r="I85" i="16"/>
  <c r="J85" i="16"/>
  <c r="K85" i="16"/>
  <c r="H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85" i="16"/>
  <c r="AE132" i="18" l="1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64" i="16"/>
  <c r="I65" i="16"/>
  <c r="J65" i="16"/>
  <c r="K65" i="16"/>
  <c r="L65" i="16"/>
  <c r="I66" i="16"/>
  <c r="J66" i="16"/>
  <c r="K66" i="16"/>
  <c r="L66" i="16"/>
  <c r="I67" i="16"/>
  <c r="J67" i="16"/>
  <c r="K67" i="16"/>
  <c r="L67" i="16"/>
  <c r="I68" i="16"/>
  <c r="J68" i="16"/>
  <c r="K68" i="16"/>
  <c r="L68" i="16"/>
  <c r="I69" i="16"/>
  <c r="J69" i="16"/>
  <c r="K69" i="16"/>
  <c r="L69" i="16"/>
  <c r="I70" i="16"/>
  <c r="J70" i="16"/>
  <c r="K70" i="16"/>
  <c r="L70" i="16"/>
  <c r="I71" i="16"/>
  <c r="J71" i="16"/>
  <c r="K71" i="16"/>
  <c r="L71" i="16"/>
  <c r="I72" i="16"/>
  <c r="J72" i="16"/>
  <c r="K72" i="16"/>
  <c r="L72" i="16"/>
  <c r="I73" i="16"/>
  <c r="J73" i="16"/>
  <c r="K73" i="16"/>
  <c r="L73" i="16"/>
  <c r="I74" i="16"/>
  <c r="J74" i="16"/>
  <c r="K74" i="16"/>
  <c r="L74" i="16"/>
  <c r="I75" i="16"/>
  <c r="J75" i="16"/>
  <c r="K75" i="16"/>
  <c r="L75" i="16"/>
  <c r="I76" i="16"/>
  <c r="J76" i="16"/>
  <c r="K76" i="16"/>
  <c r="L76" i="16"/>
  <c r="I77" i="16"/>
  <c r="J77" i="16"/>
  <c r="K77" i="16"/>
  <c r="L77" i="16"/>
  <c r="I78" i="16"/>
  <c r="J78" i="16"/>
  <c r="K78" i="16"/>
  <c r="L78" i="16"/>
  <c r="I79" i="16"/>
  <c r="J79" i="16"/>
  <c r="K79" i="16"/>
  <c r="L79" i="16"/>
  <c r="I80" i="16"/>
  <c r="J80" i="16"/>
  <c r="K80" i="16"/>
  <c r="L80" i="16"/>
  <c r="I81" i="16"/>
  <c r="J81" i="16"/>
  <c r="K81" i="16"/>
  <c r="L81" i="16"/>
  <c r="I82" i="16"/>
  <c r="J82" i="16"/>
  <c r="K82" i="16"/>
  <c r="L82" i="16"/>
  <c r="J64" i="16"/>
  <c r="K64" i="16"/>
  <c r="L64" i="16"/>
  <c r="I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4" i="16"/>
  <c r="AC3" i="16"/>
  <c r="AC4" i="16" s="1"/>
  <c r="AC5" i="16" s="1"/>
  <c r="AC6" i="16" s="1"/>
  <c r="AC7" i="16" s="1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Y66" i="16"/>
  <c r="AA66" i="16"/>
  <c r="AB66" i="16"/>
  <c r="Y67" i="16"/>
  <c r="AA67" i="16"/>
  <c r="AB67" i="16"/>
  <c r="Y68" i="16"/>
  <c r="AA68" i="16"/>
  <c r="AB68" i="16"/>
  <c r="Y69" i="16"/>
  <c r="AA69" i="16"/>
  <c r="AB69" i="16"/>
  <c r="Y70" i="16"/>
  <c r="AA70" i="16"/>
  <c r="AB70" i="16"/>
  <c r="Y71" i="16"/>
  <c r="AA71" i="16"/>
  <c r="AB71" i="16"/>
  <c r="Y72" i="16"/>
  <c r="AA72" i="16"/>
  <c r="AB72" i="16"/>
  <c r="Y73" i="16"/>
  <c r="AA73" i="16"/>
  <c r="AB73" i="16"/>
  <c r="Y74" i="16"/>
  <c r="AA74" i="16"/>
  <c r="AB74" i="16"/>
  <c r="Y75" i="16"/>
  <c r="AA75" i="16"/>
  <c r="AB75" i="16"/>
  <c r="Y76" i="16"/>
  <c r="AA76" i="16"/>
  <c r="AB76" i="16"/>
  <c r="Y77" i="16"/>
  <c r="AA77" i="16"/>
  <c r="AB77" i="16"/>
  <c r="Y78" i="16"/>
  <c r="AA78" i="16"/>
  <c r="AB78" i="16"/>
  <c r="Y79" i="16"/>
  <c r="AA79" i="16"/>
  <c r="AB79" i="16"/>
  <c r="Y80" i="16"/>
  <c r="AA80" i="16"/>
  <c r="AB80" i="16"/>
  <c r="Y81" i="16"/>
  <c r="AA81" i="16"/>
  <c r="AB81" i="16"/>
  <c r="Y82" i="16"/>
  <c r="AA82" i="16"/>
  <c r="AB82" i="16"/>
  <c r="Y83" i="16"/>
  <c r="AA83" i="16"/>
  <c r="AB83" i="16"/>
  <c r="AA65" i="16"/>
  <c r="AB65" i="16"/>
  <c r="Y65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2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" i="16"/>
  <c r="Y45" i="16"/>
  <c r="AA45" i="16"/>
  <c r="Z45" i="16"/>
  <c r="AB45" i="16"/>
  <c r="Y46" i="16"/>
  <c r="AA46" i="16"/>
  <c r="Z46" i="16"/>
  <c r="AB46" i="16"/>
  <c r="Y47" i="16"/>
  <c r="AA47" i="16"/>
  <c r="Z47" i="16"/>
  <c r="AB47" i="16"/>
  <c r="Y48" i="16"/>
  <c r="AA48" i="16"/>
  <c r="Z48" i="16"/>
  <c r="AB48" i="16"/>
  <c r="Y49" i="16"/>
  <c r="AA49" i="16"/>
  <c r="Z49" i="16"/>
  <c r="AB49" i="16"/>
  <c r="Y50" i="16"/>
  <c r="AA50" i="16"/>
  <c r="Z50" i="16"/>
  <c r="AB50" i="16"/>
  <c r="Y51" i="16"/>
  <c r="AA51" i="16"/>
  <c r="Z51" i="16"/>
  <c r="AB51" i="16"/>
  <c r="Y52" i="16"/>
  <c r="AA52" i="16"/>
  <c r="Z52" i="16"/>
  <c r="AB52" i="16"/>
  <c r="Y53" i="16"/>
  <c r="AA53" i="16"/>
  <c r="Z53" i="16"/>
  <c r="AB53" i="16"/>
  <c r="Y54" i="16"/>
  <c r="AA54" i="16"/>
  <c r="Z54" i="16"/>
  <c r="AB54" i="16"/>
  <c r="Y55" i="16"/>
  <c r="AA55" i="16"/>
  <c r="Z55" i="16"/>
  <c r="AB55" i="16"/>
  <c r="Y56" i="16"/>
  <c r="AA56" i="16"/>
  <c r="Z56" i="16"/>
  <c r="AB56" i="16"/>
  <c r="Y57" i="16"/>
  <c r="AA57" i="16"/>
  <c r="Z57" i="16"/>
  <c r="AB57" i="16"/>
  <c r="Y58" i="16"/>
  <c r="AA58" i="16"/>
  <c r="Z58" i="16"/>
  <c r="AB58" i="16"/>
  <c r="Y59" i="16"/>
  <c r="AA59" i="16"/>
  <c r="Z59" i="16"/>
  <c r="AB59" i="16"/>
  <c r="Y60" i="16"/>
  <c r="AA60" i="16"/>
  <c r="Z60" i="16"/>
  <c r="AB60" i="16"/>
  <c r="Y61" i="16"/>
  <c r="AA61" i="16"/>
  <c r="Z61" i="16"/>
  <c r="AB61" i="16"/>
  <c r="Y62" i="16"/>
  <c r="AA62" i="16"/>
  <c r="Z62" i="16"/>
  <c r="AB62" i="16"/>
  <c r="AA44" i="16"/>
  <c r="Z44" i="16"/>
  <c r="AB44" i="16"/>
  <c r="Y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44" i="16"/>
  <c r="Q45" i="16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P45" i="16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M45" i="16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L45" i="16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I44" i="16"/>
  <c r="J44" i="16"/>
  <c r="H44" i="16"/>
  <c r="G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44" i="16"/>
  <c r="AE132" i="17" l="1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4" i="17"/>
  <c r="AC54" i="17"/>
  <c r="AB54" i="17"/>
  <c r="AA54" i="17"/>
  <c r="Z54" i="17"/>
  <c r="Y54" i="17"/>
  <c r="X54" i="17"/>
  <c r="W54" i="17"/>
  <c r="V54" i="17"/>
  <c r="U54" i="17"/>
  <c r="R54" i="17"/>
  <c r="AD53" i="17"/>
  <c r="AC53" i="17"/>
  <c r="AB53" i="17"/>
  <c r="AA53" i="17"/>
  <c r="Z53" i="17"/>
  <c r="Y53" i="17"/>
  <c r="X53" i="17"/>
  <c r="W53" i="17"/>
  <c r="V53" i="17"/>
  <c r="U53" i="17"/>
  <c r="R53" i="17"/>
  <c r="AD52" i="17"/>
  <c r="AC52" i="17"/>
  <c r="AB52" i="17"/>
  <c r="AA52" i="17"/>
  <c r="Z52" i="17"/>
  <c r="Y52" i="17"/>
  <c r="X52" i="17"/>
  <c r="W52" i="17"/>
  <c r="V52" i="17"/>
  <c r="U52" i="17"/>
  <c r="R52" i="17"/>
  <c r="AD51" i="17"/>
  <c r="AC51" i="17"/>
  <c r="AB51" i="17"/>
  <c r="AA51" i="17"/>
  <c r="Z51" i="17"/>
  <c r="Y51" i="17"/>
  <c r="X51" i="17"/>
  <c r="W51" i="17"/>
  <c r="V51" i="17"/>
  <c r="U51" i="17"/>
  <c r="R51" i="17"/>
  <c r="AD50" i="17"/>
  <c r="AC50" i="17"/>
  <c r="AB50" i="17"/>
  <c r="AA50" i="17"/>
  <c r="Z50" i="17"/>
  <c r="Y50" i="17"/>
  <c r="X50" i="17"/>
  <c r="W50" i="17"/>
  <c r="V50" i="17"/>
  <c r="U50" i="17"/>
  <c r="R50" i="17"/>
  <c r="AD49" i="17"/>
  <c r="AC49" i="17"/>
  <c r="AB49" i="17"/>
  <c r="AA49" i="17"/>
  <c r="Z49" i="17"/>
  <c r="Y49" i="17"/>
  <c r="X49" i="17"/>
  <c r="W49" i="17"/>
  <c r="V49" i="17"/>
  <c r="U49" i="17"/>
  <c r="R49" i="17"/>
  <c r="AD48" i="17"/>
  <c r="AC48" i="17"/>
  <c r="AB48" i="17"/>
  <c r="AA48" i="17"/>
  <c r="Z48" i="17"/>
  <c r="Y48" i="17"/>
  <c r="X48" i="17"/>
  <c r="W48" i="17"/>
  <c r="V48" i="17"/>
  <c r="U48" i="17"/>
  <c r="R48" i="17"/>
  <c r="AD47" i="17"/>
  <c r="AC47" i="17"/>
  <c r="AB47" i="17"/>
  <c r="AA47" i="17"/>
  <c r="Z47" i="17"/>
  <c r="Y47" i="17"/>
  <c r="X47" i="17"/>
  <c r="W47" i="17"/>
  <c r="V47" i="17"/>
  <c r="U47" i="17"/>
  <c r="R47" i="17"/>
  <c r="AD46" i="17"/>
  <c r="AC46" i="17"/>
  <c r="AB46" i="17"/>
  <c r="AA46" i="17"/>
  <c r="Z46" i="17"/>
  <c r="Y46" i="17"/>
  <c r="X46" i="17"/>
  <c r="W46" i="17"/>
  <c r="V46" i="17"/>
  <c r="U46" i="17"/>
  <c r="R46" i="17"/>
  <c r="AD45" i="17"/>
  <c r="AC45" i="17"/>
  <c r="AB45" i="17"/>
  <c r="AA45" i="17"/>
  <c r="Z45" i="17"/>
  <c r="Y45" i="17"/>
  <c r="X45" i="17"/>
  <c r="W45" i="17"/>
  <c r="V45" i="17"/>
  <c r="U45" i="17"/>
  <c r="R45" i="17"/>
  <c r="AD44" i="17"/>
  <c r="AC44" i="17"/>
  <c r="AB44" i="17"/>
  <c r="AA44" i="17"/>
  <c r="Z44" i="17"/>
  <c r="Y44" i="17"/>
  <c r="X44" i="17"/>
  <c r="W44" i="17"/>
  <c r="V44" i="17"/>
  <c r="U44" i="17"/>
  <c r="R44" i="17"/>
  <c r="AD43" i="17"/>
  <c r="AC43" i="17"/>
  <c r="AB43" i="17"/>
  <c r="AA43" i="17"/>
  <c r="Z43" i="17"/>
  <c r="Y43" i="17"/>
  <c r="X43" i="17"/>
  <c r="W43" i="17"/>
  <c r="V43" i="17"/>
  <c r="U43" i="17"/>
  <c r="R43" i="17"/>
  <c r="AD42" i="17"/>
  <c r="AC42" i="17"/>
  <c r="AB42" i="17"/>
  <c r="AA42" i="17"/>
  <c r="Z42" i="17"/>
  <c r="Y42" i="17"/>
  <c r="X42" i="17"/>
  <c r="W42" i="17"/>
  <c r="V42" i="17"/>
  <c r="U42" i="17"/>
  <c r="R42" i="17"/>
  <c r="AD41" i="17"/>
  <c r="AC41" i="17"/>
  <c r="AB41" i="17"/>
  <c r="AA41" i="17"/>
  <c r="Z41" i="17"/>
  <c r="Y41" i="17"/>
  <c r="X41" i="17"/>
  <c r="W41" i="17"/>
  <c r="V41" i="17"/>
  <c r="U41" i="17"/>
  <c r="R41" i="17"/>
  <c r="AD40" i="17"/>
  <c r="AC40" i="17"/>
  <c r="AB40" i="17"/>
  <c r="AA40" i="17"/>
  <c r="Z40" i="17"/>
  <c r="Y40" i="17"/>
  <c r="X40" i="17"/>
  <c r="W40" i="17"/>
  <c r="V40" i="17"/>
  <c r="U40" i="17"/>
  <c r="R40" i="17"/>
  <c r="AD39" i="17"/>
  <c r="AC39" i="17"/>
  <c r="AB39" i="17"/>
  <c r="AA39" i="17"/>
  <c r="Z39" i="17"/>
  <c r="Y39" i="17"/>
  <c r="X39" i="17"/>
  <c r="W39" i="17"/>
  <c r="V39" i="17"/>
  <c r="U39" i="17"/>
  <c r="R39" i="17"/>
  <c r="AD38" i="17"/>
  <c r="AC38" i="17"/>
  <c r="AB38" i="17"/>
  <c r="AA38" i="17"/>
  <c r="Z38" i="17"/>
  <c r="Y38" i="17"/>
  <c r="X38" i="17"/>
  <c r="W38" i="17"/>
  <c r="V38" i="17"/>
  <c r="U38" i="17"/>
  <c r="R38" i="17"/>
  <c r="AD37" i="17"/>
  <c r="AC37" i="17"/>
  <c r="AB37" i="17"/>
  <c r="AA37" i="17"/>
  <c r="Z37" i="17"/>
  <c r="Y37" i="17"/>
  <c r="X37" i="17"/>
  <c r="W37" i="17"/>
  <c r="V37" i="17"/>
  <c r="U37" i="17"/>
  <c r="R37" i="17"/>
  <c r="AD36" i="17"/>
  <c r="AC36" i="17"/>
  <c r="AB36" i="17"/>
  <c r="AA36" i="17"/>
  <c r="Z36" i="17"/>
  <c r="Y36" i="17"/>
  <c r="X36" i="17"/>
  <c r="W36" i="17"/>
  <c r="V36" i="17"/>
  <c r="U36" i="17"/>
  <c r="R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H23" i="16"/>
  <c r="I23" i="16"/>
  <c r="J23" i="16"/>
  <c r="K23" i="16"/>
  <c r="H24" i="16"/>
  <c r="I24" i="16"/>
  <c r="J24" i="16"/>
  <c r="K24" i="16"/>
  <c r="H25" i="16"/>
  <c r="I25" i="16"/>
  <c r="J25" i="16"/>
  <c r="K25" i="16"/>
  <c r="H26" i="16"/>
  <c r="I26" i="16"/>
  <c r="J26" i="16"/>
  <c r="K26" i="16"/>
  <c r="H27" i="16"/>
  <c r="I27" i="16"/>
  <c r="J27" i="16"/>
  <c r="K27" i="16"/>
  <c r="H28" i="16"/>
  <c r="I28" i="16"/>
  <c r="J28" i="16"/>
  <c r="K28" i="16"/>
  <c r="H29" i="16"/>
  <c r="I29" i="16"/>
  <c r="J29" i="16"/>
  <c r="K29" i="16"/>
  <c r="H30" i="16"/>
  <c r="I30" i="16"/>
  <c r="J30" i="16"/>
  <c r="K30" i="16"/>
  <c r="H31" i="16"/>
  <c r="I31" i="16"/>
  <c r="J31" i="16"/>
  <c r="K31" i="16"/>
  <c r="H32" i="16"/>
  <c r="I32" i="16"/>
  <c r="J32" i="16"/>
  <c r="K32" i="16"/>
  <c r="H33" i="16"/>
  <c r="I33" i="16"/>
  <c r="J33" i="16"/>
  <c r="K33" i="16"/>
  <c r="H34" i="16"/>
  <c r="I34" i="16"/>
  <c r="J34" i="16"/>
  <c r="K34" i="16"/>
  <c r="H35" i="16"/>
  <c r="I35" i="16"/>
  <c r="J35" i="16"/>
  <c r="K35" i="16"/>
  <c r="H36" i="16"/>
  <c r="I36" i="16"/>
  <c r="J36" i="16"/>
  <c r="K36" i="16"/>
  <c r="H37" i="16"/>
  <c r="I37" i="16"/>
  <c r="J37" i="16"/>
  <c r="K37" i="16"/>
  <c r="H38" i="16"/>
  <c r="I38" i="16"/>
  <c r="J38" i="16"/>
  <c r="K38" i="16"/>
  <c r="H39" i="16"/>
  <c r="I39" i="16"/>
  <c r="J39" i="16"/>
  <c r="K39" i="16"/>
  <c r="H40" i="16"/>
  <c r="I40" i="16"/>
  <c r="J40" i="16"/>
  <c r="K40" i="16"/>
  <c r="H22" i="16"/>
  <c r="T130" i="15"/>
  <c r="U127" i="15"/>
  <c r="T126" i="15"/>
  <c r="U123" i="15"/>
  <c r="T122" i="15"/>
  <c r="U119" i="15"/>
  <c r="T118" i="15"/>
  <c r="U115" i="15"/>
  <c r="T114" i="15"/>
  <c r="Q23" i="16"/>
  <c r="R23" i="16"/>
  <c r="S23" i="16"/>
  <c r="Q24" i="16"/>
  <c r="R24" i="16"/>
  <c r="S24" i="16"/>
  <c r="Q25" i="16"/>
  <c r="R25" i="16"/>
  <c r="S25" i="16"/>
  <c r="Q26" i="16"/>
  <c r="R26" i="16"/>
  <c r="S26" i="16"/>
  <c r="Q27" i="16"/>
  <c r="R27" i="16"/>
  <c r="S27" i="16"/>
  <c r="Q28" i="16"/>
  <c r="R28" i="16"/>
  <c r="S28" i="16"/>
  <c r="Q29" i="16"/>
  <c r="R29" i="16"/>
  <c r="S29" i="16"/>
  <c r="Q30" i="16"/>
  <c r="R30" i="16"/>
  <c r="S30" i="16"/>
  <c r="Q31" i="16"/>
  <c r="R31" i="16"/>
  <c r="S31" i="16"/>
  <c r="Q32" i="16"/>
  <c r="R32" i="16"/>
  <c r="S32" i="16"/>
  <c r="Q33" i="16"/>
  <c r="R33" i="16"/>
  <c r="S33" i="16"/>
  <c r="Q34" i="16"/>
  <c r="R34" i="16"/>
  <c r="S34" i="16"/>
  <c r="Q35" i="16"/>
  <c r="R35" i="16"/>
  <c r="S35" i="16"/>
  <c r="Q36" i="16"/>
  <c r="R36" i="16"/>
  <c r="S36" i="16"/>
  <c r="Q37" i="16"/>
  <c r="R37" i="16"/>
  <c r="S37" i="16"/>
  <c r="Q38" i="16"/>
  <c r="R38" i="16"/>
  <c r="S38" i="16"/>
  <c r="Q39" i="16"/>
  <c r="R39" i="16"/>
  <c r="S39" i="16"/>
  <c r="Q40" i="16"/>
  <c r="R40" i="16"/>
  <c r="S40" i="16"/>
  <c r="Q41" i="16"/>
  <c r="R41" i="16"/>
  <c r="S41" i="16"/>
  <c r="S22" i="16"/>
  <c r="K22" i="16"/>
  <c r="J22" i="16"/>
  <c r="I22" i="16"/>
  <c r="R22" i="16"/>
  <c r="Q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22" i="16"/>
  <c r="Y2" i="16"/>
  <c r="Z2" i="16" s="1"/>
  <c r="Y3" i="16"/>
  <c r="Y4" i="16"/>
  <c r="Y5" i="16"/>
  <c r="Y6" i="16"/>
  <c r="Y7" i="16"/>
  <c r="Y8" i="16"/>
  <c r="Y9" i="16"/>
  <c r="Y10" i="16"/>
  <c r="Y11" i="16"/>
  <c r="Y12" i="16"/>
  <c r="Y13" i="16"/>
  <c r="Y14" i="16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1" i="16"/>
  <c r="O1" i="16"/>
  <c r="N2" i="16"/>
  <c r="O2" i="16" s="1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L1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I1" i="16"/>
  <c r="J1" i="16"/>
  <c r="K1" i="16"/>
  <c r="H1" i="16"/>
  <c r="N10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AE130" i="15"/>
  <c r="AD130" i="15"/>
  <c r="AC130" i="15"/>
  <c r="AB130" i="15"/>
  <c r="AA130" i="15"/>
  <c r="Z130" i="15"/>
  <c r="Y130" i="15"/>
  <c r="X130" i="15"/>
  <c r="W130" i="15"/>
  <c r="V130" i="15"/>
  <c r="U130" i="15"/>
  <c r="S130" i="15"/>
  <c r="R130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AE127" i="15"/>
  <c r="AD127" i="15"/>
  <c r="AC127" i="15"/>
  <c r="AB127" i="15"/>
  <c r="AA127" i="15"/>
  <c r="Z127" i="15"/>
  <c r="Y127" i="15"/>
  <c r="X127" i="15"/>
  <c r="W127" i="15"/>
  <c r="V127" i="15"/>
  <c r="T127" i="15"/>
  <c r="S127" i="15"/>
  <c r="R127" i="15"/>
  <c r="AE126" i="15"/>
  <c r="AD126" i="15"/>
  <c r="AC126" i="15"/>
  <c r="AB126" i="15"/>
  <c r="AA126" i="15"/>
  <c r="Z126" i="15"/>
  <c r="Y126" i="15"/>
  <c r="X126" i="15"/>
  <c r="W126" i="15"/>
  <c r="V126" i="15"/>
  <c r="U126" i="15"/>
  <c r="S126" i="15"/>
  <c r="R126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AE123" i="15"/>
  <c r="AD123" i="15"/>
  <c r="AC123" i="15"/>
  <c r="AB123" i="15"/>
  <c r="AA123" i="15"/>
  <c r="Z123" i="15"/>
  <c r="Y123" i="15"/>
  <c r="X123" i="15"/>
  <c r="W123" i="15"/>
  <c r="V123" i="15"/>
  <c r="T123" i="15"/>
  <c r="S123" i="15"/>
  <c r="R123" i="15"/>
  <c r="AE122" i="15"/>
  <c r="AD122" i="15"/>
  <c r="AC122" i="15"/>
  <c r="AB122" i="15"/>
  <c r="AA122" i="15"/>
  <c r="Z122" i="15"/>
  <c r="Y122" i="15"/>
  <c r="X122" i="15"/>
  <c r="W122" i="15"/>
  <c r="V122" i="15"/>
  <c r="U122" i="15"/>
  <c r="S122" i="15"/>
  <c r="R122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AE119" i="15"/>
  <c r="AD119" i="15"/>
  <c r="AC119" i="15"/>
  <c r="AB119" i="15"/>
  <c r="AA119" i="15"/>
  <c r="Z119" i="15"/>
  <c r="Y119" i="15"/>
  <c r="X119" i="15"/>
  <c r="W119" i="15"/>
  <c r="V119" i="15"/>
  <c r="T119" i="15"/>
  <c r="S119" i="15"/>
  <c r="R119" i="15"/>
  <c r="AE118" i="15"/>
  <c r="AD118" i="15"/>
  <c r="AC118" i="15"/>
  <c r="AB118" i="15"/>
  <c r="AA118" i="15"/>
  <c r="Z118" i="15"/>
  <c r="Y118" i="15"/>
  <c r="X118" i="15"/>
  <c r="W118" i="15"/>
  <c r="V118" i="15"/>
  <c r="U118" i="15"/>
  <c r="S118" i="15"/>
  <c r="R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AE115" i="15"/>
  <c r="AD115" i="15"/>
  <c r="AC115" i="15"/>
  <c r="AB115" i="15"/>
  <c r="AA115" i="15"/>
  <c r="Z115" i="15"/>
  <c r="Y115" i="15"/>
  <c r="X115" i="15"/>
  <c r="W115" i="15"/>
  <c r="V115" i="15"/>
  <c r="T115" i="15"/>
  <c r="S115" i="15"/>
  <c r="R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S114" i="15"/>
  <c r="R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AD54" i="15"/>
  <c r="AC54" i="15"/>
  <c r="AB54" i="15"/>
  <c r="AA54" i="15"/>
  <c r="Z54" i="15"/>
  <c r="Y54" i="15"/>
  <c r="X54" i="15"/>
  <c r="W54" i="15"/>
  <c r="V54" i="15"/>
  <c r="R54" i="15"/>
  <c r="AD53" i="15"/>
  <c r="AC53" i="15"/>
  <c r="AB53" i="15"/>
  <c r="AA53" i="15"/>
  <c r="Z53" i="15"/>
  <c r="Y53" i="15"/>
  <c r="X53" i="15"/>
  <c r="W53" i="15"/>
  <c r="V53" i="15"/>
  <c r="R53" i="15"/>
  <c r="AD52" i="15"/>
  <c r="AC52" i="15"/>
  <c r="AB52" i="15"/>
  <c r="AA52" i="15"/>
  <c r="Z52" i="15"/>
  <c r="Y52" i="15"/>
  <c r="X52" i="15"/>
  <c r="W52" i="15"/>
  <c r="V52" i="15"/>
  <c r="R52" i="15"/>
  <c r="AD51" i="15"/>
  <c r="AC51" i="15"/>
  <c r="AB51" i="15"/>
  <c r="AA51" i="15"/>
  <c r="Z51" i="15"/>
  <c r="Y51" i="15"/>
  <c r="X51" i="15"/>
  <c r="W51" i="15"/>
  <c r="V51" i="15"/>
  <c r="R51" i="15"/>
  <c r="AD50" i="15"/>
  <c r="AC50" i="15"/>
  <c r="AB50" i="15"/>
  <c r="AA50" i="15"/>
  <c r="Z50" i="15"/>
  <c r="Y50" i="15"/>
  <c r="X50" i="15"/>
  <c r="W50" i="15"/>
  <c r="V50" i="15"/>
  <c r="R50" i="15"/>
  <c r="AD49" i="15"/>
  <c r="AC49" i="15"/>
  <c r="AB49" i="15"/>
  <c r="AA49" i="15"/>
  <c r="Z49" i="15"/>
  <c r="Y49" i="15"/>
  <c r="X49" i="15"/>
  <c r="W49" i="15"/>
  <c r="V49" i="15"/>
  <c r="R49" i="15"/>
  <c r="AD48" i="15"/>
  <c r="AC48" i="15"/>
  <c r="AB48" i="15"/>
  <c r="AA48" i="15"/>
  <c r="Z48" i="15"/>
  <c r="Y48" i="15"/>
  <c r="X48" i="15"/>
  <c r="W48" i="15"/>
  <c r="V48" i="15"/>
  <c r="R48" i="15"/>
  <c r="AD47" i="15"/>
  <c r="AC47" i="15"/>
  <c r="AB47" i="15"/>
  <c r="AA47" i="15"/>
  <c r="Z47" i="15"/>
  <c r="Y47" i="15"/>
  <c r="X47" i="15"/>
  <c r="W47" i="15"/>
  <c r="V47" i="15"/>
  <c r="R47" i="15"/>
  <c r="AD46" i="15"/>
  <c r="AC46" i="15"/>
  <c r="AB46" i="15"/>
  <c r="AA46" i="15"/>
  <c r="Z46" i="15"/>
  <c r="Y46" i="15"/>
  <c r="X46" i="15"/>
  <c r="W46" i="15"/>
  <c r="V46" i="15"/>
  <c r="R46" i="15"/>
  <c r="AD45" i="15"/>
  <c r="AC45" i="15"/>
  <c r="AB45" i="15"/>
  <c r="AA45" i="15"/>
  <c r="Z45" i="15"/>
  <c r="Y45" i="15"/>
  <c r="X45" i="15"/>
  <c r="W45" i="15"/>
  <c r="V45" i="15"/>
  <c r="R45" i="15"/>
  <c r="AD44" i="15"/>
  <c r="AC44" i="15"/>
  <c r="AB44" i="15"/>
  <c r="AA44" i="15"/>
  <c r="Z44" i="15"/>
  <c r="Y44" i="15"/>
  <c r="X44" i="15"/>
  <c r="W44" i="15"/>
  <c r="V44" i="15"/>
  <c r="R44" i="15"/>
  <c r="AD43" i="15"/>
  <c r="AC43" i="15"/>
  <c r="AB43" i="15"/>
  <c r="AA43" i="15"/>
  <c r="Z43" i="15"/>
  <c r="Y43" i="15"/>
  <c r="X43" i="15"/>
  <c r="W43" i="15"/>
  <c r="V43" i="15"/>
  <c r="R43" i="15"/>
  <c r="AD42" i="15"/>
  <c r="AC42" i="15"/>
  <c r="AB42" i="15"/>
  <c r="AA42" i="15"/>
  <c r="Z42" i="15"/>
  <c r="Y42" i="15"/>
  <c r="X42" i="15"/>
  <c r="W42" i="15"/>
  <c r="V42" i="15"/>
  <c r="R42" i="15"/>
  <c r="AD41" i="15"/>
  <c r="AC41" i="15"/>
  <c r="AB41" i="15"/>
  <c r="AA41" i="15"/>
  <c r="Z41" i="15"/>
  <c r="Y41" i="15"/>
  <c r="X41" i="15"/>
  <c r="W41" i="15"/>
  <c r="V41" i="15"/>
  <c r="R41" i="15"/>
  <c r="AD40" i="15"/>
  <c r="AC40" i="15"/>
  <c r="AB40" i="15"/>
  <c r="AA40" i="15"/>
  <c r="Z40" i="15"/>
  <c r="Y40" i="15"/>
  <c r="X40" i="15"/>
  <c r="W40" i="15"/>
  <c r="V40" i="15"/>
  <c r="R40" i="15"/>
  <c r="AD39" i="15"/>
  <c r="AC39" i="15"/>
  <c r="AB39" i="15"/>
  <c r="AA39" i="15"/>
  <c r="Z39" i="15"/>
  <c r="Y39" i="15"/>
  <c r="X39" i="15"/>
  <c r="W39" i="15"/>
  <c r="V39" i="15"/>
  <c r="R39" i="15"/>
  <c r="AD38" i="15"/>
  <c r="AC38" i="15"/>
  <c r="AB38" i="15"/>
  <c r="AA38" i="15"/>
  <c r="Z38" i="15"/>
  <c r="Y38" i="15"/>
  <c r="X38" i="15"/>
  <c r="W38" i="15"/>
  <c r="V38" i="15"/>
  <c r="S38" i="15"/>
  <c r="R38" i="15"/>
  <c r="D38" i="15"/>
  <c r="D39" i="15" s="1"/>
  <c r="AD37" i="15"/>
  <c r="AC37" i="15"/>
  <c r="AB37" i="15"/>
  <c r="AA37" i="15"/>
  <c r="Z37" i="15"/>
  <c r="Y37" i="15"/>
  <c r="X37" i="15"/>
  <c r="W37" i="15"/>
  <c r="V37" i="15"/>
  <c r="R37" i="15"/>
  <c r="E37" i="15"/>
  <c r="E38" i="15" s="1"/>
  <c r="D37" i="15"/>
  <c r="S37" i="15" s="1"/>
  <c r="AD36" i="15"/>
  <c r="AC36" i="15"/>
  <c r="AB36" i="15"/>
  <c r="AA36" i="15"/>
  <c r="Z36" i="15"/>
  <c r="Y36" i="15"/>
  <c r="X36" i="15"/>
  <c r="W36" i="15"/>
  <c r="V36" i="15"/>
  <c r="R36" i="15"/>
  <c r="E36" i="15"/>
  <c r="T36" i="15" s="1"/>
  <c r="D36" i="15"/>
  <c r="S36" i="15" s="1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V22" i="15"/>
  <c r="U22" i="15"/>
  <c r="T22" i="15"/>
  <c r="S22" i="15"/>
  <c r="R22" i="15"/>
  <c r="Q22" i="15"/>
  <c r="P22" i="15"/>
  <c r="O22" i="15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W19" i="15"/>
  <c r="V19" i="15"/>
  <c r="U19" i="15"/>
  <c r="T19" i="15"/>
  <c r="S19" i="15"/>
  <c r="R19" i="15"/>
  <c r="Q19" i="15"/>
  <c r="P19" i="15"/>
  <c r="O19" i="15"/>
  <c r="N19" i="15"/>
  <c r="W18" i="15"/>
  <c r="V18" i="15"/>
  <c r="U18" i="15"/>
  <c r="T18" i="15"/>
  <c r="S18" i="15"/>
  <c r="R18" i="15"/>
  <c r="Q18" i="15"/>
  <c r="P18" i="15"/>
  <c r="O18" i="15"/>
  <c r="N18" i="15"/>
  <c r="W17" i="15"/>
  <c r="V17" i="15"/>
  <c r="U17" i="15"/>
  <c r="T17" i="15"/>
  <c r="S17" i="15"/>
  <c r="R17" i="15"/>
  <c r="Q17" i="15"/>
  <c r="P17" i="15"/>
  <c r="O17" i="15"/>
  <c r="N17" i="15"/>
  <c r="W16" i="15"/>
  <c r="V16" i="15"/>
  <c r="U16" i="15"/>
  <c r="T16" i="15"/>
  <c r="S16" i="15"/>
  <c r="R16" i="15"/>
  <c r="Q16" i="15"/>
  <c r="P16" i="15"/>
  <c r="O16" i="15"/>
  <c r="N16" i="15"/>
  <c r="W15" i="15"/>
  <c r="V15" i="15"/>
  <c r="U15" i="15"/>
  <c r="T15" i="15"/>
  <c r="S15" i="15"/>
  <c r="R15" i="15"/>
  <c r="Q15" i="15"/>
  <c r="P15" i="15"/>
  <c r="O15" i="15"/>
  <c r="N15" i="15"/>
  <c r="W14" i="15"/>
  <c r="V14" i="15"/>
  <c r="U14" i="15"/>
  <c r="T14" i="15"/>
  <c r="S14" i="15"/>
  <c r="R14" i="15"/>
  <c r="Q14" i="15"/>
  <c r="P14" i="15"/>
  <c r="O14" i="15"/>
  <c r="N14" i="15"/>
  <c r="W13" i="15"/>
  <c r="V13" i="15"/>
  <c r="U13" i="15"/>
  <c r="T13" i="15"/>
  <c r="S13" i="15"/>
  <c r="R13" i="15"/>
  <c r="Q13" i="15"/>
  <c r="P13" i="15"/>
  <c r="O13" i="15"/>
  <c r="N13" i="15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U3" i="16" l="1"/>
  <c r="U4" i="16"/>
  <c r="U2" i="16"/>
  <c r="V2" i="16" s="1"/>
  <c r="V3" i="16" s="1"/>
  <c r="V4" i="16" s="1"/>
  <c r="V5" i="16" s="1"/>
  <c r="U11" i="16"/>
  <c r="U7" i="16"/>
  <c r="U12" i="16"/>
  <c r="U14" i="16"/>
  <c r="U10" i="16"/>
  <c r="U6" i="16"/>
  <c r="U8" i="16"/>
  <c r="N3" i="16"/>
  <c r="U13" i="16"/>
  <c r="U9" i="16"/>
  <c r="U5" i="16"/>
  <c r="T37" i="17"/>
  <c r="S37" i="17"/>
  <c r="S36" i="17"/>
  <c r="T36" i="17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D40" i="15"/>
  <c r="S39" i="15"/>
  <c r="U37" i="15"/>
  <c r="E39" i="15"/>
  <c r="T38" i="15"/>
  <c r="U36" i="15"/>
  <c r="T37" i="15"/>
  <c r="D3" i="14"/>
  <c r="I3" i="14" s="1"/>
  <c r="K3" i="14" s="1"/>
  <c r="N4" i="16" l="1"/>
  <c r="O3" i="16"/>
  <c r="V6" i="16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S38" i="17"/>
  <c r="T38" i="17"/>
  <c r="U38" i="15"/>
  <c r="T39" i="15"/>
  <c r="E40" i="15"/>
  <c r="S40" i="15"/>
  <c r="D41" i="15"/>
  <c r="F4" i="13"/>
  <c r="F3" i="13"/>
  <c r="E4" i="13"/>
  <c r="E3" i="13"/>
  <c r="N5" i="16" l="1"/>
  <c r="O4" i="16"/>
  <c r="T39" i="17"/>
  <c r="S39" i="17"/>
  <c r="D42" i="15"/>
  <c r="S41" i="15"/>
  <c r="U39" i="15"/>
  <c r="E41" i="15"/>
  <c r="T40" i="15"/>
  <c r="K25" i="1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N6" i="16" l="1"/>
  <c r="O5" i="16"/>
  <c r="S40" i="17"/>
  <c r="T40" i="17"/>
  <c r="U40" i="15"/>
  <c r="E42" i="15"/>
  <c r="T41" i="15"/>
  <c r="D43" i="15"/>
  <c r="S42" i="15"/>
  <c r="U23" i="4"/>
  <c r="W23" i="4" s="1"/>
  <c r="U22" i="4"/>
  <c r="W22" i="4" s="1"/>
  <c r="R22" i="4"/>
  <c r="N7" i="16" l="1"/>
  <c r="O6" i="16"/>
  <c r="T41" i="17"/>
  <c r="S41" i="17"/>
  <c r="E43" i="15"/>
  <c r="T42" i="15"/>
  <c r="D44" i="15"/>
  <c r="S43" i="15"/>
  <c r="U41" i="15"/>
  <c r="U15" i="4"/>
  <c r="L3" i="4"/>
  <c r="L4" i="4"/>
  <c r="L5" i="4"/>
  <c r="L6" i="4"/>
  <c r="L7" i="4"/>
  <c r="L8" i="4"/>
  <c r="L9" i="4"/>
  <c r="L10" i="4"/>
  <c r="L11" i="4"/>
  <c r="L12" i="4"/>
  <c r="N8" i="16" l="1"/>
  <c r="O7" i="16"/>
  <c r="S42" i="17"/>
  <c r="T42" i="17"/>
  <c r="U42" i="15"/>
  <c r="T43" i="15"/>
  <c r="E44" i="15"/>
  <c r="S44" i="15"/>
  <c r="D45" i="15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N9" i="16" l="1"/>
  <c r="O8" i="16"/>
  <c r="T43" i="17"/>
  <c r="S43" i="17"/>
  <c r="E45" i="15"/>
  <c r="T44" i="15"/>
  <c r="D46" i="15"/>
  <c r="S45" i="15"/>
  <c r="U43" i="15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0" i="16" l="1"/>
  <c r="O9" i="16"/>
  <c r="S44" i="17"/>
  <c r="T44" i="17"/>
  <c r="D47" i="15"/>
  <c r="S46" i="15"/>
  <c r="U44" i="15"/>
  <c r="E46" i="15"/>
  <c r="T45" i="15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N11" i="16" l="1"/>
  <c r="O10" i="16"/>
  <c r="T45" i="17"/>
  <c r="S45" i="17"/>
  <c r="E47" i="15"/>
  <c r="T46" i="15"/>
  <c r="D48" i="15"/>
  <c r="S47" i="15"/>
  <c r="U45" i="1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N12" i="16" l="1"/>
  <c r="O11" i="16"/>
  <c r="S46" i="17"/>
  <c r="T46" i="17"/>
  <c r="S48" i="15"/>
  <c r="D49" i="15"/>
  <c r="U46" i="15"/>
  <c r="T47" i="15"/>
  <c r="E48" i="15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N13" i="16" l="1"/>
  <c r="O12" i="16"/>
  <c r="T47" i="17"/>
  <c r="S47" i="17"/>
  <c r="U47" i="15"/>
  <c r="E49" i="15"/>
  <c r="T48" i="15"/>
  <c r="D50" i="15"/>
  <c r="S49" i="15"/>
  <c r="E37" i="8"/>
  <c r="F37" i="8"/>
  <c r="U36" i="8"/>
  <c r="D37" i="8"/>
  <c r="N14" i="16" l="1"/>
  <c r="O13" i="16"/>
  <c r="S48" i="17"/>
  <c r="T48" i="17"/>
  <c r="E50" i="15"/>
  <c r="T49" i="15"/>
  <c r="D51" i="15"/>
  <c r="S50" i="15"/>
  <c r="U48" i="15"/>
  <c r="S37" i="8"/>
  <c r="D38" i="8"/>
  <c r="F38" i="8"/>
  <c r="U37" i="8"/>
  <c r="E38" i="8"/>
  <c r="T37" i="8"/>
  <c r="Q8" i="4"/>
  <c r="I23" i="4"/>
  <c r="L23" i="4" s="1"/>
  <c r="L24" i="4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N15" i="16" l="1"/>
  <c r="O14" i="16"/>
  <c r="T49" i="17"/>
  <c r="S49" i="17"/>
  <c r="U49" i="15"/>
  <c r="E51" i="15"/>
  <c r="T50" i="15"/>
  <c r="D52" i="15"/>
  <c r="S51" i="15"/>
  <c r="F39" i="8"/>
  <c r="U38" i="8"/>
  <c r="D39" i="8"/>
  <c r="S38" i="8"/>
  <c r="E39" i="8"/>
  <c r="T38" i="8"/>
  <c r="M14" i="4"/>
  <c r="N14" i="4" s="1"/>
  <c r="O14" i="4" s="1"/>
  <c r="N16" i="16" l="1"/>
  <c r="O15" i="16"/>
  <c r="S50" i="17"/>
  <c r="T50" i="17"/>
  <c r="T51" i="15"/>
  <c r="E52" i="15"/>
  <c r="S52" i="15"/>
  <c r="D53" i="15"/>
  <c r="U50" i="15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N17" i="16" l="1"/>
  <c r="O16" i="16"/>
  <c r="T51" i="17"/>
  <c r="S51" i="17"/>
  <c r="D54" i="15"/>
  <c r="S54" i="15" s="1"/>
  <c r="S53" i="15"/>
  <c r="U51" i="15"/>
  <c r="E53" i="15"/>
  <c r="T52" i="15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N18" i="16" l="1"/>
  <c r="O17" i="16"/>
  <c r="S52" i="17"/>
  <c r="T52" i="17"/>
  <c r="U52" i="15"/>
  <c r="E54" i="15"/>
  <c r="T54" i="15" s="1"/>
  <c r="T53" i="15"/>
  <c r="F42" i="8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N19" i="16" l="1"/>
  <c r="O18" i="16"/>
  <c r="T54" i="17"/>
  <c r="T53" i="17"/>
  <c r="S54" i="17"/>
  <c r="S53" i="17"/>
  <c r="U53" i="15"/>
  <c r="U54" i="15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N20" i="16" l="1"/>
  <c r="O20" i="16" s="1"/>
  <c r="O19" i="16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<sst xmlns="http://schemas.openxmlformats.org/spreadsheetml/2006/main" count="2142" uniqueCount="408">
  <si>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</si>
  <si>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</si>
  <si>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</si>
  <si>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</si>
  <si>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</si>
  <si>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</si>
  <si>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</si>
  <si>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</si>
  <si>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</si>
  <si>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</si>
  <si>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</si>
  <si>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</si>
  <si>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</si>
  <si>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</si>
  <si>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</si>
  <si>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</si>
  <si>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</si>
  <si>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</si>
  <si>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</si>
  <si>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</si>
  <si>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</si>
  <si>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</si>
  <si>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</si>
  <si>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</si>
  <si>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</si>
  <si>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</si>
  <si>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</si>
  <si>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</si>
  <si>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</si>
  <si>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</si>
  <si>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</si>
  <si>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</si>
  <si>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</si>
  <si>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</si>
  <si>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</si>
  <si>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</si>
  <si>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</si>
  <si>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</si>
  <si>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</si>
  <si>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</si>
  <si>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</si>
  <si>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</si>
  <si>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</si>
  <si>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</si>
  <si>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</si>
  <si>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</si>
  <si>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</si>
  <si>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</si>
  <si>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</si>
  <si>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</si>
  <si>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</si>
  <si>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</si>
  <si>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</si>
  <si>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</si>
  <si>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</si>
  <si>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</si>
  <si>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</si>
  <si>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</si>
  <si>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</si>
  <si>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</si>
  <si>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</si>
  <si>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</si>
  <si>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</si>
  <si>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</si>
  <si>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</si>
  <si>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</si>
  <si>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</si>
  <si>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</si>
  <si>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</si>
  <si>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</si>
  <si>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</si>
  <si>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</si>
  <si>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</si>
  <si>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</si>
  <si>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</si>
  <si>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</si>
  <si>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</si>
  <si>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</si>
  <si>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</si>
  <si>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</si>
  <si>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</si>
  <si>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</si>
  <si>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</si>
  <si>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</si>
  <si>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</si>
  <si>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</si>
  <si>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</si>
  <si>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</si>
  <si>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</si>
  <si>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</si>
  <si>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</si>
  <si>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</si>
  <si>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</si>
  <si>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</si>
  <si>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</si>
  <si>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</si>
  <si>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</si>
  <si>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</si>
  <si>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</si>
  <si>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</si>
  <si>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</si>
  <si>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</si>
  <si>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</si>
  <si>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</si>
  <si>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</si>
  <si>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</si>
  <si>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</si>
  <si>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</si>
  <si>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</si>
  <si>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</si>
  <si>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</si>
  <si>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</si>
  <si>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</si>
  <si>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</si>
  <si>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</si>
  <si>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</si>
  <si>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</si>
  <si>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</si>
  <si>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</si>
  <si>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</si>
  <si>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</si>
  <si>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</si>
  <si>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</si>
  <si>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</si>
  <si>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</si>
  <si>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</si>
  <si>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</si>
  <si>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</si>
  <si>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</si>
  <si>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</si>
  <si>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</si>
  <si>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</si>
  <si>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</si>
  <si>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</si>
  <si>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</si>
  <si>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</si>
  <si>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</si>
  <si>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</si>
  <si>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</si>
  <si>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</si>
  <si>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</si>
  <si>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</si>
  <si>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</si>
  <si>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</si>
  <si>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</si>
  <si>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</si>
  <si>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</si>
  <si>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</si>
  <si>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</si>
  <si>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</si>
  <si>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</si>
  <si>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</si>
  <si>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</si>
  <si>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</si>
  <si>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</si>
  <si>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</si>
  <si>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</si>
  <si>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</si>
  <si>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</si>
  <si>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</si>
  <si>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</si>
  <si>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</si>
  <si>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</si>
  <si>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</si>
  <si>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</si>
  <si>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</si>
  <si>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</si>
  <si>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</si>
  <si>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</si>
  <si>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</si>
  <si>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</si>
  <si>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</si>
  <si>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</si>
  <si>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</si>
  <si>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</si>
  <si>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</si>
  <si>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</si>
  <si>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</si>
  <si>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</si>
  <si>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</si>
  <si>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</si>
  <si>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</si>
  <si>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</si>
  <si>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</si>
  <si>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</si>
  <si>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</si>
  <si>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</si>
  <si>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</si>
  <si>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</si>
  <si>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</si>
  <si>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</si>
  <si>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</si>
  <si>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</si>
  <si>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</si>
  <si>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</si>
  <si>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</si>
  <si>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</si>
  <si>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</si>
  <si>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</si>
  <si>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</si>
  <si>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</si>
  <si>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</si>
  <si>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</si>
  <si>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</si>
  <si>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</si>
  <si>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</si>
  <si>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</si>
  <si>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</si>
  <si>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</si>
  <si>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</si>
  <si>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</si>
  <si>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</si>
  <si>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</si>
  <si>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</si>
  <si>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</si>
  <si>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</si>
  <si>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</si>
  <si>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</si>
  <si>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</si>
  <si>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</si>
  <si>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</si>
  <si>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</si>
  <si>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</si>
  <si>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</si>
  <si>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</si>
  <si>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</si>
  <si>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</si>
  <si>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</si>
  <si>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</si>
  <si>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</si>
  <si>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</si>
  <si>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</si>
  <si>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</si>
  <si>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</si>
  <si>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</si>
  <si>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</si>
  <si>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</si>
  <si>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</si>
  <si>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</si>
  <si>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</si>
  <si>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</si>
  <si>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</si>
  <si>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</si>
  <si>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</si>
  <si>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</si>
  <si>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</si>
  <si>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</si>
  <si>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</si>
  <si>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</si>
  <si>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</si>
  <si>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</si>
  <si>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</si>
  <si>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</si>
  <si>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</si>
  <si>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</si>
  <si>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</si>
  <si>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</si>
  <si>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</si>
  <si>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</si>
  <si>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</si>
  <si>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</si>
  <si>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</si>
  <si>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</si>
  <si>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</si>
  <si>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</si>
  <si>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</si>
  <si>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</si>
  <si>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</si>
  <si>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</si>
  <si>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</si>
  <si>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</si>
  <si>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</si>
  <si>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</si>
  <si>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</si>
  <si>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</si>
  <si>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</si>
  <si>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</si>
  <si>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</si>
  <si>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</si>
  <si>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</si>
  <si>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</si>
  <si>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</si>
  <si>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</si>
  <si>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</si>
  <si>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</si>
  <si>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</si>
  <si>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</si>
  <si>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</si>
  <si>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</si>
  <si>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</si>
  <si>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</si>
  <si>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</si>
  <si>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</si>
  <si>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</si>
  <si>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</si>
  <si>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</si>
  <si>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</si>
  <si>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</si>
  <si>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</si>
  <si>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</si>
  <si>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</si>
  <si>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</si>
  <si>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</si>
  <si>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</si>
  <si>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</si>
  <si>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</si>
  <si>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</si>
  <si>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</si>
  <si>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</si>
  <si>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</si>
  <si>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</si>
  <si>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</si>
  <si>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</si>
  <si>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</si>
  <si>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</si>
  <si>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</si>
  <si>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</si>
  <si>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</si>
  <si>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</si>
  <si>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</si>
  <si>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</si>
  <si>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</si>
  <si>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</si>
  <si>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</si>
  <si>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</si>
  <si>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</si>
  <si>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</si>
  <si>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</si>
  <si>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</si>
  <si>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</si>
  <si>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</si>
  <si>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</si>
  <si>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</si>
  <si>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</si>
  <si>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</si>
  <si>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</si>
  <si>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</si>
  <si>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</si>
  <si>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</si>
  <si>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</si>
  <si>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</si>
  <si>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</si>
  <si>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</si>
  <si>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</si>
  <si>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</si>
  <si>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</si>
  <si>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</si>
  <si>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</si>
  <si>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</si>
  <si>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</si>
  <si>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</si>
  <si>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</si>
  <si>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</si>
  <si>
    <t>Pháo thủ</t>
  </si>
  <si>
    <t>Ná thủ</t>
  </si>
  <si>
    <t>Cung thủ</t>
  </si>
  <si>
    <t>Nỏ thủ</t>
  </si>
  <si>
    <t>Xạ thủ</t>
  </si>
  <si>
    <t>UPDATE `infantry` SET `</t>
  </si>
  <si>
    <t>UPDATE `ranged` SET `</t>
  </si>
  <si>
    <t>UPDATE `Slingshot` SET `</t>
  </si>
  <si>
    <t>UPDATE `Crossbow` SET `</t>
  </si>
  <si>
    <t>UPDATE `Bomber` SET `</t>
  </si>
  <si>
    <t>Kỵ binh</t>
  </si>
  <si>
    <t>Ngưu binh</t>
  </si>
  <si>
    <t>Kỵ sĩ</t>
  </si>
  <si>
    <t>Chiến tượng</t>
  </si>
  <si>
    <t>Chiến xa</t>
  </si>
  <si>
    <t>UPDATE `mounted` SET `</t>
  </si>
  <si>
    <t>Xe công thành</t>
  </si>
  <si>
    <t>Máy bắn tên</t>
  </si>
  <si>
    <t>Máy bắn lao</t>
  </si>
  <si>
    <t>Máy bắn đá</t>
  </si>
  <si>
    <t xml:space="preserve">Máy bắn pháo </t>
  </si>
  <si>
    <t>UPDATE `Buffaloman SET `</t>
  </si>
  <si>
    <t>UPDATE `Horseman` SET `</t>
  </si>
  <si>
    <t>WarElephant</t>
  </si>
  <si>
    <t>UPDATE `WarElephant` SET `</t>
  </si>
  <si>
    <t>WarStormer</t>
  </si>
  <si>
    <t>UPDATE `WarStormer` SET `</t>
  </si>
  <si>
    <t>WarDestroyer</t>
  </si>
  <si>
    <t>UPDATE `WarDestroyer` SET `</t>
  </si>
  <si>
    <t>UPDATE `Stone Thrower` SET `</t>
  </si>
  <si>
    <t>UPDATE `JavalinBallista` SET `</t>
  </si>
  <si>
    <t>UPDATE `Ballista` SET `</t>
  </si>
  <si>
    <t>UPDATE `Sharpshooter` SET `</t>
  </si>
  <si>
    <t>INSERT INTO `unit`(`ID_Unit`, `Unit`, `Range`, `Speed`, `MightBonus`, `Storage`, `Food`, `Wood`, `Stone`, `Metal`)</t>
  </si>
  <si>
    <t>UPDATE `siegeengine` SET `</t>
  </si>
  <si>
    <t>JavalinBallista</t>
  </si>
  <si>
    <t>StoneThrower</t>
  </si>
  <si>
    <t>INSERT INTO `TrainningCost`(`ID_Unit`, `Unit`, `Range`, `Speed`, `MightBonus`, `Storage`, `FoodCost`, `WoodCost`, `StoneCost`, `MetalCost`) VALUES (</t>
  </si>
  <si>
    <t>INSERT INTO `TrainningCost`(`ID`,`ID_Unit`, `Unit`, `Range`, `Speed`, `MightBonus`, `Storage`, `FoodCost`, `WoodCost`, `StoneCost`, `MetalCost`) VALUES (</t>
  </si>
  <si>
    <t>INSERT INTO `ranged`(`Level`, `MightBonus`, `FoodCost`, `WoodCost`, `StoneCost`, `MetalCost`, `TimeMin`, `TimeInt`, `Required`, `Unlock`, `Unlock_ID`) VALUES (</t>
  </si>
  <si>
    <t>INSERT INTO `Mounted`(`Level`, `MightBonus`, `FoodCost`, `WoodCost`, `StoneCost`, `MetalCost`, `TimeMin`, `TimeInt`, `Required`, `Unlock`, `Unlock_ID`) VALUES (</t>
  </si>
  <si>
    <t>INSERT INTO `SiegeEngine`(`Level`, `MightBonus`, `FoodCost`, `WoodCost`, `StoneCost`, `MetalCost`, `TimeMin`, `TimeInt`, `Required`, `Unlock`, `Unlock_ID`) VALUES (</t>
  </si>
  <si>
    <t>INSERT INTO `Slingshot`(`Level`, `TrainingTime`, `MightBonus`, `Attack`, `Defend`, `Health`, `FoodCost`, `WoodCost`, `StoneCost`, `MetalCost`, `TimeMin`, `TimeInt`, `Required`, `Required_ID`, `RequiredLevel`, `Unlock_ID`) VALUES (</t>
  </si>
  <si>
    <t>INSERT INTO `Crossbow`(`Level`, `TrainingTime`, `MightBonus`, `Attack`, `Defend`, `Health`, `FoodCost`, `WoodCost`, `StoneCost`, `MetalCost`, `TimeMin`, `TimeInt`, `Required`, `Required_ID`, `RequiredLevel`, `Unlock_ID`) VALUES (</t>
  </si>
  <si>
    <t>INSERT INTO `Sharpshooter`(`Level`, `TrainingTime`, `MightBonus`, `Attack`, `Defend`, `Health`, `FoodCost`, `WoodCost`, `StoneCost`, `MetalCost`, `TimeMin`, `TimeInt`, `Required`, `Required_ID`, `RequiredLevel`, `Unlock_ID`) VALUES (</t>
  </si>
  <si>
    <t>INSERT INTO `Bomber`(`Level`, `TrainingTime`, `MightBonus`, `Attack`, `Defend`, `Health`, `FoodCost`, `WoodCost`, `StoneCost`, `MetalCost`, `TimeMin`, `TimeInt`, `Required`, `Required_ID`, `RequiredLevel`, `Unlock_ID`) VALUES (</t>
  </si>
  <si>
    <t>INSERT INTO `WarStormer`(`Level`, `TrainingTime`, `MightBonus`, `Attack`, `Defend`, `Health`, `FoodCost`, `WoodCost`, `StoneCost`, `MetalCost`, `TimeMin`, `TimeInt`, `Required`, `Required_ID`, `RequiredLevel`, `Unlock_ID`) VALUES (</t>
  </si>
  <si>
    <t>INSERT INTO `WarElephant`(`Level`, `TrainingTime`, `MightBonus`, `Attack`, `Defend`, `Health`, `FoodCost`, `WoodCost`, `StoneCost`, `MetalCost`, `TimeMin`, `TimeInt`, `Required`, `Required_ID`, `RequiredLevel`, `Unlock_ID`) VALUES (</t>
  </si>
  <si>
    <t>INSERT INTO `Horseman`(`Level`, `TrainingTime`, `MightBonus`, `Attack`, `Defend`, `Health`, `FoodCost`, `WoodCost`, `StoneCost`, `MetalCost`, `TimeMin`, `TimeInt`, `Required`, `Required_ID`, `RequiredLevel`, `Unlock_ID`) VALUES (</t>
  </si>
  <si>
    <t>INSERT INTO `Buffaloman`(`Level`, `TrainingTime`, `MightBonus`, `Attack`, `Defend`, `Health`, `FoodCost`, `WoodCost`, `StoneCost`, `MetalCost`, `TimeMin`, `TimeInt`, `Required`, `Required_ID`, `RequiredLevel`, `Unlock_ID`) VALUES (</t>
  </si>
  <si>
    <t>INSERT INTO `Ballista`(`Level`, `TrainingTime`, `MightBonus`, `Attack`, `Defend`, `Health`, `FoodCost`, `WoodCost`, `StoneCost`, `MetalCost`, `TimeMin`, `TimeInt`, `Required`, `Required_ID`, `RequiredLevel`, `Unlock_ID`) VALUES (</t>
  </si>
  <si>
    <t>INSERT INTO `JavalinBallista`(`Level`, `TrainingTime`, `MightBonus`, `Attack`, `Defend`, `Health`, `FoodCost`, `WoodCost`, `StoneCost`, `MetalCost`, `TimeMin`, `TimeInt`, `Required`, `Required_ID`, `RequiredLevel`, `Unlock_ID`) VALUES (</t>
  </si>
  <si>
    <t>INSERT INTO `StoneThrower`(`Level`, `TrainingTime`, `MightBonus`, `Attack`, `Defend`, `Health`, `FoodCost`, `WoodCost`, `StoneCost`, `MetalCost`, `TimeMin`, `TimeInt`, `Required`, `Required_ID`, `RequiredLevel`, `Unlock_ID`) VALUES (</t>
  </si>
  <si>
    <t>INSERT INTO `WarDestroyer`(`Level`, `TrainingTime`, `MightBonus`, `Attack`, `Defend`, `Health`, `FoodCost`, `WoodCost`, `StoneCost`, `MetalCost`, `TimeMin`, `TimeInt`, `Required`, `Required_ID`, `RequiredLevel`, `Unlock_ID`) VALUES (</t>
  </si>
  <si>
    <t>147.1 x 73.76 x 8.3mm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</si>
</sst>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0" fillId="10" borderId="0" xfId="0" applyFill="1"/>
    <xf numFmtId="2" fontId="0" fillId="0" borderId="0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7" borderId="5" xfId="0" applyNumberForma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abSelected="1" topLeftCell="AX49" workbookViewId="0">
      <selection activeCell="BC35" sqref="BC35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31</v>
      </c>
      <c r="B3" s="26" t="s">
        <v>147</v>
      </c>
      <c r="C3" s="26" t="s">
        <v>370</v>
      </c>
      <c r="D3" s="24">
        <v>2</v>
      </c>
      <c r="E3" s="24">
        <v>2</v>
      </c>
      <c r="F3" s="25">
        <v>7</v>
      </c>
      <c r="G3" s="25">
        <v>120</v>
      </c>
      <c r="H3" s="25">
        <v>3</v>
      </c>
      <c r="I3" s="25">
        <v>1</v>
      </c>
      <c r="J3" s="25">
        <v>2</v>
      </c>
      <c r="K3" s="87">
        <v>38</v>
      </c>
      <c r="L3" s="133"/>
      <c r="M3" s="23">
        <v>45</v>
      </c>
      <c r="N3" s="23">
        <v>0</v>
      </c>
      <c r="O3" s="23">
        <v>0</v>
      </c>
      <c r="P3" s="23">
        <v>0</v>
      </c>
      <c r="S3" s="75"/>
    </row>
    <row r="4" spans="1:42" ht="30" x14ac:dyDescent="0.25">
      <c r="A4">
        <v>32</v>
      </c>
      <c r="B4" s="26" t="s">
        <v>388</v>
      </c>
      <c r="C4" s="26" t="s">
        <v>371</v>
      </c>
      <c r="D4" s="24">
        <v>3</v>
      </c>
      <c r="E4" s="24">
        <v>3</v>
      </c>
      <c r="F4" s="25">
        <v>10</v>
      </c>
      <c r="G4" s="25">
        <v>180</v>
      </c>
      <c r="H4" s="25">
        <v>3</v>
      </c>
      <c r="I4" s="25">
        <v>1</v>
      </c>
      <c r="J4" s="25">
        <v>8</v>
      </c>
      <c r="K4" s="88">
        <v>70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42" ht="30" x14ac:dyDescent="0.25">
      <c r="A5">
        <v>33</v>
      </c>
      <c r="B5" s="26" t="s">
        <v>389</v>
      </c>
      <c r="C5" s="26" t="s">
        <v>372</v>
      </c>
      <c r="D5" s="24">
        <v>5</v>
      </c>
      <c r="E5" s="24">
        <v>4</v>
      </c>
      <c r="F5" s="25">
        <v>15</v>
      </c>
      <c r="G5" s="25">
        <v>320</v>
      </c>
      <c r="H5" s="25">
        <v>3</v>
      </c>
      <c r="I5" s="25">
        <v>1</v>
      </c>
      <c r="J5" s="25">
        <v>24</v>
      </c>
      <c r="K5" s="88">
        <v>120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42" ht="30" x14ac:dyDescent="0.25">
      <c r="A6">
        <v>34</v>
      </c>
      <c r="B6" s="26" t="s">
        <v>380</v>
      </c>
      <c r="C6" s="26" t="s">
        <v>373</v>
      </c>
      <c r="D6" s="24">
        <v>7</v>
      </c>
      <c r="E6" s="24">
        <v>5</v>
      </c>
      <c r="F6" s="25">
        <v>20</v>
      </c>
      <c r="G6" s="25">
        <v>650</v>
      </c>
      <c r="H6" s="25">
        <v>3</v>
      </c>
      <c r="I6" s="25">
        <v>1</v>
      </c>
      <c r="J6" s="25">
        <v>120</v>
      </c>
      <c r="K6" s="88">
        <v>140</v>
      </c>
      <c r="M6" s="23">
        <v>900</v>
      </c>
      <c r="N6" s="23">
        <v>900</v>
      </c>
      <c r="O6" s="23">
        <v>1200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42" s="7" customFormat="1" x14ac:dyDescent="0.25">
      <c r="A8" s="7" t="s">
        <v>146</v>
      </c>
      <c r="B8" s="7" t="s">
        <v>369</v>
      </c>
      <c r="C8" s="7" t="s">
        <v>9</v>
      </c>
      <c r="K8" s="90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387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394</v>
      </c>
    </row>
    <row r="10" spans="1:42" x14ac:dyDescent="0.25">
      <c r="A10" s="6">
        <v>1</v>
      </c>
      <c r="B10" s="9">
        <v>100</v>
      </c>
      <c r="C10" s="6">
        <v>1550</v>
      </c>
      <c r="D10" s="6">
        <v>1250</v>
      </c>
      <c r="E10" s="6">
        <v>960</v>
      </c>
      <c r="F10" s="6">
        <v>540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W29" si="0">CONCATENATE($M$9,B$9,$M$10,B10,$M$11,$A10,$M$12)</f>
        <v>UPDATE `siegeengine` SET `MightBonus`='100' WHERE `Level`='1';</v>
      </c>
      <c r="O10" t="str">
        <f t="shared" si="0"/>
        <v>UPDATE `siegeengine` SET `FoodCost`='1550' WHERE `Level`='1';</v>
      </c>
      <c r="P10" t="str">
        <f t="shared" si="0"/>
        <v>UPDATE `siegeengine` SET `WoodCost`='1250' WHERE `Level`='1';</v>
      </c>
      <c r="Q10" t="str">
        <f t="shared" si="0"/>
        <v>UPDATE `siegeengine` SET `StoneCost`='960' WHERE `Level`='1';</v>
      </c>
      <c r="R10" t="str">
        <f t="shared" si="0"/>
        <v>UPDATE `siegeengine` SET `MetalCost`='540' WHERE `Level`='1';</v>
      </c>
      <c r="S10" t="str">
        <f t="shared" si="0"/>
        <v>UPDATE `siegeengine` SET `TimeMin`='03m:00' WHERE `Level`='1';</v>
      </c>
      <c r="T10" t="str">
        <f t="shared" si="0"/>
        <v>UPDATE `siegeengine` SET `TimeInt`='180' WHERE `Level`='1';</v>
      </c>
      <c r="U10" t="str">
        <f t="shared" si="0"/>
        <v>UPDATE `siegeengine` SET `Required`='' WHERE `Level`='1';</v>
      </c>
      <c r="V10" t="str">
        <f t="shared" si="0"/>
        <v>UPDATE `siegeengine` SET `Unlock`='' WHERE `Level`='1';</v>
      </c>
      <c r="W10" t="str">
        <f t="shared" si="0"/>
        <v>UPDATE `siegeengine` SET `Unlock_ID`='0' WHERE `Level`='1';</v>
      </c>
      <c r="AC10" t="s">
        <v>394</v>
      </c>
      <c r="AD10" t="str">
        <f>CONCATENATE("'",A10,"',")</f>
        <v>'1',</v>
      </c>
      <c r="AE10" t="str">
        <f>CONCATENATE("'",B10,"',")</f>
        <v>'100',</v>
      </c>
      <c r="AF10" t="str">
        <f t="shared" ref="AF10:AM25" si="1">CONCATENATE("'",C10,"',")</f>
        <v>'1550',</v>
      </c>
      <c r="AG10" t="str">
        <f t="shared" si="1"/>
        <v>'1250',</v>
      </c>
      <c r="AH10" t="str">
        <f t="shared" si="1"/>
        <v>'960',</v>
      </c>
      <c r="AI10" t="str">
        <f t="shared" si="1"/>
        <v>'540',</v>
      </c>
      <c r="AJ10" t="str">
        <f t="shared" si="1"/>
        <v>'03m:00',</v>
      </c>
      <c r="AK10" t="str">
        <f t="shared" si="1"/>
        <v>'180',</v>
      </c>
      <c r="AL10" t="str">
        <f t="shared" si="1"/>
        <v>'',</v>
      </c>
      <c r="AM10" t="str">
        <f t="shared" si="1"/>
        <v>'',</v>
      </c>
      <c r="AN10" t="str">
        <f>CONCATENATE("'",K10,"');")</f>
        <v>'0');</v>
      </c>
      <c r="AP10" t="str">
        <f>CONCATENATE(AC10,AD10,AE10,AF10,AG10,AH10,AI10,AJ10,AK10,AL10,AM10,AN10)</f>
        <v>INSERT INTO `SiegeEngine`(`Level`, `MightBonus`, `FoodCost`, `WoodCost`, `StoneCost`, `MetalCost`, `TimeMin`, `TimeInt`, `Required`, `Unlock`, `Unlock_ID`) VALUES ('1','100','1550','1250','960','540','03m:00','180','','','0');</v>
      </c>
    </row>
    <row r="11" spans="1:42" x14ac:dyDescent="0.25">
      <c r="A11" s="6">
        <v>2</v>
      </c>
      <c r="B11" s="9">
        <v>143</v>
      </c>
      <c r="C11" s="6">
        <v>2310</v>
      </c>
      <c r="D11" s="6">
        <v>1865</v>
      </c>
      <c r="E11" s="6">
        <v>1430</v>
      </c>
      <c r="F11" s="6">
        <v>850</v>
      </c>
      <c r="G11" s="67" t="s">
        <v>190</v>
      </c>
      <c r="H11" s="43">
        <v>270</v>
      </c>
      <c r="I11" s="6"/>
      <c r="J11" s="12" t="s">
        <v>147</v>
      </c>
      <c r="K11" s="91">
        <v>31</v>
      </c>
      <c r="M11" s="101" t="s">
        <v>176</v>
      </c>
      <c r="N11" t="str">
        <f t="shared" si="0"/>
        <v>UPDATE `siegeengine` SET `MightBonus`='143' WHERE `Level`='2';</v>
      </c>
      <c r="O11" t="str">
        <f t="shared" si="0"/>
        <v>UPDATE `siegeengine` SET `FoodCost`='2310' WHERE `Level`='2';</v>
      </c>
      <c r="P11" t="str">
        <f t="shared" si="0"/>
        <v>UPDATE `siegeengine` SET `WoodCost`='1865' WHERE `Level`='2';</v>
      </c>
      <c r="Q11" t="str">
        <f t="shared" si="0"/>
        <v>UPDATE `siegeengine` SET `StoneCost`='1430' WHERE `Level`='2';</v>
      </c>
      <c r="R11" t="str">
        <f t="shared" si="0"/>
        <v>UPDATE `siegeengine` SET `MetalCost`='850' WHERE `Level`='2';</v>
      </c>
      <c r="S11" t="str">
        <f t="shared" si="0"/>
        <v>UPDATE `siegeengine` SET `TimeMin`='04m:30' WHERE `Level`='2';</v>
      </c>
      <c r="T11" t="str">
        <f t="shared" si="0"/>
        <v>UPDATE `siegeengine` SET `TimeInt`='270' WHERE `Level`='2';</v>
      </c>
      <c r="U11" t="str">
        <f t="shared" si="0"/>
        <v>UPDATE `siegeengine` SET `Required`='' WHERE `Level`='2';</v>
      </c>
      <c r="V11" t="str">
        <f t="shared" si="0"/>
        <v>UPDATE `siegeengine` SET `Unlock`='Ballista' WHERE `Level`='2';</v>
      </c>
      <c r="W11" t="str">
        <f t="shared" si="0"/>
        <v>UPDATE `siegeengine` SET `Unlock_ID`='31' WHERE `Level`='2';</v>
      </c>
      <c r="AC11" t="s">
        <v>394</v>
      </c>
      <c r="AD11" t="str">
        <f t="shared" ref="AD11:AM29" si="2">CONCATENATE("'",A11,"',")</f>
        <v>'2',</v>
      </c>
      <c r="AE11" t="str">
        <f t="shared" si="2"/>
        <v>'143',</v>
      </c>
      <c r="AF11" t="str">
        <f t="shared" si="1"/>
        <v>'2310',</v>
      </c>
      <c r="AG11" t="str">
        <f t="shared" si="1"/>
        <v>'1865',</v>
      </c>
      <c r="AH11" t="str">
        <f t="shared" si="1"/>
        <v>'1430',</v>
      </c>
      <c r="AI11" t="str">
        <f t="shared" si="1"/>
        <v>'850',</v>
      </c>
      <c r="AJ11" t="str">
        <f t="shared" si="1"/>
        <v>'04m:30',</v>
      </c>
      <c r="AK11" t="str">
        <f t="shared" si="1"/>
        <v>'270',</v>
      </c>
      <c r="AL11" t="str">
        <f t="shared" si="1"/>
        <v>'',</v>
      </c>
      <c r="AM11" t="str">
        <f t="shared" si="1"/>
        <v>'Ballista',</v>
      </c>
      <c r="AN11" t="str">
        <f t="shared" ref="AN11:AN29" si="3">CONCATENATE("'",K11,"');")</f>
        <v>'31');</v>
      </c>
      <c r="AP11" t="str">
        <f t="shared" ref="AP11:AP29" si="4">CONCATENATE(AC11,AD11,AE11,AF11,AG11,AH11,AI11,AJ11,AK11,AL11,AM11,AN11)</f>
        <v>INSERT INTO `SiegeEngine`(`Level`, `MightBonus`, `FoodCost`, `WoodCost`, `StoneCost`, `MetalCost`, `TimeMin`, `TimeInt`, `Required`, `Unlock`, `Unlock_ID`) VALUES ('2','143','2310','1865','1430','850','04m:30','270','','Ballista','31');</v>
      </c>
    </row>
    <row r="12" spans="1:42" x14ac:dyDescent="0.25">
      <c r="A12" s="6">
        <v>3</v>
      </c>
      <c r="B12" s="9">
        <v>207</v>
      </c>
      <c r="C12" s="6">
        <v>3460</v>
      </c>
      <c r="D12" s="6">
        <v>2788</v>
      </c>
      <c r="E12" s="6">
        <v>2135</v>
      </c>
      <c r="F12" s="6">
        <v>1265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`siegeengine` SET `MightBonus`='207' WHERE `Level`='3';</v>
      </c>
      <c r="O12" t="str">
        <f t="shared" si="0"/>
        <v>UPDATE `siegeengine` SET `FoodCost`='3460' WHERE `Level`='3';</v>
      </c>
      <c r="P12" t="str">
        <f t="shared" si="0"/>
        <v>UPDATE `siegeengine` SET `WoodCost`='2788' WHERE `Level`='3';</v>
      </c>
      <c r="Q12" t="str">
        <f t="shared" si="0"/>
        <v>UPDATE `siegeengine` SET `StoneCost`='2135' WHERE `Level`='3';</v>
      </c>
      <c r="R12" t="str">
        <f t="shared" si="0"/>
        <v>UPDATE `siegeengine` SET `MetalCost`='1265' WHERE `Level`='3';</v>
      </c>
      <c r="S12" t="str">
        <f t="shared" si="0"/>
        <v>UPDATE `siegeengine` SET `TimeMin`='06m:45' WHERE `Level`='3';</v>
      </c>
      <c r="T12" t="str">
        <f t="shared" si="0"/>
        <v>UPDATE `siegeengine` SET `TimeInt`='405' WHERE `Level`='3';</v>
      </c>
      <c r="U12" t="str">
        <f t="shared" si="0"/>
        <v>UPDATE `siegeengine` SET `Required`='' WHERE `Level`='3';</v>
      </c>
      <c r="V12" t="str">
        <f t="shared" si="0"/>
        <v>UPDATE `siegeengine` SET `Unlock`='' WHERE `Level`='3';</v>
      </c>
      <c r="W12" t="str">
        <f t="shared" si="0"/>
        <v>UPDATE `siegeengine` SET `Unlock_ID`='0' WHERE `Level`='3';</v>
      </c>
      <c r="AC12" t="s">
        <v>394</v>
      </c>
      <c r="AD12" t="str">
        <f t="shared" si="2"/>
        <v>'3',</v>
      </c>
      <c r="AE12" t="str">
        <f t="shared" si="2"/>
        <v>'207',</v>
      </c>
      <c r="AF12" t="str">
        <f t="shared" si="1"/>
        <v>'3460',</v>
      </c>
      <c r="AG12" t="str">
        <f t="shared" si="1"/>
        <v>'2788',</v>
      </c>
      <c r="AH12" t="str">
        <f t="shared" si="1"/>
        <v>'2135',</v>
      </c>
      <c r="AI12" t="str">
        <f t="shared" si="1"/>
        <v>'1265',</v>
      </c>
      <c r="AJ12" t="str">
        <f t="shared" si="1"/>
        <v>'06m:45',</v>
      </c>
      <c r="AK12" t="str">
        <f t="shared" si="1"/>
        <v>'405',</v>
      </c>
      <c r="AL12" t="str">
        <f t="shared" si="1"/>
        <v>'',</v>
      </c>
      <c r="AM12" t="str">
        <f t="shared" si="1"/>
        <v>'',</v>
      </c>
      <c r="AN12" t="str">
        <f t="shared" si="3"/>
        <v>'0');</v>
      </c>
      <c r="AP12" t="str">
        <f t="shared" si="4"/>
        <v>INSERT INTO `SiegeEngine`(`Level`, `MightBonus`, `FoodCost`, `WoodCost`, `StoneCost`, `MetalCost`, `TimeMin`, `TimeInt`, `Required`, `Unlock`, `Unlock_ID`) VALUES ('3','207','3460','2788','2135','1265','06m:45','405','','','0');</v>
      </c>
    </row>
    <row r="13" spans="1:42" x14ac:dyDescent="0.25">
      <c r="A13" s="6">
        <v>4</v>
      </c>
      <c r="B13" s="9">
        <v>398</v>
      </c>
      <c r="C13" s="6">
        <v>6890</v>
      </c>
      <c r="D13" s="6">
        <v>5556</v>
      </c>
      <c r="E13" s="6">
        <v>4250</v>
      </c>
      <c r="F13" s="6">
        <v>2510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`siegeengine` SET `MightBonus`='398' WHERE `Level`='4';</v>
      </c>
      <c r="O13" t="str">
        <f t="shared" si="0"/>
        <v>UPDATE `siegeengine` SET `FoodCost`='6890' WHERE `Level`='4';</v>
      </c>
      <c r="P13" t="str">
        <f t="shared" si="0"/>
        <v>UPDATE `siegeengine` SET `WoodCost`='5556' WHERE `Level`='4';</v>
      </c>
      <c r="Q13" t="str">
        <f t="shared" si="0"/>
        <v>UPDATE `siegeengine` SET `StoneCost`='4250' WHERE `Level`='4';</v>
      </c>
      <c r="R13" t="str">
        <f t="shared" si="0"/>
        <v>UPDATE `siegeengine` SET `MetalCost`='2510' WHERE `Level`='4';</v>
      </c>
      <c r="S13" t="str">
        <f t="shared" si="0"/>
        <v>UPDATE `siegeengine` SET `TimeMin`='13m:30' WHERE `Level`='4';</v>
      </c>
      <c r="T13" t="str">
        <f t="shared" si="0"/>
        <v>UPDATE `siegeengine` SET `TimeInt`='810' WHERE `Level`='4';</v>
      </c>
      <c r="U13" t="str">
        <f t="shared" si="0"/>
        <v>UPDATE `siegeengine` SET `Required`='' WHERE `Level`='4';</v>
      </c>
      <c r="V13" t="str">
        <f t="shared" si="0"/>
        <v>UPDATE `siegeengine` SET `Unlock`='' WHERE `Level`='4';</v>
      </c>
      <c r="W13" t="str">
        <f t="shared" si="0"/>
        <v>UPDATE `siegeengine` SET `Unlock_ID`='0' WHERE `Level`='4';</v>
      </c>
      <c r="AC13" t="s">
        <v>394</v>
      </c>
      <c r="AD13" t="str">
        <f t="shared" si="2"/>
        <v>'4',</v>
      </c>
      <c r="AE13" t="str">
        <f t="shared" si="2"/>
        <v>'398',</v>
      </c>
      <c r="AF13" t="str">
        <f t="shared" si="1"/>
        <v>'6890',</v>
      </c>
      <c r="AG13" t="str">
        <f t="shared" si="1"/>
        <v>'5556',</v>
      </c>
      <c r="AH13" t="str">
        <f t="shared" si="1"/>
        <v>'4250',</v>
      </c>
      <c r="AI13" t="str">
        <f t="shared" si="1"/>
        <v>'2510',</v>
      </c>
      <c r="AJ13" t="str">
        <f t="shared" si="1"/>
        <v>'13m:30',</v>
      </c>
      <c r="AK13" t="str">
        <f t="shared" si="1"/>
        <v>'810',</v>
      </c>
      <c r="AL13" t="str">
        <f t="shared" si="1"/>
        <v>'',</v>
      </c>
      <c r="AM13" t="str">
        <f t="shared" si="1"/>
        <v>'',</v>
      </c>
      <c r="AN13" t="str">
        <f t="shared" si="3"/>
        <v>'0');</v>
      </c>
      <c r="AP13" t="str">
        <f t="shared" si="4"/>
        <v>INSERT INTO `SiegeEngine`(`Level`, `MightBonus`, `FoodCost`, `WoodCost`, `StoneCost`, `MetalCost`, `TimeMin`, `TimeInt`, `Required`, `Unlock`, `Unlock_ID`) VALUES ('4','398','6890','5556','4250','2510','13m:30','810','','','0');</v>
      </c>
    </row>
    <row r="14" spans="1:42" x14ac:dyDescent="0.25">
      <c r="A14" s="6">
        <v>5</v>
      </c>
      <c r="B14" s="9">
        <v>589</v>
      </c>
      <c r="C14" s="6">
        <v>10320</v>
      </c>
      <c r="D14" s="6">
        <v>8324</v>
      </c>
      <c r="E14" s="6">
        <v>6365</v>
      </c>
      <c r="F14" s="6">
        <v>3755</v>
      </c>
      <c r="G14" s="67" t="s">
        <v>193</v>
      </c>
      <c r="H14" s="43">
        <v>1215</v>
      </c>
      <c r="I14" s="6"/>
      <c r="J14" s="12" t="s">
        <v>388</v>
      </c>
      <c r="K14" s="91">
        <v>32</v>
      </c>
      <c r="N14" t="str">
        <f t="shared" si="0"/>
        <v>UPDATE `siegeengine` SET `MightBonus`='589' WHERE `Level`='5';</v>
      </c>
      <c r="O14" t="str">
        <f t="shared" si="0"/>
        <v>UPDATE `siegeengine` SET `FoodCost`='10320' WHERE `Level`='5';</v>
      </c>
      <c r="P14" t="str">
        <f t="shared" si="0"/>
        <v>UPDATE `siegeengine` SET `WoodCost`='8324' WHERE `Level`='5';</v>
      </c>
      <c r="Q14" t="str">
        <f t="shared" si="0"/>
        <v>UPDATE `siegeengine` SET `StoneCost`='6365' WHERE `Level`='5';</v>
      </c>
      <c r="R14" t="str">
        <f t="shared" si="0"/>
        <v>UPDATE `siegeengine` SET `MetalCost`='3755' WHERE `Level`='5';</v>
      </c>
      <c r="S14" t="str">
        <f t="shared" si="0"/>
        <v>UPDATE `siegeengine` SET `TimeMin`='20m:15' WHERE `Level`='5';</v>
      </c>
      <c r="T14" t="str">
        <f t="shared" si="0"/>
        <v>UPDATE `siegeengine` SET `TimeInt`='1215' WHERE `Level`='5';</v>
      </c>
      <c r="U14" t="str">
        <f t="shared" si="0"/>
        <v>UPDATE `siegeengine` SET `Required`='' WHERE `Level`='5';</v>
      </c>
      <c r="V14" t="str">
        <f t="shared" si="0"/>
        <v>UPDATE `siegeengine` SET `Unlock`='JavalinBallista' WHERE `Level`='5';</v>
      </c>
      <c r="W14" t="str">
        <f t="shared" si="0"/>
        <v>UPDATE `siegeengine` SET `Unlock_ID`='32' WHERE `Level`='5';</v>
      </c>
      <c r="AC14" t="s">
        <v>394</v>
      </c>
      <c r="AD14" t="str">
        <f t="shared" si="2"/>
        <v>'5',</v>
      </c>
      <c r="AE14" t="str">
        <f t="shared" si="2"/>
        <v>'589',</v>
      </c>
      <c r="AF14" t="str">
        <f t="shared" si="1"/>
        <v>'10320',</v>
      </c>
      <c r="AG14" t="str">
        <f t="shared" si="1"/>
        <v>'8324',</v>
      </c>
      <c r="AH14" t="str">
        <f t="shared" si="1"/>
        <v>'6365',</v>
      </c>
      <c r="AI14" t="str">
        <f t="shared" si="1"/>
        <v>'3755',</v>
      </c>
      <c r="AJ14" t="str">
        <f t="shared" si="1"/>
        <v>'20m:15',</v>
      </c>
      <c r="AK14" t="str">
        <f t="shared" si="1"/>
        <v>'1215',</v>
      </c>
      <c r="AL14" t="str">
        <f t="shared" si="1"/>
        <v>'',</v>
      </c>
      <c r="AM14" t="str">
        <f t="shared" si="1"/>
        <v>'JavalinBallista',</v>
      </c>
      <c r="AN14" t="str">
        <f t="shared" si="3"/>
        <v>'32');</v>
      </c>
      <c r="AP14" t="str">
        <f t="shared" si="4"/>
        <v>INSERT INTO `SiegeEngine`(`Level`, `MightBonus`, `FoodCost`, `WoodCost`, `StoneCost`, `MetalCost`, `TimeMin`, `TimeInt`, `Required`, `Unlock`, `Unlock_ID`) VALUES ('5','589','10320','8324','6365','3755','20m:15','1215','','JavalinBallista','32');</v>
      </c>
    </row>
    <row r="15" spans="1:42" x14ac:dyDescent="0.25">
      <c r="A15" s="6">
        <v>6</v>
      </c>
      <c r="B15" s="9">
        <v>1163</v>
      </c>
      <c r="C15" s="6">
        <v>20610</v>
      </c>
      <c r="D15" s="6">
        <v>16628</v>
      </c>
      <c r="E15" s="6">
        <v>12710</v>
      </c>
      <c r="F15" s="6">
        <v>7510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`siegeengine` SET `MightBonus`='1163' WHERE `Level`='6';</v>
      </c>
      <c r="O15" t="str">
        <f t="shared" si="0"/>
        <v>UPDATE `siegeengine` SET `FoodCost`='20610' WHERE `Level`='6';</v>
      </c>
      <c r="P15" t="str">
        <f t="shared" si="0"/>
        <v>UPDATE `siegeengine` SET `WoodCost`='16628' WHERE `Level`='6';</v>
      </c>
      <c r="Q15" t="str">
        <f t="shared" si="0"/>
        <v>UPDATE `siegeengine` SET `StoneCost`='12710' WHERE `Level`='6';</v>
      </c>
      <c r="R15" t="str">
        <f t="shared" si="0"/>
        <v>UPDATE `siegeengine` SET `MetalCost`='7510' WHERE `Level`='6';</v>
      </c>
      <c r="S15" t="str">
        <f t="shared" si="0"/>
        <v>UPDATE `siegeengine` SET `TimeMin`='40m:30' WHERE `Level`='6';</v>
      </c>
      <c r="T15" t="str">
        <f t="shared" si="0"/>
        <v>UPDATE `siegeengine` SET `TimeInt`='2430' WHERE `Level`='6';</v>
      </c>
      <c r="U15" t="str">
        <f t="shared" si="0"/>
        <v>UPDATE `siegeengine` SET `Required`='' WHERE `Level`='6';</v>
      </c>
      <c r="V15" t="str">
        <f t="shared" si="0"/>
        <v>UPDATE `siegeengine` SET `Unlock`='' WHERE `Level`='6';</v>
      </c>
      <c r="W15" t="str">
        <f t="shared" si="0"/>
        <v>UPDATE `siegeengine` SET `Unlock_ID`='0' WHERE `Level`='6';</v>
      </c>
      <c r="AC15" t="s">
        <v>394</v>
      </c>
      <c r="AD15" t="str">
        <f t="shared" si="2"/>
        <v>'6',</v>
      </c>
      <c r="AE15" t="str">
        <f t="shared" si="2"/>
        <v>'1163',</v>
      </c>
      <c r="AF15" t="str">
        <f t="shared" si="1"/>
        <v>'20610',</v>
      </c>
      <c r="AG15" t="str">
        <f t="shared" si="1"/>
        <v>'16628',</v>
      </c>
      <c r="AH15" t="str">
        <f t="shared" si="1"/>
        <v>'12710',</v>
      </c>
      <c r="AI15" t="str">
        <f t="shared" si="1"/>
        <v>'7510',</v>
      </c>
      <c r="AJ15" t="str">
        <f t="shared" si="1"/>
        <v>'40m:30',</v>
      </c>
      <c r="AK15" t="str">
        <f t="shared" si="1"/>
        <v>'2430',</v>
      </c>
      <c r="AL15" t="str">
        <f t="shared" si="1"/>
        <v>'',</v>
      </c>
      <c r="AM15" t="str">
        <f t="shared" si="1"/>
        <v>'',</v>
      </c>
      <c r="AN15" t="str">
        <f t="shared" si="3"/>
        <v>'0');</v>
      </c>
      <c r="AP15" t="str">
        <f t="shared" si="4"/>
        <v>INSERT INTO `SiegeEngine`(`Level`, `MightBonus`, `FoodCost`, `WoodCost`, `StoneCost`, `MetalCost`, `TimeMin`, `TimeInt`, `Required`, `Unlock`, `Unlock_ID`) VALUES ('6','1163','20610','16628','12710','7510','40m:30','2430','','','0');</v>
      </c>
    </row>
    <row r="16" spans="1:42" x14ac:dyDescent="0.25">
      <c r="A16" s="6">
        <v>7</v>
      </c>
      <c r="B16" s="9">
        <v>1737</v>
      </c>
      <c r="C16" s="6">
        <v>30900</v>
      </c>
      <c r="D16" s="6">
        <v>24932</v>
      </c>
      <c r="E16" s="6">
        <v>19055</v>
      </c>
      <c r="F16" s="6">
        <v>11255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`siegeengine` SET `MightBonus`='1737' WHERE `Level`='7';</v>
      </c>
      <c r="O16" t="str">
        <f t="shared" si="0"/>
        <v>UPDATE `siegeengine` SET `FoodCost`='30900' WHERE `Level`='7';</v>
      </c>
      <c r="P16" t="str">
        <f t="shared" si="0"/>
        <v>UPDATE `siegeengine` SET `WoodCost`='24932' WHERE `Level`='7';</v>
      </c>
      <c r="Q16" t="str">
        <f t="shared" si="0"/>
        <v>UPDATE `siegeengine` SET `StoneCost`='19055' WHERE `Level`='7';</v>
      </c>
      <c r="R16" t="str">
        <f t="shared" si="0"/>
        <v>UPDATE `siegeengine` SET `MetalCost`='11255' WHERE `Level`='7';</v>
      </c>
      <c r="S16" t="str">
        <f t="shared" si="0"/>
        <v>UPDATE `siegeengine` SET `TimeMin`='1h:00m:45' WHERE `Level`='7';</v>
      </c>
      <c r="T16" t="str">
        <f t="shared" si="0"/>
        <v>UPDATE `siegeengine` SET `TimeInt`='3645' WHERE `Level`='7';</v>
      </c>
      <c r="U16" t="str">
        <f t="shared" si="0"/>
        <v>UPDATE `siegeengine` SET `Required`='' WHERE `Level`='7';</v>
      </c>
      <c r="V16" t="str">
        <f t="shared" si="0"/>
        <v>UPDATE `siegeengine` SET `Unlock`='' WHERE `Level`='7';</v>
      </c>
      <c r="W16" t="str">
        <f t="shared" si="0"/>
        <v>UPDATE `siegeengine` SET `Unlock_ID`='0' WHERE `Level`='7';</v>
      </c>
      <c r="AC16" t="s">
        <v>394</v>
      </c>
      <c r="AD16" t="str">
        <f t="shared" si="2"/>
        <v>'7',</v>
      </c>
      <c r="AE16" t="str">
        <f t="shared" si="2"/>
        <v>'1737',</v>
      </c>
      <c r="AF16" t="str">
        <f t="shared" si="1"/>
        <v>'30900',</v>
      </c>
      <c r="AG16" t="str">
        <f t="shared" si="1"/>
        <v>'24932',</v>
      </c>
      <c r="AH16" t="str">
        <f t="shared" si="1"/>
        <v>'19055',</v>
      </c>
      <c r="AI16" t="str">
        <f t="shared" si="1"/>
        <v>'11255',</v>
      </c>
      <c r="AJ16" t="str">
        <f t="shared" si="1"/>
        <v>'1h:00m:45',</v>
      </c>
      <c r="AK16" t="str">
        <f t="shared" si="1"/>
        <v>'3645',</v>
      </c>
      <c r="AL16" t="str">
        <f t="shared" si="1"/>
        <v>'',</v>
      </c>
      <c r="AM16" t="str">
        <f t="shared" si="1"/>
        <v>'',</v>
      </c>
      <c r="AN16" t="str">
        <f t="shared" si="3"/>
        <v>'0');</v>
      </c>
      <c r="AP16" t="str">
        <f t="shared" si="4"/>
        <v>INSERT INTO `SiegeEngine`(`Level`, `MightBonus`, `FoodCost`, `WoodCost`, `StoneCost`, `MetalCost`, `TimeMin`, `TimeInt`, `Required`, `Unlock`, `Unlock_ID`) VALUES ('7','1737','30900','24932','19055','11255','1h:00m:45','3645','','','0');</v>
      </c>
    </row>
    <row r="17" spans="1:42" x14ac:dyDescent="0.25">
      <c r="A17" s="6">
        <v>8</v>
      </c>
      <c r="B17" s="9">
        <v>3458</v>
      </c>
      <c r="C17" s="6">
        <v>61770</v>
      </c>
      <c r="D17" s="6">
        <v>49844</v>
      </c>
      <c r="E17" s="6">
        <v>38090</v>
      </c>
      <c r="F17" s="6">
        <v>22490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`siegeengine` SET `MightBonus`='3458' WHERE `Level`='8';</v>
      </c>
      <c r="O17" t="str">
        <f t="shared" si="0"/>
        <v>UPDATE `siegeengine` SET `FoodCost`='61770' WHERE `Level`='8';</v>
      </c>
      <c r="P17" t="str">
        <f t="shared" si="0"/>
        <v>UPDATE `siegeengine` SET `WoodCost`='49844' WHERE `Level`='8';</v>
      </c>
      <c r="Q17" t="str">
        <f t="shared" si="0"/>
        <v>UPDATE `siegeengine` SET `StoneCost`='38090' WHERE `Level`='8';</v>
      </c>
      <c r="R17" t="str">
        <f t="shared" si="0"/>
        <v>UPDATE `siegeengine` SET `MetalCost`='22490' WHERE `Level`='8';</v>
      </c>
      <c r="S17" t="str">
        <f t="shared" si="0"/>
        <v>UPDATE `siegeengine` SET `TimeMin`='2h:01m:30' WHERE `Level`='8';</v>
      </c>
      <c r="T17" t="str">
        <f t="shared" si="0"/>
        <v>UPDATE `siegeengine` SET `TimeInt`='7290' WHERE `Level`='8';</v>
      </c>
      <c r="U17" t="str">
        <f t="shared" si="0"/>
        <v>UPDATE `siegeengine` SET `Required`='' WHERE `Level`='8';</v>
      </c>
      <c r="V17" t="str">
        <f t="shared" si="0"/>
        <v>UPDATE `siegeengine` SET `Unlock`='' WHERE `Level`='8';</v>
      </c>
      <c r="W17" t="str">
        <f t="shared" si="0"/>
        <v>UPDATE `siegeengine` SET `Unlock_ID`='0' WHERE `Level`='8';</v>
      </c>
      <c r="AC17" t="s">
        <v>394</v>
      </c>
      <c r="AD17" t="str">
        <f t="shared" si="2"/>
        <v>'8',</v>
      </c>
      <c r="AE17" t="str">
        <f t="shared" si="2"/>
        <v>'3458',</v>
      </c>
      <c r="AF17" t="str">
        <f t="shared" si="1"/>
        <v>'61770',</v>
      </c>
      <c r="AG17" t="str">
        <f t="shared" si="1"/>
        <v>'49844',</v>
      </c>
      <c r="AH17" t="str">
        <f t="shared" si="1"/>
        <v>'38090',</v>
      </c>
      <c r="AI17" t="str">
        <f t="shared" si="1"/>
        <v>'22490',</v>
      </c>
      <c r="AJ17" t="str">
        <f t="shared" si="1"/>
        <v>'2h:01m:30',</v>
      </c>
      <c r="AK17" t="str">
        <f t="shared" si="1"/>
        <v>'7290',</v>
      </c>
      <c r="AL17" t="str">
        <f t="shared" si="1"/>
        <v>'',</v>
      </c>
      <c r="AM17" t="str">
        <f t="shared" si="1"/>
        <v>'',</v>
      </c>
      <c r="AN17" t="str">
        <f t="shared" si="3"/>
        <v>'0');</v>
      </c>
      <c r="AP17" t="str">
        <f t="shared" si="4"/>
        <v>INSERT INTO `SiegeEngine`(`Level`, `MightBonus`, `FoodCost`, `WoodCost`, `StoneCost`, `MetalCost`, `TimeMin`, `TimeInt`, `Required`, `Unlock`, `Unlock_ID`) VALUES ('8','3458','61770','49844','38090','22490','2h:01m:30','7290','','','0');</v>
      </c>
    </row>
    <row r="18" spans="1:42" x14ac:dyDescent="0.25">
      <c r="A18" s="6">
        <v>9</v>
      </c>
      <c r="B18" s="9">
        <v>5179</v>
      </c>
      <c r="C18" s="6">
        <v>92640</v>
      </c>
      <c r="D18" s="6">
        <v>74756</v>
      </c>
      <c r="E18" s="6">
        <v>57125</v>
      </c>
      <c r="F18" s="6">
        <v>33725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`siegeengine` SET `MightBonus`='5179' WHERE `Level`='9';</v>
      </c>
      <c r="O18" t="str">
        <f t="shared" si="0"/>
        <v>UPDATE `siegeengine` SET `FoodCost`='92640' WHERE `Level`='9';</v>
      </c>
      <c r="P18" t="str">
        <f t="shared" si="0"/>
        <v>UPDATE `siegeengine` SET `WoodCost`='74756' WHERE `Level`='9';</v>
      </c>
      <c r="Q18" t="str">
        <f t="shared" si="0"/>
        <v>UPDATE `siegeengine` SET `StoneCost`='57125' WHERE `Level`='9';</v>
      </c>
      <c r="R18" t="str">
        <f t="shared" si="0"/>
        <v>UPDATE `siegeengine` SET `MetalCost`='33725' WHERE `Level`='9';</v>
      </c>
      <c r="S18" t="str">
        <f t="shared" si="0"/>
        <v>UPDATE `siegeengine` SET `TimeMin`='3h:02m:15' WHERE `Level`='9';</v>
      </c>
      <c r="T18" t="str">
        <f t="shared" si="0"/>
        <v>UPDATE `siegeengine` SET `TimeInt`='10935' WHERE `Level`='9';</v>
      </c>
      <c r="U18" t="str">
        <f t="shared" si="0"/>
        <v>UPDATE `siegeengine` SET `Required`='' WHERE `Level`='9';</v>
      </c>
      <c r="V18" t="str">
        <f t="shared" si="0"/>
        <v>UPDATE `siegeengine` SET `Unlock`='' WHERE `Level`='9';</v>
      </c>
      <c r="W18" t="str">
        <f t="shared" si="0"/>
        <v>UPDATE `siegeengine` SET `Unlock_ID`='0' WHERE `Level`='9';</v>
      </c>
      <c r="AC18" t="s">
        <v>394</v>
      </c>
      <c r="AD18" t="str">
        <f t="shared" si="2"/>
        <v>'9',</v>
      </c>
      <c r="AE18" t="str">
        <f t="shared" si="2"/>
        <v>'5179',</v>
      </c>
      <c r="AF18" t="str">
        <f t="shared" si="1"/>
        <v>'92640',</v>
      </c>
      <c r="AG18" t="str">
        <f t="shared" si="1"/>
        <v>'74756',</v>
      </c>
      <c r="AH18" t="str">
        <f t="shared" si="1"/>
        <v>'57125',</v>
      </c>
      <c r="AI18" t="str">
        <f t="shared" si="1"/>
        <v>'33725',</v>
      </c>
      <c r="AJ18" t="str">
        <f t="shared" si="1"/>
        <v>'3h:02m:15',</v>
      </c>
      <c r="AK18" t="str">
        <f t="shared" si="1"/>
        <v>'10935',</v>
      </c>
      <c r="AL18" t="str">
        <f t="shared" si="1"/>
        <v>'',</v>
      </c>
      <c r="AM18" t="str">
        <f t="shared" si="1"/>
        <v>'',</v>
      </c>
      <c r="AN18" t="str">
        <f t="shared" si="3"/>
        <v>'0');</v>
      </c>
      <c r="AP18" t="str">
        <f t="shared" si="4"/>
        <v>INSERT INTO `SiegeEngine`(`Level`, `MightBonus`, `FoodCost`, `WoodCost`, `StoneCost`, `MetalCost`, `TimeMin`, `TimeInt`, `Required`, `Unlock`, `Unlock_ID`) VALUES ('9','5179','92640','74756','57125','33725','3h:02m:15','10935','','','0');</v>
      </c>
    </row>
    <row r="19" spans="1:42" x14ac:dyDescent="0.25">
      <c r="A19" s="6">
        <v>10</v>
      </c>
      <c r="B19" s="9">
        <v>12925</v>
      </c>
      <c r="C19" s="6">
        <v>231560</v>
      </c>
      <c r="D19" s="6">
        <v>186865</v>
      </c>
      <c r="E19" s="6">
        <v>142855</v>
      </c>
      <c r="F19" s="6">
        <v>84294</v>
      </c>
      <c r="G19" s="67" t="s">
        <v>212</v>
      </c>
      <c r="H19" s="43">
        <v>27338</v>
      </c>
      <c r="I19" s="6" t="s">
        <v>17</v>
      </c>
      <c r="J19" s="12" t="s">
        <v>389</v>
      </c>
      <c r="K19" s="91">
        <v>33</v>
      </c>
      <c r="N19" t="str">
        <f t="shared" si="0"/>
        <v>UPDATE `siegeengine` SET `MightBonus`='12925' WHERE `Level`='10';</v>
      </c>
      <c r="O19" t="str">
        <f t="shared" si="0"/>
        <v>UPDATE `siegeengine` SET `FoodCost`='231560' WHERE `Level`='10';</v>
      </c>
      <c r="P19" t="str">
        <f t="shared" si="0"/>
        <v>UPDATE `siegeengine` SET `WoodCost`='186865' WHERE `Level`='10';</v>
      </c>
      <c r="Q19" t="str">
        <f t="shared" si="0"/>
        <v>UPDATE `siegeengine` SET `StoneCost`='142855' WHERE `Level`='10';</v>
      </c>
      <c r="R19" t="str">
        <f t="shared" si="0"/>
        <v>UPDATE `siegeengine` SET `MetalCost`='84294' WHERE `Level`='10';</v>
      </c>
      <c r="S19" t="str">
        <f t="shared" si="0"/>
        <v>UPDATE `siegeengine` SET `TimeMin`='7h:35m:38' WHERE `Level`='10';</v>
      </c>
      <c r="T19" t="str">
        <f t="shared" si="0"/>
        <v>UPDATE `siegeengine` SET `TimeInt`='27338' WHERE `Level`='10';</v>
      </c>
      <c r="U19" t="str">
        <f t="shared" si="0"/>
        <v>UPDATE `siegeengine` SET `Required`='Farm Lv10' WHERE `Level`='10';</v>
      </c>
      <c r="V19" t="str">
        <f t="shared" si="0"/>
        <v>UPDATE `siegeengine` SET `Unlock`='StoneThrower' WHERE `Level`='10';</v>
      </c>
      <c r="W19" t="str">
        <f t="shared" si="0"/>
        <v>UPDATE `siegeengine` SET `Unlock_ID`='33' WHERE `Level`='10';</v>
      </c>
      <c r="AC19" t="s">
        <v>394</v>
      </c>
      <c r="AD19" t="str">
        <f t="shared" si="2"/>
        <v>'10',</v>
      </c>
      <c r="AE19" t="str">
        <f t="shared" si="2"/>
        <v>'12925',</v>
      </c>
      <c r="AF19" t="str">
        <f t="shared" si="1"/>
        <v>'231560',</v>
      </c>
      <c r="AG19" t="str">
        <f t="shared" si="1"/>
        <v>'186865',</v>
      </c>
      <c r="AH19" t="str">
        <f t="shared" si="1"/>
        <v>'142855',</v>
      </c>
      <c r="AI19" t="str">
        <f t="shared" si="1"/>
        <v>'84294',</v>
      </c>
      <c r="AJ19" t="str">
        <f t="shared" si="1"/>
        <v>'7h:35m:38',</v>
      </c>
      <c r="AK19" t="str">
        <f t="shared" si="1"/>
        <v>'27338',</v>
      </c>
      <c r="AL19" t="str">
        <f t="shared" si="1"/>
        <v>'Farm Lv10',</v>
      </c>
      <c r="AM19" t="str">
        <f t="shared" si="1"/>
        <v>'StoneThrower',</v>
      </c>
      <c r="AN19" t="str">
        <f t="shared" si="3"/>
        <v>'33');</v>
      </c>
      <c r="AP19" t="str">
        <f t="shared" si="4"/>
        <v>INSERT INTO `SiegeEngine`(`Level`, `MightBonus`, `FoodCost`, `WoodCost`, `StoneCost`, `MetalCost`, `TimeMin`, `TimeInt`, `Required`, `Unlock`, `Unlock_ID`) VALUES ('10','12925','231560','186865','142855','84294','7h:35m:38','27338','Farm Lv10','StoneThrower','33');</v>
      </c>
    </row>
    <row r="20" spans="1:42" x14ac:dyDescent="0.25">
      <c r="A20" s="6">
        <v>11</v>
      </c>
      <c r="B20" s="9">
        <v>19380</v>
      </c>
      <c r="C20" s="6">
        <v>347325</v>
      </c>
      <c r="D20" s="6">
        <v>280287</v>
      </c>
      <c r="E20" s="6">
        <v>214272</v>
      </c>
      <c r="F20" s="6">
        <v>126431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`siegeengine` SET `MightBonus`='19380' WHERE `Level`='11';</v>
      </c>
      <c r="O20" t="str">
        <f t="shared" si="0"/>
        <v>UPDATE `siegeengine` SET `FoodCost`='347325' WHERE `Level`='11';</v>
      </c>
      <c r="P20" t="str">
        <f t="shared" si="0"/>
        <v>UPDATE `siegeengine` SET `WoodCost`='280287' WHERE `Level`='11';</v>
      </c>
      <c r="Q20" t="str">
        <f t="shared" si="0"/>
        <v>UPDATE `siegeengine` SET `StoneCost`='214272' WHERE `Level`='11';</v>
      </c>
      <c r="R20" t="str">
        <f t="shared" si="0"/>
        <v>UPDATE `siegeengine` SET `MetalCost`='126431' WHERE `Level`='11';</v>
      </c>
      <c r="S20" t="str">
        <f t="shared" si="0"/>
        <v>UPDATE `siegeengine` SET `TimeMin`='11h:23m:27' WHERE `Level`='11';</v>
      </c>
      <c r="T20" t="str">
        <f t="shared" si="0"/>
        <v>UPDATE `siegeengine` SET `TimeInt`='41007' WHERE `Level`='11';</v>
      </c>
      <c r="U20" t="str">
        <f t="shared" si="0"/>
        <v>UPDATE `siegeengine` SET `Required`='Farm Lv11' WHERE `Level`='11';</v>
      </c>
      <c r="V20" t="str">
        <f t="shared" si="0"/>
        <v>UPDATE `siegeengine` SET `Unlock`='' WHERE `Level`='11';</v>
      </c>
      <c r="W20" t="str">
        <f t="shared" si="0"/>
        <v>UPDATE `siegeengine` SET `Unlock_ID`='0' WHERE `Level`='11';</v>
      </c>
      <c r="AC20" t="s">
        <v>394</v>
      </c>
      <c r="AD20" t="str">
        <f t="shared" si="2"/>
        <v>'11',</v>
      </c>
      <c r="AE20" t="str">
        <f t="shared" si="2"/>
        <v>'19380',</v>
      </c>
      <c r="AF20" t="str">
        <f t="shared" si="1"/>
        <v>'347325',</v>
      </c>
      <c r="AG20" t="str">
        <f t="shared" si="1"/>
        <v>'280287',</v>
      </c>
      <c r="AH20" t="str">
        <f t="shared" si="1"/>
        <v>'214272',</v>
      </c>
      <c r="AI20" t="str">
        <f t="shared" si="1"/>
        <v>'126431',</v>
      </c>
      <c r="AJ20" t="str">
        <f t="shared" si="1"/>
        <v>'11h:23m:27',</v>
      </c>
      <c r="AK20" t="str">
        <f t="shared" si="1"/>
        <v>'41007',</v>
      </c>
      <c r="AL20" t="str">
        <f t="shared" si="1"/>
        <v>'Farm Lv11',</v>
      </c>
      <c r="AM20" t="str">
        <f t="shared" si="1"/>
        <v>'',</v>
      </c>
      <c r="AN20" t="str">
        <f t="shared" si="3"/>
        <v>'0');</v>
      </c>
      <c r="AP20" t="str">
        <f t="shared" si="4"/>
        <v>INSERT INTO `SiegeEngine`(`Level`, `MightBonus`, `FoodCost`, `WoodCost`, `StoneCost`, `MetalCost`, `TimeMin`, `TimeInt`, `Required`, `Unlock`, `Unlock_ID`) VALUES ('11','19380','347325','280287','214272','126431','11h:23m:27','41007','Farm Lv11','','0');</v>
      </c>
    </row>
    <row r="21" spans="1:42" x14ac:dyDescent="0.25">
      <c r="A21" s="6">
        <v>12</v>
      </c>
      <c r="B21" s="9">
        <v>38744</v>
      </c>
      <c r="C21" s="6">
        <v>694612</v>
      </c>
      <c r="D21" s="6">
        <v>560520</v>
      </c>
      <c r="E21" s="6">
        <v>428519</v>
      </c>
      <c r="F21" s="6">
        <v>252868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`siegeengine` SET `MightBonus`='38744' WHERE `Level`='12';</v>
      </c>
      <c r="O21" t="str">
        <f t="shared" si="0"/>
        <v>UPDATE `siegeengine` SET `FoodCost`='694612' WHERE `Level`='12';</v>
      </c>
      <c r="P21" t="str">
        <f t="shared" si="0"/>
        <v>UPDATE `siegeengine` SET `WoodCost`='560520' WHERE `Level`='12';</v>
      </c>
      <c r="Q21" t="str">
        <f t="shared" si="0"/>
        <v>UPDATE `siegeengine` SET `StoneCost`='428519' WHERE `Level`='12';</v>
      </c>
      <c r="R21" t="str">
        <f t="shared" si="0"/>
        <v>UPDATE `siegeengine` SET `MetalCost`='252868' WHERE `Level`='12';</v>
      </c>
      <c r="S21" t="str">
        <f t="shared" si="0"/>
        <v>UPDATE `siegeengine` SET `TimeMin`='22h:46m:53' WHERE `Level`='12';</v>
      </c>
      <c r="T21" t="str">
        <f t="shared" si="0"/>
        <v>UPDATE `siegeengine` SET `TimeInt`='82013' WHERE `Level`='12';</v>
      </c>
      <c r="U21" t="str">
        <f t="shared" si="0"/>
        <v>UPDATE `siegeengine` SET `Required`='Farm Lv12' WHERE `Level`='12';</v>
      </c>
      <c r="V21" t="str">
        <f t="shared" si="0"/>
        <v>UPDATE `siegeengine` SET `Unlock`='' WHERE `Level`='12';</v>
      </c>
      <c r="W21" t="str">
        <f t="shared" si="0"/>
        <v>UPDATE `siegeengine` SET `Unlock_ID`='0' WHERE `Level`='12';</v>
      </c>
      <c r="AC21" t="s">
        <v>394</v>
      </c>
      <c r="AD21" t="str">
        <f t="shared" si="2"/>
        <v>'12',</v>
      </c>
      <c r="AE21" t="str">
        <f t="shared" si="2"/>
        <v>'38744',</v>
      </c>
      <c r="AF21" t="str">
        <f t="shared" si="1"/>
        <v>'694612',</v>
      </c>
      <c r="AG21" t="str">
        <f t="shared" si="1"/>
        <v>'560520',</v>
      </c>
      <c r="AH21" t="str">
        <f t="shared" si="1"/>
        <v>'428519',</v>
      </c>
      <c r="AI21" t="str">
        <f t="shared" si="1"/>
        <v>'252868',</v>
      </c>
      <c r="AJ21" t="str">
        <f t="shared" si="1"/>
        <v>'22h:46m:53',</v>
      </c>
      <c r="AK21" t="str">
        <f t="shared" si="1"/>
        <v>'82013',</v>
      </c>
      <c r="AL21" t="str">
        <f t="shared" si="1"/>
        <v>'Farm Lv12',</v>
      </c>
      <c r="AM21" t="str">
        <f t="shared" si="1"/>
        <v>'',</v>
      </c>
      <c r="AN21" t="str">
        <f t="shared" si="3"/>
        <v>'0');</v>
      </c>
      <c r="AP21" t="str">
        <f t="shared" si="4"/>
        <v>INSERT INTO `SiegeEngine`(`Level`, `MightBonus`, `FoodCost`, `WoodCost`, `StoneCost`, `MetalCost`, `TimeMin`, `TimeInt`, `Required`, `Unlock`, `Unlock_ID`) VALUES ('12','38744','694612','560520','428519','252868','22h:46m:53','82013','Farm Lv12','','0');</v>
      </c>
    </row>
    <row r="22" spans="1:42" x14ac:dyDescent="0.25">
      <c r="A22" s="6">
        <v>13</v>
      </c>
      <c r="B22" s="9">
        <v>96836</v>
      </c>
      <c r="C22" s="6">
        <v>1736480</v>
      </c>
      <c r="D22" s="6">
        <v>1401266</v>
      </c>
      <c r="E22" s="6">
        <v>1071264</v>
      </c>
      <c r="F22" s="6">
        <v>632129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`siegeengine` SET `MightBonus`='96836' WHERE `Level`='13';</v>
      </c>
      <c r="O22" t="str">
        <f t="shared" si="0"/>
        <v>UPDATE `siegeengine` SET `FoodCost`='1736480' WHERE `Level`='13';</v>
      </c>
      <c r="P22" t="str">
        <f t="shared" si="0"/>
        <v>UPDATE `siegeengine` SET `WoodCost`='1401266' WHERE `Level`='13';</v>
      </c>
      <c r="Q22" t="str">
        <f t="shared" si="0"/>
        <v>UPDATE `siegeengine` SET `StoneCost`='1071264' WHERE `Level`='13';</v>
      </c>
      <c r="R22" t="str">
        <f t="shared" si="0"/>
        <v>UPDATE `siegeengine` SET `MetalCost`='632129' WHERE `Level`='13';</v>
      </c>
      <c r="S22" t="str">
        <f t="shared" si="0"/>
        <v>UPDATE `siegeengine` SET `TimeMin`='2d 8h:57m:12' WHERE `Level`='13';</v>
      </c>
      <c r="T22" t="str">
        <f t="shared" si="0"/>
        <v>UPDATE `siegeengine` SET `TimeInt`='205032' WHERE `Level`='13';</v>
      </c>
      <c r="U22" t="str">
        <f t="shared" si="0"/>
        <v>UPDATE `siegeengine` SET `Required`='Farm Lv13' WHERE `Level`='13';</v>
      </c>
      <c r="V22" t="str">
        <f t="shared" si="0"/>
        <v>UPDATE `siegeengine` SET `Unlock`='' WHERE `Level`='13';</v>
      </c>
      <c r="W22" t="str">
        <f t="shared" si="0"/>
        <v>UPDATE `siegeengine` SET `Unlock_ID`='0' WHERE `Level`='13';</v>
      </c>
      <c r="AC22" t="s">
        <v>394</v>
      </c>
      <c r="AD22" t="str">
        <f t="shared" si="2"/>
        <v>'13',</v>
      </c>
      <c r="AE22" t="str">
        <f t="shared" si="2"/>
        <v>'96836',</v>
      </c>
      <c r="AF22" t="str">
        <f t="shared" si="1"/>
        <v>'1736480',</v>
      </c>
      <c r="AG22" t="str">
        <f t="shared" si="1"/>
        <v>'1401266',</v>
      </c>
      <c r="AH22" t="str">
        <f t="shared" si="1"/>
        <v>'1071264',</v>
      </c>
      <c r="AI22" t="str">
        <f t="shared" si="1"/>
        <v>'632129',</v>
      </c>
      <c r="AJ22" t="str">
        <f t="shared" si="1"/>
        <v>'2d 8h:57m:12',</v>
      </c>
      <c r="AK22" t="str">
        <f t="shared" si="1"/>
        <v>'205032',</v>
      </c>
      <c r="AL22" t="str">
        <f t="shared" si="1"/>
        <v>'Farm Lv13',</v>
      </c>
      <c r="AM22" t="str">
        <f t="shared" si="1"/>
        <v>'',</v>
      </c>
      <c r="AN22" t="str">
        <f t="shared" si="3"/>
        <v>'0');</v>
      </c>
      <c r="AP22" t="str">
        <f t="shared" si="4"/>
        <v>INSERT INTO `SiegeEngine`(`Level`, `MightBonus`, `FoodCost`, `WoodCost`, `StoneCost`, `MetalCost`, `TimeMin`, `TimeInt`, `Required`, `Unlock`, `Unlock_ID`) VALUES ('13','96836','1736480','1401266','1071264','632129','2d 8h:57m:12','205032','Farm Lv13','','0');</v>
      </c>
    </row>
    <row r="23" spans="1:42" x14ac:dyDescent="0.25">
      <c r="A23" s="6">
        <v>14</v>
      </c>
      <c r="B23" s="9">
        <v>290477</v>
      </c>
      <c r="C23" s="6">
        <v>5209365</v>
      </c>
      <c r="D23" s="6">
        <v>4203736</v>
      </c>
      <c r="E23" s="6">
        <v>3213724</v>
      </c>
      <c r="F23" s="6">
        <v>1896359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`siegeengine` SET `MightBonus`='290477' WHERE `Level`='14';</v>
      </c>
      <c r="O23" t="str">
        <f t="shared" si="0"/>
        <v>UPDATE `siegeengine` SET `FoodCost`='5209365' WHERE `Level`='14';</v>
      </c>
      <c r="P23" t="str">
        <f t="shared" si="0"/>
        <v>UPDATE `siegeengine` SET `WoodCost`='4203736' WHERE `Level`='14';</v>
      </c>
      <c r="Q23" t="str">
        <f t="shared" si="0"/>
        <v>UPDATE `siegeengine` SET `StoneCost`='3213724' WHERE `Level`='14';</v>
      </c>
      <c r="R23" t="str">
        <f t="shared" si="0"/>
        <v>UPDATE `siegeengine` SET `MetalCost`='1896359' WHERE `Level`='14';</v>
      </c>
      <c r="S23" t="str">
        <f t="shared" si="0"/>
        <v>UPDATE `siegeengine` SET `TimeMin`='7d 2h:51m:34' WHERE `Level`='14';</v>
      </c>
      <c r="T23" t="str">
        <f t="shared" si="0"/>
        <v>UPDATE `siegeengine` SET `TimeInt`='615094' WHERE `Level`='14';</v>
      </c>
      <c r="U23" t="str">
        <f t="shared" si="0"/>
        <v>UPDATE `siegeengine` SET `Required`='Farm Lv14' WHERE `Level`='14';</v>
      </c>
      <c r="V23" t="str">
        <f t="shared" si="0"/>
        <v>UPDATE `siegeengine` SET `Unlock`='' WHERE `Level`='14';</v>
      </c>
      <c r="W23" t="str">
        <f t="shared" si="0"/>
        <v>UPDATE `siegeengine` SET `Unlock_ID`='0' WHERE `Level`='14';</v>
      </c>
      <c r="AC23" t="s">
        <v>394</v>
      </c>
      <c r="AD23" t="str">
        <f t="shared" si="2"/>
        <v>'14',</v>
      </c>
      <c r="AE23" t="str">
        <f t="shared" si="2"/>
        <v>'290477',</v>
      </c>
      <c r="AF23" t="str">
        <f t="shared" si="1"/>
        <v>'5209365',</v>
      </c>
      <c r="AG23" t="str">
        <f t="shared" si="1"/>
        <v>'4203736',</v>
      </c>
      <c r="AH23" t="str">
        <f t="shared" si="1"/>
        <v>'3213724',</v>
      </c>
      <c r="AI23" t="str">
        <f t="shared" si="1"/>
        <v>'1896359',</v>
      </c>
      <c r="AJ23" t="str">
        <f t="shared" si="1"/>
        <v>'7d 2h:51m:34',</v>
      </c>
      <c r="AK23" t="str">
        <f t="shared" si="1"/>
        <v>'615094',</v>
      </c>
      <c r="AL23" t="str">
        <f t="shared" si="1"/>
        <v>'Farm Lv14',</v>
      </c>
      <c r="AM23" t="str">
        <f t="shared" si="1"/>
        <v>'',</v>
      </c>
      <c r="AN23" t="str">
        <f t="shared" si="3"/>
        <v>'0');</v>
      </c>
      <c r="AP23" t="str">
        <f t="shared" si="4"/>
        <v>INSERT INTO `SiegeEngine`(`Level`, `MightBonus`, `FoodCost`, `WoodCost`, `StoneCost`, `MetalCost`, `TimeMin`, `TimeInt`, `Required`, `Unlock`, `Unlock_ID`) VALUES ('14','290477','5209365','4203736','3213724','1896359','7d 2h:51m:34','615094','Farm Lv14','','0');</v>
      </c>
    </row>
    <row r="24" spans="1:42" x14ac:dyDescent="0.25">
      <c r="A24" s="6">
        <v>15</v>
      </c>
      <c r="B24" s="9">
        <v>580938</v>
      </c>
      <c r="C24" s="6">
        <v>10418700</v>
      </c>
      <c r="D24" s="6">
        <v>8407422</v>
      </c>
      <c r="E24" s="6">
        <v>6427368</v>
      </c>
      <c r="F24" s="6">
        <v>3792718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`siegeengine` SET `MightBonus`='580938' WHERE `Level`='15';</v>
      </c>
      <c r="O24" t="str">
        <f t="shared" si="0"/>
        <v>UPDATE `siegeengine` SET `FoodCost`='10418700' WHERE `Level`='15';</v>
      </c>
      <c r="P24" t="str">
        <f t="shared" si="0"/>
        <v>UPDATE `siegeengine` SET `WoodCost`='8407422' WHERE `Level`='15';</v>
      </c>
      <c r="Q24" t="str">
        <f t="shared" si="0"/>
        <v>UPDATE `siegeengine` SET `StoneCost`='6427368' WHERE `Level`='15';</v>
      </c>
      <c r="R24" t="str">
        <f t="shared" si="0"/>
        <v>UPDATE `siegeengine` SET `MetalCost`='3792718' WHERE `Level`='15';</v>
      </c>
      <c r="S24" t="str">
        <f t="shared" si="0"/>
        <v>UPDATE `siegeengine` SET `TimeMin`='14d 5h:43m:08' WHERE `Level`='15';</v>
      </c>
      <c r="T24" t="str">
        <f t="shared" si="0"/>
        <v>UPDATE `siegeengine` SET `TimeInt`='1230188' WHERE `Level`='15';</v>
      </c>
      <c r="U24" t="str">
        <f t="shared" si="0"/>
        <v>UPDATE `siegeengine` SET `Required`='Farm Lv15' WHERE `Level`='15';</v>
      </c>
      <c r="V24" t="str">
        <f t="shared" si="0"/>
        <v>UPDATE `siegeengine` SET `Unlock`='' WHERE `Level`='15';</v>
      </c>
      <c r="W24" t="str">
        <f t="shared" si="0"/>
        <v>UPDATE `siegeengine` SET `Unlock_ID`='0' WHERE `Level`='15';</v>
      </c>
      <c r="AC24" t="s">
        <v>394</v>
      </c>
      <c r="AD24" t="str">
        <f t="shared" si="2"/>
        <v>'15',</v>
      </c>
      <c r="AE24" t="str">
        <f t="shared" si="2"/>
        <v>'580938',</v>
      </c>
      <c r="AF24" t="str">
        <f t="shared" si="1"/>
        <v>'10418700',</v>
      </c>
      <c r="AG24" t="str">
        <f t="shared" si="1"/>
        <v>'8407422',</v>
      </c>
      <c r="AH24" t="str">
        <f t="shared" si="1"/>
        <v>'6427368',</v>
      </c>
      <c r="AI24" t="str">
        <f t="shared" si="1"/>
        <v>'3792718',</v>
      </c>
      <c r="AJ24" t="str">
        <f t="shared" si="1"/>
        <v>'14d 5h:43m:08',</v>
      </c>
      <c r="AK24" t="str">
        <f t="shared" si="1"/>
        <v>'1230188',</v>
      </c>
      <c r="AL24" t="str">
        <f t="shared" si="1"/>
        <v>'Farm Lv15',</v>
      </c>
      <c r="AM24" t="str">
        <f t="shared" si="1"/>
        <v>'',</v>
      </c>
      <c r="AN24" t="str">
        <f t="shared" si="3"/>
        <v>'0');</v>
      </c>
      <c r="AP24" t="str">
        <f t="shared" si="4"/>
        <v>INSERT INTO `SiegeEngine`(`Level`, `MightBonus`, `FoodCost`, `WoodCost`, `StoneCost`, `MetalCost`, `TimeMin`, `TimeInt`, `Required`, `Unlock`, `Unlock_ID`) VALUES ('15','580938','10418700','8407422','6427368','3792718','14d 5h:43m:08','1230188','Farm Lv15','','0');</v>
      </c>
    </row>
    <row r="25" spans="1:42" x14ac:dyDescent="0.25">
      <c r="A25" s="6">
        <v>16</v>
      </c>
      <c r="B25" s="9">
        <v>871399</v>
      </c>
      <c r="C25" s="6">
        <v>15628036</v>
      </c>
      <c r="D25" s="6">
        <v>12611098</v>
      </c>
      <c r="E25" s="6">
        <v>9641042</v>
      </c>
      <c r="F25" s="6">
        <v>5689067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`siegeengine` SET `MightBonus`='871399' WHERE `Level`='16';</v>
      </c>
      <c r="O25" t="str">
        <f t="shared" si="0"/>
        <v>UPDATE `siegeengine` SET `FoodCost`='15628036' WHERE `Level`='16';</v>
      </c>
      <c r="P25" t="str">
        <f t="shared" si="0"/>
        <v>UPDATE `siegeengine` SET `WoodCost`='12611098' WHERE `Level`='16';</v>
      </c>
      <c r="Q25" t="str">
        <f t="shared" si="0"/>
        <v>UPDATE `siegeengine` SET `StoneCost`='9641042' WHERE `Level`='16';</v>
      </c>
      <c r="R25" t="str">
        <f t="shared" si="0"/>
        <v>UPDATE `siegeengine` SET `MetalCost`='5689067' WHERE `Level`='16';</v>
      </c>
      <c r="S25" t="str">
        <f t="shared" si="0"/>
        <v>UPDATE `siegeengine` SET `TimeMin`='21d 8h:34m:42' WHERE `Level`='16';</v>
      </c>
      <c r="T25" t="str">
        <f t="shared" si="0"/>
        <v>UPDATE `siegeengine` SET `TimeInt`='1845282' WHERE `Level`='16';</v>
      </c>
      <c r="U25" t="str">
        <f t="shared" si="0"/>
        <v>UPDATE `siegeengine` SET `Required`='Farm Lv16' WHERE `Level`='16';</v>
      </c>
      <c r="V25" t="str">
        <f t="shared" si="0"/>
        <v>UPDATE `siegeengine` SET `Unlock`='' WHERE `Level`='16';</v>
      </c>
      <c r="W25" t="str">
        <f t="shared" si="0"/>
        <v>UPDATE `siegeengine` SET `Unlock_ID`='0' WHERE `Level`='16';</v>
      </c>
      <c r="AC25" t="s">
        <v>394</v>
      </c>
      <c r="AD25" t="str">
        <f t="shared" si="2"/>
        <v>'16',</v>
      </c>
      <c r="AE25" t="str">
        <f t="shared" si="2"/>
        <v>'871399',</v>
      </c>
      <c r="AF25" t="str">
        <f t="shared" si="1"/>
        <v>'15628036',</v>
      </c>
      <c r="AG25" t="str">
        <f t="shared" si="1"/>
        <v>'12611098',</v>
      </c>
      <c r="AH25" t="str">
        <f t="shared" si="1"/>
        <v>'9641042',</v>
      </c>
      <c r="AI25" t="str">
        <f t="shared" si="1"/>
        <v>'5689067',</v>
      </c>
      <c r="AJ25" t="str">
        <f t="shared" si="1"/>
        <v>'21d 8h:34m:42',</v>
      </c>
      <c r="AK25" t="str">
        <f t="shared" si="1"/>
        <v>'1845282',</v>
      </c>
      <c r="AL25" t="str">
        <f t="shared" si="1"/>
        <v>'Farm Lv16',</v>
      </c>
      <c r="AM25" t="str">
        <f t="shared" si="1"/>
        <v>'',</v>
      </c>
      <c r="AN25" t="str">
        <f t="shared" si="3"/>
        <v>'0');</v>
      </c>
      <c r="AP25" t="str">
        <f t="shared" si="4"/>
        <v>INSERT INTO `SiegeEngine`(`Level`, `MightBonus`, `FoodCost`, `WoodCost`, `StoneCost`, `MetalCost`, `TimeMin`, `TimeInt`, `Required`, `Unlock`, `Unlock_ID`) VALUES ('16','871399','15628036','12611098','9641042','5689067','21d 8h:34m:42','1845282','Farm Lv16','','0');</v>
      </c>
    </row>
    <row r="26" spans="1:42" x14ac:dyDescent="0.25">
      <c r="A26" s="6">
        <v>17</v>
      </c>
      <c r="B26" s="9">
        <v>1742781</v>
      </c>
      <c r="C26" s="6">
        <v>31256033</v>
      </c>
      <c r="D26" s="6">
        <v>25222169</v>
      </c>
      <c r="E26" s="6">
        <v>19282060</v>
      </c>
      <c r="F26" s="6">
        <v>11378112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`siegeengine` SET `MightBonus`='1742781' WHERE `Level`='17';</v>
      </c>
      <c r="O26" t="str">
        <f t="shared" si="0"/>
        <v>UPDATE `siegeengine` SET `FoodCost`='31256033' WHERE `Level`='17';</v>
      </c>
      <c r="P26" t="str">
        <f t="shared" si="0"/>
        <v>UPDATE `siegeengine` SET `WoodCost`='25222169' WHERE `Level`='17';</v>
      </c>
      <c r="Q26" t="str">
        <f t="shared" si="0"/>
        <v>UPDATE `siegeengine` SET `StoneCost`='19282060' WHERE `Level`='17';</v>
      </c>
      <c r="R26" t="str">
        <f t="shared" si="0"/>
        <v>UPDATE `siegeengine` SET `MetalCost`='11378112' WHERE `Level`='17';</v>
      </c>
      <c r="S26" t="str">
        <f t="shared" si="0"/>
        <v>UPDATE `siegeengine` SET `TimeMin`='42d 17h:9m:23' WHERE `Level`='17';</v>
      </c>
      <c r="T26" t="str">
        <f t="shared" si="0"/>
        <v>UPDATE `siegeengine` SET `TimeInt`='3690563' WHERE `Level`='17';</v>
      </c>
      <c r="U26" t="str">
        <f t="shared" si="0"/>
        <v>UPDATE `siegeengine` SET `Required`='Farm Lv17' WHERE `Level`='17';</v>
      </c>
      <c r="V26" t="str">
        <f t="shared" si="0"/>
        <v>UPDATE `siegeengine` SET `Unlock`='' WHERE `Level`='17';</v>
      </c>
      <c r="W26" t="str">
        <f t="shared" si="0"/>
        <v>UPDATE `siegeengine` SET `Unlock_ID`='0' WHERE `Level`='17';</v>
      </c>
      <c r="AC26" t="s">
        <v>394</v>
      </c>
      <c r="AD26" t="str">
        <f t="shared" si="2"/>
        <v>'17',</v>
      </c>
      <c r="AE26" t="str">
        <f t="shared" si="2"/>
        <v>'1742781',</v>
      </c>
      <c r="AF26" t="str">
        <f t="shared" si="2"/>
        <v>'31256033',</v>
      </c>
      <c r="AG26" t="str">
        <f t="shared" si="2"/>
        <v>'25222169',</v>
      </c>
      <c r="AH26" t="str">
        <f t="shared" si="2"/>
        <v>'19282060',</v>
      </c>
      <c r="AI26" t="str">
        <f t="shared" si="2"/>
        <v>'11378112',</v>
      </c>
      <c r="AJ26" t="str">
        <f t="shared" si="2"/>
        <v>'42d 17h:9m:23',</v>
      </c>
      <c r="AK26" t="str">
        <f t="shared" si="2"/>
        <v>'3690563',</v>
      </c>
      <c r="AL26" t="str">
        <f t="shared" si="2"/>
        <v>'Farm Lv17',</v>
      </c>
      <c r="AM26" t="str">
        <f t="shared" si="2"/>
        <v>'',</v>
      </c>
      <c r="AN26" t="str">
        <f t="shared" si="3"/>
        <v>'0');</v>
      </c>
      <c r="AP26" t="str">
        <f t="shared" si="4"/>
        <v>INSERT INTO `SiegeEngine`(`Level`, `MightBonus`, `FoodCost`, `WoodCost`, `StoneCost`, `MetalCost`, `TimeMin`, `TimeInt`, `Required`, `Unlock`, `Unlock_ID`) VALUES ('17','1742781','31256033','25222169','19282060','11378112','42d 17h:9m:23','3690563','Farm Lv17','','0');</v>
      </c>
    </row>
    <row r="27" spans="1:42" x14ac:dyDescent="0.25">
      <c r="A27" s="6">
        <v>18</v>
      </c>
      <c r="B27" s="9">
        <v>2614164</v>
      </c>
      <c r="C27" s="6">
        <v>46883831</v>
      </c>
      <c r="D27" s="6">
        <v>37833241</v>
      </c>
      <c r="E27" s="6">
        <v>28923327</v>
      </c>
      <c r="F27" s="6">
        <v>17067136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`siegeengine` SET `MightBonus`='2614164' WHERE `Level`='18';</v>
      </c>
      <c r="O27" t="str">
        <f t="shared" si="0"/>
        <v>UPDATE `siegeengine` SET `FoodCost`='46883831' WHERE `Level`='18';</v>
      </c>
      <c r="P27" t="str">
        <f t="shared" si="0"/>
        <v>UPDATE `siegeengine` SET `WoodCost`='37833241' WHERE `Level`='18';</v>
      </c>
      <c r="Q27" t="str">
        <f t="shared" si="0"/>
        <v>UPDATE `siegeengine` SET `StoneCost`='28923327' WHERE `Level`='18';</v>
      </c>
      <c r="R27" t="str">
        <f t="shared" si="0"/>
        <v>UPDATE `siegeengine` SET `MetalCost`='17067136' WHERE `Level`='18';</v>
      </c>
      <c r="S27" t="str">
        <f t="shared" si="0"/>
        <v>UPDATE `siegeengine` SET `TimeMin`='64d 1h:44m:4' WHERE `Level`='18';</v>
      </c>
      <c r="T27" t="str">
        <f t="shared" si="0"/>
        <v>UPDATE `siegeengine` SET `TimeInt`='5535844' WHERE `Level`='18';</v>
      </c>
      <c r="U27" t="str">
        <f t="shared" si="0"/>
        <v>UPDATE `siegeengine` SET `Required`='Farm Lv18' WHERE `Level`='18';</v>
      </c>
      <c r="V27" t="str">
        <f t="shared" si="0"/>
        <v>UPDATE `siegeengine` SET `Unlock`='' WHERE `Level`='18';</v>
      </c>
      <c r="W27" t="str">
        <f t="shared" si="0"/>
        <v>UPDATE `siegeengine` SET `Unlock_ID`='0' WHERE `Level`='18';</v>
      </c>
      <c r="AC27" t="s">
        <v>394</v>
      </c>
      <c r="AD27" t="str">
        <f t="shared" si="2"/>
        <v>'18',</v>
      </c>
      <c r="AE27" t="str">
        <f t="shared" si="2"/>
        <v>'2614164',</v>
      </c>
      <c r="AF27" t="str">
        <f t="shared" si="2"/>
        <v>'46883831',</v>
      </c>
      <c r="AG27" t="str">
        <f t="shared" si="2"/>
        <v>'37833241',</v>
      </c>
      <c r="AH27" t="str">
        <f t="shared" si="2"/>
        <v>'28923327',</v>
      </c>
      <c r="AI27" t="str">
        <f t="shared" si="2"/>
        <v>'17067136',</v>
      </c>
      <c r="AJ27" t="str">
        <f t="shared" si="2"/>
        <v>'64d 1h:44m:4',</v>
      </c>
      <c r="AK27" t="str">
        <f t="shared" si="2"/>
        <v>'5535844',</v>
      </c>
      <c r="AL27" t="str">
        <f t="shared" si="2"/>
        <v>'Farm Lv18',</v>
      </c>
      <c r="AM27" t="str">
        <f t="shared" si="2"/>
        <v>'',</v>
      </c>
      <c r="AN27" t="str">
        <f t="shared" si="3"/>
        <v>'0');</v>
      </c>
      <c r="AP27" t="str">
        <f t="shared" si="4"/>
        <v>INSERT INTO `SiegeEngine`(`Level`, `MightBonus`, `FoodCost`, `WoodCost`, `StoneCost`, `MetalCost`, `TimeMin`, `TimeInt`, `Required`, `Unlock`, `Unlock_ID`) VALUES ('18','2614164','46883831','37833241','28923327','17067136','64d 1h:44m:4','5535844','Farm Lv18','','0');</v>
      </c>
    </row>
    <row r="28" spans="1:42" x14ac:dyDescent="0.25">
      <c r="A28" s="6">
        <v>19</v>
      </c>
      <c r="B28" s="9">
        <v>5228313</v>
      </c>
      <c r="C28" s="6">
        <v>93767982</v>
      </c>
      <c r="D28" s="6">
        <v>75665862</v>
      </c>
      <c r="E28" s="6">
        <v>57846834</v>
      </c>
      <c r="F28" s="6">
        <v>34134293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`siegeengine` SET `MightBonus`='5228313' WHERE `Level`='19';</v>
      </c>
      <c r="O28" t="str">
        <f t="shared" si="0"/>
        <v>UPDATE `siegeengine` SET `FoodCost`='93767982' WHERE `Level`='19';</v>
      </c>
      <c r="P28" t="str">
        <f t="shared" si="0"/>
        <v>UPDATE `siegeengine` SET `WoodCost`='75665862' WHERE `Level`='19';</v>
      </c>
      <c r="Q28" t="str">
        <f t="shared" si="0"/>
        <v>UPDATE `siegeengine` SET `StoneCost`='57846834' WHERE `Level`='19';</v>
      </c>
      <c r="R28" t="str">
        <f t="shared" si="0"/>
        <v>UPDATE `siegeengine` SET `MetalCost`='34134293' WHERE `Level`='19';</v>
      </c>
      <c r="S28" t="str">
        <f t="shared" si="0"/>
        <v>UPDATE `siegeengine` SET `TimeMin`='128d 3h:28m:8' WHERE `Level`='19';</v>
      </c>
      <c r="T28" t="str">
        <f t="shared" si="0"/>
        <v>UPDATE `siegeengine` SET `TimeInt`='11071688' WHERE `Level`='19';</v>
      </c>
      <c r="U28" t="str">
        <f t="shared" si="0"/>
        <v>UPDATE `siegeengine` SET `Required`='Farm Lv19' WHERE `Level`='19';</v>
      </c>
      <c r="V28" t="str">
        <f t="shared" si="0"/>
        <v>UPDATE `siegeengine` SET `Unlock`='' WHERE `Level`='19';</v>
      </c>
      <c r="W28" t="str">
        <f t="shared" si="0"/>
        <v>UPDATE `siegeengine` SET `Unlock_ID`='0' WHERE `Level`='19';</v>
      </c>
      <c r="AC28" t="s">
        <v>394</v>
      </c>
      <c r="AD28" t="str">
        <f t="shared" si="2"/>
        <v>'19',</v>
      </c>
      <c r="AE28" t="str">
        <f t="shared" si="2"/>
        <v>'5228313',</v>
      </c>
      <c r="AF28" t="str">
        <f t="shared" si="2"/>
        <v>'93767982',</v>
      </c>
      <c r="AG28" t="str">
        <f t="shared" si="2"/>
        <v>'75665862',</v>
      </c>
      <c r="AH28" t="str">
        <f t="shared" si="2"/>
        <v>'57846834',</v>
      </c>
      <c r="AI28" t="str">
        <f t="shared" si="2"/>
        <v>'34134293',</v>
      </c>
      <c r="AJ28" t="str">
        <f t="shared" si="2"/>
        <v>'128d 3h:28m:8',</v>
      </c>
      <c r="AK28" t="str">
        <f t="shared" si="2"/>
        <v>'11071688',</v>
      </c>
      <c r="AL28" t="str">
        <f t="shared" si="2"/>
        <v>'Farm Lv19',</v>
      </c>
      <c r="AM28" t="str">
        <f t="shared" si="2"/>
        <v>'',</v>
      </c>
      <c r="AN28" t="str">
        <f t="shared" si="3"/>
        <v>'0');</v>
      </c>
      <c r="AP28" t="str">
        <f t="shared" si="4"/>
        <v>INSERT INTO `SiegeEngine`(`Level`, `MightBonus`, `FoodCost`, `WoodCost`, `StoneCost`, `MetalCost`, `TimeMin`, `TimeInt`, `Required`, `Unlock`, `Unlock_ID`) VALUES ('19','5228313','93767982','75665862','57846834','34134293','128d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380</v>
      </c>
      <c r="K29" s="91">
        <v>34</v>
      </c>
      <c r="N29" t="str">
        <f t="shared" si="0"/>
        <v>UPDATE `siegeengine` SET `MightBonus`='0' WHERE `Level`='20';</v>
      </c>
      <c r="O29" t="str">
        <f t="shared" si="0"/>
        <v>UPDATE `siegeengine` SET `FoodCost`='0' WHERE `Level`='20';</v>
      </c>
      <c r="P29" t="str">
        <f t="shared" si="0"/>
        <v>UPDATE `siegeengine` SET `WoodCost`='0' WHERE `Level`='20';</v>
      </c>
      <c r="Q29" t="str">
        <f t="shared" si="0"/>
        <v>UPDATE `siegeengine` SET `StoneCost`='0' WHERE `Level`='20';</v>
      </c>
      <c r="R29" t="str">
        <f t="shared" si="0"/>
        <v>UPDATE `siegeengine` SET `MetalCost`='0' WHERE `Level`='20';</v>
      </c>
      <c r="S29" t="str">
        <f t="shared" si="0"/>
        <v>UPDATE `siegeengine` SET `TimeMin`='0' WHERE `Level`='20';</v>
      </c>
      <c r="T29" t="str">
        <f t="shared" si="0"/>
        <v>UPDATE `siegeengine` SET `TimeInt`='0' WHERE `Level`='20';</v>
      </c>
      <c r="U29" t="str">
        <f t="shared" si="0"/>
        <v>UPDATE `siegeengine` SET `Required`='' WHERE `Level`='20';</v>
      </c>
      <c r="V29" t="str">
        <f t="shared" si="0"/>
        <v>UPDATE `siegeengine` SET `Unlock`='WarDestroyer' WHERE `Level`='20';</v>
      </c>
      <c r="W29" t="str">
        <f t="shared" si="0"/>
        <v>UPDATE `siegeengine` SET `Unlock_ID`='34' WHERE `Level`='20';</v>
      </c>
      <c r="AC29" t="s">
        <v>394</v>
      </c>
      <c r="AD29" t="str">
        <f t="shared" si="2"/>
        <v>'20',</v>
      </c>
      <c r="AE29" t="str">
        <f t="shared" si="2"/>
        <v>'0',</v>
      </c>
      <c r="AF29" t="str">
        <f t="shared" si="2"/>
        <v>'0',</v>
      </c>
      <c r="AG29" t="str">
        <f t="shared" si="2"/>
        <v>'0',</v>
      </c>
      <c r="AH29" t="str">
        <f t="shared" si="2"/>
        <v>'0',</v>
      </c>
      <c r="AI29" t="str">
        <f t="shared" si="2"/>
        <v>'0',</v>
      </c>
      <c r="AJ29" t="str">
        <f t="shared" si="2"/>
        <v>'0',</v>
      </c>
      <c r="AK29" t="str">
        <f t="shared" si="2"/>
        <v>'0',</v>
      </c>
      <c r="AL29" t="str">
        <f t="shared" si="2"/>
        <v>'',</v>
      </c>
      <c r="AM29" t="str">
        <f t="shared" si="2"/>
        <v>'WarDestroyer',</v>
      </c>
      <c r="AN29" t="str">
        <f t="shared" si="3"/>
        <v>'34');</v>
      </c>
      <c r="AP29" t="str">
        <f t="shared" si="4"/>
        <v>INSERT INTO `SiegeEngine`(`Level`, `MightBonus`, `FoodCost`, `WoodCost`, `StoneCost`, `MetalCost`, `TimeMin`, `TimeInt`, `Required`, `Unlock`, `Unlock_ID`) VALUES ('20','0','0','0','0','0','0','0','','WarDestroyer','34');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147</v>
      </c>
      <c r="B32" s="21" t="s">
        <v>370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D33" s="3">
        <v>2</v>
      </c>
      <c r="E33" s="3">
        <v>2</v>
      </c>
      <c r="F33" s="3">
        <v>7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t="s">
        <v>403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384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  <c r="AK34" t="s">
        <v>403</v>
      </c>
      <c r="AL34" t="str">
        <f>CONCATENATE("'",A34,"',")</f>
        <v>'Level',</v>
      </c>
      <c r="AM34" t="str">
        <f t="shared" ref="AM34:AT49" si="5">CONCATENATE("'",B34,"',")</f>
        <v>'TrainingTime',</v>
      </c>
      <c r="AN34" t="str">
        <f t="shared" si="5"/>
        <v>'MightBonus',</v>
      </c>
      <c r="AO34" t="str">
        <f t="shared" si="5"/>
        <v>'Attack',</v>
      </c>
      <c r="AP34" t="str">
        <f t="shared" si="5"/>
        <v>'Defend',</v>
      </c>
      <c r="AQ34" t="str">
        <f t="shared" si="5"/>
        <v>'Health',</v>
      </c>
      <c r="AR34" t="str">
        <f t="shared" si="5"/>
        <v>'FoodCost',</v>
      </c>
      <c r="AS34" t="str">
        <f t="shared" si="5"/>
        <v>'WoodCost',</v>
      </c>
      <c r="AT34" t="str">
        <f>CONCATENATE("'",I34,"',")</f>
        <v>'StoneCost',</v>
      </c>
      <c r="AU34" t="str">
        <f t="shared" ref="AU34:AZ49" si="6">CONCATENATE("'",J34,"',")</f>
        <v>'MetalCost',</v>
      </c>
      <c r="AV34" t="str">
        <f t="shared" si="6"/>
        <v>'TimeMin',</v>
      </c>
      <c r="AW34" t="str">
        <f t="shared" si="6"/>
        <v>'TimeInt',</v>
      </c>
      <c r="AX34" t="str">
        <f t="shared" si="6"/>
        <v>'Required',</v>
      </c>
      <c r="AY34" t="str">
        <f t="shared" si="6"/>
        <v>'Required_ID',</v>
      </c>
      <c r="AZ34" t="str">
        <f t="shared" si="6"/>
        <v>'RequiredLevel',</v>
      </c>
      <c r="BA34" t="str">
        <f>CONCATENATE("'",P34,"');")</f>
        <v>'Unlock_ID');</v>
      </c>
    </row>
    <row r="35" spans="1:55" x14ac:dyDescent="0.25">
      <c r="A35" s="18">
        <v>1</v>
      </c>
      <c r="B35" s="73">
        <v>120</v>
      </c>
      <c r="C35" s="120">
        <v>170</v>
      </c>
      <c r="D35" s="18">
        <v>2.15</v>
      </c>
      <c r="E35" s="18">
        <v>2.1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AD54" si="7">CONCATENATE($Q$34,R$34,$Q$35,C35,$Q$36,$A35,$Q$37)</f>
        <v>UPDATE `Ballista` SET `MightBonus`='170' WHERE `Level`='1';</v>
      </c>
      <c r="S35" t="str">
        <f t="shared" si="7"/>
        <v>UPDATE `Ballista` SET `Attack`='2.15' WHERE `Level`='1';</v>
      </c>
      <c r="T35" t="str">
        <f t="shared" si="7"/>
        <v>UPDATE `Ballista` SET `Defend`='2.1' WHERE `Level`='1';</v>
      </c>
      <c r="U35" t="str">
        <f t="shared" si="7"/>
        <v>UPDATE `Ballista` SET `Health`='7.2' WHERE `Level`='1';</v>
      </c>
      <c r="V35" t="str">
        <f t="shared" si="7"/>
        <v>UPDATE `Ballista` SET `FoodCost`='1890' WHERE `Level`='1';</v>
      </c>
      <c r="W35" t="str">
        <f t="shared" si="7"/>
        <v>UPDATE `Ballista` SET `WoodCost`='1470' WHERE `Level`='1';</v>
      </c>
      <c r="X35" t="str">
        <f t="shared" si="7"/>
        <v>UPDATE `Ballista` SET `StoneCost`='3260' WHERE `Level`='1';</v>
      </c>
      <c r="Y35" t="str">
        <f t="shared" si="7"/>
        <v>UPDATE `Ballista` SET `MetalCost`='1810' WHERE `Level`='1';</v>
      </c>
      <c r="Z35" t="str">
        <f t="shared" si="7"/>
        <v>UPDATE `Ballista` SET `TimeMin`='06m:00' WHERE `Level`='1';</v>
      </c>
      <c r="AA35" t="str">
        <f t="shared" si="7"/>
        <v>UPDATE `Ballista` SET `TimeInt`='360' WHERE `Level`='1';</v>
      </c>
      <c r="AB35" t="str">
        <f t="shared" si="7"/>
        <v>UPDATE `Ballista` SET `Required`='' WHERE `Level`='1';</v>
      </c>
      <c r="AC35" t="str">
        <f t="shared" si="7"/>
        <v>UPDATE `Ballista` SET `Required_ID`='0' WHERE `Level`='1';</v>
      </c>
      <c r="AD35" t="str">
        <f t="shared" si="7"/>
        <v>UPDATE `Ballista` SET `RequiredLevel`='0' WHERE `Level`='1';</v>
      </c>
      <c r="AK35" t="s">
        <v>403</v>
      </c>
      <c r="AL35" t="str">
        <f t="shared" ref="AL35:AZ53" si="8">CONCATENATE("'",A35,"',")</f>
        <v>'1',</v>
      </c>
      <c r="AM35" t="str">
        <f t="shared" si="5"/>
        <v>'120',</v>
      </c>
      <c r="AN35" t="str">
        <f t="shared" si="5"/>
        <v>'170',</v>
      </c>
      <c r="AO35" t="str">
        <f t="shared" si="5"/>
        <v>'2.15',</v>
      </c>
      <c r="AP35" t="str">
        <f t="shared" si="5"/>
        <v>'2.1',</v>
      </c>
      <c r="AQ35" t="str">
        <f t="shared" si="5"/>
        <v>'7.2',</v>
      </c>
      <c r="AR35" t="str">
        <f t="shared" si="5"/>
        <v>'1890',</v>
      </c>
      <c r="AS35" t="str">
        <f t="shared" si="5"/>
        <v>'1470',</v>
      </c>
      <c r="AT35" t="str">
        <f t="shared" si="5"/>
        <v>'3260',</v>
      </c>
      <c r="AU35" t="str">
        <f t="shared" si="6"/>
        <v>'1810',</v>
      </c>
      <c r="AV35" t="str">
        <f t="shared" si="6"/>
        <v>'06m:00',</v>
      </c>
      <c r="AW35" t="str">
        <f t="shared" si="6"/>
        <v>'360',</v>
      </c>
      <c r="AX35" t="str">
        <f t="shared" si="6"/>
        <v>'',</v>
      </c>
      <c r="AY35" t="str">
        <f t="shared" si="6"/>
        <v>'0',</v>
      </c>
      <c r="AZ35" t="str">
        <f t="shared" si="6"/>
        <v>'0',</v>
      </c>
      <c r="BA35" t="str">
        <f t="shared" ref="BA35:BA53" si="9">CONCATENATE("'",P35,"');")</f>
        <v>'0');</v>
      </c>
      <c r="BC35" t="str">
        <f t="shared" ref="BC35:BC53" si="10">CONCATENATE(AK35,AL35,AM35,AN35,AO35,AP35,AQ35,AR35,AS35,AT35,AU35,AV35,AW35,AX35,AY35,AZ35,BA35)</f>
        <v>INSERT INTO `Ballista`(`Level`, `TrainingTime`, `MightBonus`, `Attack`, `Defend`, `Health`, `FoodCost`, `WoodCost`, `StoneCost`, `MetalCost`, `TimeMin`, `TimeInt`, `Required`, `Required_ID`, `RequiredLevel`, `Unlock_ID`) VALUES ('1','120','170','2.15','2.1','7.2','1890','1470','3260','1810','06m:00','360','','0','0','0');</v>
      </c>
    </row>
    <row r="36" spans="1:55" x14ac:dyDescent="0.25">
      <c r="A36" s="18">
        <v>2</v>
      </c>
      <c r="B36" s="73">
        <v>116</v>
      </c>
      <c r="C36" s="120">
        <v>424</v>
      </c>
      <c r="D36" s="18">
        <v>2.2999999999999998</v>
      </c>
      <c r="E36" s="18">
        <v>2.1500000000000004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7"/>
        <v>UPDATE `Ballista` SET `MightBonus`='424' WHERE `Level`='2';</v>
      </c>
      <c r="S36" t="str">
        <f t="shared" si="7"/>
        <v>UPDATE `Ballista` SET `Attack`='2.3' WHERE `Level`='2';</v>
      </c>
      <c r="T36" t="str">
        <f t="shared" si="7"/>
        <v>UPDATE `Ballista` SET `Defend`='2.15' WHERE `Level`='2';</v>
      </c>
      <c r="U36" t="str">
        <f t="shared" si="7"/>
        <v>UPDATE `Ballista` SET `Health`='7.45' WHERE `Level`='2';</v>
      </c>
      <c r="V36" t="str">
        <f t="shared" si="7"/>
        <v>UPDATE `Ballista` SET `FoodCost`='4854' WHERE `Level`='2';</v>
      </c>
      <c r="W36" t="str">
        <f t="shared" si="7"/>
        <v>UPDATE `Ballista` SET `WoodCost`='4767' WHERE `Level`='2';</v>
      </c>
      <c r="X36" t="str">
        <f t="shared" si="7"/>
        <v>UPDATE `Ballista` SET `StoneCost`='6808' WHERE `Level`='2';</v>
      </c>
      <c r="Y36" t="str">
        <f t="shared" si="7"/>
        <v>UPDATE `Ballista` SET `MetalCost`='4718' WHERE `Level`='2';</v>
      </c>
      <c r="Z36" t="str">
        <f t="shared" si="7"/>
        <v>UPDATE `Ballista` SET `TimeMin`='15m:00' WHERE `Level`='2';</v>
      </c>
      <c r="AA36" t="str">
        <f t="shared" si="7"/>
        <v>UPDATE `Ballista` SET `TimeInt`='900' WHERE `Level`='2';</v>
      </c>
      <c r="AB36" t="str">
        <f t="shared" si="7"/>
        <v>UPDATE `Ballista` SET `Required`='' WHERE `Level`='2';</v>
      </c>
      <c r="AC36" t="str">
        <f t="shared" si="7"/>
        <v>UPDATE `Ballista` SET `Required_ID`='0' WHERE `Level`='2';</v>
      </c>
      <c r="AD36" t="str">
        <f t="shared" si="7"/>
        <v>UPDATE `Ballista` SET `RequiredLevel`='0' WHERE `Level`='2';</v>
      </c>
      <c r="AK36" t="s">
        <v>403</v>
      </c>
      <c r="AL36" t="str">
        <f t="shared" si="8"/>
        <v>'2',</v>
      </c>
      <c r="AM36" t="str">
        <f t="shared" si="5"/>
        <v>'116',</v>
      </c>
      <c r="AN36" t="str">
        <f t="shared" si="5"/>
        <v>'424',</v>
      </c>
      <c r="AO36" t="str">
        <f t="shared" si="5"/>
        <v>'2.3',</v>
      </c>
      <c r="AP36" t="str">
        <f t="shared" si="5"/>
        <v>'2.15',</v>
      </c>
      <c r="AQ36" t="str">
        <f t="shared" si="5"/>
        <v>'7.45',</v>
      </c>
      <c r="AR36" t="str">
        <f t="shared" si="5"/>
        <v>'4854',</v>
      </c>
      <c r="AS36" t="str">
        <f t="shared" si="5"/>
        <v>'4767',</v>
      </c>
      <c r="AT36" t="str">
        <f t="shared" si="5"/>
        <v>'6808',</v>
      </c>
      <c r="AU36" t="str">
        <f t="shared" si="6"/>
        <v>'4718',</v>
      </c>
      <c r="AV36" t="str">
        <f t="shared" si="6"/>
        <v>'15m:00',</v>
      </c>
      <c r="AW36" t="str">
        <f t="shared" si="6"/>
        <v>'900',</v>
      </c>
      <c r="AX36" t="str">
        <f t="shared" si="6"/>
        <v>'',</v>
      </c>
      <c r="AY36" t="str">
        <f t="shared" si="6"/>
        <v>'0',</v>
      </c>
      <c r="AZ36" t="str">
        <f t="shared" si="6"/>
        <v>'0',</v>
      </c>
      <c r="BA36" t="str">
        <f t="shared" si="9"/>
        <v>'0');</v>
      </c>
      <c r="BC3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('2','116','424','2.3','2.15','7.45','4854','4767','6808','4718','15m:00','900','','0','0','0');</v>
      </c>
    </row>
    <row r="37" spans="1:55" x14ac:dyDescent="0.25">
      <c r="A37" s="18">
        <v>3</v>
      </c>
      <c r="B37" s="73">
        <v>112</v>
      </c>
      <c r="C37" s="120">
        <v>680</v>
      </c>
      <c r="D37" s="18">
        <v>2.4499999999999997</v>
      </c>
      <c r="E37" s="18">
        <v>2.2000000000000002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7"/>
        <v>UPDATE `Ballista` SET `MightBonus`='680' WHERE `Level`='3';</v>
      </c>
      <c r="S37" t="str">
        <f t="shared" si="7"/>
        <v>UPDATE `Ballista` SET `Attack`='2.45' WHERE `Level`='3';</v>
      </c>
      <c r="T37" t="str">
        <f t="shared" si="7"/>
        <v>UPDATE `Ballista` SET `Defend`='2.2' WHERE `Level`='3';</v>
      </c>
      <c r="U37" t="str">
        <f t="shared" si="7"/>
        <v>UPDATE `Ballista` SET `Health`='7.65' WHERE `Level`='3';</v>
      </c>
      <c r="V37" t="str">
        <f t="shared" si="7"/>
        <v>UPDATE `Ballista` SET `FoodCost`='7754' WHERE `Level`='3';</v>
      </c>
      <c r="W37" t="str">
        <f t="shared" si="7"/>
        <v>UPDATE `Ballista` SET `WoodCost`='7725' WHERE `Level`='3';</v>
      </c>
      <c r="X37" t="str">
        <f t="shared" si="7"/>
        <v>UPDATE `Ballista` SET `StoneCost`='10880' WHERE `Level`='3';</v>
      </c>
      <c r="Y37" t="str">
        <f t="shared" si="7"/>
        <v>UPDATE `Ballista` SET `MetalCost`='7566' WHERE `Level`='3';</v>
      </c>
      <c r="Z37" t="str">
        <f t="shared" si="7"/>
        <v>UPDATE `Ballista` SET `TimeMin`='24m:00' WHERE `Level`='3';</v>
      </c>
      <c r="AA37" t="str">
        <f t="shared" si="7"/>
        <v>UPDATE `Ballista` SET `TimeInt`='1440' WHERE `Level`='3';</v>
      </c>
      <c r="AB37" t="str">
        <f t="shared" si="7"/>
        <v>UPDATE `Ballista` SET `Required`='' WHERE `Level`='3';</v>
      </c>
      <c r="AC37" t="str">
        <f t="shared" si="7"/>
        <v>UPDATE `Ballista` SET `Required_ID`='0' WHERE `Level`='3';</v>
      </c>
      <c r="AD37" t="str">
        <f t="shared" si="7"/>
        <v>UPDATE `Ballista` SET `RequiredLevel`='0' WHERE `Level`='3';</v>
      </c>
      <c r="AK37" t="s">
        <v>403</v>
      </c>
      <c r="AL37" t="str">
        <f t="shared" si="8"/>
        <v>'3',</v>
      </c>
      <c r="AM37" t="str">
        <f t="shared" si="5"/>
        <v>'112',</v>
      </c>
      <c r="AN37" t="str">
        <f t="shared" si="5"/>
        <v>'680',</v>
      </c>
      <c r="AO37" t="str">
        <f t="shared" si="5"/>
        <v>'2.45',</v>
      </c>
      <c r="AP37" t="str">
        <f t="shared" si="5"/>
        <v>'2.2',</v>
      </c>
      <c r="AQ37" t="str">
        <f t="shared" si="5"/>
        <v>'7.65',</v>
      </c>
      <c r="AR37" t="str">
        <f t="shared" si="5"/>
        <v>'7754',</v>
      </c>
      <c r="AS37" t="str">
        <f t="shared" si="5"/>
        <v>'7725',</v>
      </c>
      <c r="AT37" t="str">
        <f t="shared" si="5"/>
        <v>'10880',</v>
      </c>
      <c r="AU37" t="str">
        <f t="shared" si="6"/>
        <v>'7566',</v>
      </c>
      <c r="AV37" t="str">
        <f t="shared" si="6"/>
        <v>'24m:00',</v>
      </c>
      <c r="AW37" t="str">
        <f t="shared" si="6"/>
        <v>'1440',</v>
      </c>
      <c r="AX37" t="str">
        <f t="shared" si="6"/>
        <v>'',</v>
      </c>
      <c r="AY37" t="str">
        <f t="shared" si="6"/>
        <v>'0',</v>
      </c>
      <c r="AZ37" t="str">
        <f t="shared" si="6"/>
        <v>'0',</v>
      </c>
      <c r="BA37" t="str">
        <f t="shared" si="9"/>
        <v>'0');</v>
      </c>
      <c r="BC3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('3','112','680','2.45','2.2','7.65','7754','7725','10880','7566','24m:00','1440','','0','0','0');</v>
      </c>
    </row>
    <row r="38" spans="1:55" x14ac:dyDescent="0.25">
      <c r="A38" s="18">
        <v>4</v>
      </c>
      <c r="B38" s="73">
        <v>108</v>
      </c>
      <c r="C38" s="120">
        <v>1699</v>
      </c>
      <c r="D38" s="18">
        <v>2.5999999999999996</v>
      </c>
      <c r="E38" s="18">
        <v>2.25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7"/>
        <v>UPDATE `Ballista` SET `MightBonus`='1699' WHERE `Level`='4';</v>
      </c>
      <c r="S38" t="str">
        <f t="shared" si="7"/>
        <v>UPDATE `Ballista` SET `Attack`='2.6' WHERE `Level`='4';</v>
      </c>
      <c r="T38" t="str">
        <f t="shared" si="7"/>
        <v>UPDATE `Ballista` SET `Defend`='2.25' WHERE `Level`='4';</v>
      </c>
      <c r="U38" t="str">
        <f t="shared" si="7"/>
        <v>UPDATE `Ballista` SET `Health`='7.85' WHERE `Level`='4';</v>
      </c>
      <c r="V38" t="str">
        <f t="shared" si="7"/>
        <v>UPDATE `Ballista` SET `FoodCost`='19306' WHERE `Level`='4';</v>
      </c>
      <c r="W38" t="str">
        <f t="shared" si="7"/>
        <v>UPDATE `Ballista` SET `WoodCost`='18458' WHERE `Level`='4';</v>
      </c>
      <c r="X38" t="str">
        <f t="shared" si="7"/>
        <v>UPDATE `Ballista` SET `StoneCost`='28172' WHERE `Level`='4';</v>
      </c>
      <c r="Y38" t="str">
        <f t="shared" si="7"/>
        <v>UPDATE `Ballista` SET `MetalCost`='18962' WHERE `Level`='4';</v>
      </c>
      <c r="Z38" t="str">
        <f t="shared" si="7"/>
        <v>UPDATE `Ballista` SET `TimeMin`='1h:00m:00' WHERE `Level`='4';</v>
      </c>
      <c r="AA38" t="str">
        <f t="shared" si="7"/>
        <v>UPDATE `Ballista` SET `TimeInt`='3600' WHERE `Level`='4';</v>
      </c>
      <c r="AB38" t="str">
        <f t="shared" si="7"/>
        <v>UPDATE `Ballista` SET `Required`='' WHERE `Level`='4';</v>
      </c>
      <c r="AC38" t="str">
        <f t="shared" si="7"/>
        <v>UPDATE `Ballista` SET `Required_ID`='0' WHERE `Level`='4';</v>
      </c>
      <c r="AD38" t="str">
        <f t="shared" si="7"/>
        <v>UPDATE `Ballista` SET `RequiredLevel`='0' WHERE `Level`='4';</v>
      </c>
      <c r="AK38" t="s">
        <v>403</v>
      </c>
      <c r="AL38" t="str">
        <f t="shared" si="8"/>
        <v>'4',</v>
      </c>
      <c r="AM38" t="str">
        <f t="shared" si="5"/>
        <v>'108',</v>
      </c>
      <c r="AN38" t="str">
        <f t="shared" si="5"/>
        <v>'1699',</v>
      </c>
      <c r="AO38" t="str">
        <f t="shared" si="5"/>
        <v>'2.6',</v>
      </c>
      <c r="AP38" t="str">
        <f t="shared" si="5"/>
        <v>'2.25',</v>
      </c>
      <c r="AQ38" t="str">
        <f t="shared" si="5"/>
        <v>'7.85',</v>
      </c>
      <c r="AR38" t="str">
        <f t="shared" si="5"/>
        <v>'19306',</v>
      </c>
      <c r="AS38" t="str">
        <f t="shared" si="5"/>
        <v>'18458',</v>
      </c>
      <c r="AT38" t="str">
        <f t="shared" si="5"/>
        <v>'28172',</v>
      </c>
      <c r="AU38" t="str">
        <f t="shared" si="6"/>
        <v>'18962',</v>
      </c>
      <c r="AV38" t="str">
        <f t="shared" si="6"/>
        <v>'1h:00m:00',</v>
      </c>
      <c r="AW38" t="str">
        <f t="shared" si="6"/>
        <v>'3600',</v>
      </c>
      <c r="AX38" t="str">
        <f t="shared" si="6"/>
        <v>'',</v>
      </c>
      <c r="AY38" t="str">
        <f t="shared" si="6"/>
        <v>'0',</v>
      </c>
      <c r="AZ38" t="str">
        <f t="shared" si="6"/>
        <v>'0',</v>
      </c>
      <c r="BA38" t="str">
        <f t="shared" si="9"/>
        <v>'0');</v>
      </c>
      <c r="BC3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('4','108','1699','2.6','2.25','7.85','19306','18458','28172','18962','1h:00m:00','3600','','0','0','0');</v>
      </c>
    </row>
    <row r="39" spans="1:55" x14ac:dyDescent="0.25">
      <c r="A39" s="18">
        <v>5</v>
      </c>
      <c r="B39" s="73">
        <v>104</v>
      </c>
      <c r="C39" s="120">
        <v>2549</v>
      </c>
      <c r="D39" s="18">
        <v>2.7499999999999996</v>
      </c>
      <c r="E39" s="18">
        <v>2.3000000000000003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7"/>
        <v>UPDATE `Ballista` SET `MightBonus`='2549' WHERE `Level`='5';</v>
      </c>
      <c r="S39" t="str">
        <f t="shared" si="7"/>
        <v>UPDATE `Ballista` SET `Attack`='2.75' WHERE `Level`='5';</v>
      </c>
      <c r="T39" t="str">
        <f t="shared" si="7"/>
        <v>UPDATE `Ballista` SET `Defend`='2.3' WHERE `Level`='5';</v>
      </c>
      <c r="U39" t="str">
        <f t="shared" si="7"/>
        <v>UPDATE `Ballista` SET `Health`='8.05' WHERE `Level`='5';</v>
      </c>
      <c r="V39" t="str">
        <f t="shared" si="7"/>
        <v>UPDATE `Ballista` SET `FoodCost`='28974' WHERE `Level`='5';</v>
      </c>
      <c r="W39" t="str">
        <f t="shared" si="7"/>
        <v>UPDATE `Ballista` SET `WoodCost`='28252' WHERE `Level`='5';</v>
      </c>
      <c r="X39" t="str">
        <f t="shared" si="7"/>
        <v>UPDATE `Ballista` SET `StoneCost`='41748' WHERE `Level`='5';</v>
      </c>
      <c r="Y39" t="str">
        <f t="shared" si="7"/>
        <v>UPDATE `Ballista` SET `MetalCost`='28408' WHERE `Level`='5';</v>
      </c>
      <c r="Z39" t="str">
        <f t="shared" si="7"/>
        <v>UPDATE `Ballista` SET `TimeMin`='1h:30m:00' WHERE `Level`='5';</v>
      </c>
      <c r="AA39" t="str">
        <f t="shared" si="7"/>
        <v>UPDATE `Ballista` SET `TimeInt`='5400' WHERE `Level`='5';</v>
      </c>
      <c r="AB39" t="str">
        <f t="shared" si="7"/>
        <v>UPDATE `Ballista` SET `Required`='' WHERE `Level`='5';</v>
      </c>
      <c r="AC39" t="str">
        <f t="shared" si="7"/>
        <v>UPDATE `Ballista` SET `Required_ID`='0' WHERE `Level`='5';</v>
      </c>
      <c r="AD39" t="str">
        <f t="shared" si="7"/>
        <v>UPDATE `Ballista` SET `RequiredLevel`='0' WHERE `Level`='5';</v>
      </c>
      <c r="AK39" t="s">
        <v>403</v>
      </c>
      <c r="AL39" t="str">
        <f t="shared" si="8"/>
        <v>'5',</v>
      </c>
      <c r="AM39" t="str">
        <f t="shared" si="5"/>
        <v>'104',</v>
      </c>
      <c r="AN39" t="str">
        <f t="shared" si="5"/>
        <v>'2549',</v>
      </c>
      <c r="AO39" t="str">
        <f t="shared" si="5"/>
        <v>'2.75',</v>
      </c>
      <c r="AP39" t="str">
        <f t="shared" si="5"/>
        <v>'2.3',</v>
      </c>
      <c r="AQ39" t="str">
        <f t="shared" si="5"/>
        <v>'8.05',</v>
      </c>
      <c r="AR39" t="str">
        <f t="shared" si="5"/>
        <v>'28974',</v>
      </c>
      <c r="AS39" t="str">
        <f t="shared" si="5"/>
        <v>'28252',</v>
      </c>
      <c r="AT39" t="str">
        <f t="shared" si="5"/>
        <v>'41748',</v>
      </c>
      <c r="AU39" t="str">
        <f t="shared" si="6"/>
        <v>'28408',</v>
      </c>
      <c r="AV39" t="str">
        <f t="shared" si="6"/>
        <v>'1h:30m:00',</v>
      </c>
      <c r="AW39" t="str">
        <f t="shared" si="6"/>
        <v>'5400',</v>
      </c>
      <c r="AX39" t="str">
        <f t="shared" si="6"/>
        <v>'',</v>
      </c>
      <c r="AY39" t="str">
        <f t="shared" si="6"/>
        <v>'0',</v>
      </c>
      <c r="AZ39" t="str">
        <f t="shared" si="6"/>
        <v>'0',</v>
      </c>
      <c r="BA39" t="str">
        <f t="shared" si="9"/>
        <v>'0');</v>
      </c>
      <c r="BC3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('5','104','2549','2.75','2.3','8.05','28974','28252','41748','28408','1h:30m:00','5400','','0','0','0');</v>
      </c>
    </row>
    <row r="40" spans="1:55" x14ac:dyDescent="0.25">
      <c r="A40" s="18">
        <v>6</v>
      </c>
      <c r="B40" s="73">
        <v>100</v>
      </c>
      <c r="C40" s="120">
        <v>5099</v>
      </c>
      <c r="D40" s="18">
        <v>2.8999999999999995</v>
      </c>
      <c r="E40" s="18">
        <v>2.3500000000000005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7"/>
        <v>UPDATE `Ballista` SET `MightBonus`='5099' WHERE `Level`='6';</v>
      </c>
      <c r="S40" t="str">
        <f t="shared" si="7"/>
        <v>UPDATE `Ballista` SET `Attack`='2.9' WHERE `Level`='6';</v>
      </c>
      <c r="T40" t="str">
        <f t="shared" si="7"/>
        <v>UPDATE `Ballista` SET `Defend`='2.35' WHERE `Level`='6';</v>
      </c>
      <c r="U40" t="str">
        <f t="shared" si="7"/>
        <v>UPDATE `Ballista` SET `Health`='8.25' WHERE `Level`='6';</v>
      </c>
      <c r="V40" t="str">
        <f t="shared" si="7"/>
        <v>UPDATE `Ballista` SET `FoodCost`='58028' WHERE `Level`='6';</v>
      </c>
      <c r="W40" t="str">
        <f t="shared" si="7"/>
        <v>UPDATE `Ballista` SET `WoodCost`='56134' WHERE `Level`='6';</v>
      </c>
      <c r="X40" t="str">
        <f t="shared" si="7"/>
        <v>UPDATE `Ballista` SET `StoneCost`='81776' WHERE `Level`='6';</v>
      </c>
      <c r="Y40" t="str">
        <f t="shared" si="7"/>
        <v>UPDATE `Ballista` SET `MetalCost`='58946' WHERE `Level`='6';</v>
      </c>
      <c r="Z40" t="str">
        <f t="shared" si="7"/>
        <v>UPDATE `Ballista` SET `TimeMin`='3h:00m:00' WHERE `Level`='6';</v>
      </c>
      <c r="AA40" t="str">
        <f t="shared" si="7"/>
        <v>UPDATE `Ballista` SET `TimeInt`='10800' WHERE `Level`='6';</v>
      </c>
      <c r="AB40" t="str">
        <f t="shared" si="7"/>
        <v>UPDATE `Ballista` SET `Required`='' WHERE `Level`='6';</v>
      </c>
      <c r="AC40" t="str">
        <f t="shared" si="7"/>
        <v>UPDATE `Ballista` SET `Required_ID`='0' WHERE `Level`='6';</v>
      </c>
      <c r="AD40" t="str">
        <f t="shared" si="7"/>
        <v>UPDATE `Ballista` SET `RequiredLevel`='0' WHERE `Level`='6';</v>
      </c>
      <c r="AK40" t="s">
        <v>403</v>
      </c>
      <c r="AL40" t="str">
        <f t="shared" si="8"/>
        <v>'6',</v>
      </c>
      <c r="AM40" t="str">
        <f t="shared" si="5"/>
        <v>'100',</v>
      </c>
      <c r="AN40" t="str">
        <f t="shared" si="5"/>
        <v>'5099',</v>
      </c>
      <c r="AO40" t="str">
        <f t="shared" si="5"/>
        <v>'2.9',</v>
      </c>
      <c r="AP40" t="str">
        <f t="shared" si="5"/>
        <v>'2.35',</v>
      </c>
      <c r="AQ40" t="str">
        <f t="shared" si="5"/>
        <v>'8.25',</v>
      </c>
      <c r="AR40" t="str">
        <f t="shared" si="5"/>
        <v>'58028',</v>
      </c>
      <c r="AS40" t="str">
        <f t="shared" si="5"/>
        <v>'56134',</v>
      </c>
      <c r="AT40" t="str">
        <f t="shared" si="5"/>
        <v>'81776',</v>
      </c>
      <c r="AU40" t="str">
        <f t="shared" si="6"/>
        <v>'58946',</v>
      </c>
      <c r="AV40" t="str">
        <f t="shared" si="6"/>
        <v>'3h:00m:00',</v>
      </c>
      <c r="AW40" t="str">
        <f t="shared" si="6"/>
        <v>'10800',</v>
      </c>
      <c r="AX40" t="str">
        <f t="shared" si="6"/>
        <v>'',</v>
      </c>
      <c r="AY40" t="str">
        <f t="shared" si="6"/>
        <v>'0',</v>
      </c>
      <c r="AZ40" t="str">
        <f t="shared" si="6"/>
        <v>'0',</v>
      </c>
      <c r="BA40" t="str">
        <f t="shared" si="9"/>
        <v>'0');</v>
      </c>
      <c r="BC4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('6','100','5099','2.9','2.35','8.25','58028','56134','81776','58946','3h:00m:00','10800','','0','0','0');</v>
      </c>
    </row>
    <row r="41" spans="1:55" x14ac:dyDescent="0.25">
      <c r="A41" s="18">
        <v>7</v>
      </c>
      <c r="B41" s="73">
        <v>96</v>
      </c>
      <c r="C41" s="120">
        <v>7649</v>
      </c>
      <c r="D41" s="18">
        <v>3.0499999999999994</v>
      </c>
      <c r="E41" s="18">
        <v>2.4000000000000004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7"/>
        <v>UPDATE `Ballista` SET `MightBonus`='7649' WHERE `Level`='7';</v>
      </c>
      <c r="S41" t="str">
        <f t="shared" si="7"/>
        <v>UPDATE `Ballista` SET `Attack`='3.05' WHERE `Level`='7';</v>
      </c>
      <c r="T41" t="str">
        <f t="shared" si="7"/>
        <v>UPDATE `Ballista` SET `Defend`='2.4' WHERE `Level`='7';</v>
      </c>
      <c r="U41" t="str">
        <f t="shared" si="7"/>
        <v>UPDATE `Ballista` SET `Health`='8.45' WHERE `Level`='7';</v>
      </c>
      <c r="V41" t="str">
        <f t="shared" si="7"/>
        <v>UPDATE `Ballista` SET `FoodCost`='89482' WHERE `Level`='7';</v>
      </c>
      <c r="W41" t="str">
        <f t="shared" si="7"/>
        <v>UPDATE `Ballista` SET `WoodCost`='83266' WHERE `Level`='7';</v>
      </c>
      <c r="X41" t="str">
        <f t="shared" si="7"/>
        <v>UPDATE `Ballista` SET `StoneCost`='124204' WHERE `Level`='7';</v>
      </c>
      <c r="Y41" t="str">
        <f t="shared" si="7"/>
        <v>UPDATE `Ballista` SET `MetalCost`='85434' WHERE `Level`='7';</v>
      </c>
      <c r="Z41" t="str">
        <f t="shared" si="7"/>
        <v>UPDATE `Ballista` SET `TimeMin`='4h:30m:00' WHERE `Level`='7';</v>
      </c>
      <c r="AA41" t="str">
        <f t="shared" si="7"/>
        <v>UPDATE `Ballista` SET `TimeInt`='16200' WHERE `Level`='7';</v>
      </c>
      <c r="AB41" t="str">
        <f t="shared" si="7"/>
        <v>UPDATE `Ballista` SET `Required`='' WHERE `Level`='7';</v>
      </c>
      <c r="AC41" t="str">
        <f t="shared" si="7"/>
        <v>UPDATE `Ballista` SET `Required_ID`='0' WHERE `Level`='7';</v>
      </c>
      <c r="AD41" t="str">
        <f t="shared" si="7"/>
        <v>UPDATE `Ballista` SET `RequiredLevel`='0' WHERE `Level`='7';</v>
      </c>
      <c r="AK41" t="s">
        <v>403</v>
      </c>
      <c r="AL41" t="str">
        <f t="shared" si="8"/>
        <v>'7',</v>
      </c>
      <c r="AM41" t="str">
        <f t="shared" si="5"/>
        <v>'96',</v>
      </c>
      <c r="AN41" t="str">
        <f t="shared" si="5"/>
        <v>'7649',</v>
      </c>
      <c r="AO41" t="str">
        <f t="shared" si="5"/>
        <v>'3.05',</v>
      </c>
      <c r="AP41" t="str">
        <f t="shared" si="5"/>
        <v>'2.4',</v>
      </c>
      <c r="AQ41" t="str">
        <f t="shared" si="5"/>
        <v>'8.45',</v>
      </c>
      <c r="AR41" t="str">
        <f t="shared" si="5"/>
        <v>'89482',</v>
      </c>
      <c r="AS41" t="str">
        <f t="shared" si="5"/>
        <v>'83266',</v>
      </c>
      <c r="AT41" t="str">
        <f t="shared" si="5"/>
        <v>'124204',</v>
      </c>
      <c r="AU41" t="str">
        <f t="shared" si="6"/>
        <v>'85434',</v>
      </c>
      <c r="AV41" t="str">
        <f t="shared" si="6"/>
        <v>'4h:30m:00',</v>
      </c>
      <c r="AW41" t="str">
        <f t="shared" si="6"/>
        <v>'16200',</v>
      </c>
      <c r="AX41" t="str">
        <f t="shared" si="6"/>
        <v>'',</v>
      </c>
      <c r="AY41" t="str">
        <f t="shared" si="6"/>
        <v>'0',</v>
      </c>
      <c r="AZ41" t="str">
        <f t="shared" si="6"/>
        <v>'0',</v>
      </c>
      <c r="BA41" t="str">
        <f t="shared" si="9"/>
        <v>'0');</v>
      </c>
      <c r="BC4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('7','96','7649','3.05','2.4','8.45','89482','83266','124204','85434','4h:30m:00','16200','','0','0','0');</v>
      </c>
    </row>
    <row r="42" spans="1:55" x14ac:dyDescent="0.25">
      <c r="A42" s="18">
        <v>8</v>
      </c>
      <c r="B42" s="73">
        <v>92</v>
      </c>
      <c r="C42" s="120">
        <v>19124</v>
      </c>
      <c r="D42" s="18">
        <v>3.1999999999999993</v>
      </c>
      <c r="E42" s="18">
        <v>2.4500000000000002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7"/>
        <v>UPDATE `Ballista` SET `MightBonus`='19124' WHERE `Level`='8';</v>
      </c>
      <c r="S42" t="str">
        <f t="shared" si="7"/>
        <v>UPDATE `Ballista` SET `Attack`='3.2' WHERE `Level`='8';</v>
      </c>
      <c r="T42" t="str">
        <f t="shared" si="7"/>
        <v>UPDATE `Ballista` SET `Defend`='2.45' WHERE `Level`='8';</v>
      </c>
      <c r="U42" t="str">
        <f t="shared" si="7"/>
        <v>UPDATE `Ballista` SET `Health`='8.65' WHERE `Level`='8';</v>
      </c>
      <c r="V42" t="str">
        <f t="shared" si="7"/>
        <v>UPDATE `Ballista` SET `FoodCost`='227500' WHERE `Level`='8';</v>
      </c>
      <c r="W42" t="str">
        <f t="shared" si="7"/>
        <v>UPDATE `Ballista` SET `WoodCost`='206935' WHERE `Level`='8';</v>
      </c>
      <c r="X42" t="str">
        <f t="shared" si="7"/>
        <v>UPDATE `Ballista` SET `StoneCost`='307480' WHERE `Level`='8';</v>
      </c>
      <c r="Y42" t="str">
        <f t="shared" si="7"/>
        <v>UPDATE `Ballista` SET `MetalCost`='214230' WHERE `Level`='8';</v>
      </c>
      <c r="Z42" t="str">
        <f t="shared" si="7"/>
        <v>UPDATE `Ballista` SET `TimeMin`='11h:15m:00' WHERE `Level`='8';</v>
      </c>
      <c r="AA42" t="str">
        <f t="shared" si="7"/>
        <v>UPDATE `Ballista` SET `TimeInt`='40500' WHERE `Level`='8';</v>
      </c>
      <c r="AB42" t="str">
        <f t="shared" si="7"/>
        <v>UPDATE `Ballista` SET `Required`='' WHERE `Level`='8';</v>
      </c>
      <c r="AC42" t="str">
        <f t="shared" si="7"/>
        <v>UPDATE `Ballista` SET `Required_ID`='0' WHERE `Level`='8';</v>
      </c>
      <c r="AD42" t="str">
        <f t="shared" si="7"/>
        <v>UPDATE `Ballista` SET `RequiredLevel`='0' WHERE `Level`='8';</v>
      </c>
      <c r="AK42" t="s">
        <v>403</v>
      </c>
      <c r="AL42" t="str">
        <f t="shared" si="8"/>
        <v>'8',</v>
      </c>
      <c r="AM42" t="str">
        <f t="shared" si="5"/>
        <v>'92',</v>
      </c>
      <c r="AN42" t="str">
        <f t="shared" si="5"/>
        <v>'19124',</v>
      </c>
      <c r="AO42" t="str">
        <f t="shared" si="5"/>
        <v>'3.2',</v>
      </c>
      <c r="AP42" t="str">
        <f t="shared" si="5"/>
        <v>'2.45',</v>
      </c>
      <c r="AQ42" t="str">
        <f t="shared" si="5"/>
        <v>'8.65',</v>
      </c>
      <c r="AR42" t="str">
        <f t="shared" si="5"/>
        <v>'227500',</v>
      </c>
      <c r="AS42" t="str">
        <f t="shared" si="5"/>
        <v>'206935',</v>
      </c>
      <c r="AT42" t="str">
        <f t="shared" si="5"/>
        <v>'307480',</v>
      </c>
      <c r="AU42" t="str">
        <f t="shared" si="6"/>
        <v>'214230',</v>
      </c>
      <c r="AV42" t="str">
        <f t="shared" si="6"/>
        <v>'11h:15m:00',</v>
      </c>
      <c r="AW42" t="str">
        <f t="shared" si="6"/>
        <v>'40500',</v>
      </c>
      <c r="AX42" t="str">
        <f t="shared" si="6"/>
        <v>'',</v>
      </c>
      <c r="AY42" t="str">
        <f t="shared" si="6"/>
        <v>'0',</v>
      </c>
      <c r="AZ42" t="str">
        <f t="shared" si="6"/>
        <v>'0',</v>
      </c>
      <c r="BA42" t="str">
        <f t="shared" si="9"/>
        <v>'0');</v>
      </c>
      <c r="BC4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('8','92','19124','3.2','2.45','8.65','227500','206935','307480','214230','11h:15m:00','40500','','0','0','0');</v>
      </c>
    </row>
    <row r="43" spans="1:55" x14ac:dyDescent="0.25">
      <c r="A43" s="18">
        <v>9</v>
      </c>
      <c r="B43" s="73">
        <v>88</v>
      </c>
      <c r="C43" s="120">
        <v>28687</v>
      </c>
      <c r="D43" s="18">
        <v>3.3499999999999992</v>
      </c>
      <c r="E43" s="18">
        <v>2.5000000000000004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7"/>
        <v>UPDATE `Ballista` SET `MightBonus`='28687' WHERE `Level`='9';</v>
      </c>
      <c r="S43" t="str">
        <f t="shared" si="7"/>
        <v>UPDATE `Ballista` SET `Attack`='3.35' WHERE `Level`='9';</v>
      </c>
      <c r="T43" t="str">
        <f t="shared" si="7"/>
        <v>UPDATE `Ballista` SET `Defend`='2.5' WHERE `Level`='9';</v>
      </c>
      <c r="U43" t="str">
        <f t="shared" si="7"/>
        <v>UPDATE `Ballista` SET `Health`='8.85' WHERE `Level`='9';</v>
      </c>
      <c r="V43" t="str">
        <f t="shared" si="7"/>
        <v>UPDATE `Ballista` SET `FoodCost`='346265' WHERE `Level`='9';</v>
      </c>
      <c r="W43" t="str">
        <f t="shared" si="7"/>
        <v>UPDATE `Ballista` SET `WoodCost`='310368' WHERE `Level`='9';</v>
      </c>
      <c r="X43" t="str">
        <f t="shared" si="7"/>
        <v>UPDATE `Ballista` SET `StoneCost`='457210' WHERE `Level`='9';</v>
      </c>
      <c r="Y43" t="str">
        <f t="shared" si="7"/>
        <v>UPDATE `Ballista` SET `MetalCost`='320460' WHERE `Level`='9';</v>
      </c>
      <c r="Z43" t="str">
        <f t="shared" si="7"/>
        <v>UPDATE `Ballista` SET `TimeMin`='16h:52m:30' WHERE `Level`='9';</v>
      </c>
      <c r="AA43" t="str">
        <f t="shared" si="7"/>
        <v>UPDATE `Ballista` SET `TimeInt`='60750' WHERE `Level`='9';</v>
      </c>
      <c r="AB43" t="str">
        <f t="shared" si="7"/>
        <v>UPDATE `Ballista` SET `Required`='' WHERE `Level`='9';</v>
      </c>
      <c r="AC43" t="str">
        <f t="shared" si="7"/>
        <v>UPDATE `Ballista` SET `Required_ID`='0' WHERE `Level`='9';</v>
      </c>
      <c r="AD43" t="str">
        <f t="shared" si="7"/>
        <v>UPDATE `Ballista` SET `RequiredLevel`='0' WHERE `Level`='9';</v>
      </c>
      <c r="AK43" t="s">
        <v>403</v>
      </c>
      <c r="AL43" t="str">
        <f t="shared" si="8"/>
        <v>'9',</v>
      </c>
      <c r="AM43" t="str">
        <f t="shared" si="5"/>
        <v>'88',</v>
      </c>
      <c r="AN43" t="str">
        <f t="shared" si="5"/>
        <v>'28687',</v>
      </c>
      <c r="AO43" t="str">
        <f t="shared" si="5"/>
        <v>'3.35',</v>
      </c>
      <c r="AP43" t="str">
        <f t="shared" si="5"/>
        <v>'2.5',</v>
      </c>
      <c r="AQ43" t="str">
        <f t="shared" si="5"/>
        <v>'8.85',</v>
      </c>
      <c r="AR43" t="str">
        <f t="shared" si="5"/>
        <v>'346265',</v>
      </c>
      <c r="AS43" t="str">
        <f t="shared" si="5"/>
        <v>'310368',</v>
      </c>
      <c r="AT43" t="str">
        <f t="shared" si="5"/>
        <v>'457210',</v>
      </c>
      <c r="AU43" t="str">
        <f t="shared" si="6"/>
        <v>'320460',</v>
      </c>
      <c r="AV43" t="str">
        <f t="shared" si="6"/>
        <v>'16h:52m:30',</v>
      </c>
      <c r="AW43" t="str">
        <f t="shared" si="6"/>
        <v>'60750',</v>
      </c>
      <c r="AX43" t="str">
        <f t="shared" si="6"/>
        <v>'',</v>
      </c>
      <c r="AY43" t="str">
        <f t="shared" si="6"/>
        <v>'0',</v>
      </c>
      <c r="AZ43" t="str">
        <f t="shared" si="6"/>
        <v>'0',</v>
      </c>
      <c r="BA43" t="str">
        <f t="shared" si="9"/>
        <v>'0');</v>
      </c>
      <c r="BC4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('9','88','28687','3.35','2.5','8.85','346265','310368','457210','320460','16h:52m:30','60750','','0','0','0');</v>
      </c>
    </row>
    <row r="44" spans="1:55" x14ac:dyDescent="0.25">
      <c r="A44" s="18">
        <v>10</v>
      </c>
      <c r="B44" s="73">
        <v>84</v>
      </c>
      <c r="C44" s="120">
        <v>34425</v>
      </c>
      <c r="D44" s="18">
        <v>3.4999999999999991</v>
      </c>
      <c r="E44" s="18">
        <v>2.5500000000000007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7"/>
        <v>UPDATE `Ballista` SET `MightBonus`='34425' WHERE `Level`='10';</v>
      </c>
      <c r="S44" t="str">
        <f t="shared" si="7"/>
        <v>UPDATE `Ballista` SET `Attack`='3.5' WHERE `Level`='10';</v>
      </c>
      <c r="T44" t="str">
        <f t="shared" si="7"/>
        <v>UPDATE `Ballista` SET `Defend`='2.55' WHERE `Level`='10';</v>
      </c>
      <c r="U44" t="str">
        <f t="shared" si="7"/>
        <v>UPDATE `Ballista` SET `Health`='9.05' WHERE `Level`='10';</v>
      </c>
      <c r="V44" t="str">
        <f t="shared" si="7"/>
        <v>UPDATE `Ballista` SET `FoodCost`='391824' WHERE `Level`='10';</v>
      </c>
      <c r="W44" t="str">
        <f t="shared" si="7"/>
        <v>UPDATE `Ballista` SET `WoodCost`='384927' WHERE `Level`='10';</v>
      </c>
      <c r="X44" t="str">
        <f t="shared" si="7"/>
        <v>UPDATE `Ballista` SET `StoneCost`='549848' WHERE `Level`='10';</v>
      </c>
      <c r="Y44" t="str">
        <f t="shared" si="7"/>
        <v>UPDATE `Ballista` SET `MetalCost`='394558' WHERE `Level`='10';</v>
      </c>
      <c r="Z44" t="str">
        <f t="shared" si="7"/>
        <v>UPDATE `Ballista` SET `TimeMin`='20h:15m:00' WHERE `Level`='10';</v>
      </c>
      <c r="AA44" t="str">
        <f t="shared" si="7"/>
        <v>UPDATE `Ballista` SET `TimeInt`='72900' WHERE `Level`='10';</v>
      </c>
      <c r="AB44" t="str">
        <f t="shared" si="7"/>
        <v>UPDATE `Ballista` SET `Required`='Wood Lv10' WHERE `Level`='10';</v>
      </c>
      <c r="AC44" t="str">
        <f t="shared" si="7"/>
        <v>UPDATE `Ballista` SET `Required_ID`='5' WHERE `Level`='10';</v>
      </c>
      <c r="AD44" t="str">
        <f t="shared" si="7"/>
        <v>UPDATE `Ballista` SET `RequiredLevel`='10' WHERE `Level`='10';</v>
      </c>
      <c r="AK44" t="s">
        <v>403</v>
      </c>
      <c r="AL44" t="str">
        <f t="shared" si="8"/>
        <v>'10',</v>
      </c>
      <c r="AM44" t="str">
        <f t="shared" si="5"/>
        <v>'84',</v>
      </c>
      <c r="AN44" t="str">
        <f t="shared" si="5"/>
        <v>'34425',</v>
      </c>
      <c r="AO44" t="str">
        <f t="shared" si="5"/>
        <v>'3.5',</v>
      </c>
      <c r="AP44" t="str">
        <f t="shared" si="5"/>
        <v>'2.55',</v>
      </c>
      <c r="AQ44" t="str">
        <f t="shared" si="5"/>
        <v>'9.05',</v>
      </c>
      <c r="AR44" t="str">
        <f t="shared" si="5"/>
        <v>'391824',</v>
      </c>
      <c r="AS44" t="str">
        <f t="shared" si="5"/>
        <v>'384927',</v>
      </c>
      <c r="AT44" t="str">
        <f t="shared" si="5"/>
        <v>'549848',</v>
      </c>
      <c r="AU44" t="str">
        <f t="shared" si="6"/>
        <v>'394558',</v>
      </c>
      <c r="AV44" t="str">
        <f t="shared" si="6"/>
        <v>'20h:15m:00',</v>
      </c>
      <c r="AW44" t="str">
        <f t="shared" si="6"/>
        <v>'72900',</v>
      </c>
      <c r="AX44" t="str">
        <f t="shared" si="6"/>
        <v>'Wood Lv10',</v>
      </c>
      <c r="AY44" t="str">
        <f t="shared" si="6"/>
        <v>'5',</v>
      </c>
      <c r="AZ44" t="str">
        <f t="shared" si="6"/>
        <v>'10',</v>
      </c>
      <c r="BA44" t="str">
        <f t="shared" si="9"/>
        <v>'0');</v>
      </c>
      <c r="BC44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('10','84','34425','3.5','2.55','9.05','391824','384927','549848','394558','20h:15m:00','72900','Wood Lv10','5','10','0');</v>
      </c>
    </row>
    <row r="45" spans="1:55" x14ac:dyDescent="0.25">
      <c r="A45" s="18">
        <v>11</v>
      </c>
      <c r="B45" s="73">
        <v>80</v>
      </c>
      <c r="C45" s="120">
        <v>41310</v>
      </c>
      <c r="D45" s="18">
        <v>3.649999999999999</v>
      </c>
      <c r="E45" s="18">
        <v>2.6000000000000005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7"/>
        <v>UPDATE `Ballista` SET `MightBonus`='41310' WHERE `Level`='11';</v>
      </c>
      <c r="S45" t="str">
        <f t="shared" si="7"/>
        <v>UPDATE `Ballista` SET `Attack`='3.65' WHERE `Level`='11';</v>
      </c>
      <c r="T45" t="str">
        <f t="shared" si="7"/>
        <v>UPDATE `Ballista` SET `Defend`='2.6' WHERE `Level`='11';</v>
      </c>
      <c r="U45" t="str">
        <f t="shared" si="7"/>
        <v>UPDATE `Ballista` SET `Health`='9.25' WHERE `Level`='11';</v>
      </c>
      <c r="V45" t="str">
        <f t="shared" si="7"/>
        <v>UPDATE `Ballista` SET `FoodCost`='490835' WHERE `Level`='11';</v>
      </c>
      <c r="W45" t="str">
        <f t="shared" si="7"/>
        <v>UPDATE `Ballista` SET `WoodCost`='443799' WHERE `Level`='11';</v>
      </c>
      <c r="X45" t="str">
        <f t="shared" si="7"/>
        <v>UPDATE `Ballista` SET `StoneCost`='669314' WHERE `Level`='11';</v>
      </c>
      <c r="Y45" t="str">
        <f t="shared" si="7"/>
        <v>UPDATE `Ballista` SET `MetalCost`='461476' WHERE `Level`='11';</v>
      </c>
      <c r="Z45" t="str">
        <f t="shared" si="7"/>
        <v>UPDATE `Ballista` SET `TimeMin`='1d 0h:18m:00' WHERE `Level`='11';</v>
      </c>
      <c r="AA45" t="str">
        <f t="shared" si="7"/>
        <v>UPDATE `Ballista` SET `TimeInt`='87480' WHERE `Level`='11';</v>
      </c>
      <c r="AB45" t="str">
        <f t="shared" si="7"/>
        <v>UPDATE `Ballista` SET `Required`='Wood Lv11' WHERE `Level`='11';</v>
      </c>
      <c r="AC45" t="str">
        <f t="shared" si="7"/>
        <v>UPDATE `Ballista` SET `Required_ID`='5' WHERE `Level`='11';</v>
      </c>
      <c r="AD45" t="str">
        <f t="shared" si="7"/>
        <v>UPDATE `Ballista` SET `RequiredLevel`='11' WHERE `Level`='11';</v>
      </c>
      <c r="AK45" t="s">
        <v>403</v>
      </c>
      <c r="AL45" t="str">
        <f t="shared" si="8"/>
        <v>'11',</v>
      </c>
      <c r="AM45" t="str">
        <f t="shared" si="5"/>
        <v>'80',</v>
      </c>
      <c r="AN45" t="str">
        <f t="shared" si="5"/>
        <v>'41310',</v>
      </c>
      <c r="AO45" t="str">
        <f t="shared" si="5"/>
        <v>'3.65',</v>
      </c>
      <c r="AP45" t="str">
        <f t="shared" si="5"/>
        <v>'2.6',</v>
      </c>
      <c r="AQ45" t="str">
        <f t="shared" si="5"/>
        <v>'9.25',</v>
      </c>
      <c r="AR45" t="str">
        <f t="shared" si="5"/>
        <v>'490835',</v>
      </c>
      <c r="AS45" t="str">
        <f t="shared" si="5"/>
        <v>'443799',</v>
      </c>
      <c r="AT45" t="str">
        <f t="shared" si="5"/>
        <v>'669314',</v>
      </c>
      <c r="AU45" t="str">
        <f t="shared" si="6"/>
        <v>'461476',</v>
      </c>
      <c r="AV45" t="str">
        <f t="shared" si="6"/>
        <v>'1d 0h:18m:00',</v>
      </c>
      <c r="AW45" t="str">
        <f t="shared" si="6"/>
        <v>'87480',</v>
      </c>
      <c r="AX45" t="str">
        <f t="shared" si="6"/>
        <v>'Wood Lv11',</v>
      </c>
      <c r="AY45" t="str">
        <f t="shared" si="6"/>
        <v>'5',</v>
      </c>
      <c r="AZ45" t="str">
        <f t="shared" si="6"/>
        <v>'11',</v>
      </c>
      <c r="BA45" t="str">
        <f t="shared" si="9"/>
        <v>'0');</v>
      </c>
      <c r="BC45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('11','80','41310','3.65','2.6','9.25','490835','443799','669314','461476','1d 0h:18m:00','87480','Wood Lv11','5','11','0');</v>
      </c>
    </row>
    <row r="46" spans="1:55" x14ac:dyDescent="0.25">
      <c r="A46" s="18">
        <v>12</v>
      </c>
      <c r="B46" s="73">
        <v>76</v>
      </c>
      <c r="C46" s="120">
        <v>49572</v>
      </c>
      <c r="D46" s="18">
        <v>3.7999999999999989</v>
      </c>
      <c r="E46" s="18">
        <v>2.6500000000000004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7"/>
        <v>UPDATE `Ballista` SET `MightBonus`='49572' WHERE `Level`='12';</v>
      </c>
      <c r="S46" t="str">
        <f t="shared" si="7"/>
        <v>UPDATE `Ballista` SET `Attack`='3.8' WHERE `Level`='12';</v>
      </c>
      <c r="T46" t="str">
        <f t="shared" si="7"/>
        <v>UPDATE `Ballista` SET `Defend`='2.65' WHERE `Level`='12';</v>
      </c>
      <c r="U46" t="str">
        <f t="shared" si="7"/>
        <v>UPDATE `Ballista` SET `Health`='9.45' WHERE `Level`='12';</v>
      </c>
      <c r="V46" t="str">
        <f t="shared" si="7"/>
        <v>UPDATE `Ballista` SET `FoodCost`='563908' WHERE `Level`='12';</v>
      </c>
      <c r="W46" t="str">
        <f t="shared" si="7"/>
        <v>UPDATE `Ballista` SET `WoodCost`='538265' WHERE `Level`='12';</v>
      </c>
      <c r="X46" t="str">
        <f t="shared" si="7"/>
        <v>UPDATE `Ballista` SET `StoneCost`='792873' WHERE `Level`='12';</v>
      </c>
      <c r="Y46" t="str">
        <f t="shared" si="7"/>
        <v>UPDATE `Ballista` SET `MetalCost`='583477' WHERE `Level`='12';</v>
      </c>
      <c r="Z46" t="str">
        <f t="shared" si="7"/>
        <v>UPDATE `Ballista` SET `TimeMin`='1d 5h:09m:36' WHERE `Level`='12';</v>
      </c>
      <c r="AA46" t="str">
        <f t="shared" si="7"/>
        <v>UPDATE `Ballista` SET `TimeInt`='104976' WHERE `Level`='12';</v>
      </c>
      <c r="AB46" t="str">
        <f t="shared" si="7"/>
        <v>UPDATE `Ballista` SET `Required`='Wood Lv12' WHERE `Level`='12';</v>
      </c>
      <c r="AC46" t="str">
        <f t="shared" si="7"/>
        <v>UPDATE `Ballista` SET `Required_ID`='5' WHERE `Level`='12';</v>
      </c>
      <c r="AD46" t="str">
        <f t="shared" si="7"/>
        <v>UPDATE `Ballista` SET `RequiredLevel`='12' WHERE `Level`='12';</v>
      </c>
      <c r="AK46" t="s">
        <v>403</v>
      </c>
      <c r="AL46" t="str">
        <f t="shared" si="8"/>
        <v>'12',</v>
      </c>
      <c r="AM46" t="str">
        <f t="shared" si="5"/>
        <v>'76',</v>
      </c>
      <c r="AN46" t="str">
        <f t="shared" si="5"/>
        <v>'49572',</v>
      </c>
      <c r="AO46" t="str">
        <f t="shared" si="5"/>
        <v>'3.8',</v>
      </c>
      <c r="AP46" t="str">
        <f t="shared" si="5"/>
        <v>'2.65',</v>
      </c>
      <c r="AQ46" t="str">
        <f t="shared" si="5"/>
        <v>'9.45',</v>
      </c>
      <c r="AR46" t="str">
        <f t="shared" si="5"/>
        <v>'563908',</v>
      </c>
      <c r="AS46" t="str">
        <f t="shared" si="5"/>
        <v>'538265',</v>
      </c>
      <c r="AT46" t="str">
        <f t="shared" si="5"/>
        <v>'792873',</v>
      </c>
      <c r="AU46" t="str">
        <f t="shared" si="6"/>
        <v>'583477',</v>
      </c>
      <c r="AV46" t="str">
        <f t="shared" si="6"/>
        <v>'1d 5h:09m:36',</v>
      </c>
      <c r="AW46" t="str">
        <f t="shared" si="6"/>
        <v>'104976',</v>
      </c>
      <c r="AX46" t="str">
        <f t="shared" si="6"/>
        <v>'Wood Lv12',</v>
      </c>
      <c r="AY46" t="str">
        <f t="shared" si="6"/>
        <v>'5',</v>
      </c>
      <c r="AZ46" t="str">
        <f t="shared" si="6"/>
        <v>'12',</v>
      </c>
      <c r="BA46" t="str">
        <f t="shared" si="9"/>
        <v>'0');</v>
      </c>
      <c r="BC4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('12','76','49572','3.8','2.65','9.45','563908','538265','792873','583477','1d 5h:09m:36','104976','Wood Lv12','5','12','0');</v>
      </c>
    </row>
    <row r="47" spans="1:55" x14ac:dyDescent="0.25">
      <c r="A47" s="18">
        <v>13</v>
      </c>
      <c r="B47" s="73">
        <v>72</v>
      </c>
      <c r="C47" s="120">
        <v>59487</v>
      </c>
      <c r="D47" s="18">
        <v>3.9499999999999988</v>
      </c>
      <c r="E47" s="18">
        <v>2.7000000000000006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7"/>
        <v>UPDATE `Ballista` SET `MightBonus`='59487' WHERE `Level`='13';</v>
      </c>
      <c r="S47" t="str">
        <f t="shared" si="7"/>
        <v>UPDATE `Ballista` SET `Attack`='3.95' WHERE `Level`='13';</v>
      </c>
      <c r="T47" t="str">
        <f t="shared" si="7"/>
        <v>UPDATE `Ballista` SET `Defend`='2.7' WHERE `Level`='13';</v>
      </c>
      <c r="U47" t="str">
        <f t="shared" si="7"/>
        <v>UPDATE `Ballista` SET `Health`='9.65' WHERE `Level`='13';</v>
      </c>
      <c r="V47" t="str">
        <f t="shared" si="7"/>
        <v>UPDATE `Ballista` SET `FoodCost`='682580' WHERE `Level`='13';</v>
      </c>
      <c r="W47" t="str">
        <f t="shared" si="7"/>
        <v>UPDATE `Ballista` SET `WoodCost`='673407' WHERE `Level`='13';</v>
      </c>
      <c r="X47" t="str">
        <f t="shared" si="7"/>
        <v>UPDATE `Ballista` SET `StoneCost`='950729' WHERE `Level`='13';</v>
      </c>
      <c r="Y47" t="str">
        <f t="shared" si="7"/>
        <v>UPDATE `Ballista` SET `MetalCost`='667543' WHERE `Level`='13';</v>
      </c>
      <c r="Z47" t="str">
        <f t="shared" si="7"/>
        <v>UPDATE `Ballista` SET `TimeMin`='1d 10h:59m:32' WHERE `Level`='13';</v>
      </c>
      <c r="AA47" t="str">
        <f t="shared" si="7"/>
        <v>UPDATE `Ballista` SET `TimeInt`='125972' WHERE `Level`='13';</v>
      </c>
      <c r="AB47" t="str">
        <f t="shared" si="7"/>
        <v>UPDATE `Ballista` SET `Required`='Wood Lv13' WHERE `Level`='13';</v>
      </c>
      <c r="AC47" t="str">
        <f t="shared" si="7"/>
        <v>UPDATE `Ballista` SET `Required_ID`='5' WHERE `Level`='13';</v>
      </c>
      <c r="AD47" t="str">
        <f t="shared" si="7"/>
        <v>UPDATE `Ballista` SET `RequiredLevel`='13' WHERE `Level`='13';</v>
      </c>
      <c r="AK47" t="s">
        <v>403</v>
      </c>
      <c r="AL47" t="str">
        <f t="shared" si="8"/>
        <v>'13',</v>
      </c>
      <c r="AM47" t="str">
        <f t="shared" si="5"/>
        <v>'72',</v>
      </c>
      <c r="AN47" t="str">
        <f t="shared" si="5"/>
        <v>'59487',</v>
      </c>
      <c r="AO47" t="str">
        <f t="shared" si="5"/>
        <v>'3.95',</v>
      </c>
      <c r="AP47" t="str">
        <f t="shared" si="5"/>
        <v>'2.7',</v>
      </c>
      <c r="AQ47" t="str">
        <f t="shared" si="5"/>
        <v>'9.65',</v>
      </c>
      <c r="AR47" t="str">
        <f t="shared" si="5"/>
        <v>'682580',</v>
      </c>
      <c r="AS47" t="str">
        <f t="shared" si="5"/>
        <v>'673407',</v>
      </c>
      <c r="AT47" t="str">
        <f t="shared" si="5"/>
        <v>'950729',</v>
      </c>
      <c r="AU47" t="str">
        <f t="shared" si="6"/>
        <v>'667543',</v>
      </c>
      <c r="AV47" t="str">
        <f t="shared" si="6"/>
        <v>'1d 10h:59m:32',</v>
      </c>
      <c r="AW47" t="str">
        <f t="shared" si="6"/>
        <v>'125972',</v>
      </c>
      <c r="AX47" t="str">
        <f t="shared" si="6"/>
        <v>'Wood Lv13',</v>
      </c>
      <c r="AY47" t="str">
        <f t="shared" si="6"/>
        <v>'5',</v>
      </c>
      <c r="AZ47" t="str">
        <f t="shared" si="6"/>
        <v>'13',</v>
      </c>
      <c r="BA47" t="str">
        <f t="shared" si="9"/>
        <v>'0');</v>
      </c>
      <c r="BC4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('13','72','59487','3.95','2.7','9.65','682580','673407','950729','667543','1d 10h:59m:32','125972','Wood Lv13','5','13','0');</v>
      </c>
    </row>
    <row r="48" spans="1:55" x14ac:dyDescent="0.25">
      <c r="A48" s="18">
        <v>14</v>
      </c>
      <c r="B48" s="73">
        <v>68</v>
      </c>
      <c r="C48" s="120">
        <v>71383</v>
      </c>
      <c r="D48" s="18">
        <v>4.0999999999999988</v>
      </c>
      <c r="E48" s="18">
        <v>2.7500000000000009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7"/>
        <v>UPDATE `Ballista` SET `MightBonus`='71383' WHERE `Level`='14';</v>
      </c>
      <c r="S48" t="str">
        <f t="shared" si="7"/>
        <v>UPDATE `Ballista` SET `Attack`='4.1' WHERE `Level`='14';</v>
      </c>
      <c r="T48" t="str">
        <f t="shared" si="7"/>
        <v>UPDATE `Ballista` SET `Defend`='2.75' WHERE `Level`='14';</v>
      </c>
      <c r="U48" t="str">
        <f t="shared" si="7"/>
        <v>UPDATE `Ballista` SET `Health`='9.85' WHERE `Level`='14';</v>
      </c>
      <c r="V48" t="str">
        <f t="shared" si="7"/>
        <v>UPDATE `Ballista` SET `FoodCost`='811900' WHERE `Level`='14';</v>
      </c>
      <c r="W48" t="str">
        <f t="shared" si="7"/>
        <v>UPDATE `Ballista` SET `WoodCost`='792593' WHERE `Level`='14';</v>
      </c>
      <c r="X48" t="str">
        <f t="shared" si="7"/>
        <v>UPDATE `Ballista` SET `StoneCost`='1167148' WHERE `Level`='14';</v>
      </c>
      <c r="Y48" t="str">
        <f t="shared" si="7"/>
        <v>UPDATE `Ballista` SET `MetalCost`='797455' WHERE `Level`='14';</v>
      </c>
      <c r="Z48" t="str">
        <f t="shared" si="7"/>
        <v>UPDATE `Ballista` SET `TimeMin`='1d 17h:59m:26' WHERE `Level`='14';</v>
      </c>
      <c r="AA48" t="str">
        <f t="shared" si="7"/>
        <v>UPDATE `Ballista` SET `TimeInt`='151166' WHERE `Level`='14';</v>
      </c>
      <c r="AB48" t="str">
        <f t="shared" si="7"/>
        <v>UPDATE `Ballista` SET `Required`='Wood Lv14' WHERE `Level`='14';</v>
      </c>
      <c r="AC48" t="str">
        <f t="shared" si="7"/>
        <v>UPDATE `Ballista` SET `Required_ID`='5' WHERE `Level`='14';</v>
      </c>
      <c r="AD48" t="str">
        <f t="shared" si="7"/>
        <v>UPDATE `Ballista` SET `RequiredLevel`='14' WHERE `Level`='14';</v>
      </c>
      <c r="AK48" t="s">
        <v>403</v>
      </c>
      <c r="AL48" t="str">
        <f t="shared" si="8"/>
        <v>'14',</v>
      </c>
      <c r="AM48" t="str">
        <f t="shared" si="5"/>
        <v>'68',</v>
      </c>
      <c r="AN48" t="str">
        <f t="shared" si="5"/>
        <v>'71383',</v>
      </c>
      <c r="AO48" t="str">
        <f t="shared" si="5"/>
        <v>'4.1',</v>
      </c>
      <c r="AP48" t="str">
        <f t="shared" si="5"/>
        <v>'2.75',</v>
      </c>
      <c r="AQ48" t="str">
        <f t="shared" si="5"/>
        <v>'9.85',</v>
      </c>
      <c r="AR48" t="str">
        <f t="shared" si="5"/>
        <v>'811900',</v>
      </c>
      <c r="AS48" t="str">
        <f t="shared" si="5"/>
        <v>'792593',</v>
      </c>
      <c r="AT48" t="str">
        <f t="shared" si="5"/>
        <v>'1167148',</v>
      </c>
      <c r="AU48" t="str">
        <f t="shared" si="6"/>
        <v>'797455',</v>
      </c>
      <c r="AV48" t="str">
        <f t="shared" si="6"/>
        <v>'1d 17h:59m:26',</v>
      </c>
      <c r="AW48" t="str">
        <f t="shared" si="6"/>
        <v>'151166',</v>
      </c>
      <c r="AX48" t="str">
        <f t="shared" si="6"/>
        <v>'Wood Lv14',</v>
      </c>
      <c r="AY48" t="str">
        <f t="shared" si="6"/>
        <v>'5',</v>
      </c>
      <c r="AZ48" t="str">
        <f t="shared" si="6"/>
        <v>'14',</v>
      </c>
      <c r="BA48" t="str">
        <f t="shared" si="9"/>
        <v>'0');</v>
      </c>
      <c r="BC4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('14','68','71383','4.1','2.75','9.85','811900','792593','1167148','797455','1d 17h:59m:26','151166','Wood Lv14','5','14','0');</v>
      </c>
    </row>
    <row r="49" spans="1:55" x14ac:dyDescent="0.25">
      <c r="A49" s="18">
        <v>15</v>
      </c>
      <c r="B49" s="73">
        <v>65</v>
      </c>
      <c r="C49" s="120">
        <v>107076</v>
      </c>
      <c r="D49" s="18">
        <v>4.2499999999999991</v>
      </c>
      <c r="E49" s="18">
        <v>2.8000000000000007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7"/>
        <v>UPDATE `Ballista` SET `MightBonus`='107076' WHERE `Level`='15';</v>
      </c>
      <c r="S49" t="str">
        <f t="shared" si="7"/>
        <v>UPDATE `Ballista` SET `Attack`='4.25' WHERE `Level`='15';</v>
      </c>
      <c r="T49" t="str">
        <f t="shared" si="7"/>
        <v>UPDATE `Ballista` SET `Defend`='2.8' WHERE `Level`='15';</v>
      </c>
      <c r="U49" t="str">
        <f t="shared" si="7"/>
        <v>UPDATE `Ballista` SET `Health`='10.05' WHERE `Level`='15';</v>
      </c>
      <c r="V49" t="str">
        <f t="shared" si="7"/>
        <v>UPDATE `Ballista` SET `FoodCost`='1277865' WHERE `Level`='15';</v>
      </c>
      <c r="W49" t="str">
        <f t="shared" si="7"/>
        <v>UPDATE `Ballista` SET `WoodCost`='1158154' WHERE `Level`='15';</v>
      </c>
      <c r="X49" t="str">
        <f t="shared" si="7"/>
        <v>UPDATE `Ballista` SET `StoneCost`='1721212' WHERE `Level`='15';</v>
      </c>
      <c r="Y49" t="str">
        <f t="shared" si="7"/>
        <v>UPDATE `Ballista` SET `MetalCost`='1196497' WHERE `Level`='15';</v>
      </c>
      <c r="Z49" t="str">
        <f t="shared" si="7"/>
        <v>UPDATE `Ballista` SET `TimeMin`='2d 14h:59m:09' WHERE `Level`='15';</v>
      </c>
      <c r="AA49" t="str">
        <f t="shared" si="7"/>
        <v>UPDATE `Ballista` SET `TimeInt`='226749' WHERE `Level`='15';</v>
      </c>
      <c r="AB49" t="str">
        <f t="shared" si="7"/>
        <v>UPDATE `Ballista` SET `Required`='Wood Lv15' WHERE `Level`='15';</v>
      </c>
      <c r="AC49" t="str">
        <f t="shared" si="7"/>
        <v>UPDATE `Ballista` SET `Required_ID`='5' WHERE `Level`='15';</v>
      </c>
      <c r="AD49" t="str">
        <f t="shared" si="7"/>
        <v>UPDATE `Ballista` SET `RequiredLevel`='15' WHERE `Level`='15';</v>
      </c>
      <c r="AK49" t="s">
        <v>403</v>
      </c>
      <c r="AL49" t="str">
        <f t="shared" si="8"/>
        <v>'15',</v>
      </c>
      <c r="AM49" t="str">
        <f t="shared" si="5"/>
        <v>'65',</v>
      </c>
      <c r="AN49" t="str">
        <f t="shared" si="5"/>
        <v>'107076',</v>
      </c>
      <c r="AO49" t="str">
        <f t="shared" si="5"/>
        <v>'4.25',</v>
      </c>
      <c r="AP49" t="str">
        <f t="shared" si="5"/>
        <v>'2.8',</v>
      </c>
      <c r="AQ49" t="str">
        <f t="shared" si="5"/>
        <v>'10.05',</v>
      </c>
      <c r="AR49" t="str">
        <f t="shared" si="5"/>
        <v>'1277865',</v>
      </c>
      <c r="AS49" t="str">
        <f t="shared" si="5"/>
        <v>'1158154',</v>
      </c>
      <c r="AT49" t="str">
        <f t="shared" si="5"/>
        <v>'1721212',</v>
      </c>
      <c r="AU49" t="str">
        <f t="shared" si="6"/>
        <v>'1196497',</v>
      </c>
      <c r="AV49" t="str">
        <f t="shared" si="6"/>
        <v>'2d 14h:59m:09',</v>
      </c>
      <c r="AW49" t="str">
        <f t="shared" si="6"/>
        <v>'226749',</v>
      </c>
      <c r="AX49" t="str">
        <f t="shared" si="6"/>
        <v>'Wood Lv15',</v>
      </c>
      <c r="AY49" t="str">
        <f t="shared" si="6"/>
        <v>'5',</v>
      </c>
      <c r="AZ49" t="str">
        <f t="shared" si="6"/>
        <v>'15',</v>
      </c>
      <c r="BA49" t="str">
        <f t="shared" si="9"/>
        <v>'0');</v>
      </c>
      <c r="BC4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('15','65','107076','4.25','2.8','10.05','1277865','1158154','1721212','1196497','2d 14h:59m:09','226749','Wood Lv15','5','15','0');</v>
      </c>
    </row>
    <row r="50" spans="1:55" x14ac:dyDescent="0.25">
      <c r="A50" s="18">
        <v>16</v>
      </c>
      <c r="B50" s="73">
        <v>62</v>
      </c>
      <c r="C50" s="120">
        <v>267688</v>
      </c>
      <c r="D50" s="18">
        <v>4.3999999999999995</v>
      </c>
      <c r="E50" s="18">
        <v>2.8500000000000005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7"/>
        <v>UPDATE `Ballista` SET `MightBonus`='267688' WHERE `Level`='16';</v>
      </c>
      <c r="S50" t="str">
        <f t="shared" si="7"/>
        <v>UPDATE `Ballista` SET `Attack`='4.4' WHERE `Level`='16';</v>
      </c>
      <c r="T50" t="str">
        <f t="shared" si="7"/>
        <v>UPDATE `Ballista` SET `Defend`='2.85' WHERE `Level`='16';</v>
      </c>
      <c r="U50" t="str">
        <f t="shared" si="7"/>
        <v>UPDATE `Ballista` SET `Health`='10.25' WHERE `Level`='16';</v>
      </c>
      <c r="V50" t="str">
        <f t="shared" si="7"/>
        <v>UPDATE `Ballista` SET `FoodCost`='3094898' WHERE `Level`='16';</v>
      </c>
      <c r="W50" t="str">
        <f t="shared" si="7"/>
        <v>UPDATE `Ballista` SET `WoodCost`='2895422' WHERE `Level`='16';</v>
      </c>
      <c r="X50" t="str">
        <f t="shared" si="7"/>
        <v>UPDATE `Ballista` SET `StoneCost`='4395488' WHERE `Level`='16';</v>
      </c>
      <c r="Y50" t="str">
        <f t="shared" si="7"/>
        <v>UPDATE `Ballista` SET `MetalCost`='2998530' WHERE `Level`='16';</v>
      </c>
      <c r="Z50" t="str">
        <f t="shared" si="7"/>
        <v>UPDATE `Ballista` SET `TimeMin`='6d 13h:27m:51' WHERE `Level`='16';</v>
      </c>
      <c r="AA50" t="str">
        <f t="shared" si="7"/>
        <v>UPDATE `Ballista` SET `TimeInt`='566871' WHERE `Level`='16';</v>
      </c>
      <c r="AB50" t="str">
        <f t="shared" si="7"/>
        <v>UPDATE `Ballista` SET `Required`='Wood Lv16' WHERE `Level`='16';</v>
      </c>
      <c r="AC50" t="str">
        <f t="shared" si="7"/>
        <v>UPDATE `Ballista` SET `Required_ID`='5' WHERE `Level`='16';</v>
      </c>
      <c r="AD50" t="str">
        <f t="shared" si="7"/>
        <v>UPDATE `Ballista` SET `RequiredLevel`='16' WHERE `Level`='16';</v>
      </c>
      <c r="AK50" t="s">
        <v>403</v>
      </c>
      <c r="AL50" t="str">
        <f t="shared" si="8"/>
        <v>'16',</v>
      </c>
      <c r="AM50" t="str">
        <f t="shared" si="8"/>
        <v>'62',</v>
      </c>
      <c r="AN50" t="str">
        <f t="shared" si="8"/>
        <v>'267688',</v>
      </c>
      <c r="AO50" t="str">
        <f t="shared" si="8"/>
        <v>'4.4',</v>
      </c>
      <c r="AP50" t="str">
        <f t="shared" si="8"/>
        <v>'2.85',</v>
      </c>
      <c r="AQ50" t="str">
        <f t="shared" si="8"/>
        <v>'10.25',</v>
      </c>
      <c r="AR50" t="str">
        <f t="shared" si="8"/>
        <v>'3094898',</v>
      </c>
      <c r="AS50" t="str">
        <f t="shared" si="8"/>
        <v>'2895422',</v>
      </c>
      <c r="AT50" t="str">
        <f t="shared" si="8"/>
        <v>'4395488',</v>
      </c>
      <c r="AU50" t="str">
        <f t="shared" si="8"/>
        <v>'2998530',</v>
      </c>
      <c r="AV50" t="str">
        <f t="shared" si="8"/>
        <v>'6d 13h:27m:51',</v>
      </c>
      <c r="AW50" t="str">
        <f t="shared" si="8"/>
        <v>'566871',</v>
      </c>
      <c r="AX50" t="str">
        <f t="shared" si="8"/>
        <v>'Wood Lv16',</v>
      </c>
      <c r="AY50" t="str">
        <f t="shared" si="8"/>
        <v>'5',</v>
      </c>
      <c r="AZ50" t="str">
        <f t="shared" si="8"/>
        <v>'16',</v>
      </c>
      <c r="BA50" t="str">
        <f t="shared" si="9"/>
        <v>'0');</v>
      </c>
      <c r="BC5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('16','62','267688','4.4','2.85','10.25','3094898','2895422','4395488','2998530','6d 13h:27m:51','566871','Wood Lv16','5','16','0');</v>
      </c>
    </row>
    <row r="51" spans="1:55" x14ac:dyDescent="0.25">
      <c r="A51" s="18">
        <v>17</v>
      </c>
      <c r="B51" s="73">
        <v>59</v>
      </c>
      <c r="C51" s="120">
        <v>401533</v>
      </c>
      <c r="D51" s="18">
        <v>4.55</v>
      </c>
      <c r="E51" s="18">
        <v>2.9000000000000008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7"/>
        <v>UPDATE `Ballista` SET `MightBonus`='401533' WHERE `Level`='17';</v>
      </c>
      <c r="S51" t="str">
        <f t="shared" si="7"/>
        <v>UPDATE `Ballista` SET `Attack`='4.55' WHERE `Level`='17';</v>
      </c>
      <c r="T51" t="str">
        <f t="shared" si="7"/>
        <v>UPDATE `Ballista` SET `Defend`='2.9' WHERE `Level`='17';</v>
      </c>
      <c r="U51" t="str">
        <f t="shared" si="7"/>
        <v>UPDATE `Ballista` SET `Health`='10.45' WHERE `Level`='17';</v>
      </c>
      <c r="V51" t="str">
        <f t="shared" si="7"/>
        <v>UPDATE `Ballista` SET `FoodCost`='4667359' WHERE `Level`='17';</v>
      </c>
      <c r="W51" t="str">
        <f t="shared" si="7"/>
        <v>UPDATE `Ballista` SET `WoodCost`='4348145' WHERE `Level`='17';</v>
      </c>
      <c r="X51" t="str">
        <f t="shared" si="7"/>
        <v>UPDATE `Ballista` SET `StoneCost`='6573217' WHERE `Level`='17';</v>
      </c>
      <c r="Y51" t="str">
        <f t="shared" si="7"/>
        <v>UPDATE `Ballista` SET `MetalCost`='4487857' WHERE `Level`='17';</v>
      </c>
      <c r="Z51" t="str">
        <f t="shared" si="7"/>
        <v>UPDATE `Ballista` SET `TimeMin`='9d 20h:11m:46' WHERE `Level`='17';</v>
      </c>
      <c r="AA51" t="str">
        <f t="shared" si="7"/>
        <v>UPDATE `Ballista` SET `TimeInt`='850306' WHERE `Level`='17';</v>
      </c>
      <c r="AB51" t="str">
        <f t="shared" si="7"/>
        <v>UPDATE `Ballista` SET `Required`='Wood Lv17' WHERE `Level`='17';</v>
      </c>
      <c r="AC51" t="str">
        <f t="shared" si="7"/>
        <v>UPDATE `Ballista` SET `Required_ID`='5' WHERE `Level`='17';</v>
      </c>
      <c r="AD51" t="str">
        <f t="shared" si="7"/>
        <v>UPDATE `Ballista` SET `RequiredLevel`='17' WHERE `Level`='17';</v>
      </c>
      <c r="AK51" t="s">
        <v>403</v>
      </c>
      <c r="AL51" t="str">
        <f t="shared" si="8"/>
        <v>'17',</v>
      </c>
      <c r="AM51" t="str">
        <f t="shared" si="8"/>
        <v>'59',</v>
      </c>
      <c r="AN51" t="str">
        <f t="shared" si="8"/>
        <v>'401533',</v>
      </c>
      <c r="AO51" t="str">
        <f t="shared" si="8"/>
        <v>'4.55',</v>
      </c>
      <c r="AP51" t="str">
        <f t="shared" si="8"/>
        <v>'2.9',</v>
      </c>
      <c r="AQ51" t="str">
        <f t="shared" si="8"/>
        <v>'10.45',</v>
      </c>
      <c r="AR51" t="str">
        <f t="shared" si="8"/>
        <v>'4667359',</v>
      </c>
      <c r="AS51" t="str">
        <f t="shared" si="8"/>
        <v>'4348145',</v>
      </c>
      <c r="AT51" t="str">
        <f t="shared" si="8"/>
        <v>'6573217',</v>
      </c>
      <c r="AU51" t="str">
        <f t="shared" si="8"/>
        <v>'4487857',</v>
      </c>
      <c r="AV51" t="str">
        <f t="shared" si="8"/>
        <v>'9d 20h:11m:46',</v>
      </c>
      <c r="AW51" t="str">
        <f t="shared" si="8"/>
        <v>'850306',</v>
      </c>
      <c r="AX51" t="str">
        <f t="shared" si="8"/>
        <v>'Wood Lv17',</v>
      </c>
      <c r="AY51" t="str">
        <f t="shared" si="8"/>
        <v>'5',</v>
      </c>
      <c r="AZ51" t="str">
        <f t="shared" si="8"/>
        <v>'17',</v>
      </c>
      <c r="BA51" t="str">
        <f t="shared" si="9"/>
        <v>'0');</v>
      </c>
      <c r="BC5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('17','59','401533','4.55','2.9','10.45','4667359','4348145','6573217','4487857','9d 20h:11m:46','850306','Wood Lv17','5','17','0');</v>
      </c>
    </row>
    <row r="52" spans="1:55" x14ac:dyDescent="0.25">
      <c r="A52" s="18">
        <v>18</v>
      </c>
      <c r="B52" s="73">
        <v>56</v>
      </c>
      <c r="C52" s="120">
        <v>803066</v>
      </c>
      <c r="D52" s="18">
        <v>4.7</v>
      </c>
      <c r="E52" s="18">
        <v>2.9500000000000011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7"/>
        <v>UPDATE `Ballista` SET `MightBonus`='803066' WHERE `Level`='18';</v>
      </c>
      <c r="S52" t="str">
        <f t="shared" si="7"/>
        <v>UPDATE `Ballista` SET `Attack`='4.7' WHERE `Level`='18';</v>
      </c>
      <c r="T52" t="str">
        <f t="shared" si="7"/>
        <v>UPDATE `Ballista` SET `Defend`='2.95' WHERE `Level`='18';</v>
      </c>
      <c r="U52" t="str">
        <f t="shared" si="7"/>
        <v>UPDATE `Ballista` SET `Health`='10.65' WHERE `Level`='18';</v>
      </c>
      <c r="V52" t="str">
        <f t="shared" si="7"/>
        <v>UPDATE `Ballista` SET `FoodCost`='9634257' WHERE `Level`='18';</v>
      </c>
      <c r="W52" t="str">
        <f t="shared" si="7"/>
        <v>UPDATE `Ballista` SET `WoodCost`='8696319' WHERE `Level`='18';</v>
      </c>
      <c r="X52" t="str">
        <f t="shared" si="7"/>
        <v>UPDATE `Ballista` SET `StoneCost`='12847014' WHERE `Level`='18';</v>
      </c>
      <c r="Y52" t="str">
        <f t="shared" si="7"/>
        <v>UPDATE `Ballista` SET `MetalCost`='8975644' WHERE `Level`='18';</v>
      </c>
      <c r="Z52" t="str">
        <f t="shared" si="7"/>
        <v>UPDATE `Ballista` SET `TimeMin`='19d 16h:23m:32' WHERE `Level`='18';</v>
      </c>
      <c r="AA52" t="str">
        <f t="shared" si="7"/>
        <v>UPDATE `Ballista` SET `TimeInt`='1700612' WHERE `Level`='18';</v>
      </c>
      <c r="AB52" t="str">
        <f t="shared" si="7"/>
        <v>UPDATE `Ballista` SET `Required`='Wood Lv18' WHERE `Level`='18';</v>
      </c>
      <c r="AC52" t="str">
        <f t="shared" si="7"/>
        <v>UPDATE `Ballista` SET `Required_ID`='5' WHERE `Level`='18';</v>
      </c>
      <c r="AD52" t="str">
        <f t="shared" si="7"/>
        <v>UPDATE `Ballista` SET `RequiredLevel`='18' WHERE `Level`='18';</v>
      </c>
      <c r="AK52" t="s">
        <v>403</v>
      </c>
      <c r="AL52" t="str">
        <f t="shared" si="8"/>
        <v>'18',</v>
      </c>
      <c r="AM52" t="str">
        <f t="shared" si="8"/>
        <v>'56',</v>
      </c>
      <c r="AN52" t="str">
        <f t="shared" si="8"/>
        <v>'803066',</v>
      </c>
      <c r="AO52" t="str">
        <f t="shared" si="8"/>
        <v>'4.7',</v>
      </c>
      <c r="AP52" t="str">
        <f t="shared" si="8"/>
        <v>'2.95',</v>
      </c>
      <c r="AQ52" t="str">
        <f t="shared" si="8"/>
        <v>'10.65',</v>
      </c>
      <c r="AR52" t="str">
        <f t="shared" si="8"/>
        <v>'9634257',</v>
      </c>
      <c r="AS52" t="str">
        <f t="shared" si="8"/>
        <v>'8696319',</v>
      </c>
      <c r="AT52" t="str">
        <f t="shared" si="8"/>
        <v>'12847014',</v>
      </c>
      <c r="AU52" t="str">
        <f t="shared" si="8"/>
        <v>'8975644',</v>
      </c>
      <c r="AV52" t="str">
        <f t="shared" si="8"/>
        <v>'19d 16h:23m:32',</v>
      </c>
      <c r="AW52" t="str">
        <f t="shared" si="8"/>
        <v>'1700612',</v>
      </c>
      <c r="AX52" t="str">
        <f t="shared" si="8"/>
        <v>'Wood Lv18',</v>
      </c>
      <c r="AY52" t="str">
        <f t="shared" si="8"/>
        <v>'5',</v>
      </c>
      <c r="AZ52" t="str">
        <f t="shared" si="8"/>
        <v>'18',</v>
      </c>
      <c r="BA52" t="str">
        <f t="shared" si="9"/>
        <v>'0');</v>
      </c>
      <c r="BC5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('18','56','803066','4.7','2.95','10.65','9634257','8696319','12847014','8975644','19d 16h:23m:32','1700612','Wood Lv18','5','18','0');</v>
      </c>
    </row>
    <row r="53" spans="1:55" x14ac:dyDescent="0.25">
      <c r="A53" s="18">
        <v>19</v>
      </c>
      <c r="B53" s="73">
        <v>53</v>
      </c>
      <c r="C53" s="120">
        <v>1204599</v>
      </c>
      <c r="D53" s="18">
        <v>4.8500000000000005</v>
      </c>
      <c r="E53" s="18">
        <v>3.0000000000000009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7"/>
        <v>UPDATE `Ballista` SET `MightBonus`='1204599' WHERE `Level`='19';</v>
      </c>
      <c r="S53" t="str">
        <f t="shared" si="7"/>
        <v>UPDATE `Ballista` SET `Attack`='4.85' WHERE `Level`='19';</v>
      </c>
      <c r="T53" t="str">
        <f t="shared" si="7"/>
        <v>UPDATE `Ballista` SET `Defend`='3' WHERE `Level`='19';</v>
      </c>
      <c r="U53" t="str">
        <f t="shared" si="7"/>
        <v>UPDATE `Ballista` SET `Health`='10.85' WHERE `Level`='19';</v>
      </c>
      <c r="V53" t="str">
        <f t="shared" si="7"/>
        <v>UPDATE `Ballista` SET `FoodCost`='13901229' WHERE `Level`='19';</v>
      </c>
      <c r="W53" t="str">
        <f t="shared" si="7"/>
        <v>UPDATE `Ballista` SET `WoodCost`='13229588' WHERE `Level`='19';</v>
      </c>
      <c r="X53" t="str">
        <f t="shared" si="7"/>
        <v>UPDATE `Ballista` SET `StoneCost`='19639603' WHERE `Level`='19';</v>
      </c>
      <c r="Y53" t="str">
        <f t="shared" si="7"/>
        <v>UPDATE `Ballista` SET `MetalCost`='13459475' WHERE `Level`='19';</v>
      </c>
      <c r="Z53" t="str">
        <f t="shared" si="7"/>
        <v>UPDATE `Ballista` SET `TimeMin`='29d 12h:35m:17' WHERE `Level`='19';</v>
      </c>
      <c r="AA53" t="str">
        <f t="shared" si="7"/>
        <v>UPDATE `Ballista` SET `TimeInt`='2550917' WHERE `Level`='19';</v>
      </c>
      <c r="AB53" t="str">
        <f t="shared" si="7"/>
        <v>UPDATE `Ballista` SET `Required`='Wood Lv19' WHERE `Level`='19';</v>
      </c>
      <c r="AC53" t="str">
        <f t="shared" si="7"/>
        <v>UPDATE `Ballista` SET `Required_ID`='5' WHERE `Level`='19';</v>
      </c>
      <c r="AD53" t="str">
        <f t="shared" si="7"/>
        <v>UPDATE `Ballista` SET `RequiredLevel`='19' WHERE `Level`='19';</v>
      </c>
      <c r="AK53" t="s">
        <v>403</v>
      </c>
      <c r="AL53" t="str">
        <f t="shared" si="8"/>
        <v>'19',</v>
      </c>
      <c r="AM53" t="str">
        <f t="shared" si="8"/>
        <v>'53',</v>
      </c>
      <c r="AN53" t="str">
        <f t="shared" si="8"/>
        <v>'1204599',</v>
      </c>
      <c r="AO53" t="str">
        <f t="shared" si="8"/>
        <v>'4.85',</v>
      </c>
      <c r="AP53" t="str">
        <f t="shared" si="8"/>
        <v>'3',</v>
      </c>
      <c r="AQ53" t="str">
        <f t="shared" si="8"/>
        <v>'10.85',</v>
      </c>
      <c r="AR53" t="str">
        <f t="shared" si="8"/>
        <v>'13901229',</v>
      </c>
      <c r="AS53" t="str">
        <f t="shared" si="8"/>
        <v>'13229588',</v>
      </c>
      <c r="AT53" t="str">
        <f t="shared" si="8"/>
        <v>'19639603',</v>
      </c>
      <c r="AU53" t="str">
        <f t="shared" si="8"/>
        <v>'13459475',</v>
      </c>
      <c r="AV53" t="str">
        <f t="shared" si="8"/>
        <v>'29d 12h:35m:17',</v>
      </c>
      <c r="AW53" t="str">
        <f t="shared" si="8"/>
        <v>'2550917',</v>
      </c>
      <c r="AX53" t="str">
        <f t="shared" si="8"/>
        <v>'Wood Lv19',</v>
      </c>
      <c r="AY53" t="str">
        <f t="shared" si="8"/>
        <v>'5',</v>
      </c>
      <c r="AZ53" t="str">
        <f t="shared" si="8"/>
        <v>'19',</v>
      </c>
      <c r="BA53" t="str">
        <f t="shared" si="9"/>
        <v>'0');</v>
      </c>
      <c r="BC5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('19','53','1204599','4.85','3','10.85','13901229','13229588','19639603','13459475','29d 12h:35m:17','2550917','Wood Lv19','5','19','0');</v>
      </c>
    </row>
    <row r="54" spans="1:55" x14ac:dyDescent="0.25">
      <c r="A54" s="18">
        <v>20</v>
      </c>
      <c r="B54" s="73">
        <v>50</v>
      </c>
      <c r="C54" s="20">
        <v>0</v>
      </c>
      <c r="D54" s="18">
        <v>5.0000000000000009</v>
      </c>
      <c r="E54" s="18">
        <v>3.0500000000000007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7"/>
        <v>UPDATE `Ballista` SET `MightBonus`='0' WHERE `Level`='20';</v>
      </c>
      <c r="S54" t="str">
        <f t="shared" si="7"/>
        <v>UPDATE `Ballista` SET `Attack`='5' WHERE `Level`='20';</v>
      </c>
      <c r="T54" t="str">
        <f t="shared" si="7"/>
        <v>UPDATE `Ballista` SET `Defend`='3.05' WHERE `Level`='20';</v>
      </c>
      <c r="U54" t="str">
        <f t="shared" si="7"/>
        <v>UPDATE `Ballista` SET `Health`='11.05' WHERE `Level`='20';</v>
      </c>
      <c r="V54" t="str">
        <f t="shared" si="7"/>
        <v>UPDATE `Ballista` SET `FoodCost`='0' WHERE `Level`='20';</v>
      </c>
      <c r="W54" t="str">
        <f t="shared" si="7"/>
        <v>UPDATE `Ballista` SET `WoodCost`='0' WHERE `Level`='20';</v>
      </c>
      <c r="X54" t="str">
        <f t="shared" si="7"/>
        <v>UPDATE `Ballista` SET `StoneCost`='0' WHERE `Level`='20';</v>
      </c>
      <c r="Y54" t="str">
        <f t="shared" si="7"/>
        <v>UPDATE `Ballista` SET `MetalCost`='0' WHERE `Level`='20';</v>
      </c>
      <c r="Z54" t="str">
        <f t="shared" ref="Z54:AD54" si="11">CONCATENATE($Q$34,Z$34,$Q$35,K54,$Q$36,$A54,$Q$37)</f>
        <v>UPDATE `Ballista` SET `TimeMin`='0' WHERE `Level`='20';</v>
      </c>
      <c r="AA54" t="str">
        <f t="shared" si="11"/>
        <v>UPDATE `Ballista` SET `TimeInt`='0' WHERE `Level`='20';</v>
      </c>
      <c r="AB54" t="str">
        <f t="shared" si="11"/>
        <v>UPDATE `Ballista` SET `Required`='' WHERE `Level`='20';</v>
      </c>
      <c r="AC54" t="str">
        <f t="shared" si="11"/>
        <v>UPDATE `Ballista` SET `Required_ID`='0' WHERE `Level`='20';</v>
      </c>
      <c r="AD54" t="str">
        <f t="shared" si="11"/>
        <v>UPDATE `Ballista` SET `RequiredLevel`='0' WHERE `Level`='20';</v>
      </c>
      <c r="AK54" t="s">
        <v>403</v>
      </c>
      <c r="AL54" t="str">
        <f t="shared" ref="AL54" si="12">CONCATENATE("'",A54,"',")</f>
        <v>'20',</v>
      </c>
      <c r="AM54" t="str">
        <f t="shared" ref="AM54" si="13">CONCATENATE("'",B54,"',")</f>
        <v>'50',</v>
      </c>
      <c r="AN54" t="str">
        <f t="shared" ref="AN54" si="14">CONCATENATE("'",C54,"',")</f>
        <v>'0',</v>
      </c>
      <c r="AO54" t="str">
        <f t="shared" ref="AO54" si="15">CONCATENATE("'",D54,"',")</f>
        <v>'5',</v>
      </c>
      <c r="AP54" t="str">
        <f t="shared" ref="AP54" si="16">CONCATENATE("'",E54,"',")</f>
        <v>'3.05',</v>
      </c>
      <c r="AQ54" t="str">
        <f t="shared" ref="AQ54" si="17">CONCATENATE("'",F54,"',")</f>
        <v>'11.05',</v>
      </c>
      <c r="AR54" t="str">
        <f t="shared" ref="AR54" si="18">CONCATENATE("'",G54,"',")</f>
        <v>'0',</v>
      </c>
      <c r="AS54" t="str">
        <f t="shared" ref="AS54" si="19">CONCATENATE("'",H54,"',")</f>
        <v>'0',</v>
      </c>
      <c r="AT54" t="str">
        <f t="shared" ref="AT54" si="20">CONCATENATE("'",I54,"',")</f>
        <v>'0',</v>
      </c>
      <c r="AU54" t="str">
        <f t="shared" ref="AU54" si="21">CONCATENATE("'",J54,"',")</f>
        <v>'0',</v>
      </c>
      <c r="AV54" t="str">
        <f t="shared" ref="AV54" si="22">CONCATENATE("'",K54,"',")</f>
        <v>'0',</v>
      </c>
      <c r="AW54" t="str">
        <f t="shared" ref="AW54" si="23">CONCATENATE("'",L54,"',")</f>
        <v>'0',</v>
      </c>
      <c r="AX54" t="str">
        <f t="shared" ref="AX54" si="24">CONCATENATE("'",M54,"',")</f>
        <v>'',</v>
      </c>
      <c r="AY54" t="str">
        <f t="shared" ref="AY54" si="25">CONCATENATE("'",N54,"',")</f>
        <v>'0',</v>
      </c>
      <c r="AZ54" t="str">
        <f t="shared" ref="AZ54" si="26">CONCATENATE("'",O54,"',")</f>
        <v>'0',</v>
      </c>
      <c r="BA54" t="str">
        <f t="shared" ref="BA54" si="27">CONCATENATE("'",P54,"');")</f>
        <v>'0');</v>
      </c>
      <c r="BC54" t="str">
        <f t="shared" ref="BC54" si="28">CONCATENATE(AK54,AL54,AM54,AN54,AO54,AP54,AQ54,AR54,AS54,AT54,AU54,AV54,AW54,AX54,AY54,AZ54,BA54)</f>
        <v>INSERT INTO `Ballista`(`Level`, `TrainingTime`, `MightBonus`, `Attack`, `Defend`, `Health`, `FoodCost`, `WoodCost`, `StoneCost`, `MetalCost`, `TimeMin`, `TimeInt`, `Required`, `Required_ID`, `RequiredLevel`, `Unlock_ID`) VALUES ('20','50','0','5','3.05','11.05','0','0','0','0','0','0','','0','0','0');</v>
      </c>
    </row>
    <row r="55" spans="1:55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55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148</v>
      </c>
      <c r="B58" s="21" t="s">
        <v>371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D59" s="3">
        <v>3</v>
      </c>
      <c r="E59" s="3">
        <v>3</v>
      </c>
      <c r="F59" s="3">
        <v>10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383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  <c r="AK60" t="s">
        <v>404</v>
      </c>
    </row>
    <row r="61" spans="1:55" x14ac:dyDescent="0.25">
      <c r="A61" s="18">
        <v>1</v>
      </c>
      <c r="B61" s="73">
        <v>180</v>
      </c>
      <c r="C61" s="20">
        <v>204</v>
      </c>
      <c r="D61" s="103">
        <v>3</v>
      </c>
      <c r="E61" s="103">
        <v>3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29">CONCATENATE($Q$60,R$60,$Q$61,B61,$Q$62,$A61,$Q$63)</f>
        <v>UPDATE `JavalinBallista` SET `TrainingTime`='180' WHERE `Level`='1';</v>
      </c>
      <c r="S61" t="str">
        <f t="shared" si="29"/>
        <v>UPDATE `JavalinBallista` SET `MightBonus`='204' WHERE `Level`='1';</v>
      </c>
      <c r="T61" t="str">
        <f t="shared" si="29"/>
        <v>UPDATE `JavalinBallista` SET `Attack`='3' WHERE `Level`='1';</v>
      </c>
      <c r="U61" t="str">
        <f t="shared" si="29"/>
        <v>UPDATE `JavalinBallista` SET `Defend`='3' WHERE `Level`='1';</v>
      </c>
      <c r="V61" t="str">
        <f t="shared" si="29"/>
        <v>UPDATE `JavalinBallista` SET `Health`='10' WHERE `Level`='1';</v>
      </c>
      <c r="W61" t="str">
        <f t="shared" si="29"/>
        <v>UPDATE `JavalinBallista` SET `FoodCost`='2324' WHERE `Level`='1';</v>
      </c>
      <c r="X61" t="str">
        <f t="shared" si="29"/>
        <v>UPDATE `JavalinBallista` SET `WoodCost`='3310' WHERE `Level`='1';</v>
      </c>
      <c r="Y61" t="str">
        <f t="shared" si="29"/>
        <v>UPDATE `JavalinBallista` SET `StoneCost`='3958' WHERE `Level`='1';</v>
      </c>
      <c r="Z61" t="str">
        <f t="shared" si="29"/>
        <v>UPDATE `JavalinBallista` SET `MetalCost`='1820' WHERE `Level`='1';</v>
      </c>
      <c r="AA61" t="str">
        <f t="shared" si="29"/>
        <v>UPDATE `JavalinBallista` SET `TimeMin`='07m:12' WHERE `Level`='1';</v>
      </c>
      <c r="AB61" t="str">
        <f t="shared" si="29"/>
        <v>UPDATE `JavalinBallista` SET `TimeInt`='432' WHERE `Level`='1';</v>
      </c>
      <c r="AC61" t="str">
        <f t="shared" si="29"/>
        <v>UPDATE `JavalinBallista` SET `Required`='' WHERE `Level`='1';</v>
      </c>
      <c r="AD61" t="str">
        <f t="shared" si="29"/>
        <v>UPDATE `JavalinBallista` SET `Required_ID`='0' WHERE `Level`='1';</v>
      </c>
      <c r="AE61" t="str">
        <f t="shared" si="29"/>
        <v>UPDATE `JavalinBallista` SET `RequiredLevel`='0' WHERE `Level`='1';</v>
      </c>
      <c r="AK61" t="s">
        <v>404</v>
      </c>
      <c r="AL61" t="str">
        <f>CONCATENATE("'",A61,"',")</f>
        <v>'1',</v>
      </c>
      <c r="AM61" t="str">
        <f t="shared" ref="AM61:AT76" si="30">CONCATENATE("'",B61,"',")</f>
        <v>'180',</v>
      </c>
      <c r="AN61" t="str">
        <f t="shared" si="30"/>
        <v>'204',</v>
      </c>
      <c r="AO61" t="str">
        <f t="shared" si="30"/>
        <v>'3',</v>
      </c>
      <c r="AP61" t="str">
        <f t="shared" si="30"/>
        <v>'3',</v>
      </c>
      <c r="AQ61" t="str">
        <f t="shared" si="30"/>
        <v>'10',</v>
      </c>
      <c r="AR61" t="str">
        <f t="shared" si="30"/>
        <v>'2324',</v>
      </c>
      <c r="AS61" t="str">
        <f t="shared" si="30"/>
        <v>'3310',</v>
      </c>
      <c r="AT61" t="str">
        <f>CONCATENATE("'",I61,"',")</f>
        <v>'3958',</v>
      </c>
      <c r="AU61" t="str">
        <f t="shared" ref="AU61:AZ76" si="31">CONCATENATE("'",J61,"',")</f>
        <v>'1820',</v>
      </c>
      <c r="AV61" t="str">
        <f t="shared" si="31"/>
        <v>'07m:12',</v>
      </c>
      <c r="AW61" t="str">
        <f t="shared" si="31"/>
        <v>'432',</v>
      </c>
      <c r="AX61" t="str">
        <f t="shared" si="31"/>
        <v>'',</v>
      </c>
      <c r="AY61" t="str">
        <f t="shared" si="31"/>
        <v>'0',</v>
      </c>
      <c r="AZ61" t="str">
        <f t="shared" si="31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`JavalinBallista`(`Level`, `TrainingTime`, `MightBonus`, `Attack`, `Defend`, `Health`, `FoodCost`, `WoodCost`, `StoneCost`, `MetalCost`, `TimeMin`, `TimeInt`, `Required`, `Required_ID`, `RequiredLevel`, `Unlock_ID`) VALUES ('1','180','204','3','3','10','2324','3310','3958','1820','07m:12','432','','0','0','0');</v>
      </c>
    </row>
    <row r="62" spans="1:55" x14ac:dyDescent="0.25">
      <c r="A62" s="18">
        <v>2</v>
      </c>
      <c r="B62" s="73">
        <v>176</v>
      </c>
      <c r="C62" s="20">
        <v>510</v>
      </c>
      <c r="D62" s="103">
        <v>3.1500000000000004</v>
      </c>
      <c r="E62" s="103">
        <v>3.05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29"/>
        <v>UPDATE `JavalinBallista` SET `TrainingTime`='176' WHERE `Level`='2';</v>
      </c>
      <c r="S62" t="str">
        <f t="shared" si="29"/>
        <v>UPDATE `JavalinBallista` SET `MightBonus`='510' WHERE `Level`='2';</v>
      </c>
      <c r="T62" t="str">
        <f t="shared" si="29"/>
        <v>UPDATE `JavalinBallista` SET `Attack`='3.15' WHERE `Level`='2';</v>
      </c>
      <c r="U62" t="str">
        <f t="shared" si="29"/>
        <v>UPDATE `JavalinBallista` SET `Defend`='3.05' WHERE `Level`='2';</v>
      </c>
      <c r="V62" t="str">
        <f t="shared" si="29"/>
        <v>UPDATE `JavalinBallista` SET `Health`='10.25' WHERE `Level`='2';</v>
      </c>
      <c r="W62" t="str">
        <f t="shared" si="29"/>
        <v>UPDATE `JavalinBallista` SET `FoodCost`='5881' WHERE `Level`='2';</v>
      </c>
      <c r="X62" t="str">
        <f t="shared" si="29"/>
        <v>UPDATE `JavalinBallista` SET `WoodCost`='6858' WHERE `Level`='2';</v>
      </c>
      <c r="Y62" t="str">
        <f t="shared" si="29"/>
        <v>UPDATE `JavalinBallista` SET `StoneCost`='8216' WHERE `Level`='2';</v>
      </c>
      <c r="Z62" t="str">
        <f t="shared" si="29"/>
        <v>UPDATE `JavalinBallista` SET `MetalCost`='5776' WHERE `Level`='2';</v>
      </c>
      <c r="AA62" t="str">
        <f t="shared" si="29"/>
        <v>UPDATE `JavalinBallista` SET `TimeMin`='18m:00' WHERE `Level`='2';</v>
      </c>
      <c r="AB62" t="str">
        <f t="shared" si="29"/>
        <v>UPDATE `JavalinBallista` SET `TimeInt`='1080' WHERE `Level`='2';</v>
      </c>
      <c r="AC62" t="str">
        <f t="shared" si="29"/>
        <v>UPDATE `JavalinBallista` SET `Required`='' WHERE `Level`='2';</v>
      </c>
      <c r="AD62" t="str">
        <f t="shared" si="29"/>
        <v>UPDATE `JavalinBallista` SET `Required_ID`='0' WHERE `Level`='2';</v>
      </c>
      <c r="AE62" t="str">
        <f t="shared" si="29"/>
        <v>UPDATE `JavalinBallista` SET `RequiredLevel`='0' WHERE `Level`='2';</v>
      </c>
      <c r="AK62" t="s">
        <v>404</v>
      </c>
      <c r="AL62" t="str">
        <f t="shared" ref="AL62:AZ80" si="32">CONCATENATE("'",A62,"',")</f>
        <v>'2',</v>
      </c>
      <c r="AM62" t="str">
        <f t="shared" si="30"/>
        <v>'176',</v>
      </c>
      <c r="AN62" t="str">
        <f t="shared" si="30"/>
        <v>'510',</v>
      </c>
      <c r="AO62" t="str">
        <f t="shared" si="30"/>
        <v>'3.15',</v>
      </c>
      <c r="AP62" t="str">
        <f t="shared" si="30"/>
        <v>'3.05',</v>
      </c>
      <c r="AQ62" t="str">
        <f t="shared" si="30"/>
        <v>'10.25',</v>
      </c>
      <c r="AR62" t="str">
        <f t="shared" si="30"/>
        <v>'5881',</v>
      </c>
      <c r="AS62" t="str">
        <f t="shared" si="30"/>
        <v>'6858',</v>
      </c>
      <c r="AT62" t="str">
        <f t="shared" si="30"/>
        <v>'8216',</v>
      </c>
      <c r="AU62" t="str">
        <f t="shared" si="31"/>
        <v>'5776',</v>
      </c>
      <c r="AV62" t="str">
        <f t="shared" si="31"/>
        <v>'18m:00',</v>
      </c>
      <c r="AW62" t="str">
        <f t="shared" si="31"/>
        <v>'1080',</v>
      </c>
      <c r="AX62" t="str">
        <f t="shared" si="31"/>
        <v>'',</v>
      </c>
      <c r="AY62" t="str">
        <f t="shared" si="31"/>
        <v>'0',</v>
      </c>
      <c r="AZ62" t="str">
        <f t="shared" si="31"/>
        <v>'0',</v>
      </c>
      <c r="BA62" t="str">
        <f t="shared" ref="BA62:BA80" si="33">CONCATENATE("'",P62,"');")</f>
        <v>'0');</v>
      </c>
      <c r="BC62" t="str">
        <f t="shared" ref="BC62:BC80" si="34">CONCATENATE(AK62,AL62,AM62,AN62,AO62,AP62,AQ62,AR62,AS62,AT62,AU62,AV62,AW62,AX62,AY62,AZ62,BA62)</f>
        <v>INSERT INTO `JavalinBallista`(`Level`, `TrainingTime`, `MightBonus`, `Attack`, `Defend`, `Health`, `FoodCost`, `WoodCost`, `StoneCost`, `MetalCost`, `TimeMin`, `TimeInt`, `Required`, `Required_ID`, `RequiredLevel`, `Unlock_ID`) VALUES ('2','176','510','3.15','3.05','10.25','5881','6858','8216','5776','18m:00','1080','','0','0','0');</v>
      </c>
    </row>
    <row r="63" spans="1:55" x14ac:dyDescent="0.25">
      <c r="A63" s="18">
        <v>3</v>
      </c>
      <c r="B63" s="73">
        <v>172</v>
      </c>
      <c r="C63" s="20">
        <v>816</v>
      </c>
      <c r="D63" s="103">
        <v>3.3</v>
      </c>
      <c r="E63" s="103">
        <v>3.1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29"/>
        <v>UPDATE `JavalinBallista` SET `TrainingTime`='172' WHERE `Level`='3';</v>
      </c>
      <c r="S63" t="str">
        <f t="shared" si="29"/>
        <v>UPDATE `JavalinBallista` SET `MightBonus`='816' WHERE `Level`='3';</v>
      </c>
      <c r="T63" t="str">
        <f t="shared" si="29"/>
        <v>UPDATE `JavalinBallista` SET `Attack`='3.3' WHERE `Level`='3';</v>
      </c>
      <c r="U63" t="str">
        <f t="shared" si="29"/>
        <v>UPDATE `JavalinBallista` SET `Defend`='3.1' WHERE `Level`='3';</v>
      </c>
      <c r="V63" t="str">
        <f t="shared" si="29"/>
        <v>UPDATE `JavalinBallista` SET `Health`='10.45' WHERE `Level`='3';</v>
      </c>
      <c r="W63" t="str">
        <f t="shared" si="29"/>
        <v>UPDATE `JavalinBallista` SET `FoodCost`='9361' WHERE `Level`='3';</v>
      </c>
      <c r="X63" t="str">
        <f t="shared" si="29"/>
        <v>UPDATE `JavalinBallista` SET `WoodCost`='10930' WHERE `Level`='3';</v>
      </c>
      <c r="Y63" t="str">
        <f t="shared" si="29"/>
        <v>UPDATE `JavalinBallista` SET `StoneCost`='13102' WHERE `Level`='3';</v>
      </c>
      <c r="Z63" t="str">
        <f t="shared" si="29"/>
        <v>UPDATE `JavalinBallista` SET `MetalCost`='9326' WHERE `Level`='3';</v>
      </c>
      <c r="AA63" t="str">
        <f t="shared" si="29"/>
        <v>UPDATE `JavalinBallista` SET `TimeMin`='28m:48' WHERE `Level`='3';</v>
      </c>
      <c r="AB63" t="str">
        <f t="shared" si="29"/>
        <v>UPDATE `JavalinBallista` SET `TimeInt`='1728' WHERE `Level`='3';</v>
      </c>
      <c r="AC63" t="str">
        <f t="shared" si="29"/>
        <v>UPDATE `JavalinBallista` SET `Required`='' WHERE `Level`='3';</v>
      </c>
      <c r="AD63" t="str">
        <f t="shared" si="29"/>
        <v>UPDATE `JavalinBallista` SET `Required_ID`='0' WHERE `Level`='3';</v>
      </c>
      <c r="AE63" t="str">
        <f t="shared" si="29"/>
        <v>UPDATE `JavalinBallista` SET `RequiredLevel`='0' WHERE `Level`='3';</v>
      </c>
      <c r="AK63" t="s">
        <v>404</v>
      </c>
      <c r="AL63" t="str">
        <f t="shared" si="32"/>
        <v>'3',</v>
      </c>
      <c r="AM63" t="str">
        <f t="shared" si="30"/>
        <v>'172',</v>
      </c>
      <c r="AN63" t="str">
        <f t="shared" si="30"/>
        <v>'816',</v>
      </c>
      <c r="AO63" t="str">
        <f t="shared" si="30"/>
        <v>'3.3',</v>
      </c>
      <c r="AP63" t="str">
        <f t="shared" si="30"/>
        <v>'3.1',</v>
      </c>
      <c r="AQ63" t="str">
        <f t="shared" si="30"/>
        <v>'10.45',</v>
      </c>
      <c r="AR63" t="str">
        <f t="shared" si="30"/>
        <v>'9361',</v>
      </c>
      <c r="AS63" t="str">
        <f t="shared" si="30"/>
        <v>'10930',</v>
      </c>
      <c r="AT63" t="str">
        <f t="shared" si="30"/>
        <v>'13102',</v>
      </c>
      <c r="AU63" t="str">
        <f t="shared" si="31"/>
        <v>'9326',</v>
      </c>
      <c r="AV63" t="str">
        <f t="shared" si="31"/>
        <v>'28m:48',</v>
      </c>
      <c r="AW63" t="str">
        <f t="shared" si="31"/>
        <v>'1728',</v>
      </c>
      <c r="AX63" t="str">
        <f t="shared" si="31"/>
        <v>'',</v>
      </c>
      <c r="AY63" t="str">
        <f t="shared" si="31"/>
        <v>'0',</v>
      </c>
      <c r="AZ63" t="str">
        <f t="shared" si="31"/>
        <v>'0',</v>
      </c>
      <c r="BA63" t="str">
        <f t="shared" si="33"/>
        <v>'0');</v>
      </c>
      <c r="BC6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('3','172','816','3.3','3.1','10.45','9361','10930','13102','9326','28m:48','1728','','0','0','0');</v>
      </c>
    </row>
    <row r="64" spans="1:55" x14ac:dyDescent="0.25">
      <c r="A64" s="18">
        <v>4</v>
      </c>
      <c r="B64" s="73">
        <v>168</v>
      </c>
      <c r="C64" s="20">
        <v>2040</v>
      </c>
      <c r="D64" s="103">
        <v>3.45</v>
      </c>
      <c r="E64" s="103">
        <v>3.15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29"/>
        <v>UPDATE `JavalinBallista` SET `TrainingTime`='168' WHERE `Level`='4';</v>
      </c>
      <c r="S64" t="str">
        <f t="shared" si="29"/>
        <v>UPDATE `JavalinBallista` SET `MightBonus`='2040' WHERE `Level`='4';</v>
      </c>
      <c r="T64" t="str">
        <f t="shared" si="29"/>
        <v>UPDATE `JavalinBallista` SET `Attack`='3.45' WHERE `Level`='4';</v>
      </c>
      <c r="U64" t="str">
        <f t="shared" si="29"/>
        <v>UPDATE `JavalinBallista` SET `Defend`='3.15' WHERE `Level`='4';</v>
      </c>
      <c r="V64" t="str">
        <f t="shared" si="29"/>
        <v>UPDATE `JavalinBallista` SET `Health`='10.65' WHERE `Level`='4';</v>
      </c>
      <c r="W64" t="str">
        <f t="shared" si="29"/>
        <v>UPDATE `JavalinBallista` SET `FoodCost`='23223' WHERE `Level`='4';</v>
      </c>
      <c r="X64" t="str">
        <f t="shared" si="29"/>
        <v>UPDATE `JavalinBallista` SET `WoodCost`='28222' WHERE `Level`='4';</v>
      </c>
      <c r="Y64" t="str">
        <f t="shared" si="29"/>
        <v>UPDATE `JavalinBallista` SET `StoneCost`='33852' WHERE `Level`='4';</v>
      </c>
      <c r="Z64" t="str">
        <f t="shared" si="29"/>
        <v>UPDATE `JavalinBallista` SET `MetalCost`='22206' WHERE `Level`='4';</v>
      </c>
      <c r="AA64" t="str">
        <f t="shared" si="29"/>
        <v>UPDATE `JavalinBallista` SET `TimeMin`='1h:12m:00' WHERE `Level`='4';</v>
      </c>
      <c r="AB64" t="str">
        <f t="shared" si="29"/>
        <v>UPDATE `JavalinBallista` SET `TimeInt`='4320' WHERE `Level`='4';</v>
      </c>
      <c r="AC64" t="str">
        <f t="shared" si="29"/>
        <v>UPDATE `JavalinBallista` SET `Required`='' WHERE `Level`='4';</v>
      </c>
      <c r="AD64" t="str">
        <f t="shared" si="29"/>
        <v>UPDATE `JavalinBallista` SET `Required_ID`='0' WHERE `Level`='4';</v>
      </c>
      <c r="AE64" t="str">
        <f t="shared" si="29"/>
        <v>UPDATE `JavalinBallista` SET `RequiredLevel`='0' WHERE `Level`='4';</v>
      </c>
      <c r="AK64" t="s">
        <v>404</v>
      </c>
      <c r="AL64" t="str">
        <f t="shared" si="32"/>
        <v>'4',</v>
      </c>
      <c r="AM64" t="str">
        <f t="shared" si="30"/>
        <v>'168',</v>
      </c>
      <c r="AN64" t="str">
        <f t="shared" si="30"/>
        <v>'2040',</v>
      </c>
      <c r="AO64" t="str">
        <f t="shared" si="30"/>
        <v>'3.45',</v>
      </c>
      <c r="AP64" t="str">
        <f t="shared" si="30"/>
        <v>'3.15',</v>
      </c>
      <c r="AQ64" t="str">
        <f t="shared" si="30"/>
        <v>'10.65',</v>
      </c>
      <c r="AR64" t="str">
        <f t="shared" si="30"/>
        <v>'23223',</v>
      </c>
      <c r="AS64" t="str">
        <f t="shared" si="30"/>
        <v>'28222',</v>
      </c>
      <c r="AT64" t="str">
        <f t="shared" si="30"/>
        <v>'33852',</v>
      </c>
      <c r="AU64" t="str">
        <f t="shared" si="31"/>
        <v>'22206',</v>
      </c>
      <c r="AV64" t="str">
        <f t="shared" si="31"/>
        <v>'1h:12m:00',</v>
      </c>
      <c r="AW64" t="str">
        <f t="shared" si="31"/>
        <v>'4320',</v>
      </c>
      <c r="AX64" t="str">
        <f t="shared" si="31"/>
        <v>'',</v>
      </c>
      <c r="AY64" t="str">
        <f t="shared" si="31"/>
        <v>'0',</v>
      </c>
      <c r="AZ64" t="str">
        <f t="shared" si="31"/>
        <v>'0',</v>
      </c>
      <c r="BA64" t="str">
        <f t="shared" si="33"/>
        <v>'0');</v>
      </c>
      <c r="BC6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('4','168','2040','3.45','3.15','10.65','23223','28222','33852','22206','1h:12m:00','4320','','0','0','0');</v>
      </c>
    </row>
    <row r="65" spans="1:55" x14ac:dyDescent="0.25">
      <c r="A65" s="18">
        <v>5</v>
      </c>
      <c r="B65" s="73">
        <v>164</v>
      </c>
      <c r="C65" s="20">
        <v>3060</v>
      </c>
      <c r="D65" s="103">
        <v>3.5999999999999996</v>
      </c>
      <c r="E65" s="103">
        <v>3.2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29"/>
        <v>UPDATE `JavalinBallista` SET `TrainingTime`='164' WHERE `Level`='5';</v>
      </c>
      <c r="S65" t="str">
        <f t="shared" si="29"/>
        <v>UPDATE `JavalinBallista` SET `MightBonus`='3060' WHERE `Level`='5';</v>
      </c>
      <c r="T65" t="str">
        <f t="shared" si="29"/>
        <v>UPDATE `JavalinBallista` SET `Attack`='3.6' WHERE `Level`='5';</v>
      </c>
      <c r="U65" t="str">
        <f t="shared" si="29"/>
        <v>UPDATE `JavalinBallista` SET `Defend`='3.2' WHERE `Level`='5';</v>
      </c>
      <c r="V65" t="str">
        <f t="shared" si="29"/>
        <v>UPDATE `JavalinBallista` SET `Health`='10.85' WHERE `Level`='5';</v>
      </c>
      <c r="W65" t="str">
        <f t="shared" si="29"/>
        <v>UPDATE `JavalinBallista` SET `FoodCost`='34825' WHERE `Level`='5';</v>
      </c>
      <c r="X65" t="str">
        <f t="shared" si="29"/>
        <v>UPDATE `JavalinBallista` SET `WoodCost`='41798' WHERE `Level`='5';</v>
      </c>
      <c r="Y65" t="str">
        <f t="shared" si="29"/>
        <v>UPDATE `JavalinBallista` SET `StoneCost`='50144' WHERE `Level`='5';</v>
      </c>
      <c r="Z65" t="str">
        <f t="shared" si="29"/>
        <v>UPDATE `JavalinBallista` SET `MetalCost`='33958' WHERE `Level`='5';</v>
      </c>
      <c r="AA65" t="str">
        <f t="shared" si="29"/>
        <v>UPDATE `JavalinBallista` SET `TimeMin`='1h:48m:00' WHERE `Level`='5';</v>
      </c>
      <c r="AB65" t="str">
        <f t="shared" si="29"/>
        <v>UPDATE `JavalinBallista` SET `TimeInt`='6480' WHERE `Level`='5';</v>
      </c>
      <c r="AC65" t="str">
        <f t="shared" si="29"/>
        <v>UPDATE `JavalinBallista` SET `Required`='' WHERE `Level`='5';</v>
      </c>
      <c r="AD65" t="str">
        <f t="shared" si="29"/>
        <v>UPDATE `JavalinBallista` SET `Required_ID`='0' WHERE `Level`='5';</v>
      </c>
      <c r="AE65" t="str">
        <f t="shared" si="29"/>
        <v>UPDATE `JavalinBallista` SET `RequiredLevel`='0' WHERE `Level`='5';</v>
      </c>
      <c r="AK65" t="s">
        <v>404</v>
      </c>
      <c r="AL65" t="str">
        <f t="shared" si="32"/>
        <v>'5',</v>
      </c>
      <c r="AM65" t="str">
        <f t="shared" si="30"/>
        <v>'164',</v>
      </c>
      <c r="AN65" t="str">
        <f t="shared" si="30"/>
        <v>'3060',</v>
      </c>
      <c r="AO65" t="str">
        <f t="shared" si="30"/>
        <v>'3.6',</v>
      </c>
      <c r="AP65" t="str">
        <f t="shared" si="30"/>
        <v>'3.2',</v>
      </c>
      <c r="AQ65" t="str">
        <f t="shared" si="30"/>
        <v>'10.85',</v>
      </c>
      <c r="AR65" t="str">
        <f t="shared" si="30"/>
        <v>'34825',</v>
      </c>
      <c r="AS65" t="str">
        <f t="shared" si="30"/>
        <v>'41798',</v>
      </c>
      <c r="AT65" t="str">
        <f t="shared" si="30"/>
        <v>'50144',</v>
      </c>
      <c r="AU65" t="str">
        <f t="shared" si="31"/>
        <v>'33958',</v>
      </c>
      <c r="AV65" t="str">
        <f t="shared" si="31"/>
        <v>'1h:48m:00',</v>
      </c>
      <c r="AW65" t="str">
        <f t="shared" si="31"/>
        <v>'6480',</v>
      </c>
      <c r="AX65" t="str">
        <f t="shared" si="31"/>
        <v>'',</v>
      </c>
      <c r="AY65" t="str">
        <f t="shared" si="31"/>
        <v>'0',</v>
      </c>
      <c r="AZ65" t="str">
        <f t="shared" si="31"/>
        <v>'0',</v>
      </c>
      <c r="BA65" t="str">
        <f t="shared" si="33"/>
        <v>'0');</v>
      </c>
      <c r="BC6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('5','164','3060','3.6','3.2','10.85','34825','41798','50144','33958','1h:48m:00','6480','','0','0','0');</v>
      </c>
    </row>
    <row r="66" spans="1:55" x14ac:dyDescent="0.25">
      <c r="A66" s="18">
        <v>6</v>
      </c>
      <c r="B66" s="73">
        <v>160</v>
      </c>
      <c r="C66" s="20">
        <v>6120</v>
      </c>
      <c r="D66" s="103">
        <v>3.75</v>
      </c>
      <c r="E66" s="103">
        <v>3.25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29"/>
        <v>UPDATE `JavalinBallista` SET `TrainingTime`='160' WHERE `Level`='6';</v>
      </c>
      <c r="S66" t="str">
        <f t="shared" si="29"/>
        <v>UPDATE `JavalinBallista` SET `MightBonus`='6120' WHERE `Level`='6';</v>
      </c>
      <c r="T66" t="str">
        <f t="shared" si="29"/>
        <v>UPDATE `JavalinBallista` SET `Attack`='3.75' WHERE `Level`='6';</v>
      </c>
      <c r="U66" t="str">
        <f t="shared" si="29"/>
        <v>UPDATE `JavalinBallista` SET `Defend`='3.25' WHERE `Level`='6';</v>
      </c>
      <c r="V66" t="str">
        <f t="shared" si="29"/>
        <v>UPDATE `JavalinBallista` SET `Health`='11.05' WHERE `Level`='6';</v>
      </c>
      <c r="W66" t="str">
        <f t="shared" si="29"/>
        <v>UPDATE `JavalinBallista` SET `FoodCost`='69690' WHERE `Level`='6';</v>
      </c>
      <c r="X66" t="str">
        <f t="shared" si="29"/>
        <v>UPDATE `JavalinBallista` SET `WoodCost`='81826' WHERE `Level`='6';</v>
      </c>
      <c r="Y66" t="str">
        <f t="shared" si="29"/>
        <v>UPDATE `JavalinBallista` SET `StoneCost`='98177' WHERE `Level`='6';</v>
      </c>
      <c r="Z66" t="str">
        <f t="shared" si="29"/>
        <v>UPDATE `JavalinBallista` SET `MetalCost`='67417' WHERE `Level`='6';</v>
      </c>
      <c r="AA66" t="str">
        <f t="shared" si="29"/>
        <v>UPDATE `JavalinBallista` SET `TimeMin`='3h:36m:00' WHERE `Level`='6';</v>
      </c>
      <c r="AB66" t="str">
        <f t="shared" si="29"/>
        <v>UPDATE `JavalinBallista` SET `TimeInt`='12960' WHERE `Level`='6';</v>
      </c>
      <c r="AC66" t="str">
        <f t="shared" si="29"/>
        <v>UPDATE `JavalinBallista` SET `Required`='' WHERE `Level`='6';</v>
      </c>
      <c r="AD66" t="str">
        <f t="shared" si="29"/>
        <v>UPDATE `JavalinBallista` SET `Required_ID`='0' WHERE `Level`='6';</v>
      </c>
      <c r="AE66" t="str">
        <f t="shared" si="29"/>
        <v>UPDATE `JavalinBallista` SET `RequiredLevel`='0' WHERE `Level`='6';</v>
      </c>
      <c r="AK66" t="s">
        <v>404</v>
      </c>
      <c r="AL66" t="str">
        <f t="shared" si="32"/>
        <v>'6',</v>
      </c>
      <c r="AM66" t="str">
        <f t="shared" si="30"/>
        <v>'160',</v>
      </c>
      <c r="AN66" t="str">
        <f t="shared" si="30"/>
        <v>'6120',</v>
      </c>
      <c r="AO66" t="str">
        <f t="shared" si="30"/>
        <v>'3.75',</v>
      </c>
      <c r="AP66" t="str">
        <f t="shared" si="30"/>
        <v>'3.25',</v>
      </c>
      <c r="AQ66" t="str">
        <f t="shared" si="30"/>
        <v>'11.05',</v>
      </c>
      <c r="AR66" t="str">
        <f t="shared" si="30"/>
        <v>'69690',</v>
      </c>
      <c r="AS66" t="str">
        <f t="shared" si="30"/>
        <v>'81826',</v>
      </c>
      <c r="AT66" t="str">
        <f t="shared" si="30"/>
        <v>'98177',</v>
      </c>
      <c r="AU66" t="str">
        <f t="shared" si="31"/>
        <v>'67417',</v>
      </c>
      <c r="AV66" t="str">
        <f t="shared" si="31"/>
        <v>'3h:36m:00',</v>
      </c>
      <c r="AW66" t="str">
        <f t="shared" si="31"/>
        <v>'12960',</v>
      </c>
      <c r="AX66" t="str">
        <f t="shared" si="31"/>
        <v>'',</v>
      </c>
      <c r="AY66" t="str">
        <f t="shared" si="31"/>
        <v>'0',</v>
      </c>
      <c r="AZ66" t="str">
        <f t="shared" si="31"/>
        <v>'0',</v>
      </c>
      <c r="BA66" t="str">
        <f t="shared" si="33"/>
        <v>'0');</v>
      </c>
      <c r="BC6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('6','160','6120','3.75','3.25','11.05','69690','81826','98177','67417','3h:36m:00','12960','','0','0','0');</v>
      </c>
    </row>
    <row r="67" spans="1:55" x14ac:dyDescent="0.25">
      <c r="A67" s="18">
        <v>7</v>
      </c>
      <c r="B67" s="73">
        <v>156</v>
      </c>
      <c r="C67" s="20">
        <v>9180</v>
      </c>
      <c r="D67" s="103">
        <v>3.9000000000000004</v>
      </c>
      <c r="E67" s="103">
        <v>3.3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29"/>
        <v>UPDATE `JavalinBallista` SET `TrainingTime`='156' WHERE `Level`='7';</v>
      </c>
      <c r="S67" t="str">
        <f t="shared" si="29"/>
        <v>UPDATE `JavalinBallista` SET `MightBonus`='9180' WHERE `Level`='7';</v>
      </c>
      <c r="T67" t="str">
        <f t="shared" si="29"/>
        <v>UPDATE `JavalinBallista` SET `Attack`='3.9' WHERE `Level`='7';</v>
      </c>
      <c r="U67" t="str">
        <f t="shared" si="29"/>
        <v>UPDATE `JavalinBallista` SET `Defend`='3.3' WHERE `Level`='7';</v>
      </c>
      <c r="V67" t="str">
        <f t="shared" si="29"/>
        <v>UPDATE `JavalinBallista` SET `Health`='11.25' WHERE `Level`='7';</v>
      </c>
      <c r="W67" t="str">
        <f t="shared" si="29"/>
        <v>UPDATE `JavalinBallista` SET `FoodCost`='107434' WHERE `Level`='7';</v>
      </c>
      <c r="X67" t="str">
        <f t="shared" si="29"/>
        <v>UPDATE `JavalinBallista` SET `WoodCost`='124254' WHERE `Level`='7';</v>
      </c>
      <c r="Y67" t="str">
        <f t="shared" si="29"/>
        <v>UPDATE `JavalinBallista` SET `StoneCost`='149091' WHERE `Level`='7';</v>
      </c>
      <c r="Z67" t="str">
        <f t="shared" si="29"/>
        <v>UPDATE `JavalinBallista` SET `MetalCost`='99975' WHERE `Level`='7';</v>
      </c>
      <c r="AA67" t="str">
        <f t="shared" si="29"/>
        <v>UPDATE `JavalinBallista` SET `TimeMin`='5h:24m:00' WHERE `Level`='7';</v>
      </c>
      <c r="AB67" t="str">
        <f t="shared" si="29"/>
        <v>UPDATE `JavalinBallista` SET `TimeInt`='19440' WHERE `Level`='7';</v>
      </c>
      <c r="AC67" t="str">
        <f t="shared" si="29"/>
        <v>UPDATE `JavalinBallista` SET `Required`='' WHERE `Level`='7';</v>
      </c>
      <c r="AD67" t="str">
        <f t="shared" si="29"/>
        <v>UPDATE `JavalinBallista` SET `Required_ID`='0' WHERE `Level`='7';</v>
      </c>
      <c r="AE67" t="str">
        <f t="shared" si="29"/>
        <v>UPDATE `JavalinBallista` SET `RequiredLevel`='0' WHERE `Level`='7';</v>
      </c>
      <c r="AK67" t="s">
        <v>404</v>
      </c>
      <c r="AL67" t="str">
        <f t="shared" si="32"/>
        <v>'7',</v>
      </c>
      <c r="AM67" t="str">
        <f t="shared" si="30"/>
        <v>'156',</v>
      </c>
      <c r="AN67" t="str">
        <f t="shared" si="30"/>
        <v>'9180',</v>
      </c>
      <c r="AO67" t="str">
        <f t="shared" si="30"/>
        <v>'3.9',</v>
      </c>
      <c r="AP67" t="str">
        <f t="shared" si="30"/>
        <v>'3.3',</v>
      </c>
      <c r="AQ67" t="str">
        <f t="shared" si="30"/>
        <v>'11.25',</v>
      </c>
      <c r="AR67" t="str">
        <f t="shared" si="30"/>
        <v>'107434',</v>
      </c>
      <c r="AS67" t="str">
        <f t="shared" si="30"/>
        <v>'124254',</v>
      </c>
      <c r="AT67" t="str">
        <f t="shared" si="30"/>
        <v>'149091',</v>
      </c>
      <c r="AU67" t="str">
        <f t="shared" si="31"/>
        <v>'99975',</v>
      </c>
      <c r="AV67" t="str">
        <f t="shared" si="31"/>
        <v>'5h:24m:00',</v>
      </c>
      <c r="AW67" t="str">
        <f t="shared" si="31"/>
        <v>'19440',</v>
      </c>
      <c r="AX67" t="str">
        <f t="shared" si="31"/>
        <v>'',</v>
      </c>
      <c r="AY67" t="str">
        <f t="shared" si="31"/>
        <v>'0',</v>
      </c>
      <c r="AZ67" t="str">
        <f t="shared" si="31"/>
        <v>'0',</v>
      </c>
      <c r="BA67" t="str">
        <f t="shared" si="33"/>
        <v>'0');</v>
      </c>
      <c r="BC6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('7','156','9180','3.9','3.3','11.25','107434','124254','149091','99975','5h:24m:00','19440','','0','0','0');</v>
      </c>
    </row>
    <row r="68" spans="1:55" x14ac:dyDescent="0.25">
      <c r="A68" s="18">
        <v>8</v>
      </c>
      <c r="B68" s="73">
        <v>152</v>
      </c>
      <c r="C68" s="20">
        <v>22950</v>
      </c>
      <c r="D68" s="103">
        <v>4.05</v>
      </c>
      <c r="E68" s="103">
        <v>3.35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29"/>
        <v>UPDATE `JavalinBallista` SET `TrainingTime`='152' WHERE `Level`='8';</v>
      </c>
      <c r="S68" t="str">
        <f t="shared" si="29"/>
        <v>UPDATE `JavalinBallista` SET `MightBonus`='22950' WHERE `Level`='8';</v>
      </c>
      <c r="T68" t="str">
        <f t="shared" si="29"/>
        <v>UPDATE `JavalinBallista` SET `Attack`='4.05' WHERE `Level`='8';</v>
      </c>
      <c r="U68" t="str">
        <f t="shared" si="29"/>
        <v>UPDATE `JavalinBallista` SET `Defend`='3.35' WHERE `Level`='8';</v>
      </c>
      <c r="V68" t="str">
        <f t="shared" si="29"/>
        <v>UPDATE `JavalinBallista` SET `Health`='11.45' WHERE `Level`='8';</v>
      </c>
      <c r="W68" t="str">
        <f t="shared" si="29"/>
        <v>UPDATE `JavalinBallista` SET `FoodCost`='273056' WHERE `Level`='8';</v>
      </c>
      <c r="X68" t="str">
        <f t="shared" si="29"/>
        <v>UPDATE `JavalinBallista` SET `WoodCost`='307530' WHERE `Level`='8';</v>
      </c>
      <c r="Y68" t="str">
        <f t="shared" si="29"/>
        <v>UPDATE `JavalinBallista` SET `StoneCost`='369022' WHERE `Level`='8';</v>
      </c>
      <c r="Z68" t="str">
        <f t="shared" si="29"/>
        <v>UPDATE `JavalinBallista` SET `MetalCost`='248378' WHERE `Level`='8';</v>
      </c>
      <c r="AA68" t="str">
        <f t="shared" si="29"/>
        <v>UPDATE `JavalinBallista` SET `TimeMin`='13h:30m:00' WHERE `Level`='8';</v>
      </c>
      <c r="AB68" t="str">
        <f t="shared" si="29"/>
        <v>UPDATE `JavalinBallista` SET `TimeInt`='48600' WHERE `Level`='8';</v>
      </c>
      <c r="AC68" t="str">
        <f t="shared" si="29"/>
        <v>UPDATE `JavalinBallista` SET `Required`='' WHERE `Level`='8';</v>
      </c>
      <c r="AD68" t="str">
        <f t="shared" si="29"/>
        <v>UPDATE `JavalinBallista` SET `Required_ID`='0' WHERE `Level`='8';</v>
      </c>
      <c r="AE68" t="str">
        <f t="shared" si="29"/>
        <v>UPDATE `JavalinBallista` SET `RequiredLevel`='0' WHERE `Level`='8';</v>
      </c>
      <c r="AK68" t="s">
        <v>404</v>
      </c>
      <c r="AL68" t="str">
        <f t="shared" si="32"/>
        <v>'8',</v>
      </c>
      <c r="AM68" t="str">
        <f t="shared" si="30"/>
        <v>'152',</v>
      </c>
      <c r="AN68" t="str">
        <f t="shared" si="30"/>
        <v>'22950',</v>
      </c>
      <c r="AO68" t="str">
        <f t="shared" si="30"/>
        <v>'4.05',</v>
      </c>
      <c r="AP68" t="str">
        <f t="shared" si="30"/>
        <v>'3.35',</v>
      </c>
      <c r="AQ68" t="str">
        <f t="shared" si="30"/>
        <v>'11.45',</v>
      </c>
      <c r="AR68" t="str">
        <f t="shared" si="30"/>
        <v>'273056',</v>
      </c>
      <c r="AS68" t="str">
        <f t="shared" si="30"/>
        <v>'307530',</v>
      </c>
      <c r="AT68" t="str">
        <f t="shared" si="30"/>
        <v>'369022',</v>
      </c>
      <c r="AU68" t="str">
        <f t="shared" si="31"/>
        <v>'248378',</v>
      </c>
      <c r="AV68" t="str">
        <f t="shared" si="31"/>
        <v>'13h:30m:00',</v>
      </c>
      <c r="AW68" t="str">
        <f t="shared" si="31"/>
        <v>'48600',</v>
      </c>
      <c r="AX68" t="str">
        <f t="shared" si="31"/>
        <v>'',</v>
      </c>
      <c r="AY68" t="str">
        <f t="shared" si="31"/>
        <v>'0',</v>
      </c>
      <c r="AZ68" t="str">
        <f t="shared" si="31"/>
        <v>'0',</v>
      </c>
      <c r="BA68" t="str">
        <f t="shared" si="33"/>
        <v>'0');</v>
      </c>
      <c r="BC6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('8','152','22950','4.05','3.35','11.45','273056','307530','369022','248378','13h:30m:00','48600','','0','0','0');</v>
      </c>
    </row>
    <row r="69" spans="1:55" x14ac:dyDescent="0.25">
      <c r="A69" s="18">
        <v>9</v>
      </c>
      <c r="B69" s="73">
        <v>148</v>
      </c>
      <c r="C69" s="20">
        <v>34425</v>
      </c>
      <c r="D69" s="103">
        <v>4.2</v>
      </c>
      <c r="E69" s="103">
        <v>3.4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29"/>
        <v>UPDATE `JavalinBallista` SET `TrainingTime`='148' WHERE `Level`='9';</v>
      </c>
      <c r="S69" t="str">
        <f t="shared" si="29"/>
        <v>UPDATE `JavalinBallista` SET `MightBonus`='34425' WHERE `Level`='9';</v>
      </c>
      <c r="T69" t="str">
        <f t="shared" si="29"/>
        <v>UPDATE `JavalinBallista` SET `Attack`='4.2' WHERE `Level`='9';</v>
      </c>
      <c r="U69" t="str">
        <f t="shared" si="29"/>
        <v>UPDATE `JavalinBallista` SET `Defend`='3.4' WHERE `Level`='9';</v>
      </c>
      <c r="V69" t="str">
        <f t="shared" si="29"/>
        <v>UPDATE `JavalinBallista` SET `Health`='11.65' WHERE `Level`='9';</v>
      </c>
      <c r="W69" t="str">
        <f t="shared" si="29"/>
        <v>UPDATE `JavalinBallista` SET `FoodCost`='415574' WHERE `Level`='9';</v>
      </c>
      <c r="X69" t="str">
        <f t="shared" si="29"/>
        <v>UPDATE `JavalinBallista` SET `WoodCost`='457260' WHERE `Level`='9';</v>
      </c>
      <c r="Y69" t="str">
        <f t="shared" si="29"/>
        <v>UPDATE `JavalinBallista` SET `StoneCost`='548698' WHERE `Level`='9';</v>
      </c>
      <c r="Z69" t="str">
        <f t="shared" si="29"/>
        <v>UPDATE `JavalinBallista` SET `MetalCost`='372498' WHERE `Level`='9';</v>
      </c>
      <c r="AA69" t="str">
        <f t="shared" si="29"/>
        <v>UPDATE `JavalinBallista` SET `TimeMin`='20h:15m:00' WHERE `Level`='9';</v>
      </c>
      <c r="AB69" t="str">
        <f t="shared" si="29"/>
        <v>UPDATE `JavalinBallista` SET `TimeInt`='72900' WHERE `Level`='9';</v>
      </c>
      <c r="AC69" t="str">
        <f t="shared" si="29"/>
        <v>UPDATE `JavalinBallista` SET `Required`='' WHERE `Level`='9';</v>
      </c>
      <c r="AD69" t="str">
        <f t="shared" si="29"/>
        <v>UPDATE `JavalinBallista` SET `Required_ID`='0' WHERE `Level`='9';</v>
      </c>
      <c r="AE69" t="str">
        <f t="shared" si="29"/>
        <v>UPDATE `JavalinBallista` SET `RequiredLevel`='0' WHERE `Level`='9';</v>
      </c>
      <c r="AK69" t="s">
        <v>404</v>
      </c>
      <c r="AL69" t="str">
        <f t="shared" si="32"/>
        <v>'9',</v>
      </c>
      <c r="AM69" t="str">
        <f t="shared" si="30"/>
        <v>'148',</v>
      </c>
      <c r="AN69" t="str">
        <f t="shared" si="30"/>
        <v>'34425',</v>
      </c>
      <c r="AO69" t="str">
        <f t="shared" si="30"/>
        <v>'4.2',</v>
      </c>
      <c r="AP69" t="str">
        <f t="shared" si="30"/>
        <v>'3.4',</v>
      </c>
      <c r="AQ69" t="str">
        <f t="shared" si="30"/>
        <v>'11.65',</v>
      </c>
      <c r="AR69" t="str">
        <f t="shared" si="30"/>
        <v>'415574',</v>
      </c>
      <c r="AS69" t="str">
        <f t="shared" si="30"/>
        <v>'457260',</v>
      </c>
      <c r="AT69" t="str">
        <f t="shared" si="30"/>
        <v>'548698',</v>
      </c>
      <c r="AU69" t="str">
        <f t="shared" si="31"/>
        <v>'372498',</v>
      </c>
      <c r="AV69" t="str">
        <f t="shared" si="31"/>
        <v>'20h:15m:00',</v>
      </c>
      <c r="AW69" t="str">
        <f t="shared" si="31"/>
        <v>'72900',</v>
      </c>
      <c r="AX69" t="str">
        <f t="shared" si="31"/>
        <v>'',</v>
      </c>
      <c r="AY69" t="str">
        <f t="shared" si="31"/>
        <v>'0',</v>
      </c>
      <c r="AZ69" t="str">
        <f t="shared" si="31"/>
        <v>'0',</v>
      </c>
      <c r="BA69" t="str">
        <f t="shared" si="33"/>
        <v>'0');</v>
      </c>
      <c r="BC6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('9','148','34425','4.2','3.4','11.65','415574','457260','548698','372498','20h:15m:00','72900','','0','0','0');</v>
      </c>
    </row>
    <row r="70" spans="1:55" x14ac:dyDescent="0.25">
      <c r="A70" s="18">
        <v>10</v>
      </c>
      <c r="B70" s="73">
        <v>144</v>
      </c>
      <c r="C70" s="20">
        <v>41310</v>
      </c>
      <c r="D70" s="103">
        <v>4.3499999999999996</v>
      </c>
      <c r="E70" s="103">
        <v>3.45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29"/>
        <v>UPDATE `JavalinBallista` SET `TrainingTime`='144' WHERE `Level`='10';</v>
      </c>
      <c r="S70" t="str">
        <f t="shared" si="29"/>
        <v>UPDATE `JavalinBallista` SET `MightBonus`='41310' WHERE `Level`='10';</v>
      </c>
      <c r="T70" t="str">
        <f t="shared" si="29"/>
        <v>UPDATE `JavalinBallista` SET `Attack`='4.35' WHERE `Level`='10';</v>
      </c>
      <c r="U70" t="str">
        <f t="shared" si="29"/>
        <v>UPDATE `JavalinBallista` SET `Defend`='3.45' WHERE `Level`='10';</v>
      </c>
      <c r="V70" t="str">
        <f t="shared" si="29"/>
        <v>UPDATE `JavalinBallista` SET `Health`='11.85' WHERE `Level`='10';</v>
      </c>
      <c r="W70" t="str">
        <f t="shared" si="29"/>
        <v>UPDATE `JavalinBallista` SET `FoodCost`='470245' WHERE `Level`='10';</v>
      </c>
      <c r="X70" t="str">
        <f t="shared" si="29"/>
        <v>UPDATE `JavalinBallista` SET `WoodCost`='549898' WHERE `Level`='10';</v>
      </c>
      <c r="Y70" t="str">
        <f t="shared" si="29"/>
        <v>UPDATE `JavalinBallista` SET `StoneCost`='659864' WHERE `Level`='10';</v>
      </c>
      <c r="Z70" t="str">
        <f t="shared" si="29"/>
        <v>UPDATE `JavalinBallista` SET `MetalCost`='461968' WHERE `Level`='10';</v>
      </c>
      <c r="AA70" t="str">
        <f t="shared" si="29"/>
        <v>UPDATE `JavalinBallista` SET `TimeMin`='1d 0h:18m:00' WHERE `Level`='10';</v>
      </c>
      <c r="AB70" t="str">
        <f t="shared" si="29"/>
        <v>UPDATE `JavalinBallista` SET `TimeInt`='87480' WHERE `Level`='10';</v>
      </c>
      <c r="AC70" t="str">
        <f t="shared" si="29"/>
        <v>UPDATE `JavalinBallista` SET `Required`='Stone Lv10' WHERE `Level`='10';</v>
      </c>
      <c r="AD70" t="str">
        <f t="shared" si="29"/>
        <v>UPDATE `JavalinBallista` SET `Required_ID`='8' WHERE `Level`='10';</v>
      </c>
      <c r="AE70" t="str">
        <f t="shared" si="29"/>
        <v>UPDATE `JavalinBallista` SET `RequiredLevel`='10' WHERE `Level`='10';</v>
      </c>
      <c r="AK70" t="s">
        <v>404</v>
      </c>
      <c r="AL70" t="str">
        <f t="shared" si="32"/>
        <v>'10',</v>
      </c>
      <c r="AM70" t="str">
        <f t="shared" si="30"/>
        <v>'144',</v>
      </c>
      <c r="AN70" t="str">
        <f t="shared" si="30"/>
        <v>'41310',</v>
      </c>
      <c r="AO70" t="str">
        <f t="shared" si="30"/>
        <v>'4.35',</v>
      </c>
      <c r="AP70" t="str">
        <f t="shared" si="30"/>
        <v>'3.45',</v>
      </c>
      <c r="AQ70" t="str">
        <f t="shared" si="30"/>
        <v>'11.85',</v>
      </c>
      <c r="AR70" t="str">
        <f t="shared" si="30"/>
        <v>'470245',</v>
      </c>
      <c r="AS70" t="str">
        <f t="shared" si="30"/>
        <v>'549898',</v>
      </c>
      <c r="AT70" t="str">
        <f t="shared" si="30"/>
        <v>'659864',</v>
      </c>
      <c r="AU70" t="str">
        <f t="shared" si="31"/>
        <v>'461968',</v>
      </c>
      <c r="AV70" t="str">
        <f t="shared" si="31"/>
        <v>'1d 0h:18m:00',</v>
      </c>
      <c r="AW70" t="str">
        <f t="shared" si="31"/>
        <v>'87480',</v>
      </c>
      <c r="AX70" t="str">
        <f t="shared" si="31"/>
        <v>'Stone Lv10',</v>
      </c>
      <c r="AY70" t="str">
        <f t="shared" si="31"/>
        <v>'8',</v>
      </c>
      <c r="AZ70" t="str">
        <f t="shared" si="31"/>
        <v>'10',</v>
      </c>
      <c r="BA70" t="str">
        <f t="shared" si="33"/>
        <v>'0');</v>
      </c>
      <c r="BC7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('10','144','41310','4.35','3.45','11.85','470245','549898','659864','461968','1d 0h:18m:00','87480','Stone Lv10','8','10','0');</v>
      </c>
    </row>
    <row r="71" spans="1:55" x14ac:dyDescent="0.25">
      <c r="A71" s="18">
        <v>11</v>
      </c>
      <c r="B71" s="73">
        <v>140</v>
      </c>
      <c r="C71" s="20">
        <v>49572</v>
      </c>
      <c r="D71" s="103">
        <v>4.5</v>
      </c>
      <c r="E71" s="103">
        <v>3.5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29"/>
        <v>UPDATE `JavalinBallista` SET `TrainingTime`='140' WHERE `Level`='11';</v>
      </c>
      <c r="S71" t="str">
        <f t="shared" si="29"/>
        <v>UPDATE `JavalinBallista` SET `MightBonus`='49572' WHERE `Level`='11';</v>
      </c>
      <c r="T71" t="str">
        <f t="shared" si="29"/>
        <v>UPDATE `JavalinBallista` SET `Attack`='4.5' WHERE `Level`='11';</v>
      </c>
      <c r="U71" t="str">
        <f t="shared" si="29"/>
        <v>UPDATE `JavalinBallista` SET `Defend`='3.5' WHERE `Level`='11';</v>
      </c>
      <c r="V71" t="str">
        <f t="shared" si="29"/>
        <v>UPDATE `JavalinBallista` SET `Health`='12.05' WHERE `Level`='11';</v>
      </c>
      <c r="W71" t="str">
        <f t="shared" si="29"/>
        <v>UPDATE `JavalinBallista` SET `FoodCost`='589058' WHERE `Level`='11';</v>
      </c>
      <c r="X71" t="str">
        <f t="shared" si="29"/>
        <v>UPDATE `JavalinBallista` SET `WoodCost`='669364' WHERE `Level`='11';</v>
      </c>
      <c r="Y71" t="str">
        <f t="shared" si="29"/>
        <v>UPDATE `JavalinBallista` SET `StoneCost`='803223' WHERE `Level`='11';</v>
      </c>
      <c r="Z71" t="str">
        <f t="shared" si="29"/>
        <v>UPDATE `JavalinBallista` SET `MetalCost`='532615' WHERE `Level`='11';</v>
      </c>
      <c r="AA71" t="str">
        <f t="shared" si="29"/>
        <v>UPDATE `JavalinBallista` SET `TimeMin`='1d 5h:09m:36' WHERE `Level`='11';</v>
      </c>
      <c r="AB71" t="str">
        <f t="shared" si="29"/>
        <v>UPDATE `JavalinBallista` SET `TimeInt`='104976' WHERE `Level`='11';</v>
      </c>
      <c r="AC71" t="str">
        <f t="shared" si="29"/>
        <v>UPDATE `JavalinBallista` SET `Required`='Stone Lv11' WHERE `Level`='11';</v>
      </c>
      <c r="AD71" t="str">
        <f t="shared" si="29"/>
        <v>UPDATE `JavalinBallista` SET `Required_ID`='8' WHERE `Level`='11';</v>
      </c>
      <c r="AE71" t="str">
        <f t="shared" si="29"/>
        <v>UPDATE `JavalinBallista` SET `RequiredLevel`='11' WHERE `Level`='11';</v>
      </c>
      <c r="AK71" t="s">
        <v>404</v>
      </c>
      <c r="AL71" t="str">
        <f t="shared" si="32"/>
        <v>'11',</v>
      </c>
      <c r="AM71" t="str">
        <f t="shared" si="30"/>
        <v>'140',</v>
      </c>
      <c r="AN71" t="str">
        <f t="shared" si="30"/>
        <v>'49572',</v>
      </c>
      <c r="AO71" t="str">
        <f t="shared" si="30"/>
        <v>'4.5',</v>
      </c>
      <c r="AP71" t="str">
        <f t="shared" si="30"/>
        <v>'3.5',</v>
      </c>
      <c r="AQ71" t="str">
        <f t="shared" si="30"/>
        <v>'12.05',</v>
      </c>
      <c r="AR71" t="str">
        <f t="shared" si="30"/>
        <v>'589058',</v>
      </c>
      <c r="AS71" t="str">
        <f t="shared" si="30"/>
        <v>'669364',</v>
      </c>
      <c r="AT71" t="str">
        <f t="shared" si="30"/>
        <v>'803223',</v>
      </c>
      <c r="AU71" t="str">
        <f t="shared" si="31"/>
        <v>'532615',</v>
      </c>
      <c r="AV71" t="str">
        <f t="shared" si="31"/>
        <v>'1d 5h:09m:36',</v>
      </c>
      <c r="AW71" t="str">
        <f t="shared" si="31"/>
        <v>'104976',</v>
      </c>
      <c r="AX71" t="str">
        <f t="shared" si="31"/>
        <v>'Stone Lv11',</v>
      </c>
      <c r="AY71" t="str">
        <f t="shared" si="31"/>
        <v>'8',</v>
      </c>
      <c r="AZ71" t="str">
        <f t="shared" si="31"/>
        <v>'11',</v>
      </c>
      <c r="BA71" t="str">
        <f t="shared" si="33"/>
        <v>'0');</v>
      </c>
      <c r="BC71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('11','140','49572','4.5','3.5','12.05','589058','669364','803223','532615','1d 5h:09m:36','104976','Stone Lv11','8','11','0');</v>
      </c>
    </row>
    <row r="72" spans="1:55" x14ac:dyDescent="0.25">
      <c r="A72" s="18">
        <v>12</v>
      </c>
      <c r="B72" s="73">
        <v>136</v>
      </c>
      <c r="C72" s="20">
        <v>59486</v>
      </c>
      <c r="D72" s="103">
        <v>4.6500000000000004</v>
      </c>
      <c r="E72" s="103">
        <v>3.55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29"/>
        <v>UPDATE `JavalinBallista` SET `TrainingTime`='136' WHERE `Level`='12';</v>
      </c>
      <c r="S72" t="str">
        <f t="shared" si="29"/>
        <v>UPDATE `JavalinBallista` SET `MightBonus`='59486' WHERE `Level`='12';</v>
      </c>
      <c r="T72" t="str">
        <f t="shared" si="29"/>
        <v>UPDATE `JavalinBallista` SET `Attack`='4.65' WHERE `Level`='12';</v>
      </c>
      <c r="U72" t="str">
        <f t="shared" si="29"/>
        <v>UPDATE `JavalinBallista` SET `Defend`='3.55' WHERE `Level`='12';</v>
      </c>
      <c r="V72" t="str">
        <f t="shared" si="29"/>
        <v>UPDATE `JavalinBallista` SET `Health`='12.25' WHERE `Level`='12';</v>
      </c>
      <c r="W72" t="str">
        <f t="shared" si="29"/>
        <v>UPDATE `JavalinBallista` SET `FoodCost`='676746' WHERE `Level`='12';</v>
      </c>
      <c r="X72" t="str">
        <f t="shared" si="29"/>
        <v>UPDATE `JavalinBallista` SET `WoodCost`='792923' WHERE `Level`='12';</v>
      </c>
      <c r="Y72" t="str">
        <f t="shared" si="29"/>
        <v>UPDATE `JavalinBallista` SET `StoneCost`='951494' WHERE `Level`='12';</v>
      </c>
      <c r="Z72" t="str">
        <f t="shared" si="29"/>
        <v>UPDATE `JavalinBallista` SET `MetalCost`='645974' WHERE `Level`='12';</v>
      </c>
      <c r="AA72" t="str">
        <f t="shared" si="29"/>
        <v>UPDATE `JavalinBallista` SET `TimeMin`='1d 10h:59m:31' WHERE `Level`='12';</v>
      </c>
      <c r="AB72" t="str">
        <f t="shared" si="29"/>
        <v>UPDATE `JavalinBallista` SET `TimeInt`='125971' WHERE `Level`='12';</v>
      </c>
      <c r="AC72" t="str">
        <f t="shared" si="29"/>
        <v>UPDATE `JavalinBallista` SET `Required`='Stone Lv12' WHERE `Level`='12';</v>
      </c>
      <c r="AD72" t="str">
        <f t="shared" si="29"/>
        <v>UPDATE `JavalinBallista` SET `Required_ID`='8' WHERE `Level`='12';</v>
      </c>
      <c r="AE72" t="str">
        <f t="shared" si="29"/>
        <v>UPDATE `JavalinBallista` SET `RequiredLevel`='12' WHERE `Level`='12';</v>
      </c>
      <c r="AK72" t="s">
        <v>404</v>
      </c>
      <c r="AL72" t="str">
        <f t="shared" si="32"/>
        <v>'12',</v>
      </c>
      <c r="AM72" t="str">
        <f t="shared" si="30"/>
        <v>'136',</v>
      </c>
      <c r="AN72" t="str">
        <f t="shared" si="30"/>
        <v>'59486',</v>
      </c>
      <c r="AO72" t="str">
        <f t="shared" si="30"/>
        <v>'4.65',</v>
      </c>
      <c r="AP72" t="str">
        <f t="shared" si="30"/>
        <v>'3.55',</v>
      </c>
      <c r="AQ72" t="str">
        <f t="shared" si="30"/>
        <v>'12.25',</v>
      </c>
      <c r="AR72" t="str">
        <f t="shared" si="30"/>
        <v>'676746',</v>
      </c>
      <c r="AS72" t="str">
        <f t="shared" si="30"/>
        <v>'792923',</v>
      </c>
      <c r="AT72" t="str">
        <f t="shared" si="30"/>
        <v>'951494',</v>
      </c>
      <c r="AU72" t="str">
        <f t="shared" si="31"/>
        <v>'645974',</v>
      </c>
      <c r="AV72" t="str">
        <f t="shared" si="31"/>
        <v>'1d 10h:59m:31',</v>
      </c>
      <c r="AW72" t="str">
        <f t="shared" si="31"/>
        <v>'125971',</v>
      </c>
      <c r="AX72" t="str">
        <f t="shared" si="31"/>
        <v>'Stone Lv12',</v>
      </c>
      <c r="AY72" t="str">
        <f t="shared" si="31"/>
        <v>'8',</v>
      </c>
      <c r="AZ72" t="str">
        <f t="shared" si="31"/>
        <v>'12',</v>
      </c>
      <c r="BA72" t="str">
        <f t="shared" si="33"/>
        <v>'0');</v>
      </c>
      <c r="BC72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('12','136','59486','4.65','3.55','12.25','676746','792923','951494','645974','1d 10h:59m:31','125971','Stone Lv12','8','12','0');</v>
      </c>
    </row>
    <row r="73" spans="1:55" x14ac:dyDescent="0.25">
      <c r="A73" s="18">
        <v>13</v>
      </c>
      <c r="B73" s="73">
        <v>132</v>
      </c>
      <c r="C73" s="20">
        <v>71384</v>
      </c>
      <c r="D73" s="103">
        <v>4.8</v>
      </c>
      <c r="E73" s="103">
        <v>3.6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29"/>
        <v>UPDATE `JavalinBallista` SET `TrainingTime`='132' WHERE `Level`='13';</v>
      </c>
      <c r="S73" t="str">
        <f t="shared" si="29"/>
        <v>UPDATE `JavalinBallista` SET `MightBonus`='71384' WHERE `Level`='13';</v>
      </c>
      <c r="T73" t="str">
        <f t="shared" si="29"/>
        <v>UPDATE `JavalinBallista` SET `Attack`='4.8' WHERE `Level`='13';</v>
      </c>
      <c r="U73" t="str">
        <f t="shared" si="29"/>
        <v>UPDATE `JavalinBallista` SET `Defend`='3.6' WHERE `Level`='13';</v>
      </c>
      <c r="V73" t="str">
        <f t="shared" si="29"/>
        <v>UPDATE `JavalinBallista` SET `Health`='12.45' WHERE `Level`='13';</v>
      </c>
      <c r="W73" t="str">
        <f t="shared" si="29"/>
        <v>UPDATE `JavalinBallista` SET `FoodCost`='819152' WHERE `Level`='13';</v>
      </c>
      <c r="X73" t="str">
        <f t="shared" si="29"/>
        <v>UPDATE `JavalinBallista` SET `WoodCost`='950779' WHERE `Level`='13';</v>
      </c>
      <c r="Y73" t="str">
        <f t="shared" si="29"/>
        <v>UPDATE `JavalinBallista` SET `StoneCost`='1140921' WHERE `Level`='13';</v>
      </c>
      <c r="Z73" t="str">
        <f t="shared" si="29"/>
        <v>UPDATE `JavalinBallista` SET `MetalCost`='808144' WHERE `Level`='13';</v>
      </c>
      <c r="AA73" t="str">
        <f t="shared" si="29"/>
        <v>UPDATE `JavalinBallista` SET `TimeMin`='1d 17h:59m:26' WHERE `Level`='13';</v>
      </c>
      <c r="AB73" t="str">
        <f t="shared" si="29"/>
        <v>UPDATE `JavalinBallista` SET `TimeInt`='151166' WHERE `Level`='13';</v>
      </c>
      <c r="AC73" t="str">
        <f t="shared" si="29"/>
        <v>UPDATE `JavalinBallista` SET `Required`='Stone Lv13' WHERE `Level`='13';</v>
      </c>
      <c r="AD73" t="str">
        <f t="shared" si="29"/>
        <v>UPDATE `JavalinBallista` SET `Required_ID`='8' WHERE `Level`='13';</v>
      </c>
      <c r="AE73" t="str">
        <f t="shared" si="29"/>
        <v>UPDATE `JavalinBallista` SET `RequiredLevel`='13' WHERE `Level`='13';</v>
      </c>
      <c r="AK73" t="s">
        <v>404</v>
      </c>
      <c r="AL73" t="str">
        <f t="shared" si="32"/>
        <v>'13',</v>
      </c>
      <c r="AM73" t="str">
        <f t="shared" si="30"/>
        <v>'132',</v>
      </c>
      <c r="AN73" t="str">
        <f t="shared" si="30"/>
        <v>'71384',</v>
      </c>
      <c r="AO73" t="str">
        <f t="shared" si="30"/>
        <v>'4.8',</v>
      </c>
      <c r="AP73" t="str">
        <f t="shared" si="30"/>
        <v>'3.6',</v>
      </c>
      <c r="AQ73" t="str">
        <f t="shared" si="30"/>
        <v>'12.45',</v>
      </c>
      <c r="AR73" t="str">
        <f t="shared" si="30"/>
        <v>'819152',</v>
      </c>
      <c r="AS73" t="str">
        <f t="shared" si="30"/>
        <v>'950779',</v>
      </c>
      <c r="AT73" t="str">
        <f t="shared" si="30"/>
        <v>'1140921',</v>
      </c>
      <c r="AU73" t="str">
        <f t="shared" si="31"/>
        <v>'808144',</v>
      </c>
      <c r="AV73" t="str">
        <f t="shared" si="31"/>
        <v>'1d 17h:59m:26',</v>
      </c>
      <c r="AW73" t="str">
        <f t="shared" si="31"/>
        <v>'151166',</v>
      </c>
      <c r="AX73" t="str">
        <f t="shared" si="31"/>
        <v>'Stone Lv13',</v>
      </c>
      <c r="AY73" t="str">
        <f t="shared" si="31"/>
        <v>'8',</v>
      </c>
      <c r="AZ73" t="str">
        <f t="shared" si="31"/>
        <v>'13',</v>
      </c>
      <c r="BA73" t="str">
        <f t="shared" si="33"/>
        <v>'0');</v>
      </c>
      <c r="BC7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('13','132','71384','4.8','3.6','12.45','819152','950779','1140921','808144','1d 17h:59m:26','151166','Stone Lv13','8','13','0');</v>
      </c>
    </row>
    <row r="74" spans="1:55" x14ac:dyDescent="0.25">
      <c r="A74" s="18">
        <v>14</v>
      </c>
      <c r="B74" s="73">
        <v>128</v>
      </c>
      <c r="C74" s="20">
        <v>85661</v>
      </c>
      <c r="D74" s="103">
        <v>4.95</v>
      </c>
      <c r="E74" s="103">
        <v>3.65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29"/>
        <v>UPDATE `JavalinBallista` SET `TrainingTime`='128' WHERE `Level`='14';</v>
      </c>
      <c r="S74" t="str">
        <f t="shared" si="29"/>
        <v>UPDATE `JavalinBallista` SET `MightBonus`='85661' WHERE `Level`='14';</v>
      </c>
      <c r="T74" t="str">
        <f t="shared" si="29"/>
        <v>UPDATE `JavalinBallista` SET `Attack`='4.95' WHERE `Level`='14';</v>
      </c>
      <c r="U74" t="str">
        <f t="shared" si="29"/>
        <v>UPDATE `JavalinBallista` SET `Defend`='3.65' WHERE `Level`='14';</v>
      </c>
      <c r="V74" t="str">
        <f t="shared" si="29"/>
        <v>UPDATE `JavalinBallista` SET `Health`='12.65' WHERE `Level`='14';</v>
      </c>
      <c r="W74" t="str">
        <f t="shared" si="29"/>
        <v>UPDATE `JavalinBallista` SET `FoodCost`='974336' WHERE `Level`='14';</v>
      </c>
      <c r="X74" t="str">
        <f t="shared" si="29"/>
        <v>UPDATE `JavalinBallista` SET `WoodCost`='1167198' WHERE `Level`='14';</v>
      </c>
      <c r="Y74" t="str">
        <f t="shared" si="29"/>
        <v>UPDATE `JavalinBallista` SET `StoneCost`='1400624' WHERE `Level`='14';</v>
      </c>
      <c r="Z74" t="str">
        <f t="shared" si="29"/>
        <v>UPDATE `JavalinBallista` SET `MetalCost`='951168' WHERE `Level`='14';</v>
      </c>
      <c r="AA74" t="str">
        <f t="shared" si="29"/>
        <v>UPDATE `JavalinBallista` SET `TimeMin`='2d 2h:23m:19' WHERE `Level`='14';</v>
      </c>
      <c r="AB74" t="str">
        <f t="shared" si="29"/>
        <v>UPDATE `JavalinBallista` SET `TimeInt`='181399' WHERE `Level`='14';</v>
      </c>
      <c r="AC74" t="str">
        <f t="shared" si="29"/>
        <v>UPDATE `JavalinBallista` SET `Required`='Stone Lv14' WHERE `Level`='14';</v>
      </c>
      <c r="AD74" t="str">
        <f t="shared" si="29"/>
        <v>UPDATE `JavalinBallista` SET `Required_ID`='8' WHERE `Level`='14';</v>
      </c>
      <c r="AE74" t="str">
        <f t="shared" si="29"/>
        <v>UPDATE `JavalinBallista` SET `RequiredLevel`='14' WHERE `Level`='14';</v>
      </c>
      <c r="AK74" t="s">
        <v>404</v>
      </c>
      <c r="AL74" t="str">
        <f t="shared" si="32"/>
        <v>'14',</v>
      </c>
      <c r="AM74" t="str">
        <f t="shared" si="30"/>
        <v>'128',</v>
      </c>
      <c r="AN74" t="str">
        <f t="shared" si="30"/>
        <v>'85661',</v>
      </c>
      <c r="AO74" t="str">
        <f t="shared" si="30"/>
        <v>'4.95',</v>
      </c>
      <c r="AP74" t="str">
        <f t="shared" si="30"/>
        <v>'3.65',</v>
      </c>
      <c r="AQ74" t="str">
        <f t="shared" si="30"/>
        <v>'12.65',</v>
      </c>
      <c r="AR74" t="str">
        <f t="shared" si="30"/>
        <v>'974336',</v>
      </c>
      <c r="AS74" t="str">
        <f t="shared" si="30"/>
        <v>'1167198',</v>
      </c>
      <c r="AT74" t="str">
        <f t="shared" si="30"/>
        <v>'1400624',</v>
      </c>
      <c r="AU74" t="str">
        <f t="shared" si="31"/>
        <v>'951168',</v>
      </c>
      <c r="AV74" t="str">
        <f t="shared" si="31"/>
        <v>'2d 2h:23m:19',</v>
      </c>
      <c r="AW74" t="str">
        <f t="shared" si="31"/>
        <v>'181399',</v>
      </c>
      <c r="AX74" t="str">
        <f t="shared" si="31"/>
        <v>'Stone Lv14',</v>
      </c>
      <c r="AY74" t="str">
        <f t="shared" si="31"/>
        <v>'8',</v>
      </c>
      <c r="AZ74" t="str">
        <f t="shared" si="31"/>
        <v>'14',</v>
      </c>
      <c r="BA74" t="str">
        <f t="shared" si="33"/>
        <v>'0');</v>
      </c>
      <c r="BC7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('14','128','85661','4.95','3.65','12.65','974336','1167198','1400624','951168','2d 2h:23m:19','181399','Stone Lv14','8','14','0');</v>
      </c>
    </row>
    <row r="75" spans="1:55" x14ac:dyDescent="0.25">
      <c r="A75" s="18">
        <v>15</v>
      </c>
      <c r="B75" s="73">
        <v>125</v>
      </c>
      <c r="C75" s="20">
        <v>128491</v>
      </c>
      <c r="D75" s="103">
        <v>5.0999999999999996</v>
      </c>
      <c r="E75" s="103">
        <v>3.7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29"/>
        <v>UPDATE `JavalinBallista` SET `TrainingTime`='125' WHERE `Level`='15';</v>
      </c>
      <c r="S75" t="str">
        <f t="shared" si="29"/>
        <v>UPDATE `JavalinBallista` SET `MightBonus`='128491' WHERE `Level`='15';</v>
      </c>
      <c r="T75" t="str">
        <f t="shared" si="29"/>
        <v>UPDATE `JavalinBallista` SET `Attack`='5.1' WHERE `Level`='15';</v>
      </c>
      <c r="U75" t="str">
        <f t="shared" si="29"/>
        <v>UPDATE `JavalinBallista` SET `Defend`='3.7' WHERE `Level`='15';</v>
      </c>
      <c r="V75" t="str">
        <f t="shared" si="29"/>
        <v>UPDATE `JavalinBallista` SET `Health`='12.85' WHERE `Level`='15';</v>
      </c>
      <c r="W75" t="str">
        <f t="shared" si="29"/>
        <v>UPDATE `JavalinBallista` SET `FoodCost`='1533494' WHERE `Level`='15';</v>
      </c>
      <c r="X75" t="str">
        <f t="shared" si="29"/>
        <v>UPDATE `JavalinBallista` SET `WoodCost`='1721262' WHERE `Level`='15';</v>
      </c>
      <c r="Y75" t="str">
        <f t="shared" si="29"/>
        <v>UPDATE `JavalinBallista` SET `StoneCost`='2065500' WHERE `Level`='15';</v>
      </c>
      <c r="Z75" t="str">
        <f t="shared" si="29"/>
        <v>UPDATE `JavalinBallista` SET `MetalCost`='1389841' WHERE `Level`='15';</v>
      </c>
      <c r="AA75" t="str">
        <f t="shared" si="29"/>
        <v>UPDATE `JavalinBallista` SET `TimeMin`='3d 3h:34m:59' WHERE `Level`='15';</v>
      </c>
      <c r="AB75" t="str">
        <f t="shared" si="29"/>
        <v>UPDATE `JavalinBallista` SET `TimeInt`='272099' WHERE `Level`='15';</v>
      </c>
      <c r="AC75" t="str">
        <f t="shared" si="29"/>
        <v>UPDATE `JavalinBallista` SET `Required`='Stone Lv15' WHERE `Level`='15';</v>
      </c>
      <c r="AD75" t="str">
        <f t="shared" si="29"/>
        <v>UPDATE `JavalinBallista` SET `Required_ID`='8' WHERE `Level`='15';</v>
      </c>
      <c r="AE75" t="str">
        <f t="shared" si="29"/>
        <v>UPDATE `JavalinBallista` SET `RequiredLevel`='15' WHERE `Level`='15';</v>
      </c>
      <c r="AK75" t="s">
        <v>404</v>
      </c>
      <c r="AL75" t="str">
        <f t="shared" si="32"/>
        <v>'15',</v>
      </c>
      <c r="AM75" t="str">
        <f t="shared" si="30"/>
        <v>'125',</v>
      </c>
      <c r="AN75" t="str">
        <f t="shared" si="30"/>
        <v>'128491',</v>
      </c>
      <c r="AO75" t="str">
        <f t="shared" si="30"/>
        <v>'5.1',</v>
      </c>
      <c r="AP75" t="str">
        <f t="shared" si="30"/>
        <v>'3.7',</v>
      </c>
      <c r="AQ75" t="str">
        <f t="shared" si="30"/>
        <v>'12.85',</v>
      </c>
      <c r="AR75" t="str">
        <f t="shared" si="30"/>
        <v>'1533494',</v>
      </c>
      <c r="AS75" t="str">
        <f t="shared" si="30"/>
        <v>'1721262',</v>
      </c>
      <c r="AT75" t="str">
        <f t="shared" si="30"/>
        <v>'2065500',</v>
      </c>
      <c r="AU75" t="str">
        <f t="shared" si="31"/>
        <v>'1389841',</v>
      </c>
      <c r="AV75" t="str">
        <f t="shared" si="31"/>
        <v>'3d 3h:34m:59',</v>
      </c>
      <c r="AW75" t="str">
        <f t="shared" si="31"/>
        <v>'272099',</v>
      </c>
      <c r="AX75" t="str">
        <f t="shared" si="31"/>
        <v>'Stone Lv15',</v>
      </c>
      <c r="AY75" t="str">
        <f t="shared" si="31"/>
        <v>'8',</v>
      </c>
      <c r="AZ75" t="str">
        <f t="shared" si="31"/>
        <v>'15',</v>
      </c>
      <c r="BA75" t="str">
        <f t="shared" si="33"/>
        <v>'0');</v>
      </c>
      <c r="BC7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('15','125','128491','5.1','3.7','12.85','1533494','1721262','2065500','1389841','3d 3h:34m:59','272099','Stone Lv15','8','15','0');</v>
      </c>
    </row>
    <row r="76" spans="1:55" x14ac:dyDescent="0.25">
      <c r="A76" s="18">
        <v>16</v>
      </c>
      <c r="B76" s="73">
        <v>122</v>
      </c>
      <c r="C76" s="20">
        <v>321227</v>
      </c>
      <c r="D76" s="103">
        <v>5.25</v>
      </c>
      <c r="E76" s="103">
        <v>3.75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29"/>
        <v>UPDATE `JavalinBallista` SET `TrainingTime`='122' WHERE `Level`='16';</v>
      </c>
      <c r="S76" t="str">
        <f t="shared" si="29"/>
        <v>UPDATE `JavalinBallista` SET `MightBonus`='321227' WHERE `Level`='16';</v>
      </c>
      <c r="T76" t="str">
        <f t="shared" si="29"/>
        <v>UPDATE `JavalinBallista` SET `Attack`='5.25' WHERE `Level`='16';</v>
      </c>
      <c r="U76" t="str">
        <f t="shared" si="29"/>
        <v>UPDATE `JavalinBallista` SET `Defend`='3.75' WHERE `Level`='16';</v>
      </c>
      <c r="V76" t="str">
        <f t="shared" si="29"/>
        <v>UPDATE `JavalinBallista` SET `Health`='13.05' WHERE `Level`='16';</v>
      </c>
      <c r="W76" t="str">
        <f t="shared" si="29"/>
        <v>UPDATE `JavalinBallista` SET `FoodCost`='3713934' WHERE `Level`='16';</v>
      </c>
      <c r="X76" t="str">
        <f t="shared" si="29"/>
        <v>UPDATE `JavalinBallista` SET `WoodCost`='4395538' WHERE `Level`='16';</v>
      </c>
      <c r="Y76" t="str">
        <f t="shared" si="29"/>
        <v>UPDATE `JavalinBallista` SET `StoneCost`='5274632' WHERE `Level`='16';</v>
      </c>
      <c r="Z76" t="str">
        <f t="shared" si="29"/>
        <v>UPDATE `JavalinBallista` SET `MetalCost`='3474562' WHERE `Level`='16';</v>
      </c>
      <c r="AA76" t="str">
        <f t="shared" si="29"/>
        <v>UPDATE `JavalinBallista` SET `TimeMin`='7d 20h:57m:25' WHERE `Level`='16';</v>
      </c>
      <c r="AB76" t="str">
        <f t="shared" si="29"/>
        <v>UPDATE `JavalinBallista` SET `TimeInt`='680245' WHERE `Level`='16';</v>
      </c>
      <c r="AC76" t="str">
        <f t="shared" si="29"/>
        <v>UPDATE `JavalinBallista` SET `Required`='Stone Lv16' WHERE `Level`='16';</v>
      </c>
      <c r="AD76" t="str">
        <f t="shared" si="29"/>
        <v>UPDATE `JavalinBallista` SET `Required_ID`='8' WHERE `Level`='16';</v>
      </c>
      <c r="AE76" t="str">
        <f t="shared" si="29"/>
        <v>UPDATE `JavalinBallista` SET `RequiredLevel`='16' WHERE `Level`='16';</v>
      </c>
      <c r="AK76" t="s">
        <v>404</v>
      </c>
      <c r="AL76" t="str">
        <f t="shared" si="32"/>
        <v>'16',</v>
      </c>
      <c r="AM76" t="str">
        <f t="shared" si="30"/>
        <v>'122',</v>
      </c>
      <c r="AN76" t="str">
        <f t="shared" si="30"/>
        <v>'321227',</v>
      </c>
      <c r="AO76" t="str">
        <f t="shared" si="30"/>
        <v>'5.25',</v>
      </c>
      <c r="AP76" t="str">
        <f t="shared" si="30"/>
        <v>'3.75',</v>
      </c>
      <c r="AQ76" t="str">
        <f t="shared" si="30"/>
        <v>'13.05',</v>
      </c>
      <c r="AR76" t="str">
        <f t="shared" si="30"/>
        <v>'3713934',</v>
      </c>
      <c r="AS76" t="str">
        <f t="shared" si="30"/>
        <v>'4395538',</v>
      </c>
      <c r="AT76" t="str">
        <f t="shared" si="30"/>
        <v>'5274632',</v>
      </c>
      <c r="AU76" t="str">
        <f t="shared" si="31"/>
        <v>'3474562',</v>
      </c>
      <c r="AV76" t="str">
        <f t="shared" si="31"/>
        <v>'7d 20h:57m:25',</v>
      </c>
      <c r="AW76" t="str">
        <f t="shared" si="31"/>
        <v>'680245',</v>
      </c>
      <c r="AX76" t="str">
        <f t="shared" si="31"/>
        <v>'Stone Lv16',</v>
      </c>
      <c r="AY76" t="str">
        <f t="shared" si="31"/>
        <v>'8',</v>
      </c>
      <c r="AZ76" t="str">
        <f t="shared" si="31"/>
        <v>'16',</v>
      </c>
      <c r="BA76" t="str">
        <f t="shared" si="33"/>
        <v>'0');</v>
      </c>
      <c r="BC7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('16','122','321227','5.25','3.75','13.05','3713934','4395538','5274632','3474562','7d 20h:57m:25','680245','Stone Lv16','8','16','0');</v>
      </c>
    </row>
    <row r="77" spans="1:55" x14ac:dyDescent="0.25">
      <c r="A77" s="18">
        <v>17</v>
      </c>
      <c r="B77" s="73">
        <v>119</v>
      </c>
      <c r="C77" s="20">
        <v>481840</v>
      </c>
      <c r="D77" s="103">
        <v>5.4</v>
      </c>
      <c r="E77" s="103">
        <v>3.8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35">CONCATENATE($Q$60,R$60,$Q$61,B77,$Q$62,$A77,$Q$63)</f>
        <v>UPDATE `JavalinBallista` SET `TrainingTime`='119' WHERE `Level`='17';</v>
      </c>
      <c r="S77" t="str">
        <f t="shared" si="35"/>
        <v>UPDATE `JavalinBallista` SET `MightBonus`='481840' WHERE `Level`='17';</v>
      </c>
      <c r="T77" t="str">
        <f t="shared" si="35"/>
        <v>UPDATE `JavalinBallista` SET `Attack`='5.4' WHERE `Level`='17';</v>
      </c>
      <c r="U77" t="str">
        <f t="shared" si="35"/>
        <v>UPDATE `JavalinBallista` SET `Defend`='3.8' WHERE `Level`='17';</v>
      </c>
      <c r="V77" t="str">
        <f t="shared" si="35"/>
        <v>UPDATE `JavalinBallista` SET `Health`='13.25' WHERE `Level`='17';</v>
      </c>
      <c r="W77" t="str">
        <f t="shared" si="35"/>
        <v>UPDATE `JavalinBallista` SET `FoodCost`='5600887' WHERE `Level`='17';</v>
      </c>
      <c r="X77" t="str">
        <f t="shared" si="35"/>
        <v>UPDATE `JavalinBallista` SET `WoodCost`='6573267' WHERE `Level`='17';</v>
      </c>
      <c r="Y77" t="str">
        <f t="shared" si="35"/>
        <v>UPDATE `JavalinBallista` SET `StoneCost`='7887906' WHERE `Level`='17';</v>
      </c>
      <c r="Z77" t="str">
        <f t="shared" si="35"/>
        <v>UPDATE `JavalinBallista` SET `MetalCost`='5217830' WHERE `Level`='17';</v>
      </c>
      <c r="AA77" t="str">
        <f t="shared" si="35"/>
        <v>UPDATE `JavalinBallista` SET `TimeMin`='11d 19h:26m:07' WHERE `Level`='17';</v>
      </c>
      <c r="AB77" t="str">
        <f t="shared" si="35"/>
        <v>UPDATE `JavalinBallista` SET `TimeInt`='1020367' WHERE `Level`='17';</v>
      </c>
      <c r="AC77" t="str">
        <f t="shared" si="35"/>
        <v>UPDATE `JavalinBallista` SET `Required`='Stone Lv17' WHERE `Level`='17';</v>
      </c>
      <c r="AD77" t="str">
        <f t="shared" si="35"/>
        <v>UPDATE `JavalinBallista` SET `Required_ID`='8' WHERE `Level`='17';</v>
      </c>
      <c r="AE77" t="str">
        <f t="shared" si="35"/>
        <v>UPDATE `JavalinBallista` SET `RequiredLevel`='17' WHERE `Level`='17';</v>
      </c>
      <c r="AK77" t="s">
        <v>404</v>
      </c>
      <c r="AL77" t="str">
        <f t="shared" si="32"/>
        <v>'17',</v>
      </c>
      <c r="AM77" t="str">
        <f t="shared" si="32"/>
        <v>'119',</v>
      </c>
      <c r="AN77" t="str">
        <f t="shared" si="32"/>
        <v>'481840',</v>
      </c>
      <c r="AO77" t="str">
        <f t="shared" si="32"/>
        <v>'5.4',</v>
      </c>
      <c r="AP77" t="str">
        <f t="shared" si="32"/>
        <v>'3.8',</v>
      </c>
      <c r="AQ77" t="str">
        <f t="shared" si="32"/>
        <v>'13.25',</v>
      </c>
      <c r="AR77" t="str">
        <f t="shared" si="32"/>
        <v>'5600887',</v>
      </c>
      <c r="AS77" t="str">
        <f t="shared" si="32"/>
        <v>'6573267',</v>
      </c>
      <c r="AT77" t="str">
        <f t="shared" si="32"/>
        <v>'7887906',</v>
      </c>
      <c r="AU77" t="str">
        <f t="shared" si="32"/>
        <v>'5217830',</v>
      </c>
      <c r="AV77" t="str">
        <f t="shared" si="32"/>
        <v>'11d 19h:26m:07',</v>
      </c>
      <c r="AW77" t="str">
        <f t="shared" si="32"/>
        <v>'1020367',</v>
      </c>
      <c r="AX77" t="str">
        <f t="shared" si="32"/>
        <v>'Stone Lv17',</v>
      </c>
      <c r="AY77" t="str">
        <f t="shared" si="32"/>
        <v>'8',</v>
      </c>
      <c r="AZ77" t="str">
        <f t="shared" si="32"/>
        <v>'17',</v>
      </c>
      <c r="BA77" t="str">
        <f t="shared" si="33"/>
        <v>'0');</v>
      </c>
      <c r="BC7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('17','119','481840','5.4','3.8','13.25','5600887','6573267','7887906','5217830','11d 19h:26m:07','1020367','Stone Lv17','8','17','0');</v>
      </c>
    </row>
    <row r="78" spans="1:55" x14ac:dyDescent="0.25">
      <c r="A78" s="18">
        <v>18</v>
      </c>
      <c r="B78" s="73">
        <v>116</v>
      </c>
      <c r="C78" s="20">
        <v>963680</v>
      </c>
      <c r="D78" s="103">
        <v>5.55</v>
      </c>
      <c r="E78" s="103">
        <v>3.85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5"/>
        <v>UPDATE `JavalinBallista` SET `TrainingTime`='116' WHERE `Level`='18';</v>
      </c>
      <c r="S78" t="str">
        <f t="shared" si="35"/>
        <v>UPDATE `JavalinBallista` SET `MightBonus`='963680' WHERE `Level`='18';</v>
      </c>
      <c r="T78" t="str">
        <f t="shared" si="35"/>
        <v>UPDATE `JavalinBallista` SET `Attack`='5.55' WHERE `Level`='18';</v>
      </c>
      <c r="U78" t="str">
        <f t="shared" si="35"/>
        <v>UPDATE `JavalinBallista` SET `Defend`='3.85' WHERE `Level`='18';</v>
      </c>
      <c r="V78" t="str">
        <f t="shared" si="35"/>
        <v>UPDATE `JavalinBallista` SET `Health`='13.45' WHERE `Level`='18';</v>
      </c>
      <c r="W78" t="str">
        <f t="shared" si="35"/>
        <v>UPDATE `JavalinBallista` SET `FoodCost`='11561164' WHERE `Level`='18';</v>
      </c>
      <c r="X78" t="str">
        <f t="shared" si="35"/>
        <v>UPDATE `JavalinBallista` SET `WoodCost`='12847064' WHERE `Level`='18';</v>
      </c>
      <c r="Y78" t="str">
        <f t="shared" si="35"/>
        <v>UPDATE `JavalinBallista` SET `StoneCost`='15416463' WHERE `Level`='18';</v>
      </c>
      <c r="Z78" t="str">
        <f t="shared" si="35"/>
        <v>UPDATE `JavalinBallista` SET `MetalCost`='10435639' WHERE `Level`='18';</v>
      </c>
      <c r="AA78" t="str">
        <f t="shared" si="35"/>
        <v>UPDATE `JavalinBallista` SET `TimeMin`='23d 14h:52m:14' WHERE `Level`='18';</v>
      </c>
      <c r="AB78" t="str">
        <f t="shared" si="35"/>
        <v>UPDATE `JavalinBallista` SET `TimeInt`='2040734' WHERE `Level`='18';</v>
      </c>
      <c r="AC78" t="str">
        <f t="shared" si="35"/>
        <v>UPDATE `JavalinBallista` SET `Required`='Stone Lv18' WHERE `Level`='18';</v>
      </c>
      <c r="AD78" t="str">
        <f t="shared" si="35"/>
        <v>UPDATE `JavalinBallista` SET `Required_ID`='8' WHERE `Level`='18';</v>
      </c>
      <c r="AE78" t="str">
        <f t="shared" si="35"/>
        <v>UPDATE `JavalinBallista` SET `RequiredLevel`='18' WHERE `Level`='18';</v>
      </c>
      <c r="AK78" t="s">
        <v>404</v>
      </c>
      <c r="AL78" t="str">
        <f t="shared" si="32"/>
        <v>'18',</v>
      </c>
      <c r="AM78" t="str">
        <f t="shared" si="32"/>
        <v>'116',</v>
      </c>
      <c r="AN78" t="str">
        <f t="shared" si="32"/>
        <v>'963680',</v>
      </c>
      <c r="AO78" t="str">
        <f t="shared" si="32"/>
        <v>'5.55',</v>
      </c>
      <c r="AP78" t="str">
        <f t="shared" si="32"/>
        <v>'3.85',</v>
      </c>
      <c r="AQ78" t="str">
        <f t="shared" si="32"/>
        <v>'13.45',</v>
      </c>
      <c r="AR78" t="str">
        <f t="shared" si="32"/>
        <v>'11561164',</v>
      </c>
      <c r="AS78" t="str">
        <f t="shared" si="32"/>
        <v>'12847064',</v>
      </c>
      <c r="AT78" t="str">
        <f t="shared" si="32"/>
        <v>'15416463',</v>
      </c>
      <c r="AU78" t="str">
        <f t="shared" si="32"/>
        <v>'10435639',</v>
      </c>
      <c r="AV78" t="str">
        <f t="shared" si="32"/>
        <v>'23d 14h:52m:14',</v>
      </c>
      <c r="AW78" t="str">
        <f t="shared" si="32"/>
        <v>'2040734',</v>
      </c>
      <c r="AX78" t="str">
        <f t="shared" si="32"/>
        <v>'Stone Lv18',</v>
      </c>
      <c r="AY78" t="str">
        <f t="shared" si="32"/>
        <v>'8',</v>
      </c>
      <c r="AZ78" t="str">
        <f t="shared" si="32"/>
        <v>'18',</v>
      </c>
      <c r="BA78" t="str">
        <f t="shared" si="33"/>
        <v>'0');</v>
      </c>
      <c r="BC7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('18','116','963680','5.55','3.85','13.45','11561164','12847064','15416463','10435639','23d 14h:52m:14','2040734','Stone Lv18','8','18','0');</v>
      </c>
    </row>
    <row r="79" spans="1:55" x14ac:dyDescent="0.25">
      <c r="A79" s="18">
        <v>19</v>
      </c>
      <c r="B79" s="73">
        <v>113</v>
      </c>
      <c r="C79" s="20">
        <v>1445519</v>
      </c>
      <c r="D79" s="103">
        <v>5.7</v>
      </c>
      <c r="E79" s="103">
        <v>3.9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5"/>
        <v>UPDATE `JavalinBallista` SET `TrainingTime`='113' WHERE `Level`='19';</v>
      </c>
      <c r="S79" t="str">
        <f t="shared" si="35"/>
        <v>UPDATE `JavalinBallista` SET `MightBonus`='1445519' WHERE `Level`='19';</v>
      </c>
      <c r="T79" t="str">
        <f t="shared" si="35"/>
        <v>UPDATE `JavalinBallista` SET `Attack`='5.7' WHERE `Level`='19';</v>
      </c>
      <c r="U79" t="str">
        <f t="shared" si="35"/>
        <v>UPDATE `JavalinBallista` SET `Defend`='3.9' WHERE `Level`='19';</v>
      </c>
      <c r="V79" t="str">
        <f t="shared" si="35"/>
        <v>UPDATE `JavalinBallista` SET `Health`='13.65' WHERE `Level`='19';</v>
      </c>
      <c r="W79" t="str">
        <f t="shared" si="35"/>
        <v>UPDATE `JavalinBallista` SET `FoodCost`='16681531' WHERE `Level`='19';</v>
      </c>
      <c r="X79" t="str">
        <f t="shared" si="35"/>
        <v>UPDATE `JavalinBallista` SET `WoodCost`='19639653' WHERE `Level`='19';</v>
      </c>
      <c r="Y79" t="str">
        <f t="shared" si="35"/>
        <v>UPDATE `JavalinBallista` SET `StoneCost`='23567570' WHERE `Level`='19';</v>
      </c>
      <c r="Z79" t="str">
        <f t="shared" si="35"/>
        <v>UPDATE `JavalinBallista` SET `MetalCost`='15875562' WHERE `Level`='19';</v>
      </c>
      <c r="AA79" t="str">
        <f t="shared" si="35"/>
        <v>UPDATE `JavalinBallista` SET `TimeMin`='35d 10h:18m:20' WHERE `Level`='19';</v>
      </c>
      <c r="AB79" t="str">
        <f t="shared" si="35"/>
        <v>UPDATE `JavalinBallista` SET `TimeInt`='3061100' WHERE `Level`='19';</v>
      </c>
      <c r="AC79" t="str">
        <f t="shared" si="35"/>
        <v>UPDATE `JavalinBallista` SET `Required`='Stone Lv19' WHERE `Level`='19';</v>
      </c>
      <c r="AD79" t="str">
        <f t="shared" si="35"/>
        <v>UPDATE `JavalinBallista` SET `Required_ID`='8' WHERE `Level`='19';</v>
      </c>
      <c r="AE79" t="str">
        <f t="shared" si="35"/>
        <v>UPDATE `JavalinBallista` SET `RequiredLevel`='19' WHERE `Level`='19';</v>
      </c>
      <c r="AK79" t="s">
        <v>404</v>
      </c>
      <c r="AL79" t="str">
        <f t="shared" si="32"/>
        <v>'19',</v>
      </c>
      <c r="AM79" t="str">
        <f t="shared" si="32"/>
        <v>'113',</v>
      </c>
      <c r="AN79" t="str">
        <f t="shared" si="32"/>
        <v>'1445519',</v>
      </c>
      <c r="AO79" t="str">
        <f t="shared" si="32"/>
        <v>'5.7',</v>
      </c>
      <c r="AP79" t="str">
        <f t="shared" si="32"/>
        <v>'3.9',</v>
      </c>
      <c r="AQ79" t="str">
        <f t="shared" si="32"/>
        <v>'13.65',</v>
      </c>
      <c r="AR79" t="str">
        <f t="shared" si="32"/>
        <v>'16681531',</v>
      </c>
      <c r="AS79" t="str">
        <f t="shared" si="32"/>
        <v>'19639653',</v>
      </c>
      <c r="AT79" t="str">
        <f t="shared" si="32"/>
        <v>'23567570',</v>
      </c>
      <c r="AU79" t="str">
        <f t="shared" si="32"/>
        <v>'15875562',</v>
      </c>
      <c r="AV79" t="str">
        <f t="shared" si="32"/>
        <v>'35d 10h:18m:20',</v>
      </c>
      <c r="AW79" t="str">
        <f t="shared" si="32"/>
        <v>'3061100',</v>
      </c>
      <c r="AX79" t="str">
        <f t="shared" si="32"/>
        <v>'Stone Lv19',</v>
      </c>
      <c r="AY79" t="str">
        <f t="shared" si="32"/>
        <v>'8',</v>
      </c>
      <c r="AZ79" t="str">
        <f t="shared" si="32"/>
        <v>'19',</v>
      </c>
      <c r="BA79" t="str">
        <f t="shared" si="33"/>
        <v>'0');</v>
      </c>
      <c r="BC7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('19','113','1445519','5.7','3.9','13.65','16681531','19639653','23567570','15875562','35d 10h:18m:20','3061100','Stone Lv19','8','19','0');</v>
      </c>
    </row>
    <row r="80" spans="1:55" x14ac:dyDescent="0.25">
      <c r="A80" s="18">
        <v>20</v>
      </c>
      <c r="B80" s="73">
        <v>110</v>
      </c>
      <c r="C80" s="20">
        <v>0</v>
      </c>
      <c r="D80" s="103">
        <v>5.85</v>
      </c>
      <c r="E80" s="103">
        <v>3.95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35"/>
        <v>UPDATE `JavalinBallista` SET `TrainingTime`='110' WHERE `Level`='20';</v>
      </c>
      <c r="S80" t="str">
        <f t="shared" si="35"/>
        <v>UPDATE `JavalinBallista` SET `MightBonus`='0' WHERE `Level`='20';</v>
      </c>
      <c r="T80" t="str">
        <f t="shared" si="35"/>
        <v>UPDATE `JavalinBallista` SET `Attack`='5.85' WHERE `Level`='20';</v>
      </c>
      <c r="U80" t="str">
        <f t="shared" si="35"/>
        <v>UPDATE `JavalinBallista` SET `Defend`='3.95' WHERE `Level`='20';</v>
      </c>
      <c r="V80" t="str">
        <f t="shared" si="35"/>
        <v>UPDATE `JavalinBallista` SET `Health`='13.85' WHERE `Level`='20';</v>
      </c>
      <c r="W80" t="str">
        <f t="shared" si="35"/>
        <v>UPDATE `JavalinBallista` SET `FoodCost`='0' WHERE `Level`='20';</v>
      </c>
      <c r="X80" t="str">
        <f t="shared" si="35"/>
        <v>UPDATE `JavalinBallista` SET `WoodCost`='0' WHERE `Level`='20';</v>
      </c>
      <c r="Y80" t="str">
        <f t="shared" si="35"/>
        <v>UPDATE `JavalinBallista` SET `StoneCost`='0' WHERE `Level`='20';</v>
      </c>
      <c r="Z80" t="str">
        <f t="shared" si="35"/>
        <v>UPDATE `JavalinBallista` SET `MetalCost`='0' WHERE `Level`='20';</v>
      </c>
      <c r="AA80" t="str">
        <f t="shared" si="35"/>
        <v>UPDATE `JavalinBallista` SET `TimeMin`='0' WHERE `Level`='20';</v>
      </c>
      <c r="AB80" t="str">
        <f t="shared" si="35"/>
        <v>UPDATE `JavalinBallista` SET `TimeInt`='0' WHERE `Level`='20';</v>
      </c>
      <c r="AC80" t="str">
        <f t="shared" si="35"/>
        <v>UPDATE `JavalinBallista` SET `Required`='' WHERE `Level`='20';</v>
      </c>
      <c r="AD80" t="str">
        <f t="shared" si="35"/>
        <v>UPDATE `JavalinBallista` SET `Required_ID`='0' WHERE `Level`='20';</v>
      </c>
      <c r="AE80" t="str">
        <f t="shared" si="35"/>
        <v>UPDATE `JavalinBallista` SET `RequiredLevel`='0' WHERE `Level`='20';</v>
      </c>
      <c r="AK80" t="s">
        <v>404</v>
      </c>
      <c r="AL80" t="str">
        <f t="shared" si="32"/>
        <v>'20',</v>
      </c>
      <c r="AM80" t="str">
        <f t="shared" si="32"/>
        <v>'110',</v>
      </c>
      <c r="AN80" t="str">
        <f t="shared" si="32"/>
        <v>'0',</v>
      </c>
      <c r="AO80" t="str">
        <f t="shared" si="32"/>
        <v>'5.85',</v>
      </c>
      <c r="AP80" t="str">
        <f t="shared" si="32"/>
        <v>'3.95',</v>
      </c>
      <c r="AQ80" t="str">
        <f t="shared" si="32"/>
        <v>'13.85',</v>
      </c>
      <c r="AR80" t="str">
        <f t="shared" si="32"/>
        <v>'0',</v>
      </c>
      <c r="AS80" t="str">
        <f t="shared" si="32"/>
        <v>'0',</v>
      </c>
      <c r="AT80" t="str">
        <f t="shared" si="32"/>
        <v>'0',</v>
      </c>
      <c r="AU80" t="str">
        <f t="shared" si="32"/>
        <v>'0',</v>
      </c>
      <c r="AV80" t="str">
        <f t="shared" si="32"/>
        <v>'0',</v>
      </c>
      <c r="AW80" t="str">
        <f t="shared" si="32"/>
        <v>'0',</v>
      </c>
      <c r="AX80" t="str">
        <f t="shared" si="32"/>
        <v>'',</v>
      </c>
      <c r="AY80" t="str">
        <f t="shared" si="32"/>
        <v>'0',</v>
      </c>
      <c r="AZ80" t="str">
        <f t="shared" si="32"/>
        <v>'0',</v>
      </c>
      <c r="BA80" t="str">
        <f t="shared" si="33"/>
        <v>'0');</v>
      </c>
      <c r="BC8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('20','110','0','5.85','3.95','13.85','0','0','0','0','0','0','','0','0','0');</v>
      </c>
    </row>
    <row r="81" spans="1:55" s="4" customFormat="1" x14ac:dyDescent="0.25">
      <c r="K81" s="122"/>
    </row>
    <row r="82" spans="1:55" s="4" customFormat="1" x14ac:dyDescent="0.25">
      <c r="K82" s="122"/>
    </row>
    <row r="84" spans="1:55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4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382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  <c r="AK86" t="s">
        <v>405</v>
      </c>
    </row>
    <row r="87" spans="1:55" x14ac:dyDescent="0.25">
      <c r="A87" s="18">
        <v>1</v>
      </c>
      <c r="B87" s="73">
        <v>320</v>
      </c>
      <c r="C87" s="20">
        <v>306</v>
      </c>
      <c r="D87" s="103">
        <v>5</v>
      </c>
      <c r="E87" s="103">
        <v>4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36">CONCATENATE($Q$86,R$86,$Q$87,B87,$Q$88,$A87,$Q$89)</f>
        <v>UPDATE `Stone Thrower` SET `TrainingTime`='320' WHERE `Level`='1';</v>
      </c>
      <c r="S87" t="str">
        <f t="shared" si="36"/>
        <v>UPDATE `Stone Thrower` SET `MightBonus`='306' WHERE `Level`='1';</v>
      </c>
      <c r="T87" t="str">
        <f t="shared" si="36"/>
        <v>UPDATE `Stone Thrower` SET `Attack`='5' WHERE `Level`='1';</v>
      </c>
      <c r="U87" t="str">
        <f t="shared" si="36"/>
        <v>UPDATE `Stone Thrower` SET `Defend`='4' WHERE `Level`='1';</v>
      </c>
      <c r="V87" t="str">
        <f t="shared" si="36"/>
        <v>UPDATE `Stone Thrower` SET `Health`='15' WHERE `Level`='1';</v>
      </c>
      <c r="W87" t="str">
        <f t="shared" si="36"/>
        <v>UPDATE `Stone Thrower` SET `FoodCost`='3506' WHERE `Level`='1';</v>
      </c>
      <c r="X87" t="str">
        <f t="shared" si="36"/>
        <v>UPDATE `Stone Thrower` SET `WoodCost`='3362' WHERE `Level`='1';</v>
      </c>
      <c r="Y87" t="str">
        <f t="shared" si="36"/>
        <v>UPDATE `Stone Thrower` SET `StoneCost`='2750' WHERE `Level`='1';</v>
      </c>
      <c r="Z87" t="str">
        <f t="shared" si="36"/>
        <v>UPDATE `Stone Thrower` SET `MetalCost`='5882' WHERE `Level`='1';</v>
      </c>
      <c r="AA87" t="str">
        <f t="shared" si="36"/>
        <v>UPDATE `Stone Thrower` SET `TimeMin`='10m:48' WHERE `Level`='1';</v>
      </c>
      <c r="AB87" t="str">
        <f t="shared" si="36"/>
        <v>UPDATE `Stone Thrower` SET `TimeInt`='648' WHERE `Level`='1';</v>
      </c>
      <c r="AC87" t="str">
        <f t="shared" si="36"/>
        <v>UPDATE `Stone Thrower` SET `Required`='' WHERE `Level`='1';</v>
      </c>
      <c r="AD87" t="str">
        <f t="shared" si="36"/>
        <v>UPDATE `Stone Thrower` SET `Required_ID`='0' WHERE `Level`='1';</v>
      </c>
      <c r="AE87" t="str">
        <f t="shared" si="36"/>
        <v>UPDATE `Stone Thrower` SET `RequiredLevel`='0' WHERE `Level`='1';</v>
      </c>
      <c r="AK87" t="s">
        <v>405</v>
      </c>
      <c r="AL87" t="str">
        <f>CONCATENATE("'",A87,"',")</f>
        <v>'1',</v>
      </c>
      <c r="AM87" t="str">
        <f t="shared" ref="AM87:AT102" si="37">CONCATENATE("'",B87,"',")</f>
        <v>'320',</v>
      </c>
      <c r="AN87" t="str">
        <f t="shared" si="37"/>
        <v>'306',</v>
      </c>
      <c r="AO87" t="str">
        <f t="shared" si="37"/>
        <v>'5',</v>
      </c>
      <c r="AP87" t="str">
        <f t="shared" si="37"/>
        <v>'4',</v>
      </c>
      <c r="AQ87" t="str">
        <f t="shared" si="37"/>
        <v>'15',</v>
      </c>
      <c r="AR87" t="str">
        <f t="shared" si="37"/>
        <v>'3506',</v>
      </c>
      <c r="AS87" t="str">
        <f t="shared" si="37"/>
        <v>'3362',</v>
      </c>
      <c r="AT87" t="str">
        <f>CONCATENATE("'",I87,"',")</f>
        <v>'2750',</v>
      </c>
      <c r="AU87" t="str">
        <f t="shared" ref="AU87:AZ102" si="38">CONCATENATE("'",J87,"',")</f>
        <v>'5882',</v>
      </c>
      <c r="AV87" t="str">
        <f t="shared" si="38"/>
        <v>'10m:48',</v>
      </c>
      <c r="AW87" t="str">
        <f t="shared" si="38"/>
        <v>'648',</v>
      </c>
      <c r="AX87" t="str">
        <f t="shared" si="38"/>
        <v>'',</v>
      </c>
      <c r="AY87" t="str">
        <f t="shared" si="38"/>
        <v>'0',</v>
      </c>
      <c r="AZ87" t="str">
        <f t="shared" si="38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`StoneThrower`(`Level`, `TrainingTime`, `MightBonus`, `Attack`, `Defend`, `Health`, `FoodCost`, `WoodCost`, `StoneCost`, `MetalCost`, `TimeMin`, `TimeInt`, `Required`, `Required_ID`, `RequiredLevel`, `Unlock_ID`) VALUES ('1','320','306','5','4','15','3506','3362','2750','5882','10m:48','648','','0','0','0');</v>
      </c>
    </row>
    <row r="88" spans="1:55" x14ac:dyDescent="0.25">
      <c r="A88" s="18">
        <v>2</v>
      </c>
      <c r="B88" s="73">
        <v>313</v>
      </c>
      <c r="C88" s="20">
        <v>765</v>
      </c>
      <c r="D88" s="103">
        <v>5.15</v>
      </c>
      <c r="E88" s="103">
        <v>4.05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36"/>
        <v>UPDATE `Stone Thrower` SET `TrainingTime`='313' WHERE `Level`='2';</v>
      </c>
      <c r="S88" t="str">
        <f t="shared" si="36"/>
        <v>UPDATE `Stone Thrower` SET `MightBonus`='765' WHERE `Level`='2';</v>
      </c>
      <c r="T88" t="str">
        <f t="shared" si="36"/>
        <v>UPDATE `Stone Thrower` SET `Attack`='5.15' WHERE `Level`='2';</v>
      </c>
      <c r="U88" t="str">
        <f t="shared" si="36"/>
        <v>UPDATE `Stone Thrower` SET `Defend`='4.05' WHERE `Level`='2';</v>
      </c>
      <c r="V88" t="str">
        <f t="shared" si="36"/>
        <v>UPDATE `Stone Thrower` SET `Health`='15.25' WHERE `Level`='2';</v>
      </c>
      <c r="W88" t="str">
        <f t="shared" si="36"/>
        <v>UPDATE `Stone Thrower` SET `FoodCost`='8842' WHERE `Level`='2';</v>
      </c>
      <c r="X88" t="str">
        <f t="shared" si="36"/>
        <v>UPDATE `Stone Thrower` SET `WoodCost`='8597' WHERE `Level`='2';</v>
      </c>
      <c r="Y88" t="str">
        <f t="shared" si="36"/>
        <v>UPDATE `Stone Thrower` SET `StoneCost`='8684' WHERE `Level`='2';</v>
      </c>
      <c r="Z88" t="str">
        <f t="shared" si="36"/>
        <v>UPDATE `Stone Thrower` SET `MetalCost`='12269' WHERE `Level`='2';</v>
      </c>
      <c r="AA88" t="str">
        <f t="shared" si="36"/>
        <v>UPDATE `Stone Thrower` SET `TimeMin`='27m:00' WHERE `Level`='2';</v>
      </c>
      <c r="AB88" t="str">
        <f t="shared" si="36"/>
        <v>UPDATE `Stone Thrower` SET `TimeInt`='1620' WHERE `Level`='2';</v>
      </c>
      <c r="AC88" t="str">
        <f t="shared" si="36"/>
        <v>UPDATE `Stone Thrower` SET `Required`='' WHERE `Level`='2';</v>
      </c>
      <c r="AD88" t="str">
        <f t="shared" si="36"/>
        <v>UPDATE `Stone Thrower` SET `Required_ID`='0' WHERE `Level`='2';</v>
      </c>
      <c r="AE88" t="str">
        <f t="shared" si="36"/>
        <v>UPDATE `Stone Thrower` SET `RequiredLevel`='0' WHERE `Level`='2';</v>
      </c>
      <c r="AK88" t="s">
        <v>405</v>
      </c>
      <c r="AL88" t="str">
        <f t="shared" ref="AL88:AZ106" si="39">CONCATENATE("'",A88,"',")</f>
        <v>'2',</v>
      </c>
      <c r="AM88" t="str">
        <f t="shared" si="37"/>
        <v>'313',</v>
      </c>
      <c r="AN88" t="str">
        <f t="shared" si="37"/>
        <v>'765',</v>
      </c>
      <c r="AO88" t="str">
        <f t="shared" si="37"/>
        <v>'5.15',</v>
      </c>
      <c r="AP88" t="str">
        <f t="shared" si="37"/>
        <v>'4.05',</v>
      </c>
      <c r="AQ88" t="str">
        <f t="shared" si="37"/>
        <v>'15.25',</v>
      </c>
      <c r="AR88" t="str">
        <f t="shared" si="37"/>
        <v>'8842',</v>
      </c>
      <c r="AS88" t="str">
        <f t="shared" si="37"/>
        <v>'8597',</v>
      </c>
      <c r="AT88" t="str">
        <f t="shared" si="37"/>
        <v>'8684',</v>
      </c>
      <c r="AU88" t="str">
        <f t="shared" si="38"/>
        <v>'12269',</v>
      </c>
      <c r="AV88" t="str">
        <f t="shared" si="38"/>
        <v>'27m:00',</v>
      </c>
      <c r="AW88" t="str">
        <f t="shared" si="38"/>
        <v>'1620',</v>
      </c>
      <c r="AX88" t="str">
        <f t="shared" si="38"/>
        <v>'',</v>
      </c>
      <c r="AY88" t="str">
        <f t="shared" si="38"/>
        <v>'0',</v>
      </c>
      <c r="AZ88" t="str">
        <f t="shared" si="38"/>
        <v>'0',</v>
      </c>
      <c r="BA88" t="str">
        <f t="shared" ref="BA88:BA106" si="40">CONCATENATE("'",P88,"');")</f>
        <v>'0');</v>
      </c>
      <c r="BC88" t="str">
        <f t="shared" ref="BC88:BC106" si="41">CONCATENATE(AK88,AL88,AM88,AN88,AO88,AP88,AQ88,AR88,AS88,AT88,AU88,AV88,AW88,AX88,AY88,AZ88,BA88)</f>
        <v>INSERT INTO `StoneThrower`(`Level`, `TrainingTime`, `MightBonus`, `Attack`, `Defend`, `Health`, `FoodCost`, `WoodCost`, `StoneCost`, `MetalCost`, `TimeMin`, `TimeInt`, `Required`, `Required_ID`, `RequiredLevel`, `Unlock_ID`) VALUES ('2','313','765','5.15','4.05','15.25','8842','8597','8684','12269','27m:00','1620','','0','0','0');</v>
      </c>
    </row>
    <row r="89" spans="1:55" x14ac:dyDescent="0.25">
      <c r="A89" s="18">
        <v>3</v>
      </c>
      <c r="B89" s="73">
        <v>306</v>
      </c>
      <c r="C89" s="20">
        <v>1224</v>
      </c>
      <c r="D89" s="103">
        <v>5.3</v>
      </c>
      <c r="E89" s="103">
        <v>4.0999999999999996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36"/>
        <v>UPDATE `Stone Thrower` SET `TrainingTime`='306' WHERE `Level`='3';</v>
      </c>
      <c r="S89" t="str">
        <f t="shared" si="36"/>
        <v>UPDATE `Stone Thrower` SET `MightBonus`='1224' WHERE `Level`='3';</v>
      </c>
      <c r="T89" t="str">
        <f t="shared" si="36"/>
        <v>UPDATE `Stone Thrower` SET `Attack`='5.3' WHERE `Level`='3';</v>
      </c>
      <c r="U89" t="str">
        <f t="shared" si="36"/>
        <v>UPDATE `Stone Thrower` SET `Defend`='4.1' WHERE `Level`='3';</v>
      </c>
      <c r="V89" t="str">
        <f t="shared" si="36"/>
        <v>UPDATE `Stone Thrower` SET `Health`='15.45' WHERE `Level`='3';</v>
      </c>
      <c r="W89" t="str">
        <f t="shared" si="36"/>
        <v>UPDATE `Stone Thrower` SET `FoodCost`='14062' WHERE `Level`='3';</v>
      </c>
      <c r="X89" t="str">
        <f t="shared" si="36"/>
        <v>UPDATE `Stone Thrower` SET `WoodCost`='13723' WHERE `Level`='3';</v>
      </c>
      <c r="Y89" t="str">
        <f t="shared" si="36"/>
        <v>UPDATE `Stone Thrower` SET `StoneCost`='14009' WHERE `Level`='3';</v>
      </c>
      <c r="Z89" t="str">
        <f t="shared" si="36"/>
        <v>UPDATE `Stone Thrower` SET `MetalCost`='19598' WHERE `Level`='3';</v>
      </c>
      <c r="AA89" t="str">
        <f t="shared" si="36"/>
        <v>UPDATE `Stone Thrower` SET `TimeMin`='43m:12' WHERE `Level`='3';</v>
      </c>
      <c r="AB89" t="str">
        <f t="shared" si="36"/>
        <v>UPDATE `Stone Thrower` SET `TimeInt`='2592' WHERE `Level`='3';</v>
      </c>
      <c r="AC89" t="str">
        <f t="shared" si="36"/>
        <v>UPDATE `Stone Thrower` SET `Required`='' WHERE `Level`='3';</v>
      </c>
      <c r="AD89" t="str">
        <f t="shared" si="36"/>
        <v>UPDATE `Stone Thrower` SET `Required_ID`='0' WHERE `Level`='3';</v>
      </c>
      <c r="AE89" t="str">
        <f t="shared" si="36"/>
        <v>UPDATE `Stone Thrower` SET `RequiredLevel`='0' WHERE `Level`='3';</v>
      </c>
      <c r="AK89" t="s">
        <v>405</v>
      </c>
      <c r="AL89" t="str">
        <f t="shared" si="39"/>
        <v>'3',</v>
      </c>
      <c r="AM89" t="str">
        <f t="shared" si="37"/>
        <v>'306',</v>
      </c>
      <c r="AN89" t="str">
        <f t="shared" si="37"/>
        <v>'1224',</v>
      </c>
      <c r="AO89" t="str">
        <f t="shared" si="37"/>
        <v>'5.3',</v>
      </c>
      <c r="AP89" t="str">
        <f t="shared" si="37"/>
        <v>'4.1',</v>
      </c>
      <c r="AQ89" t="str">
        <f t="shared" si="37"/>
        <v>'15.45',</v>
      </c>
      <c r="AR89" t="str">
        <f t="shared" si="37"/>
        <v>'14062',</v>
      </c>
      <c r="AS89" t="str">
        <f t="shared" si="37"/>
        <v>'13723',</v>
      </c>
      <c r="AT89" t="str">
        <f t="shared" si="37"/>
        <v>'14009',</v>
      </c>
      <c r="AU89" t="str">
        <f t="shared" si="38"/>
        <v>'19598',</v>
      </c>
      <c r="AV89" t="str">
        <f t="shared" si="38"/>
        <v>'43m:12',</v>
      </c>
      <c r="AW89" t="str">
        <f t="shared" si="38"/>
        <v>'2592',</v>
      </c>
      <c r="AX89" t="str">
        <f t="shared" si="38"/>
        <v>'',</v>
      </c>
      <c r="AY89" t="str">
        <f t="shared" si="38"/>
        <v>'0',</v>
      </c>
      <c r="AZ89" t="str">
        <f t="shared" si="38"/>
        <v>'0',</v>
      </c>
      <c r="BA89" t="str">
        <f t="shared" si="40"/>
        <v>'0');</v>
      </c>
      <c r="BC8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('3','306','1224','5.3','4.1','15.45','14062','13723','14009','19598','43m:12','2592','','0','0','0');</v>
      </c>
    </row>
    <row r="90" spans="1:55" x14ac:dyDescent="0.25">
      <c r="A90" s="18">
        <v>4</v>
      </c>
      <c r="B90" s="73">
        <v>299</v>
      </c>
      <c r="C90" s="20">
        <v>3060</v>
      </c>
      <c r="D90" s="103">
        <v>5.45</v>
      </c>
      <c r="E90" s="103">
        <v>4.1500000000000004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36"/>
        <v>UPDATE `Stone Thrower` SET `TrainingTime`='299' WHERE `Level`='4';</v>
      </c>
      <c r="S90" t="str">
        <f t="shared" si="36"/>
        <v>UPDATE `Stone Thrower` SET `MightBonus`='3060' WHERE `Level`='4';</v>
      </c>
      <c r="T90" t="str">
        <f t="shared" si="36"/>
        <v>UPDATE `Stone Thrower` SET `Attack`='5.45' WHERE `Level`='4';</v>
      </c>
      <c r="U90" t="str">
        <f t="shared" si="36"/>
        <v>UPDATE `Stone Thrower` SET `Defend`='4.15' WHERE `Level`='4';</v>
      </c>
      <c r="V90" t="str">
        <f t="shared" si="36"/>
        <v>UPDATE `Stone Thrower` SET `Health`='15.65' WHERE `Level`='4';</v>
      </c>
      <c r="W90" t="str">
        <f t="shared" si="36"/>
        <v>UPDATE `Stone Thrower` SET `FoodCost`='34855' WHERE `Level`='4';</v>
      </c>
      <c r="X90" t="str">
        <f t="shared" si="36"/>
        <v>UPDATE `Stone Thrower` SET `WoodCost`='34235' WHERE `Level`='4';</v>
      </c>
      <c r="Y90" t="str">
        <f t="shared" si="36"/>
        <v>UPDATE `Stone Thrower` SET `StoneCost`='33329' WHERE `Level`='4';</v>
      </c>
      <c r="Z90" t="str">
        <f t="shared" si="36"/>
        <v>UPDATE `Stone Thrower` SET `MetalCost`='50723' WHERE `Level`='4';</v>
      </c>
      <c r="AA90" t="str">
        <f t="shared" si="36"/>
        <v>UPDATE `Stone Thrower` SET `TimeMin`='1h:48m:00' WHERE `Level`='4';</v>
      </c>
      <c r="AB90" t="str">
        <f t="shared" si="36"/>
        <v>UPDATE `Stone Thrower` SET `TimeInt`='6480' WHERE `Level`='4';</v>
      </c>
      <c r="AC90" t="str">
        <f t="shared" si="36"/>
        <v>UPDATE `Stone Thrower` SET `Required`='' WHERE `Level`='4';</v>
      </c>
      <c r="AD90" t="str">
        <f t="shared" si="36"/>
        <v>UPDATE `Stone Thrower` SET `Required_ID`='0' WHERE `Level`='4';</v>
      </c>
      <c r="AE90" t="str">
        <f t="shared" si="36"/>
        <v>UPDATE `Stone Thrower` SET `RequiredLevel`='0' WHERE `Level`='4';</v>
      </c>
      <c r="AK90" t="s">
        <v>405</v>
      </c>
      <c r="AL90" t="str">
        <f t="shared" si="39"/>
        <v>'4',</v>
      </c>
      <c r="AM90" t="str">
        <f t="shared" si="37"/>
        <v>'299',</v>
      </c>
      <c r="AN90" t="str">
        <f t="shared" si="37"/>
        <v>'3060',</v>
      </c>
      <c r="AO90" t="str">
        <f t="shared" si="37"/>
        <v>'5.45',</v>
      </c>
      <c r="AP90" t="str">
        <f t="shared" si="37"/>
        <v>'4.15',</v>
      </c>
      <c r="AQ90" t="str">
        <f t="shared" si="37"/>
        <v>'15.65',</v>
      </c>
      <c r="AR90" t="str">
        <f t="shared" si="37"/>
        <v>'34855',</v>
      </c>
      <c r="AS90" t="str">
        <f t="shared" si="37"/>
        <v>'34235',</v>
      </c>
      <c r="AT90" t="str">
        <f t="shared" si="37"/>
        <v>'33329',</v>
      </c>
      <c r="AU90" t="str">
        <f t="shared" si="38"/>
        <v>'50723',</v>
      </c>
      <c r="AV90" t="str">
        <f t="shared" si="38"/>
        <v>'1h:48m:00',</v>
      </c>
      <c r="AW90" t="str">
        <f t="shared" si="38"/>
        <v>'6480',</v>
      </c>
      <c r="AX90" t="str">
        <f t="shared" si="38"/>
        <v>'',</v>
      </c>
      <c r="AY90" t="str">
        <f t="shared" si="38"/>
        <v>'0',</v>
      </c>
      <c r="AZ90" t="str">
        <f t="shared" si="38"/>
        <v>'0',</v>
      </c>
      <c r="BA90" t="str">
        <f t="shared" si="40"/>
        <v>'0');</v>
      </c>
      <c r="BC9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('4','299','3060','5.45','4.15','15.65','34855','34235','33329','50723','1h:48m:00','6480','','0','0','0');</v>
      </c>
    </row>
    <row r="91" spans="1:55" x14ac:dyDescent="0.25">
      <c r="A91" s="18">
        <v>5</v>
      </c>
      <c r="B91" s="73">
        <v>292</v>
      </c>
      <c r="C91" s="20">
        <v>4590</v>
      </c>
      <c r="D91" s="103">
        <v>5.6</v>
      </c>
      <c r="E91" s="103">
        <v>4.2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36"/>
        <v>UPDATE `Stone Thrower` SET `TrainingTime`='292' WHERE `Level`='5';</v>
      </c>
      <c r="S91" t="str">
        <f t="shared" si="36"/>
        <v>UPDATE `Stone Thrower` SET `MightBonus`='4590' WHERE `Level`='5';</v>
      </c>
      <c r="T91" t="str">
        <f t="shared" si="36"/>
        <v>UPDATE `Stone Thrower` SET `Attack`='5.6' WHERE `Level`='5';</v>
      </c>
      <c r="U91" t="str">
        <f t="shared" si="36"/>
        <v>UPDATE `Stone Thrower` SET `Defend`='4.2' WHERE `Level`='5';</v>
      </c>
      <c r="V91" t="str">
        <f t="shared" si="36"/>
        <v>UPDATE `Stone Thrower` SET `Health`='15.85' WHERE `Level`='5';</v>
      </c>
      <c r="W91" t="str">
        <f t="shared" si="36"/>
        <v>UPDATE `Stone Thrower` SET `FoodCost`='52258' WHERE `Level`='5';</v>
      </c>
      <c r="X91" t="str">
        <f t="shared" si="36"/>
        <v>UPDATE `Stone Thrower` SET `WoodCost`='51239' WHERE `Level`='5';</v>
      </c>
      <c r="Y91" t="str">
        <f t="shared" si="36"/>
        <v>UPDATE `Stone Thrower` SET `StoneCost`='50957' WHERE `Level`='5';</v>
      </c>
      <c r="Z91" t="str">
        <f t="shared" si="36"/>
        <v>UPDATE `Stone Thrower` SET `MetalCost`='75161' WHERE `Level`='5';</v>
      </c>
      <c r="AA91" t="str">
        <f t="shared" si="36"/>
        <v>UPDATE `Stone Thrower` SET `TimeMin`='2h:42m:00' WHERE `Level`='5';</v>
      </c>
      <c r="AB91" t="str">
        <f t="shared" si="36"/>
        <v>UPDATE `Stone Thrower` SET `TimeInt`='9720' WHERE `Level`='5';</v>
      </c>
      <c r="AC91" t="str">
        <f t="shared" si="36"/>
        <v>UPDATE `Stone Thrower` SET `Required`='' WHERE `Level`='5';</v>
      </c>
      <c r="AD91" t="str">
        <f t="shared" si="36"/>
        <v>UPDATE `Stone Thrower` SET `Required_ID`='0' WHERE `Level`='5';</v>
      </c>
      <c r="AE91" t="str">
        <f t="shared" si="36"/>
        <v>UPDATE `Stone Thrower` SET `RequiredLevel`='0' WHERE `Level`='5';</v>
      </c>
      <c r="AK91" t="s">
        <v>405</v>
      </c>
      <c r="AL91" t="str">
        <f t="shared" si="39"/>
        <v>'5',</v>
      </c>
      <c r="AM91" t="str">
        <f t="shared" si="37"/>
        <v>'292',</v>
      </c>
      <c r="AN91" t="str">
        <f t="shared" si="37"/>
        <v>'4590',</v>
      </c>
      <c r="AO91" t="str">
        <f t="shared" si="37"/>
        <v>'5.6',</v>
      </c>
      <c r="AP91" t="str">
        <f t="shared" si="37"/>
        <v>'4.2',</v>
      </c>
      <c r="AQ91" t="str">
        <f t="shared" si="37"/>
        <v>'15.85',</v>
      </c>
      <c r="AR91" t="str">
        <f t="shared" si="37"/>
        <v>'52258',</v>
      </c>
      <c r="AS91" t="str">
        <f t="shared" si="37"/>
        <v>'51239',</v>
      </c>
      <c r="AT91" t="str">
        <f t="shared" si="37"/>
        <v>'50957',</v>
      </c>
      <c r="AU91" t="str">
        <f t="shared" si="38"/>
        <v>'75161',</v>
      </c>
      <c r="AV91" t="str">
        <f t="shared" si="38"/>
        <v>'2h:42m:00',</v>
      </c>
      <c r="AW91" t="str">
        <f t="shared" si="38"/>
        <v>'9720',</v>
      </c>
      <c r="AX91" t="str">
        <f t="shared" si="38"/>
        <v>'',</v>
      </c>
      <c r="AY91" t="str">
        <f t="shared" si="38"/>
        <v>'0',</v>
      </c>
      <c r="AZ91" t="str">
        <f t="shared" si="38"/>
        <v>'0',</v>
      </c>
      <c r="BA91" t="str">
        <f t="shared" si="40"/>
        <v>'0');</v>
      </c>
      <c r="BC9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('5','292','4590','5.6','4.2','15.85','52258','51239','50957','75161','2h:42m:00','9720','','0','0','0');</v>
      </c>
    </row>
    <row r="92" spans="1:55" x14ac:dyDescent="0.25">
      <c r="A92" s="18">
        <v>6</v>
      </c>
      <c r="B92" s="73">
        <v>285</v>
      </c>
      <c r="C92" s="20">
        <v>9180</v>
      </c>
      <c r="D92" s="103">
        <v>5.75</v>
      </c>
      <c r="E92" s="103">
        <v>4.25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36"/>
        <v>UPDATE `Stone Thrower` SET `TrainingTime`='285' WHERE `Level`='6';</v>
      </c>
      <c r="S92" t="str">
        <f t="shared" si="36"/>
        <v>UPDATE `Stone Thrower` SET `MightBonus`='9180' WHERE `Level`='6';</v>
      </c>
      <c r="T92" t="str">
        <f t="shared" si="36"/>
        <v>UPDATE `Stone Thrower` SET `Attack`='5.75' WHERE `Level`='6';</v>
      </c>
      <c r="U92" t="str">
        <f t="shared" si="36"/>
        <v>UPDATE `Stone Thrower` SET `Defend`='4.25' WHERE `Level`='6';</v>
      </c>
      <c r="V92" t="str">
        <f t="shared" si="36"/>
        <v>UPDATE `Stone Thrower` SET `Health`='16.05' WHERE `Level`='6';</v>
      </c>
      <c r="W92" t="str">
        <f t="shared" si="36"/>
        <v>UPDATE `Stone Thrower` SET `FoodCost`='104555' WHERE `Level`='6';</v>
      </c>
      <c r="X92" t="str">
        <f t="shared" si="36"/>
        <v>UPDATE `Stone Thrower` SET `WoodCost`='106207' WHERE `Level`='6';</v>
      </c>
      <c r="Y92" t="str">
        <f t="shared" si="36"/>
        <v>UPDATE `Stone Thrower` SET `StoneCost`='101146' WHERE `Level`='6';</v>
      </c>
      <c r="Z92" t="str">
        <f t="shared" si="36"/>
        <v>UPDATE `Stone Thrower` SET `MetalCost`='147211' WHERE `Level`='6';</v>
      </c>
      <c r="AA92" t="str">
        <f t="shared" si="36"/>
        <v>UPDATE `Stone Thrower` SET `TimeMin`='5h:24m:00' WHERE `Level`='6';</v>
      </c>
      <c r="AB92" t="str">
        <f t="shared" si="36"/>
        <v>UPDATE `Stone Thrower` SET `TimeInt`='19440' WHERE `Level`='6';</v>
      </c>
      <c r="AC92" t="str">
        <f t="shared" si="36"/>
        <v>UPDATE `Stone Thrower` SET `Required`='' WHERE `Level`='6';</v>
      </c>
      <c r="AD92" t="str">
        <f t="shared" si="36"/>
        <v>UPDATE `Stone Thrower` SET `Required_ID`='0' WHERE `Level`='6';</v>
      </c>
      <c r="AE92" t="str">
        <f t="shared" si="36"/>
        <v>UPDATE `Stone Thrower` SET `RequiredLevel`='0' WHERE `Level`='6';</v>
      </c>
      <c r="AK92" t="s">
        <v>405</v>
      </c>
      <c r="AL92" t="str">
        <f t="shared" si="39"/>
        <v>'6',</v>
      </c>
      <c r="AM92" t="str">
        <f t="shared" si="37"/>
        <v>'285',</v>
      </c>
      <c r="AN92" t="str">
        <f t="shared" si="37"/>
        <v>'9180',</v>
      </c>
      <c r="AO92" t="str">
        <f t="shared" si="37"/>
        <v>'5.75',</v>
      </c>
      <c r="AP92" t="str">
        <f t="shared" si="37"/>
        <v>'4.25',</v>
      </c>
      <c r="AQ92" t="str">
        <f t="shared" si="37"/>
        <v>'16.05',</v>
      </c>
      <c r="AR92" t="str">
        <f t="shared" si="37"/>
        <v>'104555',</v>
      </c>
      <c r="AS92" t="str">
        <f t="shared" si="37"/>
        <v>'106207',</v>
      </c>
      <c r="AT92" t="str">
        <f t="shared" si="37"/>
        <v>'101146',</v>
      </c>
      <c r="AU92" t="str">
        <f t="shared" si="38"/>
        <v>'147211',</v>
      </c>
      <c r="AV92" t="str">
        <f t="shared" si="38"/>
        <v>'5h:24m:00',</v>
      </c>
      <c r="AW92" t="str">
        <f t="shared" si="38"/>
        <v>'19440',</v>
      </c>
      <c r="AX92" t="str">
        <f t="shared" si="38"/>
        <v>'',</v>
      </c>
      <c r="AY92" t="str">
        <f t="shared" si="38"/>
        <v>'0',</v>
      </c>
      <c r="AZ92" t="str">
        <f t="shared" si="38"/>
        <v>'0',</v>
      </c>
      <c r="BA92" t="str">
        <f t="shared" si="40"/>
        <v>'0');</v>
      </c>
      <c r="BC9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('6','285','9180','5.75','4.25','16.05','104555','106207','101146','147211','5h:24m:00','19440','','0','0','0');</v>
      </c>
    </row>
    <row r="93" spans="1:55" x14ac:dyDescent="0.25">
      <c r="A93" s="18">
        <v>7</v>
      </c>
      <c r="B93" s="73">
        <v>278</v>
      </c>
      <c r="C93" s="20">
        <v>13770</v>
      </c>
      <c r="D93" s="103">
        <v>5.9</v>
      </c>
      <c r="E93" s="103">
        <v>4.3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36"/>
        <v>UPDATE `Stone Thrower` SET `TrainingTime`='278' WHERE `Level`='7';</v>
      </c>
      <c r="S93" t="str">
        <f t="shared" si="36"/>
        <v>UPDATE `Stone Thrower` SET `MightBonus`='13770' WHERE `Level`='7';</v>
      </c>
      <c r="T93" t="str">
        <f t="shared" si="36"/>
        <v>UPDATE `Stone Thrower` SET `Attack`='5.9' WHERE `Level`='7';</v>
      </c>
      <c r="U93" t="str">
        <f t="shared" si="36"/>
        <v>UPDATE `Stone Thrower` SET `Defend`='4.3' WHERE `Level`='7';</v>
      </c>
      <c r="V93" t="str">
        <f t="shared" si="36"/>
        <v>UPDATE `Stone Thrower` SET `Health`='16.25' WHERE `Level`='7';</v>
      </c>
      <c r="W93" t="str">
        <f t="shared" si="36"/>
        <v>UPDATE `Stone Thrower` SET `FoodCost`='161171' WHERE `Level`='7';</v>
      </c>
      <c r="X93" t="str">
        <f t="shared" si="36"/>
        <v>UPDATE `Stone Thrower` SET `WoodCost`='153886' WHERE `Level`='7';</v>
      </c>
      <c r="Y93" t="str">
        <f t="shared" si="36"/>
        <v>UPDATE `Stone Thrower` SET `StoneCost`='149983' WHERE `Level`='7';</v>
      </c>
      <c r="Z93" t="str">
        <f t="shared" si="36"/>
        <v>UPDATE `Stone Thrower` SET `MetalCost`='223582' WHERE `Level`='7';</v>
      </c>
      <c r="AA93" t="str">
        <f t="shared" si="36"/>
        <v>UPDATE `Stone Thrower` SET `TimeMin`='8h:06m:00' WHERE `Level`='7';</v>
      </c>
      <c r="AB93" t="str">
        <f t="shared" si="36"/>
        <v>UPDATE `Stone Thrower` SET `TimeInt`='29160' WHERE `Level`='7';</v>
      </c>
      <c r="AC93" t="str">
        <f t="shared" si="36"/>
        <v>UPDATE `Stone Thrower` SET `Required`='' WHERE `Level`='7';</v>
      </c>
      <c r="AD93" t="str">
        <f t="shared" si="36"/>
        <v>UPDATE `Stone Thrower` SET `Required_ID`='0' WHERE `Level`='7';</v>
      </c>
      <c r="AE93" t="str">
        <f t="shared" si="36"/>
        <v>UPDATE `Stone Thrower` SET `RequiredLevel`='0' WHERE `Level`='7';</v>
      </c>
      <c r="AK93" t="s">
        <v>405</v>
      </c>
      <c r="AL93" t="str">
        <f t="shared" si="39"/>
        <v>'7',</v>
      </c>
      <c r="AM93" t="str">
        <f t="shared" si="37"/>
        <v>'278',</v>
      </c>
      <c r="AN93" t="str">
        <f t="shared" si="37"/>
        <v>'13770',</v>
      </c>
      <c r="AO93" t="str">
        <f t="shared" si="37"/>
        <v>'5.9',</v>
      </c>
      <c r="AP93" t="str">
        <f t="shared" si="37"/>
        <v>'4.3',</v>
      </c>
      <c r="AQ93" t="str">
        <f t="shared" si="37"/>
        <v>'16.25',</v>
      </c>
      <c r="AR93" t="str">
        <f t="shared" si="37"/>
        <v>'161171',</v>
      </c>
      <c r="AS93" t="str">
        <f t="shared" si="37"/>
        <v>'153886',</v>
      </c>
      <c r="AT93" t="str">
        <f t="shared" si="37"/>
        <v>'149983',</v>
      </c>
      <c r="AU93" t="str">
        <f t="shared" si="38"/>
        <v>'223582',</v>
      </c>
      <c r="AV93" t="str">
        <f t="shared" si="38"/>
        <v>'8h:06m:00',</v>
      </c>
      <c r="AW93" t="str">
        <f t="shared" si="38"/>
        <v>'29160',</v>
      </c>
      <c r="AX93" t="str">
        <f t="shared" si="38"/>
        <v>'',</v>
      </c>
      <c r="AY93" t="str">
        <f t="shared" si="38"/>
        <v>'0',</v>
      </c>
      <c r="AZ93" t="str">
        <f t="shared" si="38"/>
        <v>'0',</v>
      </c>
      <c r="BA93" t="str">
        <f t="shared" si="40"/>
        <v>'0');</v>
      </c>
      <c r="BC9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('7','278','13770','5.9','4.3','16.25','161171','153886','149983','223582','8h:06m:00','29160','','0','0','0');</v>
      </c>
    </row>
    <row r="94" spans="1:55" x14ac:dyDescent="0.25">
      <c r="A94" s="18">
        <v>8</v>
      </c>
      <c r="B94" s="73">
        <v>271</v>
      </c>
      <c r="C94" s="20">
        <v>34425</v>
      </c>
      <c r="D94" s="103">
        <v>6.05</v>
      </c>
      <c r="E94" s="103">
        <v>4.3499999999999996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36"/>
        <v>UPDATE `Stone Thrower` SET `TrainingTime`='271' WHERE `Level`='8';</v>
      </c>
      <c r="S94" t="str">
        <f t="shared" si="36"/>
        <v>UPDATE `Stone Thrower` SET `MightBonus`='34425' WHERE `Level`='8';</v>
      </c>
      <c r="T94" t="str">
        <f t="shared" si="36"/>
        <v>UPDATE `Stone Thrower` SET `Attack`='6.05' WHERE `Level`='8';</v>
      </c>
      <c r="U94" t="str">
        <f t="shared" si="36"/>
        <v>UPDATE `Stone Thrower` SET `Defend`='4.35' WHERE `Level`='8';</v>
      </c>
      <c r="V94" t="str">
        <f t="shared" si="36"/>
        <v>UPDATE `Stone Thrower` SET `Health`='16.45' WHERE `Level`='8';</v>
      </c>
      <c r="W94" t="str">
        <f t="shared" si="36"/>
        <v>UPDATE `Stone Thrower` SET `FoodCost`='409604' WHERE `Level`='8';</v>
      </c>
      <c r="X94" t="str">
        <f t="shared" si="36"/>
        <v>UPDATE `Stone Thrower` SET `WoodCost`='385718' WHERE `Level`='8';</v>
      </c>
      <c r="Y94" t="str">
        <f t="shared" si="36"/>
        <v>UPDATE `Stone Thrower` SET `StoneCost`='372587' WHERE `Level`='8';</v>
      </c>
      <c r="Z94" t="str">
        <f t="shared" si="36"/>
        <v>UPDATE `Stone Thrower` SET `MetalCost`='553478' WHERE `Level`='8';</v>
      </c>
      <c r="AA94" t="str">
        <f t="shared" si="36"/>
        <v>UPDATE `Stone Thrower` SET `TimeMin`='20h:15m:00' WHERE `Level`='8';</v>
      </c>
      <c r="AB94" t="str">
        <f t="shared" si="36"/>
        <v>UPDATE `Stone Thrower` SET `TimeInt`='72900' WHERE `Level`='8';</v>
      </c>
      <c r="AC94" t="str">
        <f t="shared" si="36"/>
        <v>UPDATE `Stone Thrower` SET `Required`='' WHERE `Level`='8';</v>
      </c>
      <c r="AD94" t="str">
        <f t="shared" si="36"/>
        <v>UPDATE `Stone Thrower` SET `Required_ID`='0' WHERE `Level`='8';</v>
      </c>
      <c r="AE94" t="str">
        <f t="shared" si="36"/>
        <v>UPDATE `Stone Thrower` SET `RequiredLevel`='0' WHERE `Level`='8';</v>
      </c>
      <c r="AK94" t="s">
        <v>405</v>
      </c>
      <c r="AL94" t="str">
        <f t="shared" si="39"/>
        <v>'8',</v>
      </c>
      <c r="AM94" t="str">
        <f t="shared" si="37"/>
        <v>'271',</v>
      </c>
      <c r="AN94" t="str">
        <f t="shared" si="37"/>
        <v>'34425',</v>
      </c>
      <c r="AO94" t="str">
        <f t="shared" si="37"/>
        <v>'6.05',</v>
      </c>
      <c r="AP94" t="str">
        <f t="shared" si="37"/>
        <v>'4.35',</v>
      </c>
      <c r="AQ94" t="str">
        <f t="shared" si="37"/>
        <v>'16.45',</v>
      </c>
      <c r="AR94" t="str">
        <f t="shared" si="37"/>
        <v>'409604',</v>
      </c>
      <c r="AS94" t="str">
        <f t="shared" si="37"/>
        <v>'385718',</v>
      </c>
      <c r="AT94" t="str">
        <f t="shared" si="37"/>
        <v>'372587',</v>
      </c>
      <c r="AU94" t="str">
        <f t="shared" si="38"/>
        <v>'553478',</v>
      </c>
      <c r="AV94" t="str">
        <f t="shared" si="38"/>
        <v>'20h:15m:00',</v>
      </c>
      <c r="AW94" t="str">
        <f t="shared" si="38"/>
        <v>'72900',</v>
      </c>
      <c r="AX94" t="str">
        <f t="shared" si="38"/>
        <v>'',</v>
      </c>
      <c r="AY94" t="str">
        <f t="shared" si="38"/>
        <v>'0',</v>
      </c>
      <c r="AZ94" t="str">
        <f t="shared" si="38"/>
        <v>'0',</v>
      </c>
      <c r="BA94" t="str">
        <f t="shared" si="40"/>
        <v>'0');</v>
      </c>
      <c r="BC9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('8','271','34425','6.05','4.35','16.45','409604','385718','372587','553478','20h:15m:00','72900','','0','0','0');</v>
      </c>
    </row>
    <row r="95" spans="1:55" x14ac:dyDescent="0.25">
      <c r="A95" s="18">
        <v>9</v>
      </c>
      <c r="B95" s="73">
        <v>264</v>
      </c>
      <c r="C95" s="20">
        <v>51638</v>
      </c>
      <c r="D95" s="103">
        <v>6.2</v>
      </c>
      <c r="E95" s="103">
        <v>4.4000000000000004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36"/>
        <v>UPDATE `Stone Thrower` SET `TrainingTime`='264' WHERE `Level`='9';</v>
      </c>
      <c r="S95" t="str">
        <f t="shared" si="36"/>
        <v>UPDATE `Stone Thrower` SET `MightBonus`='51638' WHERE `Level`='9';</v>
      </c>
      <c r="T95" t="str">
        <f t="shared" si="36"/>
        <v>UPDATE `Stone Thrower` SET `Attack`='6.2' WHERE `Level`='9';</v>
      </c>
      <c r="U95" t="str">
        <f t="shared" si="36"/>
        <v>UPDATE `Stone Thrower` SET `Defend`='4.4' WHERE `Level`='9';</v>
      </c>
      <c r="V95" t="str">
        <f t="shared" si="36"/>
        <v>UPDATE `Stone Thrower` SET `Health`='16.65' WHERE `Level`='9';</v>
      </c>
      <c r="W95" t="str">
        <f t="shared" si="36"/>
        <v>UPDATE `Stone Thrower` SET `FoodCost`='623381' WHERE `Level`='9';</v>
      </c>
      <c r="X95" t="str">
        <f t="shared" si="36"/>
        <v>UPDATE `Stone Thrower` SET `WoodCost`='576932' WHERE `Level`='9';</v>
      </c>
      <c r="Y95" t="str">
        <f t="shared" si="36"/>
        <v>UPDATE `Stone Thrower` SET `StoneCost`='558767' WHERE `Level`='9';</v>
      </c>
      <c r="Z95" t="str">
        <f t="shared" si="36"/>
        <v>UPDATE `Stone Thrower` SET `MetalCost`='822992' WHERE `Level`='9';</v>
      </c>
      <c r="AA95" t="str">
        <f t="shared" si="36"/>
        <v>UPDATE `Stone Thrower` SET `TimeMin`='1d 6h:22m:30' WHERE `Level`='9';</v>
      </c>
      <c r="AB95" t="str">
        <f t="shared" si="36"/>
        <v>UPDATE `Stone Thrower` SET `TimeInt`='109350' WHERE `Level`='9';</v>
      </c>
      <c r="AC95" t="str">
        <f t="shared" si="36"/>
        <v>UPDATE `Stone Thrower` SET `Required`='' WHERE `Level`='9';</v>
      </c>
      <c r="AD95" t="str">
        <f t="shared" si="36"/>
        <v>UPDATE `Stone Thrower` SET `Required_ID`='0' WHERE `Level`='9';</v>
      </c>
      <c r="AE95" t="str">
        <f t="shared" si="36"/>
        <v>UPDATE `Stone Thrower` SET `RequiredLevel`='0' WHERE `Level`='9';</v>
      </c>
      <c r="AK95" t="s">
        <v>405</v>
      </c>
      <c r="AL95" t="str">
        <f t="shared" si="39"/>
        <v>'9',</v>
      </c>
      <c r="AM95" t="str">
        <f t="shared" si="37"/>
        <v>'264',</v>
      </c>
      <c r="AN95" t="str">
        <f t="shared" si="37"/>
        <v>'51638',</v>
      </c>
      <c r="AO95" t="str">
        <f t="shared" si="37"/>
        <v>'6.2',</v>
      </c>
      <c r="AP95" t="str">
        <f t="shared" si="37"/>
        <v>'4.4',</v>
      </c>
      <c r="AQ95" t="str">
        <f t="shared" si="37"/>
        <v>'16.65',</v>
      </c>
      <c r="AR95" t="str">
        <f t="shared" si="37"/>
        <v>'623381',</v>
      </c>
      <c r="AS95" t="str">
        <f t="shared" si="37"/>
        <v>'576932',</v>
      </c>
      <c r="AT95" t="str">
        <f t="shared" si="37"/>
        <v>'558767',</v>
      </c>
      <c r="AU95" t="str">
        <f t="shared" si="38"/>
        <v>'822992',</v>
      </c>
      <c r="AV95" t="str">
        <f t="shared" si="38"/>
        <v>'1d 6h:22m:30',</v>
      </c>
      <c r="AW95" t="str">
        <f t="shared" si="38"/>
        <v>'109350',</v>
      </c>
      <c r="AX95" t="str">
        <f t="shared" si="38"/>
        <v>'',</v>
      </c>
      <c r="AY95" t="str">
        <f t="shared" si="38"/>
        <v>'0',</v>
      </c>
      <c r="AZ95" t="str">
        <f t="shared" si="38"/>
        <v>'0',</v>
      </c>
      <c r="BA95" t="str">
        <f t="shared" si="40"/>
        <v>'0');</v>
      </c>
      <c r="BC9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('9','264','51638','6.2','4.4','16.65','623381','576932','558767','822992','1d 6h:22m:30','109350','','0','0','0');</v>
      </c>
    </row>
    <row r="96" spans="1:55" x14ac:dyDescent="0.25">
      <c r="A96" s="18">
        <v>10</v>
      </c>
      <c r="B96" s="73">
        <v>257</v>
      </c>
      <c r="C96" s="20">
        <v>61965</v>
      </c>
      <c r="D96" s="103">
        <v>6.35</v>
      </c>
      <c r="E96" s="103">
        <v>4.45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36"/>
        <v>UPDATE `Stone Thrower` SET `TrainingTime`='257' WHERE `Level`='10';</v>
      </c>
      <c r="S96" t="str">
        <f t="shared" si="36"/>
        <v>UPDATE `Stone Thrower` SET `MightBonus`='61965' WHERE `Level`='10';</v>
      </c>
      <c r="T96" t="str">
        <f t="shared" si="36"/>
        <v>UPDATE `Stone Thrower` SET `Attack`='6.35' WHERE `Level`='10';</v>
      </c>
      <c r="U96" t="str">
        <f t="shared" si="36"/>
        <v>UPDATE `Stone Thrower` SET `Defend`='4.45' WHERE `Level`='10';</v>
      </c>
      <c r="V96" t="str">
        <f t="shared" si="36"/>
        <v>UPDATE `Stone Thrower` SET `Health`='16.85' WHERE `Level`='10';</v>
      </c>
      <c r="W96" t="str">
        <f t="shared" si="36"/>
        <v>UPDATE `Stone Thrower` SET `FoodCost`='705388' WHERE `Level`='10';</v>
      </c>
      <c r="X96" t="str">
        <f t="shared" si="36"/>
        <v>UPDATE `Stone Thrower` SET `WoodCost`='710309' WHERE `Level`='10';</v>
      </c>
      <c r="Y96" t="str">
        <f t="shared" si="36"/>
        <v>UPDATE `Stone Thrower` SET `StoneCost`='692972' WHERE `Level`='10';</v>
      </c>
      <c r="Z96" t="str">
        <f t="shared" si="36"/>
        <v>UPDATE `Stone Thrower` SET `MetalCost`='989741' WHERE `Level`='10';</v>
      </c>
      <c r="AA96" t="str">
        <f t="shared" si="36"/>
        <v>UPDATE `Stone Thrower` SET `TimeMin`='1d 12h:27m:00' WHERE `Level`='10';</v>
      </c>
      <c r="AB96" t="str">
        <f t="shared" si="36"/>
        <v>UPDATE `Stone Thrower` SET `TimeInt`='131220' WHERE `Level`='10';</v>
      </c>
      <c r="AC96" t="str">
        <f t="shared" si="36"/>
        <v>UPDATE `Stone Thrower` SET `Required`='Metal Lv10' WHERE `Level`='10';</v>
      </c>
      <c r="AD96" t="str">
        <f t="shared" si="36"/>
        <v>UPDATE `Stone Thrower` SET `Required_ID`='11' WHERE `Level`='10';</v>
      </c>
      <c r="AE96" t="str">
        <f t="shared" si="36"/>
        <v>UPDATE `Stone Thrower` SET `RequiredLevel`='10' WHERE `Level`='10';</v>
      </c>
      <c r="AK96" t="s">
        <v>405</v>
      </c>
      <c r="AL96" t="str">
        <f t="shared" si="39"/>
        <v>'10',</v>
      </c>
      <c r="AM96" t="str">
        <f t="shared" si="37"/>
        <v>'257',</v>
      </c>
      <c r="AN96" t="str">
        <f t="shared" si="37"/>
        <v>'61965',</v>
      </c>
      <c r="AO96" t="str">
        <f t="shared" si="37"/>
        <v>'6.35',</v>
      </c>
      <c r="AP96" t="str">
        <f t="shared" si="37"/>
        <v>'4.45',</v>
      </c>
      <c r="AQ96" t="str">
        <f t="shared" si="37"/>
        <v>'16.85',</v>
      </c>
      <c r="AR96" t="str">
        <f t="shared" si="37"/>
        <v>'705388',</v>
      </c>
      <c r="AS96" t="str">
        <f t="shared" si="37"/>
        <v>'710309',</v>
      </c>
      <c r="AT96" t="str">
        <f t="shared" si="37"/>
        <v>'692972',</v>
      </c>
      <c r="AU96" t="str">
        <f t="shared" si="38"/>
        <v>'989741',</v>
      </c>
      <c r="AV96" t="str">
        <f t="shared" si="38"/>
        <v>'1d 12h:27m:00',</v>
      </c>
      <c r="AW96" t="str">
        <f t="shared" si="38"/>
        <v>'131220',</v>
      </c>
      <c r="AX96" t="str">
        <f t="shared" si="38"/>
        <v>'Metal Lv10',</v>
      </c>
      <c r="AY96" t="str">
        <f t="shared" si="38"/>
        <v>'11',</v>
      </c>
      <c r="AZ96" t="str">
        <f t="shared" si="38"/>
        <v>'10',</v>
      </c>
      <c r="BA96" t="str">
        <f t="shared" si="40"/>
        <v>'0');</v>
      </c>
      <c r="BC9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('10','257','61965','6.35','4.45','16.85','705388','710309','692972','989741','1d 12h:27m:00','131220','Metal Lv10','11','10','0');</v>
      </c>
    </row>
    <row r="97" spans="1:55" x14ac:dyDescent="0.25">
      <c r="A97" s="18">
        <v>11</v>
      </c>
      <c r="B97" s="73">
        <v>250</v>
      </c>
      <c r="C97" s="20">
        <v>74358</v>
      </c>
      <c r="D97" s="103">
        <v>6.5</v>
      </c>
      <c r="E97" s="103">
        <v>4.5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36"/>
        <v>UPDATE `Stone Thrower` SET `TrainingTime`='250' WHERE `Level`='11';</v>
      </c>
      <c r="S97" t="str">
        <f t="shared" si="36"/>
        <v>UPDATE `Stone Thrower` SET `MightBonus`='74358' WHERE `Level`='11';</v>
      </c>
      <c r="T97" t="str">
        <f t="shared" si="36"/>
        <v>UPDATE `Stone Thrower` SET `Attack`='6.5' WHERE `Level`='11';</v>
      </c>
      <c r="U97" t="str">
        <f t="shared" si="36"/>
        <v>UPDATE `Stone Thrower` SET `Defend`='4.5' WHERE `Level`='11';</v>
      </c>
      <c r="V97" t="str">
        <f t="shared" si="36"/>
        <v>UPDATE `Stone Thrower` SET `Health`='17.05' WHERE `Level`='11';</v>
      </c>
      <c r="W97" t="str">
        <f t="shared" si="36"/>
        <v>UPDATE `Stone Thrower` SET `FoodCost`='883607' WHERE `Level`='11';</v>
      </c>
      <c r="X97" t="str">
        <f t="shared" si="36"/>
        <v>UPDATE `Stone Thrower` SET `WoodCost`='830761' WHERE `Level`='11';</v>
      </c>
      <c r="Y97" t="str">
        <f t="shared" si="36"/>
        <v>UPDATE `Stone Thrower` SET `StoneCost`='798943' WHERE `Level`='11';</v>
      </c>
      <c r="Z97" t="str">
        <f t="shared" si="36"/>
        <v>UPDATE `Stone Thrower` SET `MetalCost`='1204780' WHERE `Level`='11';</v>
      </c>
      <c r="AA97" t="str">
        <f t="shared" si="36"/>
        <v>UPDATE `Stone Thrower` SET `TimeMin`='1d 19h:44m:24' WHERE `Level`='11';</v>
      </c>
      <c r="AB97" t="str">
        <f t="shared" si="36"/>
        <v>UPDATE `Stone Thrower` SET `TimeInt`='157464' WHERE `Level`='11';</v>
      </c>
      <c r="AC97" t="str">
        <f t="shared" si="36"/>
        <v>UPDATE `Stone Thrower` SET `Required`='Metal Lv11' WHERE `Level`='11';</v>
      </c>
      <c r="AD97" t="str">
        <f t="shared" si="36"/>
        <v>UPDATE `Stone Thrower` SET `Required_ID`='11' WHERE `Level`='11';</v>
      </c>
      <c r="AE97" t="str">
        <f t="shared" si="36"/>
        <v>UPDATE `Stone Thrower` SET `RequiredLevel`='11' WHERE `Level`='11';</v>
      </c>
      <c r="AK97" t="s">
        <v>405</v>
      </c>
      <c r="AL97" t="str">
        <f t="shared" si="39"/>
        <v>'11',</v>
      </c>
      <c r="AM97" t="str">
        <f t="shared" si="37"/>
        <v>'250',</v>
      </c>
      <c r="AN97" t="str">
        <f t="shared" si="37"/>
        <v>'74358',</v>
      </c>
      <c r="AO97" t="str">
        <f t="shared" si="37"/>
        <v>'6.5',</v>
      </c>
      <c r="AP97" t="str">
        <f t="shared" si="37"/>
        <v>'4.5',</v>
      </c>
      <c r="AQ97" t="str">
        <f t="shared" si="37"/>
        <v>'17.05',</v>
      </c>
      <c r="AR97" t="str">
        <f t="shared" si="37"/>
        <v>'883607',</v>
      </c>
      <c r="AS97" t="str">
        <f t="shared" si="37"/>
        <v>'830761',</v>
      </c>
      <c r="AT97" t="str">
        <f t="shared" si="37"/>
        <v>'798943',</v>
      </c>
      <c r="AU97" t="str">
        <f t="shared" si="38"/>
        <v>'1204780',</v>
      </c>
      <c r="AV97" t="str">
        <f t="shared" si="38"/>
        <v>'1d 19h:44m:24',</v>
      </c>
      <c r="AW97" t="str">
        <f t="shared" si="38"/>
        <v>'157464',</v>
      </c>
      <c r="AX97" t="str">
        <f t="shared" si="38"/>
        <v>'Metal Lv11',</v>
      </c>
      <c r="AY97" t="str">
        <f t="shared" si="38"/>
        <v>'11',</v>
      </c>
      <c r="AZ97" t="str">
        <f t="shared" si="38"/>
        <v>'11',</v>
      </c>
      <c r="BA97" t="str">
        <f t="shared" si="40"/>
        <v>'0');</v>
      </c>
      <c r="BC97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('11','250','74358','6.5','4.5','17.05','883607','830761','798943','1204780','1d 19h:44m:24','157464','Metal Lv11','11','11','0');</v>
      </c>
    </row>
    <row r="98" spans="1:55" x14ac:dyDescent="0.25">
      <c r="A98" s="18">
        <v>12</v>
      </c>
      <c r="B98" s="73">
        <v>243</v>
      </c>
      <c r="C98" s="20">
        <v>89230</v>
      </c>
      <c r="D98" s="103">
        <v>6.65</v>
      </c>
      <c r="E98" s="103">
        <v>4.55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36"/>
        <v>UPDATE `Stone Thrower` SET `TrainingTime`='243' WHERE `Level`='12';</v>
      </c>
      <c r="S98" t="str">
        <f t="shared" si="36"/>
        <v>UPDATE `Stone Thrower` SET `MightBonus`='89230' WHERE `Level`='12';</v>
      </c>
      <c r="T98" t="str">
        <f t="shared" si="36"/>
        <v>UPDATE `Stone Thrower` SET `Attack`='6.65' WHERE `Level`='12';</v>
      </c>
      <c r="U98" t="str">
        <f t="shared" si="36"/>
        <v>UPDATE `Stone Thrower` SET `Defend`='4.55' WHERE `Level`='12';</v>
      </c>
      <c r="V98" t="str">
        <f t="shared" si="36"/>
        <v>UPDATE `Stone Thrower` SET `Health`='17.25' WHERE `Level`='12';</v>
      </c>
      <c r="W98" t="str">
        <f t="shared" si="36"/>
        <v>UPDATE `Stone Thrower` SET `FoodCost`='1015139' WHERE `Level`='12';</v>
      </c>
      <c r="X98" t="str">
        <f t="shared" si="36"/>
        <v>UPDATE `Stone Thrower` SET `WoodCost`='1050362' WHERE `Level`='12';</v>
      </c>
      <c r="Y98" t="str">
        <f t="shared" si="36"/>
        <v>UPDATE `Stone Thrower` SET `StoneCost`='968981' WHERE `Level`='12';</v>
      </c>
      <c r="Z98" t="str">
        <f t="shared" si="36"/>
        <v>UPDATE `Stone Thrower` SET `MetalCost`='1427186' WHERE `Level`='12';</v>
      </c>
      <c r="AA98" t="str">
        <f t="shared" si="36"/>
        <v>UPDATE `Stone Thrower` SET `TimeMin`='2d 4h:29m:17' WHERE `Level`='12';</v>
      </c>
      <c r="AB98" t="str">
        <f t="shared" si="36"/>
        <v>UPDATE `Stone Thrower` SET `TimeInt`='188957' WHERE `Level`='12';</v>
      </c>
      <c r="AC98" t="str">
        <f t="shared" si="36"/>
        <v>UPDATE `Stone Thrower` SET `Required`='Metal Lv12' WHERE `Level`='12';</v>
      </c>
      <c r="AD98" t="str">
        <f t="shared" si="36"/>
        <v>UPDATE `Stone Thrower` SET `Required_ID`='11' WHERE `Level`='12';</v>
      </c>
      <c r="AE98" t="str">
        <f t="shared" si="36"/>
        <v>UPDATE `Stone Thrower` SET `RequiredLevel`='12' WHERE `Level`='12';</v>
      </c>
      <c r="AK98" t="s">
        <v>405</v>
      </c>
      <c r="AL98" t="str">
        <f t="shared" si="39"/>
        <v>'12',</v>
      </c>
      <c r="AM98" t="str">
        <f t="shared" si="37"/>
        <v>'243',</v>
      </c>
      <c r="AN98" t="str">
        <f t="shared" si="37"/>
        <v>'89230',</v>
      </c>
      <c r="AO98" t="str">
        <f t="shared" si="37"/>
        <v>'6.65',</v>
      </c>
      <c r="AP98" t="str">
        <f t="shared" si="37"/>
        <v>'4.55',</v>
      </c>
      <c r="AQ98" t="str">
        <f t="shared" si="37"/>
        <v>'17.25',</v>
      </c>
      <c r="AR98" t="str">
        <f t="shared" si="37"/>
        <v>'1015139',</v>
      </c>
      <c r="AS98" t="str">
        <f t="shared" si="37"/>
        <v>'1050362',</v>
      </c>
      <c r="AT98" t="str">
        <f t="shared" si="37"/>
        <v>'968981',</v>
      </c>
      <c r="AU98" t="str">
        <f t="shared" si="38"/>
        <v>'1427186',</v>
      </c>
      <c r="AV98" t="str">
        <f t="shared" si="38"/>
        <v>'2d 4h:29m:17',</v>
      </c>
      <c r="AW98" t="str">
        <f t="shared" si="38"/>
        <v>'188957',</v>
      </c>
      <c r="AX98" t="str">
        <f t="shared" si="38"/>
        <v>'Metal Lv12',</v>
      </c>
      <c r="AY98" t="str">
        <f t="shared" si="38"/>
        <v>'11',</v>
      </c>
      <c r="AZ98" t="str">
        <f t="shared" si="38"/>
        <v>'12',</v>
      </c>
      <c r="BA98" t="str">
        <f t="shared" si="40"/>
        <v>'0');</v>
      </c>
      <c r="BC98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('12','243','89230','6.65','4.55','17.25','1015139','1050362','968981','1427186','2d 4h:29m:17','188957','Metal Lv12','11','12','0');</v>
      </c>
    </row>
    <row r="99" spans="1:55" x14ac:dyDescent="0.25">
      <c r="A99" s="18">
        <v>13</v>
      </c>
      <c r="B99" s="73">
        <v>236</v>
      </c>
      <c r="C99" s="20">
        <v>107076</v>
      </c>
      <c r="D99" s="103">
        <v>6.8</v>
      </c>
      <c r="E99" s="103">
        <v>4.5999999999999996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36"/>
        <v>UPDATE `Stone Thrower` SET `TrainingTime`='236' WHERE `Level`='13';</v>
      </c>
      <c r="S99" t="str">
        <f t="shared" si="36"/>
        <v>UPDATE `Stone Thrower` SET `MightBonus`='107076' WHERE `Level`='13';</v>
      </c>
      <c r="T99" t="str">
        <f t="shared" si="36"/>
        <v>UPDATE `Stone Thrower` SET `Attack`='6.8' WHERE `Level`='13';</v>
      </c>
      <c r="U99" t="str">
        <f t="shared" si="36"/>
        <v>UPDATE `Stone Thrower` SET `Defend`='4.6' WHERE `Level`='13';</v>
      </c>
      <c r="V99" t="str">
        <f t="shared" si="36"/>
        <v>UPDATE `Stone Thrower` SET `Health`='17.45' WHERE `Level`='13';</v>
      </c>
      <c r="W99" t="str">
        <f t="shared" si="36"/>
        <v>UPDATE `Stone Thrower` SET `FoodCost`='1228748' WHERE `Level`='13';</v>
      </c>
      <c r="X99" t="str">
        <f t="shared" si="36"/>
        <v>UPDATE `Stone Thrower` SET `WoodCost`='1201682' WHERE `Level`='13';</v>
      </c>
      <c r="Y99" t="str">
        <f t="shared" si="36"/>
        <v>UPDATE `Stone Thrower` SET `StoneCost`='1212236' WHERE `Level`='13';</v>
      </c>
      <c r="Z99" t="str">
        <f t="shared" si="36"/>
        <v>UPDATE `Stone Thrower` SET `MetalCost`='1711327' WHERE `Level`='13';</v>
      </c>
      <c r="AA99" t="str">
        <f t="shared" si="36"/>
        <v>UPDATE `Stone Thrower` SET `TimeMin`='2d 14h:59m:09' WHERE `Level`='13';</v>
      </c>
      <c r="AB99" t="str">
        <f t="shared" si="36"/>
        <v>UPDATE `Stone Thrower` SET `TimeInt`='226749' WHERE `Level`='13';</v>
      </c>
      <c r="AC99" t="str">
        <f t="shared" si="36"/>
        <v>UPDATE `Stone Thrower` SET `Required`='Metal Lv13' WHERE `Level`='13';</v>
      </c>
      <c r="AD99" t="str">
        <f t="shared" si="36"/>
        <v>UPDATE `Stone Thrower` SET `Required_ID`='11' WHERE `Level`='13';</v>
      </c>
      <c r="AE99" t="str">
        <f t="shared" si="36"/>
        <v>UPDATE `Stone Thrower` SET `RequiredLevel`='13' WHERE `Level`='13';</v>
      </c>
      <c r="AK99" t="s">
        <v>405</v>
      </c>
      <c r="AL99" t="str">
        <f t="shared" si="39"/>
        <v>'13',</v>
      </c>
      <c r="AM99" t="str">
        <f t="shared" si="37"/>
        <v>'236',</v>
      </c>
      <c r="AN99" t="str">
        <f t="shared" si="37"/>
        <v>'107076',</v>
      </c>
      <c r="AO99" t="str">
        <f t="shared" si="37"/>
        <v>'6.8',</v>
      </c>
      <c r="AP99" t="str">
        <f t="shared" si="37"/>
        <v>'4.6',</v>
      </c>
      <c r="AQ99" t="str">
        <f t="shared" si="37"/>
        <v>'17.45',</v>
      </c>
      <c r="AR99" t="str">
        <f t="shared" si="37"/>
        <v>'1228748',</v>
      </c>
      <c r="AS99" t="str">
        <f t="shared" si="37"/>
        <v>'1201682',</v>
      </c>
      <c r="AT99" t="str">
        <f t="shared" si="37"/>
        <v>'1212236',</v>
      </c>
      <c r="AU99" t="str">
        <f t="shared" si="38"/>
        <v>'1711327',</v>
      </c>
      <c r="AV99" t="str">
        <f t="shared" si="38"/>
        <v>'2d 14h:59m:09',</v>
      </c>
      <c r="AW99" t="str">
        <f t="shared" si="38"/>
        <v>'226749',</v>
      </c>
      <c r="AX99" t="str">
        <f t="shared" si="38"/>
        <v>'Metal Lv13',</v>
      </c>
      <c r="AY99" t="str">
        <f t="shared" si="38"/>
        <v>'11',</v>
      </c>
      <c r="AZ99" t="str">
        <f t="shared" si="38"/>
        <v>'13',</v>
      </c>
      <c r="BA99" t="str">
        <f t="shared" si="40"/>
        <v>'0');</v>
      </c>
      <c r="BC9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('13','236','107076','6.8','4.6','17.45','1228748','1201682','1212236','1711327','2d 14h:59m:09','226749','Metal Lv13','11','13','0');</v>
      </c>
    </row>
    <row r="100" spans="1:55" x14ac:dyDescent="0.25">
      <c r="A100" s="18">
        <v>14</v>
      </c>
      <c r="B100" s="73">
        <v>229</v>
      </c>
      <c r="C100" s="20">
        <v>128491</v>
      </c>
      <c r="D100" s="103">
        <v>6.95</v>
      </c>
      <c r="E100" s="103">
        <v>4.6500000000000004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36"/>
        <v>UPDATE `Stone Thrower` SET `TrainingTime`='229' WHERE `Level`='14';</v>
      </c>
      <c r="S100" t="str">
        <f t="shared" si="36"/>
        <v>UPDATE `Stone Thrower` SET `MightBonus`='128491' WHERE `Level`='14';</v>
      </c>
      <c r="T100" t="str">
        <f t="shared" si="36"/>
        <v>UPDATE `Stone Thrower` SET `Attack`='6.95' WHERE `Level`='14';</v>
      </c>
      <c r="U100" t="str">
        <f t="shared" si="36"/>
        <v>UPDATE `Stone Thrower` SET `Defend`='4.65' WHERE `Level`='14';</v>
      </c>
      <c r="V100" t="str">
        <f t="shared" si="36"/>
        <v>UPDATE `Stone Thrower` SET `Health`='17.65' WHERE `Level`='14';</v>
      </c>
      <c r="W100" t="str">
        <f t="shared" si="36"/>
        <v>UPDATE `Stone Thrower` SET `FoodCost`='1461524' WHERE `Level`='14';</v>
      </c>
      <c r="X100" t="str">
        <f t="shared" si="36"/>
        <v>UPDATE `Stone Thrower` SET `WoodCost`='1435523' WHERE `Level`='14';</v>
      </c>
      <c r="Y100" t="str">
        <f t="shared" si="36"/>
        <v>UPDATE `Stone Thrower` SET `StoneCost`='1426772' WHERE `Level`='14';</v>
      </c>
      <c r="Z100" t="str">
        <f t="shared" si="36"/>
        <v>UPDATE `Stone Thrower` SET `MetalCost`='2100881' WHERE `Level`='14';</v>
      </c>
      <c r="AA100" t="str">
        <f t="shared" si="36"/>
        <v>UPDATE `Stone Thrower` SET `TimeMin`='3d 3h:34m:59' WHERE `Level`='14';</v>
      </c>
      <c r="AB100" t="str">
        <f t="shared" si="36"/>
        <v>UPDATE `Stone Thrower` SET `TimeInt`='272099' WHERE `Level`='14';</v>
      </c>
      <c r="AC100" t="str">
        <f t="shared" si="36"/>
        <v>UPDATE `Stone Thrower` SET `Required`='Metal Lv14' WHERE `Level`='14';</v>
      </c>
      <c r="AD100" t="str">
        <f t="shared" si="36"/>
        <v>UPDATE `Stone Thrower` SET `Required_ID`='11' WHERE `Level`='14';</v>
      </c>
      <c r="AE100" t="str">
        <f t="shared" si="36"/>
        <v>UPDATE `Stone Thrower` SET `RequiredLevel`='14' WHERE `Level`='14';</v>
      </c>
      <c r="AK100" t="s">
        <v>405</v>
      </c>
      <c r="AL100" t="str">
        <f t="shared" si="39"/>
        <v>'14',</v>
      </c>
      <c r="AM100" t="str">
        <f t="shared" si="37"/>
        <v>'229',</v>
      </c>
      <c r="AN100" t="str">
        <f t="shared" si="37"/>
        <v>'128491',</v>
      </c>
      <c r="AO100" t="str">
        <f t="shared" si="37"/>
        <v>'6.95',</v>
      </c>
      <c r="AP100" t="str">
        <f t="shared" si="37"/>
        <v>'4.65',</v>
      </c>
      <c r="AQ100" t="str">
        <f t="shared" si="37"/>
        <v>'17.65',</v>
      </c>
      <c r="AR100" t="str">
        <f t="shared" si="37"/>
        <v>'1461524',</v>
      </c>
      <c r="AS100" t="str">
        <f t="shared" si="37"/>
        <v>'1435523',</v>
      </c>
      <c r="AT100" t="str">
        <f t="shared" si="37"/>
        <v>'1426772',</v>
      </c>
      <c r="AU100" t="str">
        <f t="shared" si="38"/>
        <v>'2100881',</v>
      </c>
      <c r="AV100" t="str">
        <f t="shared" si="38"/>
        <v>'3d 3h:34m:59',</v>
      </c>
      <c r="AW100" t="str">
        <f t="shared" si="38"/>
        <v>'272099',</v>
      </c>
      <c r="AX100" t="str">
        <f t="shared" si="38"/>
        <v>'Metal Lv14',</v>
      </c>
      <c r="AY100" t="str">
        <f t="shared" si="38"/>
        <v>'11',</v>
      </c>
      <c r="AZ100" t="str">
        <f t="shared" si="38"/>
        <v>'14',</v>
      </c>
      <c r="BA100" t="str">
        <f t="shared" si="40"/>
        <v>'0');</v>
      </c>
      <c r="BC10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('14','229','128491','6.95','4.65','17.65','1461524','1435523','1426772','2100881','3d 3h:34m:59','272099','Metal Lv14','11','14','0');</v>
      </c>
    </row>
    <row r="101" spans="1:55" x14ac:dyDescent="0.25">
      <c r="A101" s="18">
        <v>15</v>
      </c>
      <c r="B101" s="73">
        <v>226</v>
      </c>
      <c r="C101" s="20">
        <v>192737</v>
      </c>
      <c r="D101" s="103">
        <v>7.1</v>
      </c>
      <c r="E101" s="103">
        <v>4.7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36"/>
        <v>UPDATE `Stone Thrower` SET `TrainingTime`='226' WHERE `Level`='15';</v>
      </c>
      <c r="S101" t="str">
        <f t="shared" si="36"/>
        <v>UPDATE `Stone Thrower` SET `MightBonus`='192737' WHERE `Level`='15';</v>
      </c>
      <c r="T101" t="str">
        <f t="shared" si="36"/>
        <v>UPDATE `Stone Thrower` SET `Attack`='7.1' WHERE `Level`='15';</v>
      </c>
      <c r="U101" t="str">
        <f t="shared" si="36"/>
        <v>UPDATE `Stone Thrower` SET `Defend`='4.7' WHERE `Level`='15';</v>
      </c>
      <c r="V101" t="str">
        <f t="shared" si="36"/>
        <v>UPDATE `Stone Thrower` SET `Health`='17.85' WHERE `Level`='15';</v>
      </c>
      <c r="W101" t="str">
        <f t="shared" si="36"/>
        <v>UPDATE `Stone Thrower` SET `FoodCost`='2300261' WHERE `Level`='15';</v>
      </c>
      <c r="X101" t="str">
        <f t="shared" si="36"/>
        <v>UPDATE `Stone Thrower` SET `WoodCost`='2153798' WHERE `Level`='15';</v>
      </c>
      <c r="Y101" t="str">
        <f t="shared" si="36"/>
        <v>UPDATE `Stone Thrower` SET `StoneCost`='2084782' WHERE `Level`='15';</v>
      </c>
      <c r="Z101" t="str">
        <f t="shared" si="36"/>
        <v>UPDATE `Stone Thrower` SET `MetalCost`='3098195' WHERE `Level`='15';</v>
      </c>
      <c r="AA101" t="str">
        <f t="shared" si="36"/>
        <v>UPDATE `Stone Thrower` SET `TimeMin`='4d 17h:22m:29' WHERE `Level`='15';</v>
      </c>
      <c r="AB101" t="str">
        <f t="shared" si="36"/>
        <v>UPDATE `Stone Thrower` SET `TimeInt`='408149' WHERE `Level`='15';</v>
      </c>
      <c r="AC101" t="str">
        <f t="shared" si="36"/>
        <v>UPDATE `Stone Thrower` SET `Required`='Metal Lv15' WHERE `Level`='15';</v>
      </c>
      <c r="AD101" t="str">
        <f t="shared" si="36"/>
        <v>UPDATE `Stone Thrower` SET `Required_ID`='11' WHERE `Level`='15';</v>
      </c>
      <c r="AE101" t="str">
        <f t="shared" si="36"/>
        <v>UPDATE `Stone Thrower` SET `RequiredLevel`='15' WHERE `Level`='15';</v>
      </c>
      <c r="AK101" t="s">
        <v>405</v>
      </c>
      <c r="AL101" t="str">
        <f t="shared" si="39"/>
        <v>'15',</v>
      </c>
      <c r="AM101" t="str">
        <f t="shared" si="37"/>
        <v>'226',</v>
      </c>
      <c r="AN101" t="str">
        <f t="shared" si="37"/>
        <v>'192737',</v>
      </c>
      <c r="AO101" t="str">
        <f t="shared" si="37"/>
        <v>'7.1',</v>
      </c>
      <c r="AP101" t="str">
        <f t="shared" si="37"/>
        <v>'4.7',</v>
      </c>
      <c r="AQ101" t="str">
        <f t="shared" si="37"/>
        <v>'17.85',</v>
      </c>
      <c r="AR101" t="str">
        <f t="shared" si="37"/>
        <v>'2300261',</v>
      </c>
      <c r="AS101" t="str">
        <f t="shared" si="37"/>
        <v>'2153798',</v>
      </c>
      <c r="AT101" t="str">
        <f t="shared" si="37"/>
        <v>'2084782',</v>
      </c>
      <c r="AU101" t="str">
        <f t="shared" si="38"/>
        <v>'3098195',</v>
      </c>
      <c r="AV101" t="str">
        <f t="shared" si="38"/>
        <v>'4d 17h:22m:29',</v>
      </c>
      <c r="AW101" t="str">
        <f t="shared" si="38"/>
        <v>'408149',</v>
      </c>
      <c r="AX101" t="str">
        <f t="shared" si="38"/>
        <v>'Metal Lv15',</v>
      </c>
      <c r="AY101" t="str">
        <f t="shared" si="38"/>
        <v>'11',</v>
      </c>
      <c r="AZ101" t="str">
        <f t="shared" si="38"/>
        <v>'15',</v>
      </c>
      <c r="BA101" t="str">
        <f t="shared" si="40"/>
        <v>'0');</v>
      </c>
      <c r="BC10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('15','226','192737','7.1','4.7','17.85','2300261','2153798','2084782','3098195','4d 17h:22m:29','408149','Metal Lv15','11','15','0');</v>
      </c>
    </row>
    <row r="102" spans="1:55" x14ac:dyDescent="0.25">
      <c r="A102" s="18">
        <v>16</v>
      </c>
      <c r="B102" s="73">
        <v>223</v>
      </c>
      <c r="C102" s="20">
        <v>481840</v>
      </c>
      <c r="D102" s="103">
        <v>7.25</v>
      </c>
      <c r="E102" s="103">
        <v>4.75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36"/>
        <v>UPDATE `Stone Thrower` SET `TrainingTime`='223' WHERE `Level`='16';</v>
      </c>
      <c r="S102" t="str">
        <f t="shared" si="36"/>
        <v>UPDATE `Stone Thrower` SET `MightBonus`='481840' WHERE `Level`='16';</v>
      </c>
      <c r="T102" t="str">
        <f t="shared" si="36"/>
        <v>UPDATE `Stone Thrower` SET `Attack`='7.25' WHERE `Level`='16';</v>
      </c>
      <c r="U102" t="str">
        <f t="shared" si="36"/>
        <v>UPDATE `Stone Thrower` SET `Defend`='4.75' WHERE `Level`='16';</v>
      </c>
      <c r="V102" t="str">
        <f t="shared" si="36"/>
        <v>UPDATE `Stone Thrower` SET `Health`='18.05' WHERE `Level`='16';</v>
      </c>
      <c r="W102" t="str">
        <f t="shared" si="36"/>
        <v>UPDATE `Stone Thrower` SET `FoodCost`='5570921' WHERE `Level`='16';</v>
      </c>
      <c r="X102" t="str">
        <f t="shared" si="36"/>
        <v>UPDATE `Stone Thrower` SET `WoodCost`='5397458' WHERE `Level`='16';</v>
      </c>
      <c r="Y102" t="str">
        <f t="shared" si="36"/>
        <v>UPDATE `Stone Thrower` SET `StoneCost`='5211863' WHERE `Level`='16';</v>
      </c>
      <c r="Z102" t="str">
        <f t="shared" si="36"/>
        <v>UPDATE `Stone Thrower` SET `MetalCost`='7911893' WHERE `Level`='16';</v>
      </c>
      <c r="AA102" t="str">
        <f t="shared" si="36"/>
        <v>UPDATE `Stone Thrower` SET `TimeMin`='11d 19h:26m:08' WHERE `Level`='16';</v>
      </c>
      <c r="AB102" t="str">
        <f t="shared" si="36"/>
        <v>UPDATE `Stone Thrower` SET `TimeInt`='1020368' WHERE `Level`='16';</v>
      </c>
      <c r="AC102" t="str">
        <f t="shared" si="36"/>
        <v>UPDATE `Stone Thrower` SET `Required`='Metal Lv16' WHERE `Level`='16';</v>
      </c>
      <c r="AD102" t="str">
        <f t="shared" si="36"/>
        <v>UPDATE `Stone Thrower` SET `Required_ID`='11' WHERE `Level`='16';</v>
      </c>
      <c r="AE102" t="str">
        <f t="shared" si="36"/>
        <v>UPDATE `Stone Thrower` SET `RequiredLevel`='16' WHERE `Level`='16';</v>
      </c>
      <c r="AK102" t="s">
        <v>405</v>
      </c>
      <c r="AL102" t="str">
        <f t="shared" si="39"/>
        <v>'16',</v>
      </c>
      <c r="AM102" t="str">
        <f t="shared" si="37"/>
        <v>'223',</v>
      </c>
      <c r="AN102" t="str">
        <f t="shared" si="37"/>
        <v>'481840',</v>
      </c>
      <c r="AO102" t="str">
        <f t="shared" si="37"/>
        <v>'7.25',</v>
      </c>
      <c r="AP102" t="str">
        <f t="shared" si="37"/>
        <v>'4.75',</v>
      </c>
      <c r="AQ102" t="str">
        <f t="shared" si="37"/>
        <v>'18.05',</v>
      </c>
      <c r="AR102" t="str">
        <f t="shared" si="37"/>
        <v>'5570921',</v>
      </c>
      <c r="AS102" t="str">
        <f t="shared" si="37"/>
        <v>'5397458',</v>
      </c>
      <c r="AT102" t="str">
        <f t="shared" si="37"/>
        <v>'5211863',</v>
      </c>
      <c r="AU102" t="str">
        <f t="shared" si="38"/>
        <v>'7911893',</v>
      </c>
      <c r="AV102" t="str">
        <f t="shared" si="38"/>
        <v>'11d 19h:26m:08',</v>
      </c>
      <c r="AW102" t="str">
        <f t="shared" si="38"/>
        <v>'1020368',</v>
      </c>
      <c r="AX102" t="str">
        <f t="shared" si="38"/>
        <v>'Metal Lv16',</v>
      </c>
      <c r="AY102" t="str">
        <f t="shared" si="38"/>
        <v>'11',</v>
      </c>
      <c r="AZ102" t="str">
        <f t="shared" si="38"/>
        <v>'16',</v>
      </c>
      <c r="BA102" t="str">
        <f t="shared" si="40"/>
        <v>'0');</v>
      </c>
      <c r="BC10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('16','223','481840','7.25','4.75','18.05','5570921','5397458','5211863','7911893','11d 19h:26m:08','1020368','Metal Lv16','11','16','0');</v>
      </c>
    </row>
    <row r="103" spans="1:55" x14ac:dyDescent="0.25">
      <c r="A103" s="18">
        <v>17</v>
      </c>
      <c r="B103" s="73">
        <v>220</v>
      </c>
      <c r="C103" s="20">
        <v>722760</v>
      </c>
      <c r="D103" s="103">
        <v>7.4</v>
      </c>
      <c r="E103" s="103">
        <v>4.8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42">CONCATENATE($Q$86,R$86,$Q$87,B103,$Q$88,$A103,$Q$89)</f>
        <v>UPDATE `Stone Thrower` SET `TrainingTime`='220' WHERE `Level`='17';</v>
      </c>
      <c r="S103" t="str">
        <f t="shared" si="42"/>
        <v>UPDATE `Stone Thrower` SET `MightBonus`='722760' WHERE `Level`='17';</v>
      </c>
      <c r="T103" t="str">
        <f t="shared" si="42"/>
        <v>UPDATE `Stone Thrower` SET `Attack`='7.4' WHERE `Level`='17';</v>
      </c>
      <c r="U103" t="str">
        <f t="shared" si="42"/>
        <v>UPDATE `Stone Thrower` SET `Defend`='4.8' WHERE `Level`='17';</v>
      </c>
      <c r="V103" t="str">
        <f t="shared" si="42"/>
        <v>UPDATE `Stone Thrower` SET `Health`='18.25' WHERE `Level`='17';</v>
      </c>
      <c r="W103" t="str">
        <f t="shared" si="42"/>
        <v>UPDATE `Stone Thrower` SET `FoodCost`='8401351' WHERE `Level`='17';</v>
      </c>
      <c r="X103" t="str">
        <f t="shared" si="42"/>
        <v>UPDATE `Stone Thrower` SET `WoodCost`='8078246' WHERE `Level`='17';</v>
      </c>
      <c r="Y103" t="str">
        <f t="shared" si="42"/>
        <v>UPDATE `Stone Thrower` SET `StoneCost`='7826765' WHERE `Level`='17';</v>
      </c>
      <c r="Z103" t="str">
        <f t="shared" si="42"/>
        <v>UPDATE `Stone Thrower` SET `MetalCost`='11831804' WHERE `Level`='17';</v>
      </c>
      <c r="AA103" t="str">
        <f t="shared" si="42"/>
        <v>UPDATE `Stone Thrower` SET `TimeMin`='17d 17h:09m:11' WHERE `Level`='17';</v>
      </c>
      <c r="AB103" t="str">
        <f t="shared" si="42"/>
        <v>UPDATE `Stone Thrower` SET `TimeInt`='1530551' WHERE `Level`='17';</v>
      </c>
      <c r="AC103" t="str">
        <f t="shared" si="42"/>
        <v>UPDATE `Stone Thrower` SET `Required`='Metal Lv17' WHERE `Level`='17';</v>
      </c>
      <c r="AD103" t="str">
        <f t="shared" si="42"/>
        <v>UPDATE `Stone Thrower` SET `Required_ID`='11' WHERE `Level`='17';</v>
      </c>
      <c r="AE103" t="str">
        <f t="shared" si="42"/>
        <v>UPDATE `Stone Thrower` SET `RequiredLevel`='17' WHERE `Level`='17';</v>
      </c>
      <c r="AK103" t="s">
        <v>405</v>
      </c>
      <c r="AL103" t="str">
        <f t="shared" si="39"/>
        <v>'17',</v>
      </c>
      <c r="AM103" t="str">
        <f t="shared" si="39"/>
        <v>'220',</v>
      </c>
      <c r="AN103" t="str">
        <f t="shared" si="39"/>
        <v>'722760',</v>
      </c>
      <c r="AO103" t="str">
        <f t="shared" si="39"/>
        <v>'7.4',</v>
      </c>
      <c r="AP103" t="str">
        <f t="shared" si="39"/>
        <v>'4.8',</v>
      </c>
      <c r="AQ103" t="str">
        <f t="shared" si="39"/>
        <v>'18.25',</v>
      </c>
      <c r="AR103" t="str">
        <f t="shared" si="39"/>
        <v>'8401351',</v>
      </c>
      <c r="AS103" t="str">
        <f t="shared" si="39"/>
        <v>'8078246',</v>
      </c>
      <c r="AT103" t="str">
        <f t="shared" si="39"/>
        <v>'7826765',</v>
      </c>
      <c r="AU103" t="str">
        <f t="shared" si="39"/>
        <v>'11831804',</v>
      </c>
      <c r="AV103" t="str">
        <f t="shared" si="39"/>
        <v>'17d 17h:09m:11',</v>
      </c>
      <c r="AW103" t="str">
        <f t="shared" si="39"/>
        <v>'1530551',</v>
      </c>
      <c r="AX103" t="str">
        <f t="shared" si="39"/>
        <v>'Metal Lv17',</v>
      </c>
      <c r="AY103" t="str">
        <f t="shared" si="39"/>
        <v>'11',</v>
      </c>
      <c r="AZ103" t="str">
        <f t="shared" si="39"/>
        <v>'17',</v>
      </c>
      <c r="BA103" t="str">
        <f t="shared" si="40"/>
        <v>'0');</v>
      </c>
      <c r="BC10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('17','220','722760','7.4','4.8','18.25','8401351','8078246','7826765','11831804','17d 17h:09m:11','1530551','Metal Lv17','11','17','0');</v>
      </c>
    </row>
    <row r="104" spans="1:55" x14ac:dyDescent="0.25">
      <c r="A104" s="18">
        <v>18</v>
      </c>
      <c r="B104" s="73">
        <v>217</v>
      </c>
      <c r="C104" s="20">
        <v>1445520</v>
      </c>
      <c r="D104" s="103">
        <v>7.5500000000000007</v>
      </c>
      <c r="E104" s="103">
        <v>4.8499999999999996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2"/>
        <v>UPDATE `Stone Thrower` SET `TrainingTime`='217' WHERE `Level`='18';</v>
      </c>
      <c r="S104" t="str">
        <f t="shared" si="42"/>
        <v>UPDATE `Stone Thrower` SET `MightBonus`='1445520' WHERE `Level`='18';</v>
      </c>
      <c r="T104" t="str">
        <f t="shared" si="42"/>
        <v>UPDATE `Stone Thrower` SET `Attack`='7.55' WHERE `Level`='18';</v>
      </c>
      <c r="U104" t="str">
        <f t="shared" si="42"/>
        <v>UPDATE `Stone Thrower` SET `Defend`='4.85' WHERE `Level`='18';</v>
      </c>
      <c r="V104" t="str">
        <f t="shared" si="42"/>
        <v>UPDATE `Stone Thrower` SET `Health`='18.45' WHERE `Level`='18';</v>
      </c>
      <c r="W104" t="str">
        <f t="shared" si="42"/>
        <v>UPDATE `Stone Thrower` SET `FoodCost`='17341766' WHERE `Level`='18';</v>
      </c>
      <c r="X104" t="str">
        <f t="shared" si="42"/>
        <v>UPDATE `Stone Thrower` SET `WoodCost`='16156264' WHERE `Level`='18';</v>
      </c>
      <c r="Y104" t="str">
        <f t="shared" si="42"/>
        <v>UPDATE `Stone Thrower` SET `StoneCost`='15653479' WHERE `Level`='18';</v>
      </c>
      <c r="Z104" t="str">
        <f t="shared" si="42"/>
        <v>UPDATE `Stone Thrower` SET `MetalCost`='23124640' WHERE `Level`='18';</v>
      </c>
      <c r="AA104" t="str">
        <f t="shared" si="42"/>
        <v>UPDATE `Stone Thrower` SET `TimeMin`='35d 10h:18m:21' WHERE `Level`='18';</v>
      </c>
      <c r="AB104" t="str">
        <f t="shared" si="42"/>
        <v>UPDATE `Stone Thrower` SET `TimeInt`='3061101' WHERE `Level`='18';</v>
      </c>
      <c r="AC104" t="str">
        <f t="shared" si="42"/>
        <v>UPDATE `Stone Thrower` SET `Required`='Metal Lv18' WHERE `Level`='18';</v>
      </c>
      <c r="AD104" t="str">
        <f t="shared" si="42"/>
        <v>UPDATE `Stone Thrower` SET `Required_ID`='11' WHERE `Level`='18';</v>
      </c>
      <c r="AE104" t="str">
        <f t="shared" si="42"/>
        <v>UPDATE `Stone Thrower` SET `RequiredLevel`='18' WHERE `Level`='18';</v>
      </c>
      <c r="AK104" t="s">
        <v>405</v>
      </c>
      <c r="AL104" t="str">
        <f t="shared" si="39"/>
        <v>'18',</v>
      </c>
      <c r="AM104" t="str">
        <f t="shared" si="39"/>
        <v>'217',</v>
      </c>
      <c r="AN104" t="str">
        <f t="shared" si="39"/>
        <v>'1445520',</v>
      </c>
      <c r="AO104" t="str">
        <f t="shared" si="39"/>
        <v>'7.55',</v>
      </c>
      <c r="AP104" t="str">
        <f t="shared" si="39"/>
        <v>'4.85',</v>
      </c>
      <c r="AQ104" t="str">
        <f t="shared" si="39"/>
        <v>'18.45',</v>
      </c>
      <c r="AR104" t="str">
        <f t="shared" si="39"/>
        <v>'17341766',</v>
      </c>
      <c r="AS104" t="str">
        <f t="shared" si="39"/>
        <v>'16156264',</v>
      </c>
      <c r="AT104" t="str">
        <f t="shared" si="39"/>
        <v>'15653479',</v>
      </c>
      <c r="AU104" t="str">
        <f t="shared" si="39"/>
        <v>'23124640',</v>
      </c>
      <c r="AV104" t="str">
        <f t="shared" si="39"/>
        <v>'35d 10h:18m:21',</v>
      </c>
      <c r="AW104" t="str">
        <f t="shared" si="39"/>
        <v>'3061101',</v>
      </c>
      <c r="AX104" t="str">
        <f t="shared" si="39"/>
        <v>'Metal Lv18',</v>
      </c>
      <c r="AY104" t="str">
        <f t="shared" si="39"/>
        <v>'11',</v>
      </c>
      <c r="AZ104" t="str">
        <f t="shared" si="39"/>
        <v>'18',</v>
      </c>
      <c r="BA104" t="str">
        <f t="shared" si="40"/>
        <v>'0');</v>
      </c>
      <c r="BC10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('18','217','1445520','7.55','4.85','18.45','17341766','16156264','15653479','23124640','35d 10h:18m:21','3061101','Metal Lv18','11','18','0');</v>
      </c>
    </row>
    <row r="105" spans="1:55" x14ac:dyDescent="0.25">
      <c r="A105" s="18">
        <v>19</v>
      </c>
      <c r="B105" s="73">
        <v>214</v>
      </c>
      <c r="C105" s="20">
        <v>2168279</v>
      </c>
      <c r="D105" s="103">
        <v>7.6999999999999993</v>
      </c>
      <c r="E105" s="103">
        <v>4.9000000000000004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2"/>
        <v>UPDATE `Stone Thrower` SET `TrainingTime`='214' WHERE `Level`='19';</v>
      </c>
      <c r="S105" t="str">
        <f t="shared" si="42"/>
        <v>UPDATE `Stone Thrower` SET `MightBonus`='2168279' WHERE `Level`='19';</v>
      </c>
      <c r="T105" t="str">
        <f t="shared" si="42"/>
        <v>UPDATE `Stone Thrower` SET `Attack`='7.7' WHERE `Level`='19';</v>
      </c>
      <c r="U105" t="str">
        <f t="shared" si="42"/>
        <v>UPDATE `Stone Thrower` SET `Defend`='4.9' WHERE `Level`='19';</v>
      </c>
      <c r="V105" t="str">
        <f t="shared" si="42"/>
        <v>UPDATE `Stone Thrower` SET `Health`='18.65' WHERE `Level`='19';</v>
      </c>
      <c r="W105" t="str">
        <f t="shared" si="42"/>
        <v>UPDATE `Stone Thrower` SET `FoodCost`='25022317' WHERE `Level`='19';</v>
      </c>
      <c r="X105" t="str">
        <f t="shared" si="42"/>
        <v>UPDATE `Stone Thrower` SET `WoodCost`='24227159' WHERE `Level`='19';</v>
      </c>
      <c r="Y105" t="str">
        <f t="shared" si="42"/>
        <v>UPDATE `Stone Thrower` SET `StoneCost`='23813363' WHERE `Level`='19';</v>
      </c>
      <c r="Z105" t="str">
        <f t="shared" si="42"/>
        <v>UPDATE `Stone Thrower` SET `MetalCost`='35351300' WHERE `Level`='19';</v>
      </c>
      <c r="AA105" t="str">
        <f t="shared" si="42"/>
        <v>UPDATE `Stone Thrower` SET `TimeMin`='53d 10h:18m:20' WHERE `Level`='19';</v>
      </c>
      <c r="AB105" t="str">
        <f t="shared" si="42"/>
        <v>UPDATE `Stone Thrower` SET `TimeInt`='4591650' WHERE `Level`='19';</v>
      </c>
      <c r="AC105" t="str">
        <f t="shared" si="42"/>
        <v>UPDATE `Stone Thrower` SET `Required`='Metal Lv19' WHERE `Level`='19';</v>
      </c>
      <c r="AD105" t="str">
        <f t="shared" si="42"/>
        <v>UPDATE `Stone Thrower` SET `Required_ID`='11' WHERE `Level`='19';</v>
      </c>
      <c r="AE105" t="str">
        <f t="shared" si="42"/>
        <v>UPDATE `Stone Thrower` SET `RequiredLevel`='19' WHERE `Level`='19';</v>
      </c>
      <c r="AK105" t="s">
        <v>405</v>
      </c>
      <c r="AL105" t="str">
        <f t="shared" si="39"/>
        <v>'19',</v>
      </c>
      <c r="AM105" t="str">
        <f t="shared" si="39"/>
        <v>'214',</v>
      </c>
      <c r="AN105" t="str">
        <f t="shared" si="39"/>
        <v>'2168279',</v>
      </c>
      <c r="AO105" t="str">
        <f t="shared" si="39"/>
        <v>'7.7',</v>
      </c>
      <c r="AP105" t="str">
        <f t="shared" si="39"/>
        <v>'4.9',</v>
      </c>
      <c r="AQ105" t="str">
        <f t="shared" si="39"/>
        <v>'18.65',</v>
      </c>
      <c r="AR105" t="str">
        <f t="shared" si="39"/>
        <v>'25022317',</v>
      </c>
      <c r="AS105" t="str">
        <f t="shared" si="39"/>
        <v>'24227159',</v>
      </c>
      <c r="AT105" t="str">
        <f t="shared" si="39"/>
        <v>'23813363',</v>
      </c>
      <c r="AU105" t="str">
        <f t="shared" si="39"/>
        <v>'35351300',</v>
      </c>
      <c r="AV105" t="str">
        <f t="shared" si="39"/>
        <v>'53d 10h:18m:20',</v>
      </c>
      <c r="AW105" t="str">
        <f t="shared" si="39"/>
        <v>'4591650',</v>
      </c>
      <c r="AX105" t="str">
        <f t="shared" si="39"/>
        <v>'Metal Lv19',</v>
      </c>
      <c r="AY105" t="str">
        <f t="shared" si="39"/>
        <v>'11',</v>
      </c>
      <c r="AZ105" t="str">
        <f t="shared" si="39"/>
        <v>'19',</v>
      </c>
      <c r="BA105" t="str">
        <f t="shared" si="40"/>
        <v>'0');</v>
      </c>
      <c r="BC10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('19','214','2168279','7.7','4.9','18.65','25022317','24227159','23813363','35351300','53d 10h:18m:20','4591650','Metal Lv19','11','19','0');</v>
      </c>
    </row>
    <row r="106" spans="1:55" x14ac:dyDescent="0.25">
      <c r="A106" s="18">
        <v>20</v>
      </c>
      <c r="B106" s="73">
        <v>211</v>
      </c>
      <c r="C106" s="20">
        <v>0</v>
      </c>
      <c r="D106" s="103">
        <v>7.85</v>
      </c>
      <c r="E106" s="103">
        <v>4.95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42"/>
        <v>UPDATE `Stone Thrower` SET `TrainingTime`='211' WHERE `Level`='20';</v>
      </c>
      <c r="S106" t="str">
        <f t="shared" si="42"/>
        <v>UPDATE `Stone Thrower` SET `MightBonus`='0' WHERE `Level`='20';</v>
      </c>
      <c r="T106" t="str">
        <f t="shared" si="42"/>
        <v>UPDATE `Stone Thrower` SET `Attack`='7.85' WHERE `Level`='20';</v>
      </c>
      <c r="U106" t="str">
        <f t="shared" si="42"/>
        <v>UPDATE `Stone Thrower` SET `Defend`='4.95' WHERE `Level`='20';</v>
      </c>
      <c r="V106" t="str">
        <f t="shared" si="42"/>
        <v>UPDATE `Stone Thrower` SET `Health`='18.85' WHERE `Level`='20';</v>
      </c>
      <c r="W106" t="str">
        <f t="shared" si="42"/>
        <v>UPDATE `Stone Thrower` SET `FoodCost`='0' WHERE `Level`='20';</v>
      </c>
      <c r="X106" t="str">
        <f t="shared" si="42"/>
        <v>UPDATE `Stone Thrower` SET `WoodCost`='0' WHERE `Level`='20';</v>
      </c>
      <c r="Y106" t="str">
        <f t="shared" si="42"/>
        <v>UPDATE `Stone Thrower` SET `StoneCost`='0' WHERE `Level`='20';</v>
      </c>
      <c r="Z106" t="str">
        <f t="shared" si="42"/>
        <v>UPDATE `Stone Thrower` SET `MetalCost`='0' WHERE `Level`='20';</v>
      </c>
      <c r="AA106" t="str">
        <f t="shared" si="42"/>
        <v>UPDATE `Stone Thrower` SET `TimeMin`='0' WHERE `Level`='20';</v>
      </c>
      <c r="AB106" t="str">
        <f t="shared" si="42"/>
        <v>UPDATE `Stone Thrower` SET `TimeInt`='0' WHERE `Level`='20';</v>
      </c>
      <c r="AC106" t="str">
        <f t="shared" si="42"/>
        <v>UPDATE `Stone Thrower` SET `Required`='' WHERE `Level`='20';</v>
      </c>
      <c r="AD106" t="str">
        <f t="shared" si="42"/>
        <v>UPDATE `Stone Thrower` SET `Required_ID`='0' WHERE `Level`='20';</v>
      </c>
      <c r="AE106" t="str">
        <f t="shared" si="42"/>
        <v>UPDATE `Stone Thrower` SET `RequiredLevel`='0' WHERE `Level`='20';</v>
      </c>
      <c r="AK106" t="s">
        <v>405</v>
      </c>
      <c r="AL106" t="str">
        <f t="shared" si="39"/>
        <v>'20',</v>
      </c>
      <c r="AM106" t="str">
        <f t="shared" si="39"/>
        <v>'211',</v>
      </c>
      <c r="AN106" t="str">
        <f t="shared" si="39"/>
        <v>'0',</v>
      </c>
      <c r="AO106" t="str">
        <f t="shared" si="39"/>
        <v>'7.85',</v>
      </c>
      <c r="AP106" t="str">
        <f t="shared" si="39"/>
        <v>'4.95',</v>
      </c>
      <c r="AQ106" t="str">
        <f t="shared" si="39"/>
        <v>'18.85',</v>
      </c>
      <c r="AR106" t="str">
        <f t="shared" si="39"/>
        <v>'0',</v>
      </c>
      <c r="AS106" t="str">
        <f t="shared" si="39"/>
        <v>'0',</v>
      </c>
      <c r="AT106" t="str">
        <f t="shared" si="39"/>
        <v>'0',</v>
      </c>
      <c r="AU106" t="str">
        <f t="shared" si="39"/>
        <v>'0',</v>
      </c>
      <c r="AV106" t="str">
        <f t="shared" si="39"/>
        <v>'0',</v>
      </c>
      <c r="AW106" t="str">
        <f t="shared" si="39"/>
        <v>'0',</v>
      </c>
      <c r="AX106" t="str">
        <f t="shared" si="39"/>
        <v>'',</v>
      </c>
      <c r="AY106" t="str">
        <f t="shared" si="39"/>
        <v>'0',</v>
      </c>
      <c r="AZ106" t="str">
        <f t="shared" si="39"/>
        <v>'0',</v>
      </c>
      <c r="BA106" t="str">
        <f t="shared" si="40"/>
        <v>'0');</v>
      </c>
      <c r="BC10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('20','211','0','7.85','4.95','18.85','0','0','0','0','0','0','','0','0','0');</v>
      </c>
    </row>
    <row r="107" spans="1:55" s="4" customFormat="1" x14ac:dyDescent="0.25">
      <c r="K107" s="122"/>
    </row>
    <row r="108" spans="1:55" s="4" customFormat="1" x14ac:dyDescent="0.25">
      <c r="K108" s="122"/>
    </row>
    <row r="110" spans="1:55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5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381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  <c r="AK112" t="s">
        <v>406</v>
      </c>
    </row>
    <row r="113" spans="1:55" x14ac:dyDescent="0.25">
      <c r="A113" s="18">
        <v>1</v>
      </c>
      <c r="B113" s="73">
        <v>650</v>
      </c>
      <c r="C113" s="20">
        <v>632</v>
      </c>
      <c r="D113" s="103">
        <v>7</v>
      </c>
      <c r="E113" s="103">
        <v>5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AE131" si="43">CONCATENATE($Q$112,R$112,$Q$113,B113,$Q$114,$A113,$Q$115)</f>
        <v>UPDATE `WarDestroyer` SET `TrainingTime`='650' WHERE `Level`='1';</v>
      </c>
      <c r="S113" t="str">
        <f t="shared" si="43"/>
        <v>UPDATE `WarDestroyer` SET `MightBonus`='632' WHERE `Level`='1';</v>
      </c>
      <c r="T113" t="str">
        <f t="shared" si="43"/>
        <v>UPDATE `WarDestroyer` SET `Attack`='7' WHERE `Level`='1';</v>
      </c>
      <c r="U113" t="str">
        <f t="shared" si="43"/>
        <v>UPDATE `WarDestroyer` SET `Defend`='5' WHERE `Level`='1';</v>
      </c>
      <c r="V113" t="str">
        <f t="shared" si="43"/>
        <v>UPDATE `WarDestroyer` SET `Health`='20' WHERE `Level`='1';</v>
      </c>
      <c r="W113" t="str">
        <f t="shared" si="43"/>
        <v>UPDATE `WarDestroyer` SET `FoodCost`='3706' WHERE `Level`='1';</v>
      </c>
      <c r="X113" t="str">
        <f t="shared" si="43"/>
        <v>UPDATE `WarDestroyer` SET `WoodCost`='2800' WHERE `Level`='1';</v>
      </c>
      <c r="Y113" t="str">
        <f t="shared" si="43"/>
        <v>UPDATE `WarDestroyer` SET `StoneCost`='3412' WHERE `Level`='1';</v>
      </c>
      <c r="Z113" t="str">
        <f t="shared" si="43"/>
        <v>UPDATE `WarDestroyer` SET `MetalCost`='5932' WHERE `Level`='1';</v>
      </c>
      <c r="AA113" t="str">
        <f t="shared" si="43"/>
        <v>UPDATE `WarDestroyer` SET `TimeMin`='21m:36' WHERE `Level`='1';</v>
      </c>
      <c r="AB113" t="str">
        <f t="shared" si="43"/>
        <v>UPDATE `WarDestroyer` SET `TimeInt`='1296' WHERE `Level`='1';</v>
      </c>
      <c r="AC113" t="str">
        <f t="shared" si="43"/>
        <v>UPDATE `WarDestroyer` SET `Required`='' WHERE `Level`='1';</v>
      </c>
      <c r="AD113" t="str">
        <f t="shared" si="43"/>
        <v>UPDATE `WarDestroyer` SET `Required_ID`='0' WHERE `Level`='1';</v>
      </c>
      <c r="AE113" t="str">
        <f t="shared" si="43"/>
        <v>UPDATE `WarDestroyer` SET `RequiredLevel`='0' WHERE `Level`='1';</v>
      </c>
      <c r="AK113" t="s">
        <v>406</v>
      </c>
      <c r="AL113" t="str">
        <f>CONCATENATE("'",A113,"',")</f>
        <v>'1',</v>
      </c>
      <c r="AM113" t="str">
        <f t="shared" ref="AM113:AT128" si="44">CONCATENATE("'",B113,"',")</f>
        <v>'650',</v>
      </c>
      <c r="AN113" t="str">
        <f t="shared" si="44"/>
        <v>'632',</v>
      </c>
      <c r="AO113" t="str">
        <f t="shared" si="44"/>
        <v>'7',</v>
      </c>
      <c r="AP113" t="str">
        <f t="shared" si="44"/>
        <v>'5',</v>
      </c>
      <c r="AQ113" t="str">
        <f t="shared" si="44"/>
        <v>'20',</v>
      </c>
      <c r="AR113" t="str">
        <f t="shared" si="44"/>
        <v>'3706',</v>
      </c>
      <c r="AS113" t="str">
        <f t="shared" si="44"/>
        <v>'2800',</v>
      </c>
      <c r="AT113" t="str">
        <f>CONCATENATE("'",I113,"',")</f>
        <v>'3412',</v>
      </c>
      <c r="AU113" t="str">
        <f t="shared" ref="AU113:AZ128" si="45">CONCATENATE("'",J113,"',")</f>
        <v>'5932',</v>
      </c>
      <c r="AV113" t="str">
        <f t="shared" si="45"/>
        <v>'21m:36',</v>
      </c>
      <c r="AW113" t="str">
        <f t="shared" si="45"/>
        <v>'1296',</v>
      </c>
      <c r="AX113" t="str">
        <f t="shared" si="45"/>
        <v>'',</v>
      </c>
      <c r="AY113" t="str">
        <f t="shared" si="45"/>
        <v>'0',</v>
      </c>
      <c r="AZ113" t="str">
        <f t="shared" si="45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`WarDestroyer`(`Level`, `TrainingTime`, `MightBonus`, `Attack`, `Defend`, `Health`, `FoodCost`, `WoodCost`, `StoneCost`, `MetalCost`, `TimeMin`, `TimeInt`, `Required`, `Required_ID`, `RequiredLevel`, `Unlock_ID`) VALUES ('1','650','632','7','5','20','3706','2800','3412','5932','21m:36','1296','','0','0','0');</v>
      </c>
    </row>
    <row r="114" spans="1:55" x14ac:dyDescent="0.25">
      <c r="A114" s="18">
        <v>2</v>
      </c>
      <c r="B114" s="73">
        <v>643</v>
      </c>
      <c r="C114" s="20">
        <v>1550</v>
      </c>
      <c r="D114" s="103">
        <v>7.15</v>
      </c>
      <c r="E114" s="103">
        <v>5.05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43"/>
        <v>UPDATE `WarDestroyer` SET `TrainingTime`='643' WHERE `Level`='2';</v>
      </c>
      <c r="S114" t="str">
        <f t="shared" si="43"/>
        <v>UPDATE `WarDestroyer` SET `MightBonus`='1550' WHERE `Level`='2';</v>
      </c>
      <c r="T114" t="str">
        <f t="shared" si="43"/>
        <v>UPDATE `WarDestroyer` SET `Attack`='7.15' WHERE `Level`='2';</v>
      </c>
      <c r="U114" t="str">
        <f t="shared" si="43"/>
        <v>UPDATE `WarDestroyer` SET `Defend`='5.05' WHERE `Level`='2';</v>
      </c>
      <c r="V114" t="str">
        <f t="shared" si="43"/>
        <v>UPDATE `WarDestroyer` SET `Health`='20.25' WHERE `Level`='2';</v>
      </c>
      <c r="W114" t="str">
        <f t="shared" si="43"/>
        <v>UPDATE `WarDestroyer` SET `FoodCost`='9042' WHERE `Level`='2';</v>
      </c>
      <c r="X114" t="str">
        <f t="shared" si="43"/>
        <v>UPDATE `WarDestroyer` SET `WoodCost`='8734' WHERE `Level`='2';</v>
      </c>
      <c r="Y114" t="str">
        <f t="shared" si="43"/>
        <v>UPDATE `WarDestroyer` SET `StoneCost`='8647' WHERE `Level`='2';</v>
      </c>
      <c r="Z114" t="str">
        <f t="shared" si="43"/>
        <v>UPDATE `WarDestroyer` SET `MetalCost`='12319' WHERE `Level`='2';</v>
      </c>
      <c r="AA114" t="str">
        <f t="shared" si="43"/>
        <v>UPDATE `WarDestroyer` SET `TimeMin`='54m:00' WHERE `Level`='2';</v>
      </c>
      <c r="AB114" t="str">
        <f t="shared" si="43"/>
        <v>UPDATE `WarDestroyer` SET `TimeInt`='3240' WHERE `Level`='2';</v>
      </c>
      <c r="AC114" t="str">
        <f t="shared" si="43"/>
        <v>UPDATE `WarDestroyer` SET `Required`='' WHERE `Level`='2';</v>
      </c>
      <c r="AD114" t="str">
        <f t="shared" si="43"/>
        <v>UPDATE `WarDestroyer` SET `Required_ID`='0' WHERE `Level`='2';</v>
      </c>
      <c r="AE114" t="str">
        <f t="shared" si="43"/>
        <v>UPDATE `WarDestroyer` SET `RequiredLevel`='0' WHERE `Level`='2';</v>
      </c>
      <c r="AK114" t="s">
        <v>406</v>
      </c>
      <c r="AL114" t="str">
        <f t="shared" ref="AL114:AZ132" si="46">CONCATENATE("'",A114,"',")</f>
        <v>'2',</v>
      </c>
      <c r="AM114" t="str">
        <f t="shared" si="44"/>
        <v>'643',</v>
      </c>
      <c r="AN114" t="str">
        <f t="shared" si="44"/>
        <v>'1550',</v>
      </c>
      <c r="AO114" t="str">
        <f t="shared" si="44"/>
        <v>'7.15',</v>
      </c>
      <c r="AP114" t="str">
        <f t="shared" si="44"/>
        <v>'5.05',</v>
      </c>
      <c r="AQ114" t="str">
        <f t="shared" si="44"/>
        <v>'20.25',</v>
      </c>
      <c r="AR114" t="str">
        <f t="shared" si="44"/>
        <v>'9042',</v>
      </c>
      <c r="AS114" t="str">
        <f t="shared" si="44"/>
        <v>'8734',</v>
      </c>
      <c r="AT114" t="str">
        <f t="shared" si="44"/>
        <v>'8647',</v>
      </c>
      <c r="AU114" t="str">
        <f t="shared" si="45"/>
        <v>'12319',</v>
      </c>
      <c r="AV114" t="str">
        <f t="shared" si="45"/>
        <v>'54m:00',</v>
      </c>
      <c r="AW114" t="str">
        <f t="shared" si="45"/>
        <v>'3240',</v>
      </c>
      <c r="AX114" t="str">
        <f t="shared" si="45"/>
        <v>'',</v>
      </c>
      <c r="AY114" t="str">
        <f t="shared" si="45"/>
        <v>'0',</v>
      </c>
      <c r="AZ114" t="str">
        <f t="shared" si="45"/>
        <v>'0',</v>
      </c>
      <c r="BA114" t="str">
        <f t="shared" ref="BA114:BA132" si="47">CONCATENATE("'",P114,"');")</f>
        <v>'0');</v>
      </c>
      <c r="BC114" t="str">
        <f t="shared" ref="BC114:BC132" si="48">CONCATENATE(AK114,AL114,AM114,AN114,AO114,AP114,AQ114,AR114,AS114,AT114,AU114,AV114,AW114,AX114,AY114,AZ114,BA114)</f>
        <v>INSERT INTO `WarDestroyer`(`Level`, `TrainingTime`, `MightBonus`, `Attack`, `Defend`, `Health`, `FoodCost`, `WoodCost`, `StoneCost`, `MetalCost`, `TimeMin`, `TimeInt`, `Required`, `Required_ID`, `RequiredLevel`, `Unlock_ID`) VALUES ('2','643','1550','7.15','5.05','20.25','9042','8734','8647','12319','54m:00','3240','','0','0','0');</v>
      </c>
    </row>
    <row r="115" spans="1:55" x14ac:dyDescent="0.25">
      <c r="A115" s="18">
        <v>3</v>
      </c>
      <c r="B115" s="73">
        <v>636</v>
      </c>
      <c r="C115" s="20">
        <v>2468</v>
      </c>
      <c r="D115" s="103">
        <v>7.3000000000000007</v>
      </c>
      <c r="E115" s="103">
        <v>5.0999999999999996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43"/>
        <v>UPDATE `WarDestroyer` SET `TrainingTime`='636' WHERE `Level`='3';</v>
      </c>
      <c r="S115" t="str">
        <f t="shared" si="43"/>
        <v>UPDATE `WarDestroyer` SET `MightBonus`='2468' WHERE `Level`='3';</v>
      </c>
      <c r="T115" t="str">
        <f t="shared" si="43"/>
        <v>UPDATE `WarDestroyer` SET `Attack`='7.3' WHERE `Level`='3';</v>
      </c>
      <c r="U115" t="str">
        <f t="shared" si="43"/>
        <v>UPDATE `WarDestroyer` SET `Defend`='5.1' WHERE `Level`='3';</v>
      </c>
      <c r="V115" t="str">
        <f t="shared" si="43"/>
        <v>UPDATE `WarDestroyer` SET `Health`='20.45' WHERE `Level`='3';</v>
      </c>
      <c r="W115" t="str">
        <f t="shared" si="43"/>
        <v>UPDATE `WarDestroyer` SET `FoodCost`='14262' WHERE `Level`='3';</v>
      </c>
      <c r="X115" t="str">
        <f t="shared" si="43"/>
        <v>UPDATE `WarDestroyer` SET `WoodCost`='14059' WHERE `Level`='3';</v>
      </c>
      <c r="Y115" t="str">
        <f t="shared" si="43"/>
        <v>UPDATE `WarDestroyer` SET `StoneCost`='13773' WHERE `Level`='3';</v>
      </c>
      <c r="Z115" t="str">
        <f t="shared" si="43"/>
        <v>UPDATE `WarDestroyer` SET `MetalCost`='19648' WHERE `Level`='3';</v>
      </c>
      <c r="AA115" t="str">
        <f t="shared" si="43"/>
        <v>UPDATE `WarDestroyer` SET `TimeMin`='1h:26m:24' WHERE `Level`='3';</v>
      </c>
      <c r="AB115" t="str">
        <f t="shared" si="43"/>
        <v>UPDATE `WarDestroyer` SET `TimeInt`='5184' WHERE `Level`='3';</v>
      </c>
      <c r="AC115" t="str">
        <f t="shared" si="43"/>
        <v>UPDATE `WarDestroyer` SET `Required`='' WHERE `Level`='3';</v>
      </c>
      <c r="AD115" t="str">
        <f t="shared" si="43"/>
        <v>UPDATE `WarDestroyer` SET `Required_ID`='0' WHERE `Level`='3';</v>
      </c>
      <c r="AE115" t="str">
        <f t="shared" si="43"/>
        <v>UPDATE `WarDestroyer` SET `RequiredLevel`='0' WHERE `Level`='3';</v>
      </c>
      <c r="AK115" t="s">
        <v>406</v>
      </c>
      <c r="AL115" t="str">
        <f t="shared" si="46"/>
        <v>'3',</v>
      </c>
      <c r="AM115" t="str">
        <f t="shared" si="44"/>
        <v>'636',</v>
      </c>
      <c r="AN115" t="str">
        <f t="shared" si="44"/>
        <v>'2468',</v>
      </c>
      <c r="AO115" t="str">
        <f t="shared" si="44"/>
        <v>'7.3',</v>
      </c>
      <c r="AP115" t="str">
        <f t="shared" si="44"/>
        <v>'5.1',</v>
      </c>
      <c r="AQ115" t="str">
        <f t="shared" si="44"/>
        <v>'20.45',</v>
      </c>
      <c r="AR115" t="str">
        <f t="shared" si="44"/>
        <v>'14262',</v>
      </c>
      <c r="AS115" t="str">
        <f t="shared" si="44"/>
        <v>'14059',</v>
      </c>
      <c r="AT115" t="str">
        <f t="shared" si="44"/>
        <v>'13773',</v>
      </c>
      <c r="AU115" t="str">
        <f t="shared" si="45"/>
        <v>'19648',</v>
      </c>
      <c r="AV115" t="str">
        <f t="shared" si="45"/>
        <v>'1h:26m:24',</v>
      </c>
      <c r="AW115" t="str">
        <f t="shared" si="45"/>
        <v>'5184',</v>
      </c>
      <c r="AX115" t="str">
        <f t="shared" si="45"/>
        <v>'',</v>
      </c>
      <c r="AY115" t="str">
        <f t="shared" si="45"/>
        <v>'0',</v>
      </c>
      <c r="AZ115" t="str">
        <f t="shared" si="45"/>
        <v>'0',</v>
      </c>
      <c r="BA115" t="str">
        <f t="shared" si="47"/>
        <v>'0');</v>
      </c>
      <c r="BC11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('3','636','2468','7.3','5.1','20.45','14262','14059','13773','19648','1h:26m:24','5184','','0','0','0');</v>
      </c>
    </row>
    <row r="116" spans="1:55" x14ac:dyDescent="0.25">
      <c r="A116" s="18">
        <v>4</v>
      </c>
      <c r="B116" s="73">
        <v>629</v>
      </c>
      <c r="C116" s="20">
        <v>6140</v>
      </c>
      <c r="D116" s="103">
        <v>7.4499999999999993</v>
      </c>
      <c r="E116" s="103">
        <v>5.15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43"/>
        <v>UPDATE `WarDestroyer` SET `TrainingTime`='629' WHERE `Level`='4';</v>
      </c>
      <c r="S116" t="str">
        <f t="shared" si="43"/>
        <v>UPDATE `WarDestroyer` SET `MightBonus`='6140' WHERE `Level`='4';</v>
      </c>
      <c r="T116" t="str">
        <f t="shared" si="43"/>
        <v>UPDATE `WarDestroyer` SET `Attack`='7.45' WHERE `Level`='4';</v>
      </c>
      <c r="U116" t="str">
        <f t="shared" si="43"/>
        <v>UPDATE `WarDestroyer` SET `Defend`='5.15' WHERE `Level`='4';</v>
      </c>
      <c r="V116" t="str">
        <f t="shared" si="43"/>
        <v>UPDATE `WarDestroyer` SET `Health`='20.65' WHERE `Level`='4';</v>
      </c>
      <c r="W116" t="str">
        <f t="shared" si="43"/>
        <v>UPDATE `WarDestroyer` SET `FoodCost`='35055' WHERE `Level`='4';</v>
      </c>
      <c r="X116" t="str">
        <f t="shared" si="43"/>
        <v>UPDATE `WarDestroyer` SET `WoodCost`='33379' WHERE `Level`='4';</v>
      </c>
      <c r="Y116" t="str">
        <f t="shared" si="43"/>
        <v>UPDATE `WarDestroyer` SET `StoneCost`='34285' WHERE `Level`='4';</v>
      </c>
      <c r="Z116" t="str">
        <f t="shared" si="43"/>
        <v>UPDATE `WarDestroyer` SET `MetalCost`='50773' WHERE `Level`='4';</v>
      </c>
      <c r="AA116" t="str">
        <f t="shared" si="43"/>
        <v>UPDATE `WarDestroyer` SET `TimeMin`='3h:36m:00' WHERE `Level`='4';</v>
      </c>
      <c r="AB116" t="str">
        <f t="shared" si="43"/>
        <v>UPDATE `WarDestroyer` SET `TimeInt`='12960' WHERE `Level`='4';</v>
      </c>
      <c r="AC116" t="str">
        <f t="shared" si="43"/>
        <v>UPDATE `WarDestroyer` SET `Required`='' WHERE `Level`='4';</v>
      </c>
      <c r="AD116" t="str">
        <f t="shared" si="43"/>
        <v>UPDATE `WarDestroyer` SET `Required_ID`='0' WHERE `Level`='4';</v>
      </c>
      <c r="AE116" t="str">
        <f t="shared" si="43"/>
        <v>UPDATE `WarDestroyer` SET `RequiredLevel`='0' WHERE `Level`='4';</v>
      </c>
      <c r="AK116" t="s">
        <v>406</v>
      </c>
      <c r="AL116" t="str">
        <f t="shared" si="46"/>
        <v>'4',</v>
      </c>
      <c r="AM116" t="str">
        <f t="shared" si="44"/>
        <v>'629',</v>
      </c>
      <c r="AN116" t="str">
        <f t="shared" si="44"/>
        <v>'6140',</v>
      </c>
      <c r="AO116" t="str">
        <f t="shared" si="44"/>
        <v>'7.45',</v>
      </c>
      <c r="AP116" t="str">
        <f t="shared" si="44"/>
        <v>'5.15',</v>
      </c>
      <c r="AQ116" t="str">
        <f t="shared" si="44"/>
        <v>'20.65',</v>
      </c>
      <c r="AR116" t="str">
        <f t="shared" si="44"/>
        <v>'35055',</v>
      </c>
      <c r="AS116" t="str">
        <f t="shared" si="44"/>
        <v>'33379',</v>
      </c>
      <c r="AT116" t="str">
        <f t="shared" si="44"/>
        <v>'34285',</v>
      </c>
      <c r="AU116" t="str">
        <f t="shared" si="45"/>
        <v>'50773',</v>
      </c>
      <c r="AV116" t="str">
        <f t="shared" si="45"/>
        <v>'3h:36m:00',</v>
      </c>
      <c r="AW116" t="str">
        <f t="shared" si="45"/>
        <v>'12960',</v>
      </c>
      <c r="AX116" t="str">
        <f t="shared" si="45"/>
        <v>'',</v>
      </c>
      <c r="AY116" t="str">
        <f t="shared" si="45"/>
        <v>'0',</v>
      </c>
      <c r="AZ116" t="str">
        <f t="shared" si="45"/>
        <v>'0',</v>
      </c>
      <c r="BA116" t="str">
        <f t="shared" si="47"/>
        <v>'0');</v>
      </c>
      <c r="BC11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('4','629','6140','7.45','5.15','20.65','35055','33379','34285','50773','3h:36m:00','12960','','0','0','0');</v>
      </c>
    </row>
    <row r="117" spans="1:55" x14ac:dyDescent="0.25">
      <c r="A117" s="18">
        <v>5</v>
      </c>
      <c r="B117" s="73">
        <v>622</v>
      </c>
      <c r="C117" s="20">
        <v>9200</v>
      </c>
      <c r="D117" s="103">
        <v>7.6</v>
      </c>
      <c r="E117" s="103">
        <v>5.2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43"/>
        <v>UPDATE `WarDestroyer` SET `TrainingTime`='622' WHERE `Level`='5';</v>
      </c>
      <c r="S117" t="str">
        <f t="shared" si="43"/>
        <v>UPDATE `WarDestroyer` SET `MightBonus`='9200' WHERE `Level`='5';</v>
      </c>
      <c r="T117" t="str">
        <f t="shared" si="43"/>
        <v>UPDATE `WarDestroyer` SET `Attack`='7.6' WHERE `Level`='5';</v>
      </c>
      <c r="U117" t="str">
        <f t="shared" si="43"/>
        <v>UPDATE `WarDestroyer` SET `Defend`='5.2' WHERE `Level`='5';</v>
      </c>
      <c r="V117" t="str">
        <f t="shared" si="43"/>
        <v>UPDATE `WarDestroyer` SET `Health`='20.85' WHERE `Level`='5';</v>
      </c>
      <c r="W117" t="str">
        <f t="shared" si="43"/>
        <v>UPDATE `WarDestroyer` SET `FoodCost`='52458' WHERE `Level`='5';</v>
      </c>
      <c r="X117" t="str">
        <f t="shared" si="43"/>
        <v>UPDATE `WarDestroyer` SET `WoodCost`='51007' WHERE `Level`='5';</v>
      </c>
      <c r="Y117" t="str">
        <f t="shared" si="43"/>
        <v>UPDATE `WarDestroyer` SET `StoneCost`='51289' WHERE `Level`='5';</v>
      </c>
      <c r="Z117" t="str">
        <f t="shared" si="43"/>
        <v>UPDATE `WarDestroyer` SET `MetalCost`='75211' WHERE `Level`='5';</v>
      </c>
      <c r="AA117" t="str">
        <f t="shared" si="43"/>
        <v>UPDATE `WarDestroyer` SET `TimeMin`='5h:24m:00' WHERE `Level`='5';</v>
      </c>
      <c r="AB117" t="str">
        <f t="shared" si="43"/>
        <v>UPDATE `WarDestroyer` SET `TimeInt`='19440' WHERE `Level`='5';</v>
      </c>
      <c r="AC117" t="str">
        <f t="shared" si="43"/>
        <v>UPDATE `WarDestroyer` SET `Required`='' WHERE `Level`='5';</v>
      </c>
      <c r="AD117" t="str">
        <f t="shared" si="43"/>
        <v>UPDATE `WarDestroyer` SET `Required_ID`='0' WHERE `Level`='5';</v>
      </c>
      <c r="AE117" t="str">
        <f t="shared" si="43"/>
        <v>UPDATE `WarDestroyer` SET `RequiredLevel`='0' WHERE `Level`='5';</v>
      </c>
      <c r="AK117" t="s">
        <v>406</v>
      </c>
      <c r="AL117" t="str">
        <f t="shared" si="46"/>
        <v>'5',</v>
      </c>
      <c r="AM117" t="str">
        <f t="shared" si="44"/>
        <v>'622',</v>
      </c>
      <c r="AN117" t="str">
        <f t="shared" si="44"/>
        <v>'9200',</v>
      </c>
      <c r="AO117" t="str">
        <f t="shared" si="44"/>
        <v>'7.6',</v>
      </c>
      <c r="AP117" t="str">
        <f t="shared" si="44"/>
        <v>'5.2',</v>
      </c>
      <c r="AQ117" t="str">
        <f t="shared" si="44"/>
        <v>'20.85',</v>
      </c>
      <c r="AR117" t="str">
        <f t="shared" si="44"/>
        <v>'52458',</v>
      </c>
      <c r="AS117" t="str">
        <f t="shared" si="44"/>
        <v>'51007',</v>
      </c>
      <c r="AT117" t="str">
        <f t="shared" si="44"/>
        <v>'51289',</v>
      </c>
      <c r="AU117" t="str">
        <f t="shared" si="45"/>
        <v>'75211',</v>
      </c>
      <c r="AV117" t="str">
        <f t="shared" si="45"/>
        <v>'5h:24m:00',</v>
      </c>
      <c r="AW117" t="str">
        <f t="shared" si="45"/>
        <v>'19440',</v>
      </c>
      <c r="AX117" t="str">
        <f t="shared" si="45"/>
        <v>'',</v>
      </c>
      <c r="AY117" t="str">
        <f t="shared" si="45"/>
        <v>'0',</v>
      </c>
      <c r="AZ117" t="str">
        <f t="shared" si="45"/>
        <v>'0',</v>
      </c>
      <c r="BA117" t="str">
        <f t="shared" si="47"/>
        <v>'0');</v>
      </c>
      <c r="BC11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('5','622','9200','7.6','5.2','20.85','52458','51007','51289','75211','5h:24m:00','19440','','0','0','0');</v>
      </c>
    </row>
    <row r="118" spans="1:55" x14ac:dyDescent="0.25">
      <c r="A118" s="18">
        <v>6</v>
      </c>
      <c r="B118" s="73">
        <v>615</v>
      </c>
      <c r="C118" s="20">
        <v>18380</v>
      </c>
      <c r="D118" s="103">
        <v>7.75</v>
      </c>
      <c r="E118" s="103">
        <v>5.25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43"/>
        <v>UPDATE `WarDestroyer` SET `TrainingTime`='615' WHERE `Level`='6';</v>
      </c>
      <c r="S118" t="str">
        <f t="shared" si="43"/>
        <v>UPDATE `WarDestroyer` SET `MightBonus`='18380' WHERE `Level`='6';</v>
      </c>
      <c r="T118" t="str">
        <f t="shared" si="43"/>
        <v>UPDATE `WarDestroyer` SET `Attack`='7.75' WHERE `Level`='6';</v>
      </c>
      <c r="U118" t="str">
        <f t="shared" si="43"/>
        <v>UPDATE `WarDestroyer` SET `Defend`='5.25' WHERE `Level`='6';</v>
      </c>
      <c r="V118" t="str">
        <f t="shared" si="43"/>
        <v>UPDATE `WarDestroyer` SET `Health`='21.05' WHERE `Level`='6';</v>
      </c>
      <c r="W118" t="str">
        <f t="shared" si="43"/>
        <v>UPDATE `WarDestroyer` SET `FoodCost`='104755' WHERE `Level`='6';</v>
      </c>
      <c r="X118" t="str">
        <f t="shared" si="43"/>
        <v>UPDATE `WarDestroyer` SET `WoodCost`='101196' WHERE `Level`='6';</v>
      </c>
      <c r="Y118" t="str">
        <f t="shared" si="43"/>
        <v>UPDATE `WarDestroyer` SET `StoneCost`='106257' WHERE `Level`='6';</v>
      </c>
      <c r="Z118" t="str">
        <f t="shared" si="43"/>
        <v>UPDATE `WarDestroyer` SET `MetalCost`='147261' WHERE `Level`='6';</v>
      </c>
      <c r="AA118" t="str">
        <f t="shared" si="43"/>
        <v>UPDATE `WarDestroyer` SET `TimeMin`='10h:48m:00' WHERE `Level`='6';</v>
      </c>
      <c r="AB118" t="str">
        <f t="shared" si="43"/>
        <v>UPDATE `WarDestroyer` SET `TimeInt`='38880' WHERE `Level`='6';</v>
      </c>
      <c r="AC118" t="str">
        <f t="shared" si="43"/>
        <v>UPDATE `WarDestroyer` SET `Required`='' WHERE `Level`='6';</v>
      </c>
      <c r="AD118" t="str">
        <f t="shared" si="43"/>
        <v>UPDATE `WarDestroyer` SET `Required_ID`='0' WHERE `Level`='6';</v>
      </c>
      <c r="AE118" t="str">
        <f t="shared" si="43"/>
        <v>UPDATE `WarDestroyer` SET `RequiredLevel`='0' WHERE `Level`='6';</v>
      </c>
      <c r="AK118" t="s">
        <v>406</v>
      </c>
      <c r="AL118" t="str">
        <f t="shared" si="46"/>
        <v>'6',</v>
      </c>
      <c r="AM118" t="str">
        <f t="shared" si="44"/>
        <v>'615',</v>
      </c>
      <c r="AN118" t="str">
        <f t="shared" si="44"/>
        <v>'18380',</v>
      </c>
      <c r="AO118" t="str">
        <f t="shared" si="44"/>
        <v>'7.75',</v>
      </c>
      <c r="AP118" t="str">
        <f t="shared" si="44"/>
        <v>'5.25',</v>
      </c>
      <c r="AQ118" t="str">
        <f t="shared" si="44"/>
        <v>'21.05',</v>
      </c>
      <c r="AR118" t="str">
        <f t="shared" si="44"/>
        <v>'104755',</v>
      </c>
      <c r="AS118" t="str">
        <f t="shared" si="44"/>
        <v>'101196',</v>
      </c>
      <c r="AT118" t="str">
        <f t="shared" si="44"/>
        <v>'106257',</v>
      </c>
      <c r="AU118" t="str">
        <f t="shared" si="45"/>
        <v>'147261',</v>
      </c>
      <c r="AV118" t="str">
        <f t="shared" si="45"/>
        <v>'10h:48m:00',</v>
      </c>
      <c r="AW118" t="str">
        <f t="shared" si="45"/>
        <v>'38880',</v>
      </c>
      <c r="AX118" t="str">
        <f t="shared" si="45"/>
        <v>'',</v>
      </c>
      <c r="AY118" t="str">
        <f t="shared" si="45"/>
        <v>'0',</v>
      </c>
      <c r="AZ118" t="str">
        <f t="shared" si="45"/>
        <v>'0',</v>
      </c>
      <c r="BA118" t="str">
        <f t="shared" si="47"/>
        <v>'0');</v>
      </c>
      <c r="BC11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('6','615','18380','7.75','5.25','21.05','104755','101196','106257','147261','10h:48m:00','38880','','0','0','0');</v>
      </c>
    </row>
    <row r="119" spans="1:55" x14ac:dyDescent="0.25">
      <c r="A119" s="18">
        <v>7</v>
      </c>
      <c r="B119" s="73">
        <v>608</v>
      </c>
      <c r="C119" s="20">
        <v>27560</v>
      </c>
      <c r="D119" s="103">
        <v>7.9</v>
      </c>
      <c r="E119" s="103">
        <v>5.3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43"/>
        <v>UPDATE `WarDestroyer` SET `TrainingTime`='608' WHERE `Level`='7';</v>
      </c>
      <c r="S119" t="str">
        <f t="shared" si="43"/>
        <v>UPDATE `WarDestroyer` SET `MightBonus`='27560' WHERE `Level`='7';</v>
      </c>
      <c r="T119" t="str">
        <f t="shared" si="43"/>
        <v>UPDATE `WarDestroyer` SET `Attack`='7.9' WHERE `Level`='7';</v>
      </c>
      <c r="U119" t="str">
        <f t="shared" si="43"/>
        <v>UPDATE `WarDestroyer` SET `Defend`='5.3' WHERE `Level`='7';</v>
      </c>
      <c r="V119" t="str">
        <f t="shared" si="43"/>
        <v>UPDATE `WarDestroyer` SET `Health`='21.25' WHERE `Level`='7';</v>
      </c>
      <c r="W119" t="str">
        <f t="shared" si="43"/>
        <v>UPDATE `WarDestroyer` SET `FoodCost`='161371' WHERE `Level`='7';</v>
      </c>
      <c r="X119" t="str">
        <f t="shared" si="43"/>
        <v>UPDATE `WarDestroyer` SET `WoodCost`='150033' WHERE `Level`='7';</v>
      </c>
      <c r="Y119" t="str">
        <f t="shared" si="43"/>
        <v>UPDATE `WarDestroyer` SET `StoneCost`='153936' WHERE `Level`='7';</v>
      </c>
      <c r="Z119" t="str">
        <f t="shared" si="43"/>
        <v>UPDATE `WarDestroyer` SET `MetalCost`='223632' WHERE `Level`='7';</v>
      </c>
      <c r="AA119" t="str">
        <f t="shared" si="43"/>
        <v>UPDATE `WarDestroyer` SET `TimeMin`='16h:12m:00' WHERE `Level`='7';</v>
      </c>
      <c r="AB119" t="str">
        <f t="shared" si="43"/>
        <v>UPDATE `WarDestroyer` SET `TimeInt`='58320' WHERE `Level`='7';</v>
      </c>
      <c r="AC119" t="str">
        <f t="shared" si="43"/>
        <v>UPDATE `WarDestroyer` SET `Required`='' WHERE `Level`='7';</v>
      </c>
      <c r="AD119" t="str">
        <f t="shared" si="43"/>
        <v>UPDATE `WarDestroyer` SET `Required_ID`='0' WHERE `Level`='7';</v>
      </c>
      <c r="AE119" t="str">
        <f t="shared" si="43"/>
        <v>UPDATE `WarDestroyer` SET `RequiredLevel`='0' WHERE `Level`='7';</v>
      </c>
      <c r="AK119" t="s">
        <v>406</v>
      </c>
      <c r="AL119" t="str">
        <f t="shared" si="46"/>
        <v>'7',</v>
      </c>
      <c r="AM119" t="str">
        <f t="shared" si="44"/>
        <v>'608',</v>
      </c>
      <c r="AN119" t="str">
        <f t="shared" si="44"/>
        <v>'27560',</v>
      </c>
      <c r="AO119" t="str">
        <f t="shared" si="44"/>
        <v>'7.9',</v>
      </c>
      <c r="AP119" t="str">
        <f t="shared" si="44"/>
        <v>'5.3',</v>
      </c>
      <c r="AQ119" t="str">
        <f t="shared" si="44"/>
        <v>'21.25',</v>
      </c>
      <c r="AR119" t="str">
        <f t="shared" si="44"/>
        <v>'161371',</v>
      </c>
      <c r="AS119" t="str">
        <f t="shared" si="44"/>
        <v>'150033',</v>
      </c>
      <c r="AT119" t="str">
        <f t="shared" si="44"/>
        <v>'153936',</v>
      </c>
      <c r="AU119" t="str">
        <f t="shared" si="45"/>
        <v>'223632',</v>
      </c>
      <c r="AV119" t="str">
        <f t="shared" si="45"/>
        <v>'16h:12m:00',</v>
      </c>
      <c r="AW119" t="str">
        <f t="shared" si="45"/>
        <v>'58320',</v>
      </c>
      <c r="AX119" t="str">
        <f t="shared" si="45"/>
        <v>'',</v>
      </c>
      <c r="AY119" t="str">
        <f t="shared" si="45"/>
        <v>'0',</v>
      </c>
      <c r="AZ119" t="str">
        <f t="shared" si="45"/>
        <v>'0',</v>
      </c>
      <c r="BA119" t="str">
        <f t="shared" si="47"/>
        <v>'0');</v>
      </c>
      <c r="BC11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('7','608','27560','7.9','5.3','21.25','161371','150033','153936','223632','16h:12m:00','58320','','0','0','0');</v>
      </c>
    </row>
    <row r="120" spans="1:55" x14ac:dyDescent="0.25">
      <c r="A120" s="18">
        <v>8</v>
      </c>
      <c r="B120" s="73">
        <v>601</v>
      </c>
      <c r="C120" s="20">
        <v>68870</v>
      </c>
      <c r="D120" s="103">
        <v>8.0500000000000007</v>
      </c>
      <c r="E120" s="103">
        <v>5.35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43"/>
        <v>UPDATE `WarDestroyer` SET `TrainingTime`='601' WHERE `Level`='8';</v>
      </c>
      <c r="S120" t="str">
        <f t="shared" si="43"/>
        <v>UPDATE `WarDestroyer` SET `MightBonus`='68870' WHERE `Level`='8';</v>
      </c>
      <c r="T120" t="str">
        <f t="shared" si="43"/>
        <v>UPDATE `WarDestroyer` SET `Attack`='8.05' WHERE `Level`='8';</v>
      </c>
      <c r="U120" t="str">
        <f t="shared" si="43"/>
        <v>UPDATE `WarDestroyer` SET `Defend`='5.35' WHERE `Level`='8';</v>
      </c>
      <c r="V120" t="str">
        <f t="shared" si="43"/>
        <v>UPDATE `WarDestroyer` SET `Health`='21.45' WHERE `Level`='8';</v>
      </c>
      <c r="W120" t="str">
        <f t="shared" si="43"/>
        <v>UPDATE `WarDestroyer` SET `FoodCost`='409804' WHERE `Level`='8';</v>
      </c>
      <c r="X120" t="str">
        <f t="shared" si="43"/>
        <v>UPDATE `WarDestroyer` SET `WoodCost`='372637' WHERE `Level`='8';</v>
      </c>
      <c r="Y120" t="str">
        <f t="shared" si="43"/>
        <v>UPDATE `WarDestroyer` SET `StoneCost`='385768' WHERE `Level`='8';</v>
      </c>
      <c r="Z120" t="str">
        <f t="shared" si="43"/>
        <v>UPDATE `WarDestroyer` SET `MetalCost`='553528' WHERE `Level`='8';</v>
      </c>
      <c r="AA120" t="str">
        <f t="shared" si="43"/>
        <v>UPDATE `WarDestroyer` SET `TimeMin`='1d 16h:30m:00' WHERE `Level`='8';</v>
      </c>
      <c r="AB120" t="str">
        <f t="shared" si="43"/>
        <v>UPDATE `WarDestroyer` SET `TimeInt`='145800' WHERE `Level`='8';</v>
      </c>
      <c r="AC120" t="str">
        <f t="shared" si="43"/>
        <v>UPDATE `WarDestroyer` SET `Required`='' WHERE `Level`='8';</v>
      </c>
      <c r="AD120" t="str">
        <f t="shared" si="43"/>
        <v>UPDATE `WarDestroyer` SET `Required_ID`='0' WHERE `Level`='8';</v>
      </c>
      <c r="AE120" t="str">
        <f t="shared" si="43"/>
        <v>UPDATE `WarDestroyer` SET `RequiredLevel`='0' WHERE `Level`='8';</v>
      </c>
      <c r="AK120" t="s">
        <v>406</v>
      </c>
      <c r="AL120" t="str">
        <f t="shared" si="46"/>
        <v>'8',</v>
      </c>
      <c r="AM120" t="str">
        <f t="shared" si="44"/>
        <v>'601',</v>
      </c>
      <c r="AN120" t="str">
        <f t="shared" si="44"/>
        <v>'68870',</v>
      </c>
      <c r="AO120" t="str">
        <f t="shared" si="44"/>
        <v>'8.05',</v>
      </c>
      <c r="AP120" t="str">
        <f t="shared" si="44"/>
        <v>'5.35',</v>
      </c>
      <c r="AQ120" t="str">
        <f t="shared" si="44"/>
        <v>'21.45',</v>
      </c>
      <c r="AR120" t="str">
        <f t="shared" si="44"/>
        <v>'409804',</v>
      </c>
      <c r="AS120" t="str">
        <f t="shared" si="44"/>
        <v>'372637',</v>
      </c>
      <c r="AT120" t="str">
        <f t="shared" si="44"/>
        <v>'385768',</v>
      </c>
      <c r="AU120" t="str">
        <f t="shared" si="45"/>
        <v>'553528',</v>
      </c>
      <c r="AV120" t="str">
        <f t="shared" si="45"/>
        <v>'1d 16h:30m:00',</v>
      </c>
      <c r="AW120" t="str">
        <f t="shared" si="45"/>
        <v>'145800',</v>
      </c>
      <c r="AX120" t="str">
        <f t="shared" si="45"/>
        <v>'',</v>
      </c>
      <c r="AY120" t="str">
        <f t="shared" si="45"/>
        <v>'0',</v>
      </c>
      <c r="AZ120" t="str">
        <f t="shared" si="45"/>
        <v>'0',</v>
      </c>
      <c r="BA120" t="str">
        <f t="shared" si="47"/>
        <v>'0');</v>
      </c>
      <c r="BC12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('8','601','68870','8.05','5.35','21.45','409804','372637','385768','553528','1d 16h:30m:00','145800','','0','0','0');</v>
      </c>
    </row>
    <row r="121" spans="1:55" x14ac:dyDescent="0.25">
      <c r="A121" s="18">
        <v>9</v>
      </c>
      <c r="B121" s="73">
        <v>594</v>
      </c>
      <c r="C121" s="20">
        <v>103295</v>
      </c>
      <c r="D121" s="103">
        <v>8.1999999999999993</v>
      </c>
      <c r="E121" s="103">
        <v>5.4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43"/>
        <v>UPDATE `WarDestroyer` SET `TrainingTime`='594' WHERE `Level`='9';</v>
      </c>
      <c r="S121" t="str">
        <f t="shared" si="43"/>
        <v>UPDATE `WarDestroyer` SET `MightBonus`='103295' WHERE `Level`='9';</v>
      </c>
      <c r="T121" t="str">
        <f t="shared" si="43"/>
        <v>UPDATE `WarDestroyer` SET `Attack`='8.2' WHERE `Level`='9';</v>
      </c>
      <c r="U121" t="str">
        <f t="shared" si="43"/>
        <v>UPDATE `WarDestroyer` SET `Defend`='5.4' WHERE `Level`='9';</v>
      </c>
      <c r="V121" t="str">
        <f t="shared" si="43"/>
        <v>UPDATE `WarDestroyer` SET `Health`='21.65' WHERE `Level`='9';</v>
      </c>
      <c r="W121" t="str">
        <f t="shared" si="43"/>
        <v>UPDATE `WarDestroyer` SET `FoodCost`='623581' WHERE `Level`='9';</v>
      </c>
      <c r="X121" t="str">
        <f t="shared" si="43"/>
        <v>UPDATE `WarDestroyer` SET `WoodCost`='558817' WHERE `Level`='9';</v>
      </c>
      <c r="Y121" t="str">
        <f t="shared" si="43"/>
        <v>UPDATE `WarDestroyer` SET `StoneCost`='576982' WHERE `Level`='9';</v>
      </c>
      <c r="Z121" t="str">
        <f t="shared" si="43"/>
        <v>UPDATE `WarDestroyer` SET `MetalCost`='823042' WHERE `Level`='9';</v>
      </c>
      <c r="AA121" t="str">
        <f t="shared" si="43"/>
        <v>UPDATE `WarDestroyer` SET `TimeMin`='2d 12h:45m:00' WHERE `Level`='9';</v>
      </c>
      <c r="AB121" t="str">
        <f t="shared" si="43"/>
        <v>UPDATE `WarDestroyer` SET `TimeInt`='218700' WHERE `Level`='9';</v>
      </c>
      <c r="AC121" t="str">
        <f t="shared" si="43"/>
        <v>UPDATE `WarDestroyer` SET `Required`='' WHERE `Level`='9';</v>
      </c>
      <c r="AD121" t="str">
        <f t="shared" si="43"/>
        <v>UPDATE `WarDestroyer` SET `Required_ID`='0' WHERE `Level`='9';</v>
      </c>
      <c r="AE121" t="str">
        <f t="shared" si="43"/>
        <v>UPDATE `WarDestroyer` SET `RequiredLevel`='0' WHERE `Level`='9';</v>
      </c>
      <c r="AK121" t="s">
        <v>406</v>
      </c>
      <c r="AL121" t="str">
        <f t="shared" si="46"/>
        <v>'9',</v>
      </c>
      <c r="AM121" t="str">
        <f t="shared" si="44"/>
        <v>'594',</v>
      </c>
      <c r="AN121" t="str">
        <f t="shared" si="44"/>
        <v>'103295',</v>
      </c>
      <c r="AO121" t="str">
        <f t="shared" si="44"/>
        <v>'8.2',</v>
      </c>
      <c r="AP121" t="str">
        <f t="shared" si="44"/>
        <v>'5.4',</v>
      </c>
      <c r="AQ121" t="str">
        <f t="shared" si="44"/>
        <v>'21.65',</v>
      </c>
      <c r="AR121" t="str">
        <f t="shared" si="44"/>
        <v>'623581',</v>
      </c>
      <c r="AS121" t="str">
        <f t="shared" si="44"/>
        <v>'558817',</v>
      </c>
      <c r="AT121" t="str">
        <f t="shared" si="44"/>
        <v>'576982',</v>
      </c>
      <c r="AU121" t="str">
        <f t="shared" si="45"/>
        <v>'823042',</v>
      </c>
      <c r="AV121" t="str">
        <f t="shared" si="45"/>
        <v>'2d 12h:45m:00',</v>
      </c>
      <c r="AW121" t="str">
        <f t="shared" si="45"/>
        <v>'218700',</v>
      </c>
      <c r="AX121" t="str">
        <f t="shared" si="45"/>
        <v>'',</v>
      </c>
      <c r="AY121" t="str">
        <f t="shared" si="45"/>
        <v>'0',</v>
      </c>
      <c r="AZ121" t="str">
        <f t="shared" si="45"/>
        <v>'0',</v>
      </c>
      <c r="BA121" t="str">
        <f t="shared" si="47"/>
        <v>'0');</v>
      </c>
      <c r="BC12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('9','594','103295','8.2','5.4','21.65','623581','558817','576982','823042','2d 12h:45m:00','218700','','0','0','0');</v>
      </c>
    </row>
    <row r="122" spans="1:55" x14ac:dyDescent="0.25">
      <c r="A122" s="18">
        <v>10</v>
      </c>
      <c r="B122" s="73">
        <v>587</v>
      </c>
      <c r="C122" s="20">
        <v>123950</v>
      </c>
      <c r="D122" s="103">
        <v>8.35</v>
      </c>
      <c r="E122" s="103">
        <v>5.45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43"/>
        <v>UPDATE `WarDestroyer` SET `TrainingTime`='587' WHERE `Level`='10';</v>
      </c>
      <c r="S122" t="str">
        <f t="shared" si="43"/>
        <v>UPDATE `WarDestroyer` SET `MightBonus`='123950' WHERE `Level`='10';</v>
      </c>
      <c r="T122" t="str">
        <f t="shared" si="43"/>
        <v>UPDATE `WarDestroyer` SET `Attack`='8.35' WHERE `Level`='10';</v>
      </c>
      <c r="U122" t="str">
        <f t="shared" si="43"/>
        <v>UPDATE `WarDestroyer` SET `Defend`='5.45' WHERE `Level`='10';</v>
      </c>
      <c r="V122" t="str">
        <f t="shared" si="43"/>
        <v>UPDATE `WarDestroyer` SET `Health`='21.85' WHERE `Level`='10';</v>
      </c>
      <c r="W122" t="str">
        <f t="shared" si="43"/>
        <v>UPDATE `WarDestroyer` SET `FoodCost`='705588' WHERE `Level`='10';</v>
      </c>
      <c r="X122" t="str">
        <f t="shared" si="43"/>
        <v>UPDATE `WarDestroyer` SET `WoodCost`='693022' WHERE `Level`='10';</v>
      </c>
      <c r="Y122" t="str">
        <f t="shared" si="43"/>
        <v>UPDATE `WarDestroyer` SET `StoneCost`='710359' WHERE `Level`='10';</v>
      </c>
      <c r="Z122" t="str">
        <f t="shared" si="43"/>
        <v>UPDATE `WarDestroyer` SET `MetalCost`='989791' WHERE `Level`='10';</v>
      </c>
      <c r="AA122" t="str">
        <f t="shared" si="43"/>
        <v>UPDATE `WarDestroyer` SET `TimeMin`='3d 0h:54m:00' WHERE `Level`='10';</v>
      </c>
      <c r="AB122" t="str">
        <f t="shared" si="43"/>
        <v>UPDATE `WarDestroyer` SET `TimeInt`='262440' WHERE `Level`='10';</v>
      </c>
      <c r="AC122" t="str">
        <f t="shared" si="43"/>
        <v>UPDATE `WarDestroyer` SET `Required`='' WHERE `Level`='10';</v>
      </c>
      <c r="AD122" t="str">
        <f t="shared" si="43"/>
        <v>UPDATE `WarDestroyer` SET `Required_ID`='0' WHERE `Level`='10';</v>
      </c>
      <c r="AE122" t="str">
        <f t="shared" si="43"/>
        <v>UPDATE `WarDestroyer` SET `RequiredLevel`='0' WHERE `Level`='10';</v>
      </c>
      <c r="AK122" t="s">
        <v>406</v>
      </c>
      <c r="AL122" t="str">
        <f t="shared" si="46"/>
        <v>'10',</v>
      </c>
      <c r="AM122" t="str">
        <f t="shared" si="44"/>
        <v>'587',</v>
      </c>
      <c r="AN122" t="str">
        <f t="shared" si="44"/>
        <v>'123950',</v>
      </c>
      <c r="AO122" t="str">
        <f t="shared" si="44"/>
        <v>'8.35',</v>
      </c>
      <c r="AP122" t="str">
        <f t="shared" si="44"/>
        <v>'5.45',</v>
      </c>
      <c r="AQ122" t="str">
        <f t="shared" si="44"/>
        <v>'21.85',</v>
      </c>
      <c r="AR122" t="str">
        <f t="shared" si="44"/>
        <v>'705588',</v>
      </c>
      <c r="AS122" t="str">
        <f t="shared" si="44"/>
        <v>'693022',</v>
      </c>
      <c r="AT122" t="str">
        <f t="shared" si="44"/>
        <v>'710359',</v>
      </c>
      <c r="AU122" t="str">
        <f t="shared" si="45"/>
        <v>'989791',</v>
      </c>
      <c r="AV122" t="str">
        <f t="shared" si="45"/>
        <v>'3d 0h:54m:00',</v>
      </c>
      <c r="AW122" t="str">
        <f t="shared" si="45"/>
        <v>'262440',</v>
      </c>
      <c r="AX122" t="str">
        <f t="shared" si="45"/>
        <v>'',</v>
      </c>
      <c r="AY122" t="str">
        <f t="shared" si="45"/>
        <v>'0',</v>
      </c>
      <c r="AZ122" t="str">
        <f t="shared" si="45"/>
        <v>'0',</v>
      </c>
      <c r="BA122" t="str">
        <f t="shared" si="47"/>
        <v>'0');</v>
      </c>
      <c r="BC12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('10','587','123950','8.35','5.45','21.85','705588','693022','710359','989791','3d 0h:54m:00','262440','','0','0','0');</v>
      </c>
    </row>
    <row r="123" spans="1:55" x14ac:dyDescent="0.25">
      <c r="A123" s="18">
        <v>11</v>
      </c>
      <c r="B123" s="73">
        <v>580</v>
      </c>
      <c r="C123" s="20">
        <v>148736</v>
      </c>
      <c r="D123" s="103">
        <v>8.5</v>
      </c>
      <c r="E123" s="103">
        <v>5.5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43"/>
        <v>UPDATE `WarDestroyer` SET `TrainingTime`='580' WHERE `Level`='11';</v>
      </c>
      <c r="S123" t="str">
        <f t="shared" si="43"/>
        <v>UPDATE `WarDestroyer` SET `MightBonus`='148736' WHERE `Level`='11';</v>
      </c>
      <c r="T123" t="str">
        <f t="shared" si="43"/>
        <v>UPDATE `WarDestroyer` SET `Attack`='8.5' WHERE `Level`='11';</v>
      </c>
      <c r="U123" t="str">
        <f t="shared" si="43"/>
        <v>UPDATE `WarDestroyer` SET `Defend`='5.5' WHERE `Level`='11';</v>
      </c>
      <c r="V123" t="str">
        <f t="shared" si="43"/>
        <v>UPDATE `WarDestroyer` SET `Health`='22.05' WHERE `Level`='11';</v>
      </c>
      <c r="W123" t="str">
        <f t="shared" si="43"/>
        <v>UPDATE `WarDestroyer` SET `FoodCost`='883807' WHERE `Level`='11';</v>
      </c>
      <c r="X123" t="str">
        <f t="shared" si="43"/>
        <v>UPDATE `WarDestroyer` SET `WoodCost`='798993' WHERE `Level`='11';</v>
      </c>
      <c r="Y123" t="str">
        <f t="shared" si="43"/>
        <v>UPDATE `WarDestroyer` SET `StoneCost`='830811' WHERE `Level`='11';</v>
      </c>
      <c r="Z123" t="str">
        <f t="shared" si="43"/>
        <v>UPDATE `WarDestroyer` SET `MetalCost`='1204830' WHERE `Level`='11';</v>
      </c>
      <c r="AA123" t="str">
        <f t="shared" si="43"/>
        <v>UPDATE `WarDestroyer` SET `TimeMin`='3d 15h:28m:48' WHERE `Level`='11';</v>
      </c>
      <c r="AB123" t="str">
        <f t="shared" si="43"/>
        <v>UPDATE `WarDestroyer` SET `TimeInt`='314928' WHERE `Level`='11';</v>
      </c>
      <c r="AC123" t="str">
        <f t="shared" si="43"/>
        <v>UPDATE `WarDestroyer` SET `Required`='' WHERE `Level`='11';</v>
      </c>
      <c r="AD123" t="str">
        <f t="shared" si="43"/>
        <v>UPDATE `WarDestroyer` SET `Required_ID`='0' WHERE `Level`='11';</v>
      </c>
      <c r="AE123" t="str">
        <f t="shared" si="43"/>
        <v>UPDATE `WarDestroyer` SET `RequiredLevel`='0' WHERE `Level`='11';</v>
      </c>
      <c r="AK123" t="s">
        <v>406</v>
      </c>
      <c r="AL123" t="str">
        <f t="shared" si="46"/>
        <v>'11',</v>
      </c>
      <c r="AM123" t="str">
        <f t="shared" si="44"/>
        <v>'580',</v>
      </c>
      <c r="AN123" t="str">
        <f t="shared" si="44"/>
        <v>'148736',</v>
      </c>
      <c r="AO123" t="str">
        <f t="shared" si="44"/>
        <v>'8.5',</v>
      </c>
      <c r="AP123" t="str">
        <f t="shared" si="44"/>
        <v>'5.5',</v>
      </c>
      <c r="AQ123" t="str">
        <f t="shared" si="44"/>
        <v>'22.05',</v>
      </c>
      <c r="AR123" t="str">
        <f t="shared" si="44"/>
        <v>'883807',</v>
      </c>
      <c r="AS123" t="str">
        <f t="shared" si="44"/>
        <v>'798993',</v>
      </c>
      <c r="AT123" t="str">
        <f t="shared" si="44"/>
        <v>'830811',</v>
      </c>
      <c r="AU123" t="str">
        <f t="shared" si="45"/>
        <v>'1204830',</v>
      </c>
      <c r="AV123" t="str">
        <f t="shared" si="45"/>
        <v>'3d 15h:28m:48',</v>
      </c>
      <c r="AW123" t="str">
        <f t="shared" si="45"/>
        <v>'314928',</v>
      </c>
      <c r="AX123" t="str">
        <f t="shared" si="45"/>
        <v>'',</v>
      </c>
      <c r="AY123" t="str">
        <f t="shared" si="45"/>
        <v>'0',</v>
      </c>
      <c r="AZ123" t="str">
        <f t="shared" si="45"/>
        <v>'0',</v>
      </c>
      <c r="BA123" t="str">
        <f t="shared" si="47"/>
        <v>'0');</v>
      </c>
      <c r="BC123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('11','580','148736','8.5','5.5','22.05','883807','798993','830811','1204830','3d 15h:28m:48','314928','','0','0','0');</v>
      </c>
    </row>
    <row r="124" spans="1:55" x14ac:dyDescent="0.25">
      <c r="A124" s="18">
        <v>12</v>
      </c>
      <c r="B124" s="73">
        <v>573</v>
      </c>
      <c r="C124" s="20">
        <v>178479</v>
      </c>
      <c r="D124" s="103">
        <v>8.65</v>
      </c>
      <c r="E124" s="103">
        <v>5.55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43"/>
        <v>UPDATE `WarDestroyer` SET `TrainingTime`='573' WHERE `Level`='12';</v>
      </c>
      <c r="S124" t="str">
        <f t="shared" si="43"/>
        <v>UPDATE `WarDestroyer` SET `MightBonus`='178479' WHERE `Level`='12';</v>
      </c>
      <c r="T124" t="str">
        <f t="shared" si="43"/>
        <v>UPDATE `WarDestroyer` SET `Attack`='8.65' WHERE `Level`='12';</v>
      </c>
      <c r="U124" t="str">
        <f t="shared" si="43"/>
        <v>UPDATE `WarDestroyer` SET `Defend`='5.55' WHERE `Level`='12';</v>
      </c>
      <c r="V124" t="str">
        <f t="shared" si="43"/>
        <v>UPDATE `WarDestroyer` SET `Health`='22.25' WHERE `Level`='12';</v>
      </c>
      <c r="W124" t="str">
        <f t="shared" si="43"/>
        <v>UPDATE `WarDestroyer` SET `FoodCost`='1015339' WHERE `Level`='12';</v>
      </c>
      <c r="X124" t="str">
        <f t="shared" si="43"/>
        <v>UPDATE `WarDestroyer` SET `WoodCost`='969031' WHERE `Level`='12';</v>
      </c>
      <c r="Y124" t="str">
        <f t="shared" si="43"/>
        <v>UPDATE `WarDestroyer` SET `StoneCost`='1050412' WHERE `Level`='12';</v>
      </c>
      <c r="Z124" t="str">
        <f t="shared" si="43"/>
        <v>UPDATE `WarDestroyer` SET `MetalCost`='1427236' WHERE `Level`='12';</v>
      </c>
      <c r="AA124" t="str">
        <f t="shared" si="43"/>
        <v>UPDATE `WarDestroyer` SET `TimeMin`='4d 8h:58m:34' WHERE `Level`='12';</v>
      </c>
      <c r="AB124" t="str">
        <f t="shared" si="43"/>
        <v>UPDATE `WarDestroyer` SET `TimeInt`='377914' WHERE `Level`='12';</v>
      </c>
      <c r="AC124" t="str">
        <f t="shared" si="43"/>
        <v>UPDATE `WarDestroyer` SET `Required`='' WHERE `Level`='12';</v>
      </c>
      <c r="AD124" t="str">
        <f t="shared" si="43"/>
        <v>UPDATE `WarDestroyer` SET `Required_ID`='0' WHERE `Level`='12';</v>
      </c>
      <c r="AE124" t="str">
        <f t="shared" si="43"/>
        <v>UPDATE `WarDestroyer` SET `RequiredLevel`='0' WHERE `Level`='12';</v>
      </c>
      <c r="AK124" t="s">
        <v>406</v>
      </c>
      <c r="AL124" t="str">
        <f t="shared" si="46"/>
        <v>'12',</v>
      </c>
      <c r="AM124" t="str">
        <f t="shared" si="44"/>
        <v>'573',</v>
      </c>
      <c r="AN124" t="str">
        <f t="shared" si="44"/>
        <v>'178479',</v>
      </c>
      <c r="AO124" t="str">
        <f t="shared" si="44"/>
        <v>'8.65',</v>
      </c>
      <c r="AP124" t="str">
        <f t="shared" si="44"/>
        <v>'5.55',</v>
      </c>
      <c r="AQ124" t="str">
        <f t="shared" si="44"/>
        <v>'22.25',</v>
      </c>
      <c r="AR124" t="str">
        <f t="shared" si="44"/>
        <v>'1015339',</v>
      </c>
      <c r="AS124" t="str">
        <f t="shared" si="44"/>
        <v>'969031',</v>
      </c>
      <c r="AT124" t="str">
        <f t="shared" si="44"/>
        <v>'1050412',</v>
      </c>
      <c r="AU124" t="str">
        <f t="shared" si="45"/>
        <v>'1427236',</v>
      </c>
      <c r="AV124" t="str">
        <f t="shared" si="45"/>
        <v>'4d 8h:58m:34',</v>
      </c>
      <c r="AW124" t="str">
        <f t="shared" si="45"/>
        <v>'377914',</v>
      </c>
      <c r="AX124" t="str">
        <f t="shared" si="45"/>
        <v>'',</v>
      </c>
      <c r="AY124" t="str">
        <f t="shared" si="45"/>
        <v>'0',</v>
      </c>
      <c r="AZ124" t="str">
        <f t="shared" si="45"/>
        <v>'0',</v>
      </c>
      <c r="BA124" t="str">
        <f t="shared" si="47"/>
        <v>'0');</v>
      </c>
      <c r="BC124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('12','573','178479','8.65','5.55','22.25','1015339','969031','1050412','1427236','4d 8h:58m:34','377914','','0','0','0');</v>
      </c>
    </row>
    <row r="125" spans="1:55" x14ac:dyDescent="0.25">
      <c r="A125" s="18">
        <v>13</v>
      </c>
      <c r="B125" s="73">
        <v>566</v>
      </c>
      <c r="C125" s="20">
        <v>214172</v>
      </c>
      <c r="D125" s="103">
        <v>8.8000000000000007</v>
      </c>
      <c r="E125" s="103">
        <v>5.6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43"/>
        <v>UPDATE `WarDestroyer` SET `TrainingTime`='566' WHERE `Level`='13';</v>
      </c>
      <c r="S125" t="str">
        <f t="shared" si="43"/>
        <v>UPDATE `WarDestroyer` SET `MightBonus`='214172' WHERE `Level`='13';</v>
      </c>
      <c r="T125" t="str">
        <f t="shared" si="43"/>
        <v>UPDATE `WarDestroyer` SET `Attack`='8.8' WHERE `Level`='13';</v>
      </c>
      <c r="U125" t="str">
        <f t="shared" si="43"/>
        <v>UPDATE `WarDestroyer` SET `Defend`='5.6' WHERE `Level`='13';</v>
      </c>
      <c r="V125" t="str">
        <f t="shared" si="43"/>
        <v>UPDATE `WarDestroyer` SET `Health`='22.45' WHERE `Level`='13';</v>
      </c>
      <c r="W125" t="str">
        <f t="shared" si="43"/>
        <v>UPDATE `WarDestroyer` SET `FoodCost`='1228948' WHERE `Level`='13';</v>
      </c>
      <c r="X125" t="str">
        <f t="shared" si="43"/>
        <v>UPDATE `WarDestroyer` SET `WoodCost`='1212286' WHERE `Level`='13';</v>
      </c>
      <c r="Y125" t="str">
        <f t="shared" si="43"/>
        <v>UPDATE `WarDestroyer` SET `StoneCost`='1201732' WHERE `Level`='13';</v>
      </c>
      <c r="Z125" t="str">
        <f t="shared" si="43"/>
        <v>UPDATE `WarDestroyer` SET `MetalCost`='1711377' WHERE `Level`='13';</v>
      </c>
      <c r="AA125" t="str">
        <f t="shared" si="43"/>
        <v>UPDATE `WarDestroyer` SET `TimeMin`='5d 5h:58m:18' WHERE `Level`='13';</v>
      </c>
      <c r="AB125" t="str">
        <f t="shared" si="43"/>
        <v>UPDATE `WarDestroyer` SET `TimeInt`='453498' WHERE `Level`='13';</v>
      </c>
      <c r="AC125" t="str">
        <f t="shared" si="43"/>
        <v>UPDATE `WarDestroyer` SET `Required`='' WHERE `Level`='13';</v>
      </c>
      <c r="AD125" t="str">
        <f t="shared" si="43"/>
        <v>UPDATE `WarDestroyer` SET `Required_ID`='0' WHERE `Level`='13';</v>
      </c>
      <c r="AE125" t="str">
        <f t="shared" si="43"/>
        <v>UPDATE `WarDestroyer` SET `RequiredLevel`='0' WHERE `Level`='13';</v>
      </c>
      <c r="AK125" t="s">
        <v>406</v>
      </c>
      <c r="AL125" t="str">
        <f t="shared" si="46"/>
        <v>'13',</v>
      </c>
      <c r="AM125" t="str">
        <f t="shared" si="44"/>
        <v>'566',</v>
      </c>
      <c r="AN125" t="str">
        <f t="shared" si="44"/>
        <v>'214172',</v>
      </c>
      <c r="AO125" t="str">
        <f t="shared" si="44"/>
        <v>'8.8',</v>
      </c>
      <c r="AP125" t="str">
        <f t="shared" si="44"/>
        <v>'5.6',</v>
      </c>
      <c r="AQ125" t="str">
        <f t="shared" si="44"/>
        <v>'22.45',</v>
      </c>
      <c r="AR125" t="str">
        <f t="shared" si="44"/>
        <v>'1228948',</v>
      </c>
      <c r="AS125" t="str">
        <f t="shared" si="44"/>
        <v>'1212286',</v>
      </c>
      <c r="AT125" t="str">
        <f t="shared" si="44"/>
        <v>'1201732',</v>
      </c>
      <c r="AU125" t="str">
        <f t="shared" si="45"/>
        <v>'1711377',</v>
      </c>
      <c r="AV125" t="str">
        <f t="shared" si="45"/>
        <v>'5d 5h:58m:18',</v>
      </c>
      <c r="AW125" t="str">
        <f t="shared" si="45"/>
        <v>'453498',</v>
      </c>
      <c r="AX125" t="str">
        <f t="shared" si="45"/>
        <v>'',</v>
      </c>
      <c r="AY125" t="str">
        <f t="shared" si="45"/>
        <v>'0',</v>
      </c>
      <c r="AZ125" t="str">
        <f t="shared" si="45"/>
        <v>'0',</v>
      </c>
      <c r="BA125" t="str">
        <f t="shared" si="47"/>
        <v>'0');</v>
      </c>
      <c r="BC12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('13','566','214172','8.8','5.6','22.45','1228948','1212286','1201732','1711377','5d 5h:58m:18','453498','','0','0','0');</v>
      </c>
    </row>
    <row r="126" spans="1:55" x14ac:dyDescent="0.25">
      <c r="A126" s="18">
        <v>14</v>
      </c>
      <c r="B126" s="73">
        <v>559</v>
      </c>
      <c r="C126" s="20">
        <v>257002</v>
      </c>
      <c r="D126" s="103">
        <v>8.9499999999999993</v>
      </c>
      <c r="E126" s="103">
        <v>5.65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43"/>
        <v>UPDATE `WarDestroyer` SET `TrainingTime`='559' WHERE `Level`='14';</v>
      </c>
      <c r="S126" t="str">
        <f t="shared" si="43"/>
        <v>UPDATE `WarDestroyer` SET `MightBonus`='257002' WHERE `Level`='14';</v>
      </c>
      <c r="T126" t="str">
        <f t="shared" si="43"/>
        <v>UPDATE `WarDestroyer` SET `Attack`='8.95' WHERE `Level`='14';</v>
      </c>
      <c r="U126" t="str">
        <f t="shared" si="43"/>
        <v>UPDATE `WarDestroyer` SET `Defend`='5.65' WHERE `Level`='14';</v>
      </c>
      <c r="V126" t="str">
        <f t="shared" si="43"/>
        <v>UPDATE `WarDestroyer` SET `Health`='22.65' WHERE `Level`='14';</v>
      </c>
      <c r="W126" t="str">
        <f t="shared" si="43"/>
        <v>UPDATE `WarDestroyer` SET `FoodCost`='1461724' WHERE `Level`='14';</v>
      </c>
      <c r="X126" t="str">
        <f t="shared" si="43"/>
        <v>UPDATE `WarDestroyer` SET `WoodCost`='1426822' WHERE `Level`='14';</v>
      </c>
      <c r="Y126" t="str">
        <f t="shared" si="43"/>
        <v>UPDATE `WarDestroyer` SET `StoneCost`='1435573' WHERE `Level`='14';</v>
      </c>
      <c r="Z126" t="str">
        <f t="shared" si="43"/>
        <v>UPDATE `WarDestroyer` SET `MetalCost`='2100931' WHERE `Level`='14';</v>
      </c>
      <c r="AA126" t="str">
        <f t="shared" si="43"/>
        <v>UPDATE `WarDestroyer` SET `TimeMin`='6d 7h:09m:58' WHERE `Level`='14';</v>
      </c>
      <c r="AB126" t="str">
        <f t="shared" si="43"/>
        <v>UPDATE `WarDestroyer` SET `TimeInt`='544198' WHERE `Level`='14';</v>
      </c>
      <c r="AC126" t="str">
        <f t="shared" si="43"/>
        <v>UPDATE `WarDestroyer` SET `Required`='' WHERE `Level`='14';</v>
      </c>
      <c r="AD126" t="str">
        <f t="shared" si="43"/>
        <v>UPDATE `WarDestroyer` SET `Required_ID`='0' WHERE `Level`='14';</v>
      </c>
      <c r="AE126" t="str">
        <f t="shared" si="43"/>
        <v>UPDATE `WarDestroyer` SET `RequiredLevel`='0' WHERE `Level`='14';</v>
      </c>
      <c r="AK126" t="s">
        <v>406</v>
      </c>
      <c r="AL126" t="str">
        <f t="shared" si="46"/>
        <v>'14',</v>
      </c>
      <c r="AM126" t="str">
        <f t="shared" si="44"/>
        <v>'559',</v>
      </c>
      <c r="AN126" t="str">
        <f t="shared" si="44"/>
        <v>'257002',</v>
      </c>
      <c r="AO126" t="str">
        <f t="shared" si="44"/>
        <v>'8.95',</v>
      </c>
      <c r="AP126" t="str">
        <f t="shared" si="44"/>
        <v>'5.65',</v>
      </c>
      <c r="AQ126" t="str">
        <f t="shared" si="44"/>
        <v>'22.65',</v>
      </c>
      <c r="AR126" t="str">
        <f t="shared" si="44"/>
        <v>'1461724',</v>
      </c>
      <c r="AS126" t="str">
        <f t="shared" si="44"/>
        <v>'1426822',</v>
      </c>
      <c r="AT126" t="str">
        <f t="shared" si="44"/>
        <v>'1435573',</v>
      </c>
      <c r="AU126" t="str">
        <f t="shared" si="45"/>
        <v>'2100931',</v>
      </c>
      <c r="AV126" t="str">
        <f t="shared" si="45"/>
        <v>'6d 7h:09m:58',</v>
      </c>
      <c r="AW126" t="str">
        <f t="shared" si="45"/>
        <v>'544198',</v>
      </c>
      <c r="AX126" t="str">
        <f t="shared" si="45"/>
        <v>'',</v>
      </c>
      <c r="AY126" t="str">
        <f t="shared" si="45"/>
        <v>'0',</v>
      </c>
      <c r="AZ126" t="str">
        <f t="shared" si="45"/>
        <v>'0',</v>
      </c>
      <c r="BA126" t="str">
        <f t="shared" si="47"/>
        <v>'0');</v>
      </c>
      <c r="BC12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('14','559','257002','8.95','5.65','22.65','1461724','1426822','1435573','2100931','6d 7h:09m:58','544198','','0','0','0');</v>
      </c>
    </row>
    <row r="127" spans="1:55" x14ac:dyDescent="0.25">
      <c r="A127" s="18">
        <v>15</v>
      </c>
      <c r="B127" s="73">
        <v>556</v>
      </c>
      <c r="C127" s="20">
        <v>385494</v>
      </c>
      <c r="D127" s="103">
        <v>9.1</v>
      </c>
      <c r="E127" s="103">
        <v>5.7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43"/>
        <v>UPDATE `WarDestroyer` SET `TrainingTime`='556' WHERE `Level`='15';</v>
      </c>
      <c r="S127" t="str">
        <f t="shared" si="43"/>
        <v>UPDATE `WarDestroyer` SET `MightBonus`='385494' WHERE `Level`='15';</v>
      </c>
      <c r="T127" t="str">
        <f t="shared" si="43"/>
        <v>UPDATE `WarDestroyer` SET `Attack`='9.1' WHERE `Level`='15';</v>
      </c>
      <c r="U127" t="str">
        <f t="shared" si="43"/>
        <v>UPDATE `WarDestroyer` SET `Defend`='5.7' WHERE `Level`='15';</v>
      </c>
      <c r="V127" t="str">
        <f t="shared" si="43"/>
        <v>UPDATE `WarDestroyer` SET `Health`='22.85' WHERE `Level`='15';</v>
      </c>
      <c r="W127" t="str">
        <f t="shared" si="43"/>
        <v>UPDATE `WarDestroyer` SET `FoodCost`='2300461' WHERE `Level`='15';</v>
      </c>
      <c r="X127" t="str">
        <f t="shared" si="43"/>
        <v>UPDATE `WarDestroyer` SET `WoodCost`='2084832' WHERE `Level`='15';</v>
      </c>
      <c r="Y127" t="str">
        <f t="shared" si="43"/>
        <v>UPDATE `WarDestroyer` SET `StoneCost`='2153848' WHERE `Level`='15';</v>
      </c>
      <c r="Z127" t="str">
        <f t="shared" si="43"/>
        <v>UPDATE `WarDestroyer` SET `MetalCost`='3098245' WHERE `Level`='15';</v>
      </c>
      <c r="AA127" t="str">
        <f t="shared" si="43"/>
        <v>UPDATE `WarDestroyer` SET `TimeMin`='9d 10h:44m:58' WHERE `Level`='15';</v>
      </c>
      <c r="AB127" t="str">
        <f t="shared" si="43"/>
        <v>UPDATE `WarDestroyer` SET `TimeInt`='816298' WHERE `Level`='15';</v>
      </c>
      <c r="AC127" t="str">
        <f t="shared" si="43"/>
        <v>UPDATE `WarDestroyer` SET `Required`='' WHERE `Level`='15';</v>
      </c>
      <c r="AD127" t="str">
        <f t="shared" si="43"/>
        <v>UPDATE `WarDestroyer` SET `Required_ID`='0' WHERE `Level`='15';</v>
      </c>
      <c r="AE127" t="str">
        <f t="shared" si="43"/>
        <v>UPDATE `WarDestroyer` SET `RequiredLevel`='0' WHERE `Level`='15';</v>
      </c>
      <c r="AK127" t="s">
        <v>406</v>
      </c>
      <c r="AL127" t="str">
        <f t="shared" si="46"/>
        <v>'15',</v>
      </c>
      <c r="AM127" t="str">
        <f t="shared" si="44"/>
        <v>'556',</v>
      </c>
      <c r="AN127" t="str">
        <f t="shared" si="44"/>
        <v>'385494',</v>
      </c>
      <c r="AO127" t="str">
        <f t="shared" si="44"/>
        <v>'9.1',</v>
      </c>
      <c r="AP127" t="str">
        <f t="shared" si="44"/>
        <v>'5.7',</v>
      </c>
      <c r="AQ127" t="str">
        <f t="shared" si="44"/>
        <v>'22.85',</v>
      </c>
      <c r="AR127" t="str">
        <f t="shared" si="44"/>
        <v>'2300461',</v>
      </c>
      <c r="AS127" t="str">
        <f t="shared" si="44"/>
        <v>'2084832',</v>
      </c>
      <c r="AT127" t="str">
        <f t="shared" si="44"/>
        <v>'2153848',</v>
      </c>
      <c r="AU127" t="str">
        <f t="shared" si="45"/>
        <v>'3098245',</v>
      </c>
      <c r="AV127" t="str">
        <f t="shared" si="45"/>
        <v>'9d 10h:44m:58',</v>
      </c>
      <c r="AW127" t="str">
        <f t="shared" si="45"/>
        <v>'816298',</v>
      </c>
      <c r="AX127" t="str">
        <f t="shared" si="45"/>
        <v>'',</v>
      </c>
      <c r="AY127" t="str">
        <f t="shared" si="45"/>
        <v>'0',</v>
      </c>
      <c r="AZ127" t="str">
        <f t="shared" si="45"/>
        <v>'0',</v>
      </c>
      <c r="BA127" t="str">
        <f t="shared" si="47"/>
        <v>'0');</v>
      </c>
      <c r="BC12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('15','556','385494','9.1','5.7','22.85','2300461','2084832','2153848','3098245','9d 10h:44m:58','816298','','0','0','0');</v>
      </c>
    </row>
    <row r="128" spans="1:55" x14ac:dyDescent="0.25">
      <c r="A128" s="18">
        <v>16</v>
      </c>
      <c r="B128" s="73">
        <v>553</v>
      </c>
      <c r="C128" s="20">
        <v>963701</v>
      </c>
      <c r="D128" s="103">
        <v>9.25</v>
      </c>
      <c r="E128" s="103">
        <v>5.75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43"/>
        <v>UPDATE `WarDestroyer` SET `TrainingTime`='553' WHERE `Level`='16';</v>
      </c>
      <c r="S128" t="str">
        <f t="shared" si="43"/>
        <v>UPDATE `WarDestroyer` SET `MightBonus`='963701' WHERE `Level`='16';</v>
      </c>
      <c r="T128" t="str">
        <f t="shared" si="43"/>
        <v>UPDATE `WarDestroyer` SET `Attack`='9.25' WHERE `Level`='16';</v>
      </c>
      <c r="U128" t="str">
        <f t="shared" si="43"/>
        <v>UPDATE `WarDestroyer` SET `Defend`='5.75' WHERE `Level`='16';</v>
      </c>
      <c r="V128" t="str">
        <f t="shared" si="43"/>
        <v>UPDATE `WarDestroyer` SET `Health`='23.05' WHERE `Level`='16';</v>
      </c>
      <c r="W128" t="str">
        <f t="shared" si="43"/>
        <v>UPDATE `WarDestroyer` SET `FoodCost`='5571121' WHERE `Level`='16';</v>
      </c>
      <c r="X128" t="str">
        <f t="shared" si="43"/>
        <v>UPDATE `WarDestroyer` SET `WoodCost`='5211913' WHERE `Level`='16';</v>
      </c>
      <c r="Y128" t="str">
        <f t="shared" si="43"/>
        <v>UPDATE `WarDestroyer` SET `StoneCost`='5397508' WHERE `Level`='16';</v>
      </c>
      <c r="Z128" t="str">
        <f t="shared" si="43"/>
        <v>UPDATE `WarDestroyer` SET `MetalCost`='7911943' WHERE `Level`='16';</v>
      </c>
      <c r="AA128" t="str">
        <f t="shared" si="43"/>
        <v>UPDATE `WarDestroyer` SET `TimeMin`='23d 14h:52m:16' WHERE `Level`='16';</v>
      </c>
      <c r="AB128" t="str">
        <f t="shared" si="43"/>
        <v>UPDATE `WarDestroyer` SET `TimeInt`='2040736' WHERE `Level`='16';</v>
      </c>
      <c r="AC128" t="str">
        <f t="shared" si="43"/>
        <v>UPDATE `WarDestroyer` SET `Required`='' WHERE `Level`='16';</v>
      </c>
      <c r="AD128" t="str">
        <f t="shared" si="43"/>
        <v>UPDATE `WarDestroyer` SET `Required_ID`='0' WHERE `Level`='16';</v>
      </c>
      <c r="AE128" t="str">
        <f t="shared" si="43"/>
        <v>UPDATE `WarDestroyer` SET `RequiredLevel`='0' WHERE `Level`='16';</v>
      </c>
      <c r="AK128" t="s">
        <v>406</v>
      </c>
      <c r="AL128" t="str">
        <f t="shared" si="46"/>
        <v>'16',</v>
      </c>
      <c r="AM128" t="str">
        <f t="shared" si="44"/>
        <v>'553',</v>
      </c>
      <c r="AN128" t="str">
        <f t="shared" si="44"/>
        <v>'963701',</v>
      </c>
      <c r="AO128" t="str">
        <f t="shared" si="44"/>
        <v>'9.25',</v>
      </c>
      <c r="AP128" t="str">
        <f t="shared" si="44"/>
        <v>'5.75',</v>
      </c>
      <c r="AQ128" t="str">
        <f t="shared" si="44"/>
        <v>'23.05',</v>
      </c>
      <c r="AR128" t="str">
        <f t="shared" si="44"/>
        <v>'5571121',</v>
      </c>
      <c r="AS128" t="str">
        <f t="shared" si="44"/>
        <v>'5211913',</v>
      </c>
      <c r="AT128" t="str">
        <f t="shared" si="44"/>
        <v>'5397508',</v>
      </c>
      <c r="AU128" t="str">
        <f t="shared" si="45"/>
        <v>'7911943',</v>
      </c>
      <c r="AV128" t="str">
        <f t="shared" si="45"/>
        <v>'23d 14h:52m:16',</v>
      </c>
      <c r="AW128" t="str">
        <f t="shared" si="45"/>
        <v>'2040736',</v>
      </c>
      <c r="AX128" t="str">
        <f t="shared" si="45"/>
        <v>'',</v>
      </c>
      <c r="AY128" t="str">
        <f t="shared" si="45"/>
        <v>'0',</v>
      </c>
      <c r="AZ128" t="str">
        <f t="shared" si="45"/>
        <v>'0',</v>
      </c>
      <c r="BA128" t="str">
        <f t="shared" si="47"/>
        <v>'0');</v>
      </c>
      <c r="BC12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('16','553','963701','9.25','5.75','23.05','5571121','5211913','5397508','7911943','23d 14h:52m:16','2040736','','0','0','0');</v>
      </c>
    </row>
    <row r="129" spans="1:55" x14ac:dyDescent="0.25">
      <c r="A129" s="18">
        <v>17</v>
      </c>
      <c r="B129" s="73">
        <v>550</v>
      </c>
      <c r="C129" s="20">
        <v>1445540</v>
      </c>
      <c r="D129" s="103">
        <v>9.4</v>
      </c>
      <c r="E129" s="103">
        <v>5.8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43"/>
        <v>UPDATE `WarDestroyer` SET `TrainingTime`='550' WHERE `Level`='17';</v>
      </c>
      <c r="S129" t="str">
        <f t="shared" si="43"/>
        <v>UPDATE `WarDestroyer` SET `MightBonus`='1445540' WHERE `Level`='17';</v>
      </c>
      <c r="T129" t="str">
        <f t="shared" si="43"/>
        <v>UPDATE `WarDestroyer` SET `Attack`='9.4' WHERE `Level`='17';</v>
      </c>
      <c r="U129" t="str">
        <f t="shared" si="43"/>
        <v>UPDATE `WarDestroyer` SET `Defend`='5.8' WHERE `Level`='17';</v>
      </c>
      <c r="V129" t="str">
        <f t="shared" si="43"/>
        <v>UPDATE `WarDestroyer` SET `Health`='23.25' WHERE `Level`='17';</v>
      </c>
      <c r="W129" t="str">
        <f t="shared" si="43"/>
        <v>UPDATE `WarDestroyer` SET `FoodCost`='8401551' WHERE `Level`='17';</v>
      </c>
      <c r="X129" t="str">
        <f t="shared" si="43"/>
        <v>UPDATE `WarDestroyer` SET `WoodCost`='7826815' WHERE `Level`='17';</v>
      </c>
      <c r="Y129" t="str">
        <f t="shared" si="43"/>
        <v>UPDATE `WarDestroyer` SET `StoneCost`='8078296' WHERE `Level`='17';</v>
      </c>
      <c r="Z129" t="str">
        <f t="shared" si="43"/>
        <v>UPDATE `WarDestroyer` SET `MetalCost`='11831854' WHERE `Level`='17';</v>
      </c>
      <c r="AA129" t="str">
        <f t="shared" si="43"/>
        <v>UPDATE `WarDestroyer` SET `TimeMin`='35d 10h:18m:22' WHERE `Level`='17';</v>
      </c>
      <c r="AB129" t="str">
        <f t="shared" si="43"/>
        <v>UPDATE `WarDestroyer` SET `TimeInt`='3061102' WHERE `Level`='17';</v>
      </c>
      <c r="AC129" t="str">
        <f t="shared" si="43"/>
        <v>UPDATE `WarDestroyer` SET `Required`='' WHERE `Level`='17';</v>
      </c>
      <c r="AD129" t="str">
        <f t="shared" si="43"/>
        <v>UPDATE `WarDestroyer` SET `Required_ID`='0' WHERE `Level`='17';</v>
      </c>
      <c r="AE129" t="str">
        <f t="shared" si="43"/>
        <v>UPDATE `WarDestroyer` SET `RequiredLevel`='0' WHERE `Level`='17';</v>
      </c>
      <c r="AK129" t="s">
        <v>406</v>
      </c>
      <c r="AL129" t="str">
        <f t="shared" si="46"/>
        <v>'17',</v>
      </c>
      <c r="AM129" t="str">
        <f t="shared" si="46"/>
        <v>'550',</v>
      </c>
      <c r="AN129" t="str">
        <f t="shared" si="46"/>
        <v>'1445540',</v>
      </c>
      <c r="AO129" t="str">
        <f t="shared" si="46"/>
        <v>'9.4',</v>
      </c>
      <c r="AP129" t="str">
        <f t="shared" si="46"/>
        <v>'5.8',</v>
      </c>
      <c r="AQ129" t="str">
        <f t="shared" si="46"/>
        <v>'23.25',</v>
      </c>
      <c r="AR129" t="str">
        <f t="shared" si="46"/>
        <v>'8401551',</v>
      </c>
      <c r="AS129" t="str">
        <f t="shared" si="46"/>
        <v>'7826815',</v>
      </c>
      <c r="AT129" t="str">
        <f t="shared" si="46"/>
        <v>'8078296',</v>
      </c>
      <c r="AU129" t="str">
        <f t="shared" si="46"/>
        <v>'11831854',</v>
      </c>
      <c r="AV129" t="str">
        <f t="shared" si="46"/>
        <v>'35d 10h:18m:22',</v>
      </c>
      <c r="AW129" t="str">
        <f t="shared" si="46"/>
        <v>'3061102',</v>
      </c>
      <c r="AX129" t="str">
        <f t="shared" si="46"/>
        <v>'',</v>
      </c>
      <c r="AY129" t="str">
        <f t="shared" si="46"/>
        <v>'0',</v>
      </c>
      <c r="AZ129" t="str">
        <f t="shared" si="46"/>
        <v>'0',</v>
      </c>
      <c r="BA129" t="str">
        <f t="shared" si="47"/>
        <v>'0');</v>
      </c>
      <c r="BC12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('17','550','1445540','9.4','5.8','23.25','8401551','7826815','8078296','11831854','35d 10h:18m:22','3061102','','0','0','0');</v>
      </c>
    </row>
    <row r="130" spans="1:55" x14ac:dyDescent="0.25">
      <c r="A130" s="18">
        <v>18</v>
      </c>
      <c r="B130" s="73">
        <v>547</v>
      </c>
      <c r="C130" s="20">
        <v>2891060</v>
      </c>
      <c r="D130" s="103">
        <v>9.5500000000000007</v>
      </c>
      <c r="E130" s="103">
        <v>5.85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43"/>
        <v>UPDATE `WarDestroyer` SET `TrainingTime`='547' WHERE `Level`='18';</v>
      </c>
      <c r="S130" t="str">
        <f t="shared" si="43"/>
        <v>UPDATE `WarDestroyer` SET `MightBonus`='2891060' WHERE `Level`='18';</v>
      </c>
      <c r="T130" t="str">
        <f t="shared" si="43"/>
        <v>UPDATE `WarDestroyer` SET `Attack`='9.55' WHERE `Level`='18';</v>
      </c>
      <c r="U130" t="str">
        <f t="shared" si="43"/>
        <v>UPDATE `WarDestroyer` SET `Defend`='5.85' WHERE `Level`='18';</v>
      </c>
      <c r="V130" t="str">
        <f t="shared" si="43"/>
        <v>UPDATE `WarDestroyer` SET `Health`='23.45' WHERE `Level`='18';</v>
      </c>
      <c r="W130" t="str">
        <f t="shared" si="43"/>
        <v>UPDATE `WarDestroyer` SET `FoodCost`='17341966' WHERE `Level`='18';</v>
      </c>
      <c r="X130" t="str">
        <f t="shared" si="43"/>
        <v>UPDATE `WarDestroyer` SET `WoodCost`='15653529' WHERE `Level`='18';</v>
      </c>
      <c r="Y130" t="str">
        <f t="shared" si="43"/>
        <v>UPDATE `WarDestroyer` SET `StoneCost`='16156314' WHERE `Level`='18';</v>
      </c>
      <c r="Z130" t="str">
        <f t="shared" si="43"/>
        <v>UPDATE `WarDestroyer` SET `MetalCost`='23124690' WHERE `Level`='18';</v>
      </c>
      <c r="AA130" t="str">
        <f t="shared" si="43"/>
        <v>UPDATE `WarDestroyer` SET `TimeMin`='70d 20h:36m:42' WHERE `Level`='18';</v>
      </c>
      <c r="AB130" t="str">
        <f t="shared" si="43"/>
        <v>UPDATE `WarDestroyer` SET `TimeInt`='6122202' WHERE `Level`='18';</v>
      </c>
      <c r="AC130" t="str">
        <f t="shared" si="43"/>
        <v>UPDATE `WarDestroyer` SET `Required`='' WHERE `Level`='18';</v>
      </c>
      <c r="AD130" t="str">
        <f t="shared" si="43"/>
        <v>UPDATE `WarDestroyer` SET `Required_ID`='0' WHERE `Level`='18';</v>
      </c>
      <c r="AE130" t="str">
        <f t="shared" si="43"/>
        <v>UPDATE `WarDestroyer` SET `RequiredLevel`='0' WHERE `Level`='18';</v>
      </c>
      <c r="AK130" t="s">
        <v>406</v>
      </c>
      <c r="AL130" t="str">
        <f t="shared" si="46"/>
        <v>'18',</v>
      </c>
      <c r="AM130" t="str">
        <f t="shared" si="46"/>
        <v>'547',</v>
      </c>
      <c r="AN130" t="str">
        <f t="shared" si="46"/>
        <v>'2891060',</v>
      </c>
      <c r="AO130" t="str">
        <f t="shared" si="46"/>
        <v>'9.55',</v>
      </c>
      <c r="AP130" t="str">
        <f t="shared" si="46"/>
        <v>'5.85',</v>
      </c>
      <c r="AQ130" t="str">
        <f t="shared" si="46"/>
        <v>'23.45',</v>
      </c>
      <c r="AR130" t="str">
        <f t="shared" si="46"/>
        <v>'17341966',</v>
      </c>
      <c r="AS130" t="str">
        <f t="shared" si="46"/>
        <v>'15653529',</v>
      </c>
      <c r="AT130" t="str">
        <f t="shared" si="46"/>
        <v>'16156314',</v>
      </c>
      <c r="AU130" t="str">
        <f t="shared" si="46"/>
        <v>'23124690',</v>
      </c>
      <c r="AV130" t="str">
        <f t="shared" si="46"/>
        <v>'70d 20h:36m:42',</v>
      </c>
      <c r="AW130" t="str">
        <f t="shared" si="46"/>
        <v>'6122202',</v>
      </c>
      <c r="AX130" t="str">
        <f t="shared" si="46"/>
        <v>'',</v>
      </c>
      <c r="AY130" t="str">
        <f t="shared" si="46"/>
        <v>'0',</v>
      </c>
      <c r="AZ130" t="str">
        <f t="shared" si="46"/>
        <v>'0',</v>
      </c>
      <c r="BA130" t="str">
        <f t="shared" si="47"/>
        <v>'0');</v>
      </c>
      <c r="BC13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('18','547','2891060','9.55','5.85','23.45','17341966','15653529','16156314','23124690','70d 20h:36m:42','6122202','','0','0','0');</v>
      </c>
    </row>
    <row r="131" spans="1:55" x14ac:dyDescent="0.25">
      <c r="A131" s="18">
        <v>19</v>
      </c>
      <c r="B131" s="73">
        <v>544</v>
      </c>
      <c r="C131" s="20">
        <v>4336578</v>
      </c>
      <c r="D131" s="103">
        <v>9.6999999999999993</v>
      </c>
      <c r="E131" s="103">
        <v>5.9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43"/>
        <v>UPDATE `WarDestroyer` SET `TrainingTime`='544' WHERE `Level`='19';</v>
      </c>
      <c r="S131" t="str">
        <f t="shared" si="43"/>
        <v>UPDATE `WarDestroyer` SET `MightBonus`='4336578' WHERE `Level`='19';</v>
      </c>
      <c r="T131" t="str">
        <f t="shared" si="43"/>
        <v>UPDATE `WarDestroyer` SET `Attack`='9.7' WHERE `Level`='19';</v>
      </c>
      <c r="U131" t="str">
        <f t="shared" ref="S131:AE132" si="49">CONCATENATE($Q$112,U$112,$Q$113,E131,$Q$114,$A131,$Q$115)</f>
        <v>UPDATE `WarDestroyer` SET `Defend`='5.9' WHERE `Level`='19';</v>
      </c>
      <c r="V131" t="str">
        <f t="shared" si="49"/>
        <v>UPDATE `WarDestroyer` SET `Health`='23.65' WHERE `Level`='19';</v>
      </c>
      <c r="W131" t="str">
        <f t="shared" si="49"/>
        <v>UPDATE `WarDestroyer` SET `FoodCost`='25022517' WHERE `Level`='19';</v>
      </c>
      <c r="X131" t="str">
        <f t="shared" si="49"/>
        <v>UPDATE `WarDestroyer` SET `WoodCost`='23813413' WHERE `Level`='19';</v>
      </c>
      <c r="Y131" t="str">
        <f t="shared" si="49"/>
        <v>UPDATE `WarDestroyer` SET `StoneCost`='24227209' WHERE `Level`='19';</v>
      </c>
      <c r="Z131" t="str">
        <f t="shared" si="49"/>
        <v>UPDATE `WarDestroyer` SET `MetalCost`='35351350' WHERE `Level`='19';</v>
      </c>
      <c r="AA131" t="str">
        <f t="shared" si="49"/>
        <v>UPDATE `WarDestroyer` SET `TimeMin`='106d 6h:55m:0' WHERE `Level`='19';</v>
      </c>
      <c r="AB131" t="str">
        <f t="shared" si="49"/>
        <v>UPDATE `WarDestroyer` SET `TimeInt`='9183300' WHERE `Level`='19';</v>
      </c>
      <c r="AC131" t="str">
        <f t="shared" si="49"/>
        <v>UPDATE `WarDestroyer` SET `Required`='' WHERE `Level`='19';</v>
      </c>
      <c r="AD131" t="str">
        <f t="shared" si="49"/>
        <v>UPDATE `WarDestroyer` SET `Required_ID`='0' WHERE `Level`='19';</v>
      </c>
      <c r="AE131" t="str">
        <f t="shared" si="49"/>
        <v>UPDATE `WarDestroyer` SET `RequiredLevel`='0' WHERE `Level`='19';</v>
      </c>
      <c r="AK131" t="s">
        <v>406</v>
      </c>
      <c r="AL131" t="str">
        <f t="shared" si="46"/>
        <v>'19',</v>
      </c>
      <c r="AM131" t="str">
        <f t="shared" si="46"/>
        <v>'544',</v>
      </c>
      <c r="AN131" t="str">
        <f t="shared" si="46"/>
        <v>'4336578',</v>
      </c>
      <c r="AO131" t="str">
        <f t="shared" si="46"/>
        <v>'9.7',</v>
      </c>
      <c r="AP131" t="str">
        <f t="shared" si="46"/>
        <v>'5.9',</v>
      </c>
      <c r="AQ131" t="str">
        <f t="shared" si="46"/>
        <v>'23.65',</v>
      </c>
      <c r="AR131" t="str">
        <f t="shared" si="46"/>
        <v>'25022517',</v>
      </c>
      <c r="AS131" t="str">
        <f t="shared" si="46"/>
        <v>'23813413',</v>
      </c>
      <c r="AT131" t="str">
        <f t="shared" si="46"/>
        <v>'24227209',</v>
      </c>
      <c r="AU131" t="str">
        <f t="shared" si="46"/>
        <v>'35351350',</v>
      </c>
      <c r="AV131" t="str">
        <f t="shared" si="46"/>
        <v>'106d 6h:55m:0',</v>
      </c>
      <c r="AW131" t="str">
        <f t="shared" si="46"/>
        <v>'9183300',</v>
      </c>
      <c r="AX131" t="str">
        <f t="shared" si="46"/>
        <v>'',</v>
      </c>
      <c r="AY131" t="str">
        <f t="shared" si="46"/>
        <v>'0',</v>
      </c>
      <c r="AZ131" t="str">
        <f t="shared" si="46"/>
        <v>'0',</v>
      </c>
      <c r="BA131" t="str">
        <f t="shared" si="47"/>
        <v>'0');</v>
      </c>
      <c r="BC13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('19','544','4336578','9.7','5.9','23.65','25022517','23813413','24227209','35351350','106d 6h:55m:0','9183300','','0','0','0');</v>
      </c>
    </row>
    <row r="132" spans="1:55" x14ac:dyDescent="0.25">
      <c r="A132" s="18">
        <v>20</v>
      </c>
      <c r="B132" s="73">
        <v>541</v>
      </c>
      <c r="C132" s="20">
        <v>0</v>
      </c>
      <c r="D132" s="103">
        <v>9.85</v>
      </c>
      <c r="E132" s="103">
        <v>5.95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ref="R132" si="50">CONCATENATE($Q$112,R$112,$Q$113,B132,$Q$114,$A132,$Q$115)</f>
        <v>UPDATE `WarDestroyer` SET `TrainingTime`='541' WHERE `Level`='20';</v>
      </c>
      <c r="S132" t="str">
        <f t="shared" si="49"/>
        <v>UPDATE `WarDestroyer` SET `MightBonus`='0' WHERE `Level`='20';</v>
      </c>
      <c r="T132" t="str">
        <f t="shared" si="49"/>
        <v>UPDATE `WarDestroyer` SET `Attack`='9.85' WHERE `Level`='20';</v>
      </c>
      <c r="U132" t="str">
        <f t="shared" si="49"/>
        <v>UPDATE `WarDestroyer` SET `Defend`='5.95' WHERE `Level`='20';</v>
      </c>
      <c r="V132" t="str">
        <f t="shared" si="49"/>
        <v>UPDATE `WarDestroyer` SET `Health`='23.85' WHERE `Level`='20';</v>
      </c>
      <c r="W132" t="str">
        <f t="shared" si="49"/>
        <v>UPDATE `WarDestroyer` SET `FoodCost`='0' WHERE `Level`='20';</v>
      </c>
      <c r="X132" t="str">
        <f t="shared" si="49"/>
        <v>UPDATE `WarDestroyer` SET `WoodCost`='0' WHERE `Level`='20';</v>
      </c>
      <c r="Y132" t="str">
        <f t="shared" si="49"/>
        <v>UPDATE `WarDestroyer` SET `StoneCost`='0' WHERE `Level`='20';</v>
      </c>
      <c r="Z132" t="str">
        <f t="shared" si="49"/>
        <v>UPDATE `WarDestroyer` SET `MetalCost`='0' WHERE `Level`='20';</v>
      </c>
      <c r="AA132" t="str">
        <f t="shared" si="49"/>
        <v>UPDATE `WarDestroyer` SET `TimeMin`='0' WHERE `Level`='20';</v>
      </c>
      <c r="AB132" t="str">
        <f t="shared" si="49"/>
        <v>UPDATE `WarDestroyer` SET `TimeInt`='0' WHERE `Level`='20';</v>
      </c>
      <c r="AC132" t="str">
        <f t="shared" si="49"/>
        <v>UPDATE `WarDestroyer` SET `Required`='' WHERE `Level`='20';</v>
      </c>
      <c r="AD132" t="str">
        <f t="shared" si="49"/>
        <v>UPDATE `WarDestroyer` SET `Required_ID`='0' WHERE `Level`='20';</v>
      </c>
      <c r="AE132" t="str">
        <f t="shared" si="49"/>
        <v>UPDATE `WarDestroyer` SET `RequiredLevel`='0' WHERE `Level`='20';</v>
      </c>
      <c r="AK132" t="s">
        <v>406</v>
      </c>
      <c r="AL132" t="str">
        <f t="shared" si="46"/>
        <v>'20',</v>
      </c>
      <c r="AM132" t="str">
        <f t="shared" si="46"/>
        <v>'541',</v>
      </c>
      <c r="AN132" t="str">
        <f t="shared" si="46"/>
        <v>'0',</v>
      </c>
      <c r="AO132" t="str">
        <f t="shared" si="46"/>
        <v>'9.85',</v>
      </c>
      <c r="AP132" t="str">
        <f t="shared" si="46"/>
        <v>'5.95',</v>
      </c>
      <c r="AQ132" t="str">
        <f t="shared" si="46"/>
        <v>'23.85',</v>
      </c>
      <c r="AR132" t="str">
        <f t="shared" si="46"/>
        <v>'0',</v>
      </c>
      <c r="AS132" t="str">
        <f t="shared" si="46"/>
        <v>'0',</v>
      </c>
      <c r="AT132" t="str">
        <f t="shared" si="46"/>
        <v>'0',</v>
      </c>
      <c r="AU132" t="str">
        <f t="shared" si="46"/>
        <v>'0',</v>
      </c>
      <c r="AV132" t="str">
        <f t="shared" si="46"/>
        <v>'0',</v>
      </c>
      <c r="AW132" t="str">
        <f t="shared" si="46"/>
        <v>'0',</v>
      </c>
      <c r="AX132" t="str">
        <f t="shared" si="46"/>
        <v>'',</v>
      </c>
      <c r="AY132" t="str">
        <f t="shared" si="46"/>
        <v>'0',</v>
      </c>
      <c r="AZ132" t="str">
        <f t="shared" si="46"/>
        <v>'0',</v>
      </c>
      <c r="BA132" t="str">
        <f t="shared" si="47"/>
        <v>'0');</v>
      </c>
      <c r="BC13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('20','541','0','9.85','5.95','23.85','0','0','0','0','0','0','','0','0','0');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/>
  </sheetViews>
  <sheetFormatPr defaultRowHeight="15" x14ac:dyDescent="0.25"/>
  <sheetData>
    <row r="2" spans="1:6" x14ac:dyDescent="0.25">
      <c r="A2" t="s">
        <v>346</v>
      </c>
      <c r="B2">
        <v>2</v>
      </c>
      <c r="F2">
        <v>0.2</v>
      </c>
    </row>
    <row r="3" spans="1:6" x14ac:dyDescent="0.25">
      <c r="A3" t="s">
        <v>347</v>
      </c>
      <c r="B3">
        <v>1262</v>
      </c>
      <c r="C3" t="s">
        <v>349</v>
      </c>
      <c r="E3">
        <f>B3*B2</f>
        <v>2524</v>
      </c>
      <c r="F3">
        <f>E3/$F$2</f>
        <v>12620</v>
      </c>
    </row>
    <row r="4" spans="1:6" x14ac:dyDescent="0.25">
      <c r="A4" t="s">
        <v>348</v>
      </c>
      <c r="B4">
        <v>1400</v>
      </c>
      <c r="C4" t="s">
        <v>350</v>
      </c>
      <c r="D4" t="s">
        <v>351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sheetData>
    <row r="1" spans="1:11" x14ac:dyDescent="0.25">
      <c r="A1" t="s">
        <v>352</v>
      </c>
      <c r="B1" t="s">
        <v>171</v>
      </c>
    </row>
    <row r="2" spans="1:11" x14ac:dyDescent="0.25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 x14ac:dyDescent="0.25">
      <c r="A3" s="130">
        <v>2</v>
      </c>
      <c r="B3" s="130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 x14ac:dyDescent="0.25">
      <c r="A4" s="130">
        <v>3</v>
      </c>
      <c r="B4" s="130">
        <v>1</v>
      </c>
    </row>
    <row r="5" spans="1:11" x14ac:dyDescent="0.25">
      <c r="A5" s="130">
        <v>4</v>
      </c>
      <c r="B5" s="130">
        <v>1</v>
      </c>
    </row>
    <row r="6" spans="1:11" x14ac:dyDescent="0.25">
      <c r="A6">
        <v>5</v>
      </c>
    </row>
    <row r="7" spans="1:11" x14ac:dyDescent="0.25">
      <c r="A7">
        <v>6</v>
      </c>
      <c r="B7">
        <v>1</v>
      </c>
    </row>
    <row r="8" spans="1:11" x14ac:dyDescent="0.25">
      <c r="A8">
        <v>7</v>
      </c>
    </row>
    <row r="9" spans="1:11" x14ac:dyDescent="0.25">
      <c r="A9">
        <v>8</v>
      </c>
      <c r="B9">
        <v>1</v>
      </c>
    </row>
    <row r="10" spans="1:11" x14ac:dyDescent="0.25">
      <c r="A10">
        <v>9</v>
      </c>
    </row>
    <row r="11" spans="1:11" x14ac:dyDescent="0.25">
      <c r="A11">
        <v>10</v>
      </c>
      <c r="B11">
        <v>1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  <c r="B14">
        <v>1</v>
      </c>
    </row>
    <row r="15" spans="1:11" x14ac:dyDescent="0.25">
      <c r="A15">
        <v>14</v>
      </c>
    </row>
    <row r="16" spans="1:11" x14ac:dyDescent="0.25">
      <c r="A16">
        <v>15</v>
      </c>
    </row>
    <row r="17" spans="1:2" x14ac:dyDescent="0.25">
      <c r="A17">
        <v>16</v>
      </c>
      <c r="B1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workbookViewId="0"/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L4">
        <f>K4*I4</f>
        <v>0</v>
      </c>
      <c r="R4" s="51"/>
    </row>
    <row r="5" spans="1:21" x14ac:dyDescent="0.25">
      <c r="B5">
        <f t="shared" si="0"/>
        <v>0</v>
      </c>
      <c r="C5" s="48">
        <f t="shared" si="1"/>
        <v>0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B7">
        <f t="shared" si="0"/>
        <v>0</v>
      </c>
      <c r="C7" s="48">
        <f t="shared" si="1"/>
        <v>0</v>
      </c>
      <c r="I7">
        <v>30</v>
      </c>
      <c r="K7">
        <v>19</v>
      </c>
      <c r="L7">
        <f t="shared" si="2"/>
        <v>570</v>
      </c>
    </row>
    <row r="8" spans="1:21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21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21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21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43892</v>
      </c>
      <c r="N14">
        <f>M14/60</f>
        <v>731.5333333333333</v>
      </c>
      <c r="O14">
        <f>N14/24</f>
        <v>30.480555555555554</v>
      </c>
    </row>
    <row r="15" spans="1:21" x14ac:dyDescent="0.25">
      <c r="B15">
        <f t="shared" si="0"/>
        <v>0</v>
      </c>
      <c r="C15" s="48">
        <f t="shared" si="1"/>
        <v>0</v>
      </c>
      <c r="I15">
        <v>3</v>
      </c>
      <c r="K15">
        <v>4</v>
      </c>
      <c r="L15">
        <f>K15*I15</f>
        <v>12</v>
      </c>
      <c r="N15" s="51"/>
      <c r="T15" t="s">
        <v>310</v>
      </c>
      <c r="U15" t="str">
        <f>LOWER(T15)</f>
        <v>s_reject_apply</v>
      </c>
    </row>
    <row r="16" spans="1:21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899</v>
      </c>
      <c r="L16">
        <f>K16*I16</f>
        <v>4495</v>
      </c>
    </row>
    <row r="17" spans="1:23" x14ac:dyDescent="0.25">
      <c r="B17">
        <f t="shared" si="0"/>
        <v>0</v>
      </c>
      <c r="C17" s="48">
        <f t="shared" si="1"/>
        <v>0</v>
      </c>
      <c r="I17">
        <v>10</v>
      </c>
      <c r="K17">
        <v>1609</v>
      </c>
      <c r="L17">
        <f>K17*I17</f>
        <v>16090</v>
      </c>
    </row>
    <row r="18" spans="1:23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167</v>
      </c>
      <c r="L18">
        <f t="shared" ref="L18:L24" si="3">K18*I18</f>
        <v>2505</v>
      </c>
    </row>
    <row r="19" spans="1:23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85</v>
      </c>
      <c r="L19">
        <f t="shared" si="3"/>
        <v>2550</v>
      </c>
    </row>
    <row r="20" spans="1:23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109</v>
      </c>
      <c r="L20">
        <f t="shared" si="3"/>
        <v>6540</v>
      </c>
    </row>
    <row r="21" spans="1:23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K21">
        <v>36</v>
      </c>
      <c r="L21">
        <f t="shared" si="3"/>
        <v>6480</v>
      </c>
    </row>
    <row r="22" spans="1:23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K22">
        <v>6</v>
      </c>
      <c r="L22">
        <f t="shared" si="3"/>
        <v>2880</v>
      </c>
      <c r="R22">
        <f>24*60</f>
        <v>1440</v>
      </c>
      <c r="T22">
        <v>1000</v>
      </c>
      <c r="U22">
        <f>T22*1.5</f>
        <v>1500</v>
      </c>
      <c r="V22">
        <v>0.7</v>
      </c>
      <c r="W22">
        <f>V22*U22</f>
        <v>1050</v>
      </c>
    </row>
    <row r="23" spans="1:23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K23">
        <v>1</v>
      </c>
      <c r="L23">
        <f t="shared" si="3"/>
        <v>900</v>
      </c>
      <c r="T23">
        <v>4000</v>
      </c>
      <c r="U23">
        <f>T23*1.5</f>
        <v>6000</v>
      </c>
      <c r="V23">
        <v>0.7</v>
      </c>
      <c r="W23">
        <f>V23*U23</f>
        <v>4200</v>
      </c>
    </row>
    <row r="24" spans="1:23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v>1440</v>
      </c>
      <c r="K24">
        <v>1</v>
      </c>
      <c r="L24">
        <f t="shared" si="3"/>
        <v>1440</v>
      </c>
    </row>
    <row r="25" spans="1:23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23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23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23" x14ac:dyDescent="0.25">
      <c r="I28">
        <v>3</v>
      </c>
      <c r="L28">
        <f>K28*I28</f>
        <v>0</v>
      </c>
      <c r="N28" s="51"/>
    </row>
    <row r="29" spans="1:23" x14ac:dyDescent="0.25">
      <c r="I29">
        <v>5</v>
      </c>
      <c r="L29">
        <f>K29*I29</f>
        <v>0</v>
      </c>
    </row>
    <row r="30" spans="1:23" x14ac:dyDescent="0.25">
      <c r="I30">
        <v>10</v>
      </c>
      <c r="K30">
        <v>614</v>
      </c>
      <c r="L30">
        <f>K30*I30</f>
        <v>6140</v>
      </c>
    </row>
    <row r="31" spans="1:23" x14ac:dyDescent="0.25">
      <c r="I31">
        <v>15</v>
      </c>
      <c r="K31">
        <v>469</v>
      </c>
      <c r="L31">
        <f t="shared" ref="L31:L37" si="6">K31*I31</f>
        <v>7035</v>
      </c>
    </row>
    <row r="32" spans="1:23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>G38*$G$8+H38*$H$8+I38*$I$8+J38</f>
        <v>545351</v>
      </c>
      <c r="L38">
        <f t="shared" ref="L38:L60" si="7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>G39*$G$8+H39*$H$8+I39*$I$8+J39</f>
        <v>1908728</v>
      </c>
      <c r="L39">
        <f t="shared" si="7"/>
        <v>22.091759259259259</v>
      </c>
      <c r="M39" s="51">
        <v>22.091759259259259</v>
      </c>
    </row>
    <row r="40" spans="7:13" x14ac:dyDescent="0.25">
      <c r="K40">
        <f t="shared" ref="K40:K50" si="8">G40*$G$8+H40*$H$8+I40*$I$8+J40</f>
        <v>0</v>
      </c>
      <c r="L40">
        <f t="shared" si="7"/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8"/>
        <v>180</v>
      </c>
      <c r="L41">
        <f t="shared" si="7"/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8"/>
        <v>720</v>
      </c>
      <c r="L42">
        <f t="shared" si="7"/>
        <v>8.3333333333333332E-3</v>
      </c>
      <c r="M42" s="51">
        <f t="shared" ref="M42:M105" si="9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8"/>
        <v>2880</v>
      </c>
      <c r="L43">
        <f t="shared" si="7"/>
        <v>3.3333333333333333E-2</v>
      </c>
      <c r="M43" s="51">
        <f t="shared" si="9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8"/>
        <v>10368</v>
      </c>
      <c r="L44">
        <f t="shared" si="7"/>
        <v>0.12000000000000001</v>
      </c>
      <c r="M44" s="51">
        <f t="shared" si="9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8"/>
        <v>13228</v>
      </c>
      <c r="L45">
        <f t="shared" si="7"/>
        <v>0.15310185185185185</v>
      </c>
      <c r="M45" s="51">
        <f t="shared" si="9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8"/>
        <v>17493</v>
      </c>
      <c r="L46">
        <f t="shared" si="7"/>
        <v>0.20246527777777779</v>
      </c>
      <c r="M46" s="51">
        <f t="shared" si="9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8"/>
        <v>23134</v>
      </c>
      <c r="L47">
        <f t="shared" si="7"/>
        <v>0.26775462962962959</v>
      </c>
      <c r="M47" s="51">
        <f t="shared" si="9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8"/>
        <v>127390</v>
      </c>
      <c r="L48">
        <f t="shared" si="7"/>
        <v>1.4744212962962961</v>
      </c>
      <c r="M48" s="51">
        <f t="shared" si="9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8"/>
        <v>271800</v>
      </c>
      <c r="L49">
        <f t="shared" si="7"/>
        <v>3.1458333333333335</v>
      </c>
      <c r="M49" s="51">
        <f t="shared" si="9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8"/>
        <v>954368</v>
      </c>
      <c r="L50">
        <f t="shared" si="7"/>
        <v>11.045925925925927</v>
      </c>
      <c r="M50" s="51">
        <f t="shared" si="9"/>
        <v>11.045925925925927</v>
      </c>
    </row>
    <row r="51" spans="7:13" x14ac:dyDescent="0.25">
      <c r="K51">
        <f t="shared" ref="K51:K61" si="10">G51*$G$8+H51*$H$8+I51*$I$8+J51</f>
        <v>0</v>
      </c>
      <c r="L51">
        <f t="shared" si="7"/>
        <v>0</v>
      </c>
      <c r="M51" s="51">
        <f t="shared" si="9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10"/>
        <v>270</v>
      </c>
      <c r="L52">
        <f t="shared" si="7"/>
        <v>3.1250000000000002E-3</v>
      </c>
      <c r="M52" s="51">
        <f t="shared" si="9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10"/>
        <v>1080</v>
      </c>
      <c r="L53">
        <f t="shared" si="7"/>
        <v>1.2500000000000001E-2</v>
      </c>
      <c r="M53" s="51">
        <f t="shared" si="9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10"/>
        <v>4320</v>
      </c>
      <c r="L54">
        <f t="shared" si="7"/>
        <v>0.05</v>
      </c>
      <c r="M54" s="51">
        <f t="shared" si="9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10"/>
        <v>15552</v>
      </c>
      <c r="L55">
        <f t="shared" si="7"/>
        <v>0.18000000000000002</v>
      </c>
      <c r="M55" s="51">
        <f t="shared" si="9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10"/>
        <v>19841</v>
      </c>
      <c r="L56">
        <f t="shared" si="7"/>
        <v>0.22964120370370369</v>
      </c>
      <c r="M56" s="51">
        <f t="shared" si="9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10"/>
        <v>26239</v>
      </c>
      <c r="L57">
        <f t="shared" si="7"/>
        <v>0.3036921296296296</v>
      </c>
      <c r="M57" s="51">
        <f t="shared" si="9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10"/>
        <v>34701</v>
      </c>
      <c r="L58">
        <f t="shared" si="7"/>
        <v>0.40163194444444444</v>
      </c>
      <c r="M58" s="51">
        <f t="shared" si="9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10"/>
        <v>168319</v>
      </c>
      <c r="L59">
        <f t="shared" si="7"/>
        <v>1.9481365740740741</v>
      </c>
      <c r="M59" s="51">
        <f t="shared" si="9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10"/>
        <v>545351</v>
      </c>
      <c r="L60">
        <f t="shared" si="7"/>
        <v>6.3119328703703701</v>
      </c>
      <c r="M60" s="51">
        <f t="shared" si="9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10"/>
        <v>1649528</v>
      </c>
      <c r="L61">
        <f t="shared" ref="L61:L105" si="11">K61/1440/60</f>
        <v>19.091759259259259</v>
      </c>
      <c r="M61" s="51">
        <f t="shared" si="9"/>
        <v>19.091759259259259</v>
      </c>
    </row>
    <row r="62" spans="7:13" x14ac:dyDescent="0.25">
      <c r="K62">
        <f t="shared" ref="K62:K72" si="12">G62*$G$8+H62*$H$8+I62*$I$8+J62</f>
        <v>0</v>
      </c>
      <c r="L62">
        <f t="shared" si="11"/>
        <v>0</v>
      </c>
      <c r="M62" s="51">
        <f t="shared" si="9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12"/>
        <v>810</v>
      </c>
      <c r="L63">
        <f t="shared" si="11"/>
        <v>9.3749999999999997E-3</v>
      </c>
      <c r="M63" s="51">
        <f t="shared" si="9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12"/>
        <v>3240</v>
      </c>
      <c r="L64">
        <f t="shared" si="11"/>
        <v>3.7499999999999999E-2</v>
      </c>
      <c r="M64" s="51">
        <f t="shared" si="9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12"/>
        <v>12960</v>
      </c>
      <c r="L65">
        <f t="shared" si="11"/>
        <v>0.15</v>
      </c>
      <c r="M65" s="51">
        <f t="shared" si="9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12"/>
        <v>46656</v>
      </c>
      <c r="L66">
        <f t="shared" si="11"/>
        <v>0.53999999999999992</v>
      </c>
      <c r="M66" s="51">
        <f t="shared" si="9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12"/>
        <v>59524</v>
      </c>
      <c r="L67">
        <f t="shared" si="11"/>
        <v>0.68893518518518515</v>
      </c>
      <c r="M67" s="51">
        <f t="shared" si="9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12"/>
        <v>78716</v>
      </c>
      <c r="L68">
        <f t="shared" si="11"/>
        <v>0.91106481481481483</v>
      </c>
      <c r="M68" s="51">
        <f t="shared" si="9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12"/>
        <v>104103</v>
      </c>
      <c r="L69">
        <f t="shared" si="11"/>
        <v>1.2048958333333333</v>
      </c>
      <c r="M69" s="51">
        <f t="shared" si="9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12"/>
        <v>305119</v>
      </c>
      <c r="L70">
        <f t="shared" si="11"/>
        <v>3.5314699074074074</v>
      </c>
      <c r="M70" s="51">
        <f t="shared" si="9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12"/>
        <v>1445360</v>
      </c>
      <c r="L71">
        <f t="shared" si="11"/>
        <v>16.728703703703705</v>
      </c>
      <c r="M71" s="51">
        <f t="shared" si="9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12"/>
        <v>3463928</v>
      </c>
      <c r="L72">
        <f t="shared" si="11"/>
        <v>40.091759259259256</v>
      </c>
      <c r="M72" s="51">
        <f t="shared" si="9"/>
        <v>40.091759259259256</v>
      </c>
    </row>
    <row r="73" spans="7:13" x14ac:dyDescent="0.25">
      <c r="K73">
        <f t="shared" ref="K73:K83" si="13">G73*$G$8+H73*$H$8+I73*$I$8+J73</f>
        <v>0</v>
      </c>
      <c r="L73">
        <f t="shared" si="11"/>
        <v>0</v>
      </c>
      <c r="M73" s="51">
        <f t="shared" si="9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13"/>
        <v>405</v>
      </c>
      <c r="L74">
        <f t="shared" si="11"/>
        <v>4.6874999999999998E-3</v>
      </c>
      <c r="M74" s="51">
        <f t="shared" si="9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13"/>
        <v>1620</v>
      </c>
      <c r="L75">
        <f t="shared" si="11"/>
        <v>1.8749999999999999E-2</v>
      </c>
      <c r="M75" s="51">
        <f t="shared" si="9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13"/>
        <v>6480</v>
      </c>
      <c r="L76">
        <f t="shared" si="11"/>
        <v>7.4999999999999997E-2</v>
      </c>
      <c r="M76" s="51">
        <f t="shared" si="9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13"/>
        <v>23328</v>
      </c>
      <c r="L77">
        <f t="shared" si="11"/>
        <v>0.26999999999999996</v>
      </c>
      <c r="M77" s="51">
        <f t="shared" si="9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13"/>
        <v>29762</v>
      </c>
      <c r="L78">
        <f t="shared" si="11"/>
        <v>0.34446759259259258</v>
      </c>
      <c r="M78" s="51">
        <f t="shared" si="9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13"/>
        <v>39358</v>
      </c>
      <c r="L79">
        <f t="shared" si="11"/>
        <v>0.45553240740740741</v>
      </c>
      <c r="M79" s="51">
        <f t="shared" si="9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13"/>
        <v>63003</v>
      </c>
      <c r="L80">
        <f t="shared" si="11"/>
        <v>0.72920138888888886</v>
      </c>
      <c r="M80" s="51">
        <f t="shared" si="9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13"/>
        <v>110719</v>
      </c>
      <c r="L81">
        <f t="shared" si="11"/>
        <v>1.2814699074074076</v>
      </c>
      <c r="M81" s="51">
        <f t="shared" si="9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13"/>
        <v>724520</v>
      </c>
      <c r="L82">
        <f t="shared" si="11"/>
        <v>8.3856481481481477</v>
      </c>
      <c r="M82" s="51">
        <f t="shared" si="9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13"/>
        <v>1735924</v>
      </c>
      <c r="L83">
        <f t="shared" si="11"/>
        <v>20.091712962962962</v>
      </c>
      <c r="M83" s="51">
        <f t="shared" si="9"/>
        <v>20.091712962962962</v>
      </c>
    </row>
    <row r="84" spans="7:13" x14ac:dyDescent="0.25">
      <c r="K84">
        <f t="shared" ref="K84:K94" si="14">G84*$G$8+H84*$H$8+I84*$I$8+J84</f>
        <v>0</v>
      </c>
      <c r="L84">
        <f t="shared" si="11"/>
        <v>0</v>
      </c>
      <c r="M84" s="51">
        <f t="shared" si="9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14"/>
        <v>4860</v>
      </c>
      <c r="L85">
        <f t="shared" si="11"/>
        <v>5.6250000000000001E-2</v>
      </c>
      <c r="M85" s="51">
        <f t="shared" si="9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14"/>
        <v>19440</v>
      </c>
      <c r="L86">
        <f t="shared" si="11"/>
        <v>0.22500000000000001</v>
      </c>
      <c r="M86" s="51">
        <f t="shared" si="9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14"/>
        <v>77760</v>
      </c>
      <c r="L87">
        <f t="shared" si="11"/>
        <v>0.9</v>
      </c>
      <c r="M87" s="51">
        <f t="shared" si="9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14"/>
        <v>107136</v>
      </c>
      <c r="L88">
        <f t="shared" si="11"/>
        <v>1.24</v>
      </c>
      <c r="M88" s="51">
        <f t="shared" si="9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14"/>
        <v>210971</v>
      </c>
      <c r="L89">
        <f t="shared" si="11"/>
        <v>2.4417939814814815</v>
      </c>
      <c r="M89" s="51">
        <f t="shared" si="9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14"/>
        <v>236149</v>
      </c>
      <c r="L90">
        <f t="shared" si="11"/>
        <v>2.7332060185185183</v>
      </c>
      <c r="M90" s="51">
        <f t="shared" si="9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14"/>
        <v>399303</v>
      </c>
      <c r="L91">
        <f t="shared" si="11"/>
        <v>4.6215624999999996</v>
      </c>
      <c r="M91" s="51">
        <f t="shared" si="9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14"/>
        <v>737119</v>
      </c>
      <c r="L92">
        <f t="shared" si="11"/>
        <v>8.5314699074074074</v>
      </c>
      <c r="M92" s="51">
        <f t="shared" si="9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14"/>
        <v>1790960</v>
      </c>
      <c r="L93">
        <f t="shared" si="11"/>
        <v>20.728703703703705</v>
      </c>
      <c r="M93" s="51">
        <f t="shared" si="9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14"/>
        <v>5364728</v>
      </c>
      <c r="L94">
        <f t="shared" si="11"/>
        <v>62.091759259259256</v>
      </c>
      <c r="M94" s="51">
        <f t="shared" si="9"/>
        <v>62.091759259259256</v>
      </c>
    </row>
    <row r="95" spans="7:13" x14ac:dyDescent="0.25">
      <c r="K95">
        <f t="shared" ref="K95:K105" si="15">G95*$G$8+H95*$H$8+I95*$I$8+J95</f>
        <v>0</v>
      </c>
      <c r="L95">
        <f t="shared" si="11"/>
        <v>0</v>
      </c>
      <c r="M95" s="51">
        <f t="shared" si="9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15"/>
        <v>2430</v>
      </c>
      <c r="L96">
        <f t="shared" si="11"/>
        <v>2.8125000000000001E-2</v>
      </c>
      <c r="M96" s="51">
        <f t="shared" si="9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15"/>
        <v>9720</v>
      </c>
      <c r="L97">
        <f t="shared" si="11"/>
        <v>0.1125</v>
      </c>
      <c r="M97" s="51">
        <f t="shared" si="9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15"/>
        <v>38880</v>
      </c>
      <c r="L98">
        <f t="shared" si="11"/>
        <v>0.45</v>
      </c>
      <c r="M98" s="51">
        <f t="shared" si="9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15"/>
        <v>53568</v>
      </c>
      <c r="L99">
        <f t="shared" si="11"/>
        <v>0.62</v>
      </c>
      <c r="M99" s="51">
        <f t="shared" si="9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15"/>
        <v>92171</v>
      </c>
      <c r="L100">
        <f t="shared" si="11"/>
        <v>1.0667939814814815</v>
      </c>
      <c r="M100" s="51">
        <f t="shared" si="9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15"/>
        <v>149749</v>
      </c>
      <c r="L101">
        <f t="shared" si="11"/>
        <v>1.7332060185185185</v>
      </c>
      <c r="M101" s="51">
        <f t="shared" si="9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15"/>
        <v>226503</v>
      </c>
      <c r="L102">
        <f t="shared" si="11"/>
        <v>2.6215625</v>
      </c>
      <c r="M102" s="51">
        <f t="shared" si="9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15"/>
        <v>564319</v>
      </c>
      <c r="L103">
        <f t="shared" si="11"/>
        <v>6.5314699074074074</v>
      </c>
      <c r="M103" s="51">
        <f t="shared" si="9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15"/>
        <v>1618160</v>
      </c>
      <c r="L104">
        <f t="shared" si="11"/>
        <v>18.728703703703705</v>
      </c>
      <c r="M104" s="51">
        <f t="shared" si="9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15"/>
        <v>5191928</v>
      </c>
      <c r="L105">
        <f t="shared" si="11"/>
        <v>60.091759259259256</v>
      </c>
      <c r="M105" s="51">
        <f t="shared" si="9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16">G107*$G$8+H107*$H$8+I107*$I$8+J107</f>
        <v>180</v>
      </c>
      <c r="L107">
        <f t="shared" ref="L107:L115" si="17">K107/1440/60</f>
        <v>2.0833333333333333E-3</v>
      </c>
      <c r="M107" s="51">
        <f t="shared" ref="M107:M115" si="18">L107</f>
        <v>2.0833333333333333E-3</v>
      </c>
    </row>
    <row r="108" spans="7:13" x14ac:dyDescent="0.25">
      <c r="J108" s="70">
        <v>270</v>
      </c>
      <c r="K108">
        <f t="shared" si="16"/>
        <v>270</v>
      </c>
      <c r="L108">
        <f t="shared" si="17"/>
        <v>3.1250000000000002E-3</v>
      </c>
      <c r="M108" s="51">
        <f t="shared" si="18"/>
        <v>3.1250000000000002E-3</v>
      </c>
    </row>
    <row r="109" spans="7:13" x14ac:dyDescent="0.25">
      <c r="J109" s="81">
        <v>410</v>
      </c>
      <c r="K109">
        <f t="shared" si="16"/>
        <v>410</v>
      </c>
      <c r="L109">
        <f t="shared" si="17"/>
        <v>4.7453703703703703E-3</v>
      </c>
      <c r="M109" s="51">
        <f t="shared" si="18"/>
        <v>4.7453703703703703E-3</v>
      </c>
    </row>
    <row r="110" spans="7:13" x14ac:dyDescent="0.25">
      <c r="J110" s="70">
        <v>17220</v>
      </c>
      <c r="K110">
        <f t="shared" si="16"/>
        <v>17220</v>
      </c>
      <c r="L110">
        <f t="shared" si="17"/>
        <v>0.19930555555555557</v>
      </c>
      <c r="M110" s="51">
        <f t="shared" si="18"/>
        <v>0.19930555555555557</v>
      </c>
    </row>
    <row r="111" spans="7:13" x14ac:dyDescent="0.25">
      <c r="J111" s="81">
        <v>31100</v>
      </c>
      <c r="K111">
        <f t="shared" si="16"/>
        <v>31100</v>
      </c>
      <c r="L111">
        <f t="shared" si="17"/>
        <v>0.35995370370370366</v>
      </c>
      <c r="M111" s="51">
        <f t="shared" si="18"/>
        <v>0.35995370370370366</v>
      </c>
    </row>
    <row r="112" spans="7:13" x14ac:dyDescent="0.25">
      <c r="J112" s="70">
        <v>64600</v>
      </c>
      <c r="K112">
        <f t="shared" si="16"/>
        <v>64600</v>
      </c>
      <c r="L112">
        <f t="shared" si="17"/>
        <v>0.74768518518518523</v>
      </c>
      <c r="M112" s="51">
        <f t="shared" si="18"/>
        <v>0.74768518518518523</v>
      </c>
    </row>
    <row r="113" spans="4:13" x14ac:dyDescent="0.25">
      <c r="J113" s="81">
        <v>74320</v>
      </c>
      <c r="K113">
        <f t="shared" si="16"/>
        <v>74320</v>
      </c>
      <c r="L113">
        <f t="shared" si="17"/>
        <v>0.86018518518518527</v>
      </c>
      <c r="M113" s="51">
        <f t="shared" si="18"/>
        <v>0.86018518518518527</v>
      </c>
    </row>
    <row r="114" spans="4:13" x14ac:dyDescent="0.25">
      <c r="J114" s="70">
        <v>85680</v>
      </c>
      <c r="K114">
        <f t="shared" si="16"/>
        <v>85680</v>
      </c>
      <c r="L114">
        <f t="shared" si="17"/>
        <v>0.9916666666666667</v>
      </c>
      <c r="M114" s="51">
        <f t="shared" si="18"/>
        <v>0.9916666666666667</v>
      </c>
    </row>
    <row r="115" spans="4:13" x14ac:dyDescent="0.25">
      <c r="J115" s="81">
        <v>98300</v>
      </c>
      <c r="K115">
        <f t="shared" si="16"/>
        <v>98300</v>
      </c>
      <c r="L115">
        <f t="shared" si="17"/>
        <v>1.1377314814814814</v>
      </c>
      <c r="M115" s="51">
        <f t="shared" si="18"/>
        <v>1.1377314814814814</v>
      </c>
    </row>
    <row r="116" spans="4:13" x14ac:dyDescent="0.25">
      <c r="J116" s="70">
        <v>113230</v>
      </c>
      <c r="K116">
        <f t="shared" ref="K116:K127" si="19">G116*$G$8+H116*$H$8+I116*$I$8+J116</f>
        <v>113230</v>
      </c>
      <c r="L116">
        <f t="shared" ref="L116:L127" si="20">K116/1440/60</f>
        <v>1.3105324074074074</v>
      </c>
      <c r="M116" s="51">
        <f t="shared" ref="M116:M127" si="21">L116</f>
        <v>1.3105324074074074</v>
      </c>
    </row>
    <row r="117" spans="4:13" x14ac:dyDescent="0.25">
      <c r="J117" s="81">
        <v>130100</v>
      </c>
      <c r="K117">
        <f t="shared" si="19"/>
        <v>130100</v>
      </c>
      <c r="L117">
        <f t="shared" si="20"/>
        <v>1.5057870370370372</v>
      </c>
      <c r="M117" s="51">
        <f t="shared" si="21"/>
        <v>1.5057870370370372</v>
      </c>
    </row>
    <row r="118" spans="4:13" x14ac:dyDescent="0.25">
      <c r="J118" s="70">
        <v>149650</v>
      </c>
      <c r="K118">
        <f t="shared" si="19"/>
        <v>149650</v>
      </c>
      <c r="L118">
        <f t="shared" si="20"/>
        <v>1.7320601851851853</v>
      </c>
      <c r="M118" s="51">
        <f t="shared" si="21"/>
        <v>1.7320601851851853</v>
      </c>
    </row>
    <row r="119" spans="4:13" x14ac:dyDescent="0.25">
      <c r="J119" s="81">
        <v>165580</v>
      </c>
      <c r="K119">
        <f t="shared" si="19"/>
        <v>165580</v>
      </c>
      <c r="L119">
        <f t="shared" si="20"/>
        <v>1.9164351851851853</v>
      </c>
      <c r="M119" s="51">
        <f t="shared" si="21"/>
        <v>1.9164351851851853</v>
      </c>
    </row>
    <row r="120" spans="4:13" s="83" customFormat="1" x14ac:dyDescent="0.25">
      <c r="D120" s="82"/>
      <c r="J120" s="84">
        <v>197920</v>
      </c>
      <c r="K120" s="83">
        <f t="shared" si="19"/>
        <v>197920</v>
      </c>
      <c r="L120" s="83">
        <f t="shared" si="20"/>
        <v>2.2907407407407407</v>
      </c>
      <c r="M120" s="85">
        <f t="shared" si="21"/>
        <v>2.2907407407407407</v>
      </c>
    </row>
    <row r="121" spans="4:13" x14ac:dyDescent="0.25">
      <c r="J121" s="81">
        <v>273420</v>
      </c>
      <c r="K121">
        <f t="shared" si="19"/>
        <v>273420</v>
      </c>
      <c r="L121">
        <f t="shared" si="20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19"/>
        <v>543660</v>
      </c>
      <c r="L122">
        <f t="shared" si="20"/>
        <v>6.2923611111111111</v>
      </c>
      <c r="M122" s="86">
        <f t="shared" si="21"/>
        <v>6.2923611111111111</v>
      </c>
    </row>
    <row r="123" spans="4:13" x14ac:dyDescent="0.25">
      <c r="J123" s="81">
        <v>662420</v>
      </c>
      <c r="K123">
        <f t="shared" si="19"/>
        <v>662420</v>
      </c>
      <c r="L123">
        <f t="shared" si="20"/>
        <v>7.6668981481481486</v>
      </c>
      <c r="M123" s="86">
        <f t="shared" si="21"/>
        <v>7.6668981481481486</v>
      </c>
    </row>
    <row r="124" spans="4:13" x14ac:dyDescent="0.25">
      <c r="J124" s="70">
        <v>852120</v>
      </c>
      <c r="K124">
        <f t="shared" si="19"/>
        <v>852120</v>
      </c>
      <c r="L124">
        <f t="shared" si="20"/>
        <v>9.8625000000000007</v>
      </c>
      <c r="M124" s="86">
        <f t="shared" si="21"/>
        <v>9.8625000000000007</v>
      </c>
    </row>
    <row r="125" spans="4:13" x14ac:dyDescent="0.25">
      <c r="J125" s="81">
        <v>1533770</v>
      </c>
      <c r="K125">
        <f t="shared" si="19"/>
        <v>1533770</v>
      </c>
      <c r="L125">
        <f t="shared" si="20"/>
        <v>17.751967592592596</v>
      </c>
      <c r="M125" s="86">
        <f t="shared" si="21"/>
        <v>17.751967592592596</v>
      </c>
    </row>
    <row r="126" spans="4:13" x14ac:dyDescent="0.25">
      <c r="J126" s="70"/>
      <c r="K126">
        <f t="shared" si="19"/>
        <v>0</v>
      </c>
      <c r="L126">
        <f t="shared" si="20"/>
        <v>0</v>
      </c>
      <c r="M126" s="86">
        <f t="shared" si="21"/>
        <v>0</v>
      </c>
    </row>
    <row r="127" spans="4:13" x14ac:dyDescent="0.25">
      <c r="J127">
        <v>1595400</v>
      </c>
      <c r="K127">
        <f t="shared" si="19"/>
        <v>1595400</v>
      </c>
      <c r="L127">
        <f t="shared" si="20"/>
        <v>18.465277777777779</v>
      </c>
      <c r="M127" s="86">
        <f t="shared" si="21"/>
        <v>18.465277777777779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AM33" workbookViewId="0">
      <selection activeCell="AK34" sqref="AK34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ht="30" x14ac:dyDescent="0.25">
      <c r="A3">
        <v>26</v>
      </c>
      <c r="B3" s="26" t="s">
        <v>141</v>
      </c>
      <c r="C3" s="26" t="s">
        <v>364</v>
      </c>
      <c r="D3" s="24">
        <v>2</v>
      </c>
      <c r="E3" s="24">
        <v>1</v>
      </c>
      <c r="F3" s="25">
        <v>7</v>
      </c>
      <c r="G3" s="25">
        <v>100</v>
      </c>
      <c r="H3" s="25">
        <v>1</v>
      </c>
      <c r="I3" s="25">
        <v>1</v>
      </c>
      <c r="J3" s="25">
        <v>2</v>
      </c>
      <c r="K3" s="87">
        <v>40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42" x14ac:dyDescent="0.25">
      <c r="A4">
        <v>27</v>
      </c>
      <c r="B4" s="26" t="s">
        <v>143</v>
      </c>
      <c r="C4" s="26" t="s">
        <v>365</v>
      </c>
      <c r="D4" s="24">
        <v>4</v>
      </c>
      <c r="E4" s="24">
        <v>2</v>
      </c>
      <c r="F4" s="25">
        <v>10</v>
      </c>
      <c r="G4" s="25">
        <v>140</v>
      </c>
      <c r="H4" s="25">
        <v>1</v>
      </c>
      <c r="I4" s="25">
        <v>1</v>
      </c>
      <c r="J4" s="25">
        <v>8</v>
      </c>
      <c r="K4" s="88">
        <v>74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42" ht="30" x14ac:dyDescent="0.25">
      <c r="A5">
        <v>28</v>
      </c>
      <c r="B5" s="26" t="s">
        <v>376</v>
      </c>
      <c r="C5" s="26" t="s">
        <v>366</v>
      </c>
      <c r="D5" s="24">
        <v>6</v>
      </c>
      <c r="E5" s="24">
        <v>3</v>
      </c>
      <c r="F5" s="25">
        <v>15</v>
      </c>
      <c r="G5" s="25">
        <v>300</v>
      </c>
      <c r="H5" s="25">
        <v>1</v>
      </c>
      <c r="I5" s="25">
        <v>1</v>
      </c>
      <c r="J5" s="25">
        <v>24</v>
      </c>
      <c r="K5" s="88">
        <v>138</v>
      </c>
      <c r="M5" s="23">
        <v>180</v>
      </c>
      <c r="N5" s="23">
        <v>220</v>
      </c>
      <c r="O5" s="23">
        <v>240</v>
      </c>
      <c r="P5" s="23">
        <v>0</v>
      </c>
      <c r="R5" s="74"/>
      <c r="S5" s="74"/>
    </row>
    <row r="6" spans="1:42" ht="30" x14ac:dyDescent="0.25">
      <c r="A6">
        <v>29</v>
      </c>
      <c r="B6" s="26" t="s">
        <v>378</v>
      </c>
      <c r="C6" s="26" t="s">
        <v>367</v>
      </c>
      <c r="D6" s="24">
        <v>8</v>
      </c>
      <c r="E6" s="24">
        <v>4</v>
      </c>
      <c r="F6" s="25">
        <v>20</v>
      </c>
      <c r="G6" s="25">
        <v>600</v>
      </c>
      <c r="H6" s="25">
        <v>1</v>
      </c>
      <c r="I6" s="25">
        <v>1</v>
      </c>
      <c r="J6" s="25">
        <v>120</v>
      </c>
      <c r="K6" s="88">
        <v>152</v>
      </c>
      <c r="M6" s="23">
        <v>900</v>
      </c>
      <c r="N6" s="23">
        <v>900</v>
      </c>
      <c r="O6" s="23">
        <v>1000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42" s="7" customFormat="1" x14ac:dyDescent="0.25">
      <c r="A8" s="7" t="s">
        <v>142</v>
      </c>
      <c r="B8" s="7" t="s">
        <v>363</v>
      </c>
      <c r="C8" s="7" t="s">
        <v>9</v>
      </c>
      <c r="K8" s="90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393</v>
      </c>
    </row>
    <row r="10" spans="1:42" x14ac:dyDescent="0.25">
      <c r="A10" s="6">
        <v>1</v>
      </c>
      <c r="B10" s="9">
        <v>90</v>
      </c>
      <c r="C10" s="6">
        <v>1535</v>
      </c>
      <c r="D10" s="6">
        <v>1235</v>
      </c>
      <c r="E10" s="6">
        <v>945</v>
      </c>
      <c r="F10" s="6">
        <v>525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`mounted` SET `MightBonus`='90' WHERE `Level`='1';</v>
      </c>
      <c r="O10" t="str">
        <f t="shared" ref="O10:W25" si="1">CONCATENATE($M$9,C$9,$M$10,C10,$M$11,$A10,$M$12)</f>
        <v>UPDATE `mounted` SET `FoodCost`='1535' WHERE `Level`='1';</v>
      </c>
      <c r="P10" t="str">
        <f t="shared" si="1"/>
        <v>UPDATE `mounted` SET `WoodCost`='1235' WHERE `Level`='1';</v>
      </c>
      <c r="Q10" t="str">
        <f t="shared" si="1"/>
        <v>UPDATE `mounted` SET `StoneCost`='945' WHERE `Level`='1';</v>
      </c>
      <c r="R10" t="str">
        <f t="shared" si="1"/>
        <v>UPDATE `mounted` SET `MetalCost`='525' WHERE `Level`='1';</v>
      </c>
      <c r="S10" t="str">
        <f t="shared" si="1"/>
        <v>UPDATE `mounted` SET `TimeMin`='03m:00' WHERE `Level`='1';</v>
      </c>
      <c r="T10" t="str">
        <f t="shared" si="1"/>
        <v>UPDATE `mounted` SET `TimeInt`='180' WHERE `Level`='1';</v>
      </c>
      <c r="U10" t="str">
        <f t="shared" si="1"/>
        <v>UPDATE `mounted` SET `Required`='' WHERE `Level`='1';</v>
      </c>
      <c r="V10" t="str">
        <f t="shared" si="1"/>
        <v>UPDATE `mounted` SET `Unlock`='' WHERE `Level`='1';</v>
      </c>
      <c r="W10" t="str">
        <f t="shared" si="1"/>
        <v>UPDATE `mounted` SET `Unlock_ID`='0' WHERE `Level`='1';</v>
      </c>
      <c r="AC10" t="s">
        <v>393</v>
      </c>
      <c r="AD10" t="str">
        <f>CONCATENATE("'",A10,"',")</f>
        <v>'1',</v>
      </c>
      <c r="AE10" t="str">
        <f>CONCATENATE("'",B10,"',")</f>
        <v>'90',</v>
      </c>
      <c r="AF10" t="str">
        <f t="shared" ref="AF10:AM25" si="2">CONCATENATE("'",C10,"',")</f>
        <v>'1535',</v>
      </c>
      <c r="AG10" t="str">
        <f t="shared" si="2"/>
        <v>'1235',</v>
      </c>
      <c r="AH10" t="str">
        <f t="shared" si="2"/>
        <v>'945',</v>
      </c>
      <c r="AI10" t="str">
        <f t="shared" si="2"/>
        <v>'525',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`Mounted`(`Level`, `MightBonus`, `FoodCost`, `WoodCost`, `StoneCost`, `MetalCost`, `TimeMin`, `TimeInt`, `Required`, `Unlock`, `Unlock_ID`) VALUES ('1','90','1535','1235','945','525','03m:00','180','','','0');</v>
      </c>
    </row>
    <row r="11" spans="1:42" x14ac:dyDescent="0.25">
      <c r="A11" s="6">
        <v>2</v>
      </c>
      <c r="B11" s="9">
        <v>133</v>
      </c>
      <c r="C11" s="6">
        <v>2295</v>
      </c>
      <c r="D11" s="6">
        <v>1850</v>
      </c>
      <c r="E11" s="6">
        <v>1415</v>
      </c>
      <c r="F11" s="6">
        <v>835</v>
      </c>
      <c r="G11" s="67" t="s">
        <v>190</v>
      </c>
      <c r="H11" s="43">
        <v>270</v>
      </c>
      <c r="I11" s="6"/>
      <c r="J11" s="12" t="s">
        <v>141</v>
      </c>
      <c r="K11" s="91">
        <v>26</v>
      </c>
      <c r="M11" s="101" t="s">
        <v>176</v>
      </c>
      <c r="N11" t="str">
        <f t="shared" si="0"/>
        <v>UPDATE `mounted` SET `MightBonus`='133' WHERE `Level`='2';</v>
      </c>
      <c r="O11" t="str">
        <f t="shared" si="1"/>
        <v>UPDATE `mounted` SET `FoodCost`='2295' WHERE `Level`='2';</v>
      </c>
      <c r="P11" t="str">
        <f t="shared" si="1"/>
        <v>UPDATE `mounted` SET `WoodCost`='1850' WHERE `Level`='2';</v>
      </c>
      <c r="Q11" t="str">
        <f t="shared" si="1"/>
        <v>UPDATE `mounted` SET `StoneCost`='1415' WHERE `Level`='2';</v>
      </c>
      <c r="R11" t="str">
        <f t="shared" si="1"/>
        <v>UPDATE `mounted` SET `MetalCost`='835' WHERE `Level`='2';</v>
      </c>
      <c r="S11" t="str">
        <f t="shared" si="1"/>
        <v>UPDATE `mounted` SET `TimeMin`='04m:30' WHERE `Level`='2';</v>
      </c>
      <c r="T11" t="str">
        <f t="shared" si="1"/>
        <v>UPDATE `mounted` SET `TimeInt`='270' WHERE `Level`='2';</v>
      </c>
      <c r="U11" t="str">
        <f t="shared" si="1"/>
        <v>UPDATE `mounted` SET `Required`='' WHERE `Level`='2';</v>
      </c>
      <c r="V11" t="str">
        <f t="shared" si="1"/>
        <v>UPDATE `mounted` SET `Unlock`='Buffaloman' WHERE `Level`='2';</v>
      </c>
      <c r="W11" t="str">
        <f t="shared" si="1"/>
        <v>UPDATE `mounted` SET `Unlock_ID`='26' WHERE `Level`='2';</v>
      </c>
      <c r="AC11" t="s">
        <v>393</v>
      </c>
      <c r="AD11" t="str">
        <f t="shared" ref="AD11:AM29" si="3">CONCATENATE("'",A11,"',")</f>
        <v>'2',</v>
      </c>
      <c r="AE11" t="str">
        <f t="shared" si="3"/>
        <v>'133',</v>
      </c>
      <c r="AF11" t="str">
        <f t="shared" si="2"/>
        <v>'2295',</v>
      </c>
      <c r="AG11" t="str">
        <f t="shared" si="2"/>
        <v>'1850',</v>
      </c>
      <c r="AH11" t="str">
        <f t="shared" si="2"/>
        <v>'1415',</v>
      </c>
      <c r="AI11" t="str">
        <f t="shared" si="2"/>
        <v>'835',</v>
      </c>
      <c r="AJ11" t="str">
        <f t="shared" si="2"/>
        <v>'04m:30',</v>
      </c>
      <c r="AK11" t="str">
        <f t="shared" si="2"/>
        <v>'270',</v>
      </c>
      <c r="AL11" t="str">
        <f t="shared" si="2"/>
        <v>'',</v>
      </c>
      <c r="AM11" t="str">
        <f t="shared" si="2"/>
        <v>'Buffaloman',</v>
      </c>
      <c r="AN11" t="str">
        <f t="shared" ref="AN11:AN29" si="4">CONCATENATE("'",K11,"');")</f>
        <v>'26');</v>
      </c>
      <c r="AP11" t="str">
        <f t="shared" ref="AP11:AP29" si="5">CONCATENATE(AC11,AD11,AE11,AF11,AG11,AH11,AI11,AJ11,AK11,AL11,AM11,AN11)</f>
        <v>INSERT INTO `Mounted`(`Level`, `MightBonus`, `FoodCost`, `WoodCost`, `StoneCost`, `MetalCost`, `TimeMin`, `TimeInt`, `Required`, `Unlock`, `Unlock_ID`) VALUES ('2','133','2295','1850','1415','835','04m:30','270','','Buffaloman','26');</v>
      </c>
    </row>
    <row r="12" spans="1:42" x14ac:dyDescent="0.25">
      <c r="A12" s="6">
        <v>3</v>
      </c>
      <c r="B12" s="9">
        <v>197</v>
      </c>
      <c r="C12" s="6">
        <v>3445</v>
      </c>
      <c r="D12" s="6">
        <v>2773</v>
      </c>
      <c r="E12" s="6">
        <v>2120</v>
      </c>
      <c r="F12" s="6">
        <v>1250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`mounted` SET `MightBonus`='197' WHERE `Level`='3';</v>
      </c>
      <c r="O12" t="str">
        <f t="shared" si="1"/>
        <v>UPDATE `mounted` SET `FoodCost`='3445' WHERE `Level`='3';</v>
      </c>
      <c r="P12" t="str">
        <f t="shared" si="1"/>
        <v>UPDATE `mounted` SET `WoodCost`='2773' WHERE `Level`='3';</v>
      </c>
      <c r="Q12" t="str">
        <f t="shared" si="1"/>
        <v>UPDATE `mounted` SET `StoneCost`='2120' WHERE `Level`='3';</v>
      </c>
      <c r="R12" t="str">
        <f t="shared" si="1"/>
        <v>UPDATE `mounted` SET `MetalCost`='1250' WHERE `Level`='3';</v>
      </c>
      <c r="S12" t="str">
        <f t="shared" si="1"/>
        <v>UPDATE `mounted` SET `TimeMin`='06m:45' WHERE `Level`='3';</v>
      </c>
      <c r="T12" t="str">
        <f t="shared" si="1"/>
        <v>UPDATE `mounted` SET `TimeInt`='405' WHERE `Level`='3';</v>
      </c>
      <c r="U12" t="str">
        <f t="shared" si="1"/>
        <v>UPDATE `mounted` SET `Required`='' WHERE `Level`='3';</v>
      </c>
      <c r="V12" t="str">
        <f t="shared" si="1"/>
        <v>UPDATE `mounted` SET `Unlock`='' WHERE `Level`='3';</v>
      </c>
      <c r="W12" t="str">
        <f t="shared" si="1"/>
        <v>UPDATE `mounted` SET `Unlock_ID`='0' WHERE `Level`='3';</v>
      </c>
      <c r="AC12" t="s">
        <v>393</v>
      </c>
      <c r="AD12" t="str">
        <f t="shared" si="3"/>
        <v>'3',</v>
      </c>
      <c r="AE12" t="str">
        <f t="shared" si="3"/>
        <v>'197',</v>
      </c>
      <c r="AF12" t="str">
        <f t="shared" si="2"/>
        <v>'3445',</v>
      </c>
      <c r="AG12" t="str">
        <f t="shared" si="2"/>
        <v>'2773',</v>
      </c>
      <c r="AH12" t="str">
        <f t="shared" si="2"/>
        <v>'2120',</v>
      </c>
      <c r="AI12" t="str">
        <f t="shared" si="2"/>
        <v>'1250',</v>
      </c>
      <c r="AJ12" t="str">
        <f t="shared" si="2"/>
        <v>'06m:45',</v>
      </c>
      <c r="AK12" t="str">
        <f t="shared" si="2"/>
        <v>'405',</v>
      </c>
      <c r="AL12" t="str">
        <f t="shared" si="2"/>
        <v>'',</v>
      </c>
      <c r="AM12" t="str">
        <f t="shared" si="2"/>
        <v>'',</v>
      </c>
      <c r="AN12" t="str">
        <f t="shared" si="4"/>
        <v>'0');</v>
      </c>
      <c r="AP12" t="str">
        <f t="shared" si="5"/>
        <v>INSERT INTO `Mounted`(`Level`, `MightBonus`, `FoodCost`, `WoodCost`, `StoneCost`, `MetalCost`, `TimeMin`, `TimeInt`, `Required`, `Unlock`, `Unlock_ID`) VALUES ('3','197','3445','2773','2120','1250','06m:45','405','','','0');</v>
      </c>
    </row>
    <row r="13" spans="1:42" x14ac:dyDescent="0.25">
      <c r="A13" s="6">
        <v>4</v>
      </c>
      <c r="B13" s="9">
        <v>388</v>
      </c>
      <c r="C13" s="6">
        <v>6875</v>
      </c>
      <c r="D13" s="6">
        <v>5541</v>
      </c>
      <c r="E13" s="6">
        <v>4235</v>
      </c>
      <c r="F13" s="6">
        <v>2495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`mounted` SET `MightBonus`='388' WHERE `Level`='4';</v>
      </c>
      <c r="O13" t="str">
        <f t="shared" si="1"/>
        <v>UPDATE `mounted` SET `FoodCost`='6875' WHERE `Level`='4';</v>
      </c>
      <c r="P13" t="str">
        <f t="shared" si="1"/>
        <v>UPDATE `mounted` SET `WoodCost`='5541' WHERE `Level`='4';</v>
      </c>
      <c r="Q13" t="str">
        <f t="shared" si="1"/>
        <v>UPDATE `mounted` SET `StoneCost`='4235' WHERE `Level`='4';</v>
      </c>
      <c r="R13" t="str">
        <f t="shared" si="1"/>
        <v>UPDATE `mounted` SET `MetalCost`='2495' WHERE `Level`='4';</v>
      </c>
      <c r="S13" t="str">
        <f t="shared" si="1"/>
        <v>UPDATE `mounted` SET `TimeMin`='13m:30' WHERE `Level`='4';</v>
      </c>
      <c r="T13" t="str">
        <f t="shared" si="1"/>
        <v>UPDATE `mounted` SET `TimeInt`='810' WHERE `Level`='4';</v>
      </c>
      <c r="U13" t="str">
        <f t="shared" si="1"/>
        <v>UPDATE `mounted` SET `Required`='' WHERE `Level`='4';</v>
      </c>
      <c r="V13" t="str">
        <f t="shared" si="1"/>
        <v>UPDATE `mounted` SET `Unlock`='' WHERE `Level`='4';</v>
      </c>
      <c r="W13" t="str">
        <f t="shared" si="1"/>
        <v>UPDATE `mounted` SET `Unlock_ID`='0' WHERE `Level`='4';</v>
      </c>
      <c r="AC13" t="s">
        <v>393</v>
      </c>
      <c r="AD13" t="str">
        <f t="shared" si="3"/>
        <v>'4',</v>
      </c>
      <c r="AE13" t="str">
        <f t="shared" si="3"/>
        <v>'388',</v>
      </c>
      <c r="AF13" t="str">
        <f t="shared" si="2"/>
        <v>'6875',</v>
      </c>
      <c r="AG13" t="str">
        <f t="shared" si="2"/>
        <v>'5541',</v>
      </c>
      <c r="AH13" t="str">
        <f t="shared" si="2"/>
        <v>'4235',</v>
      </c>
      <c r="AI13" t="str">
        <f t="shared" si="2"/>
        <v>'2495',</v>
      </c>
      <c r="AJ13" t="str">
        <f t="shared" si="2"/>
        <v>'13m:30',</v>
      </c>
      <c r="AK13" t="str">
        <f t="shared" si="2"/>
        <v>'810',</v>
      </c>
      <c r="AL13" t="str">
        <f t="shared" si="2"/>
        <v>'',</v>
      </c>
      <c r="AM13" t="str">
        <f t="shared" si="2"/>
        <v>'',</v>
      </c>
      <c r="AN13" t="str">
        <f t="shared" si="4"/>
        <v>'0');</v>
      </c>
      <c r="AP13" t="str">
        <f t="shared" si="5"/>
        <v>INSERT INTO `Mounted`(`Level`, `MightBonus`, `FoodCost`, `WoodCost`, `StoneCost`, `MetalCost`, `TimeMin`, `TimeInt`, `Required`, `Unlock`, `Unlock_ID`) VALUES ('4','388','6875','5541','4235','2495','13m:30','810','','','0');</v>
      </c>
    </row>
    <row r="14" spans="1:42" x14ac:dyDescent="0.25">
      <c r="A14" s="6">
        <v>5</v>
      </c>
      <c r="B14" s="9">
        <v>579</v>
      </c>
      <c r="C14" s="6">
        <v>10305</v>
      </c>
      <c r="D14" s="6">
        <v>8309</v>
      </c>
      <c r="E14" s="6">
        <v>6350</v>
      </c>
      <c r="F14" s="6">
        <v>3740</v>
      </c>
      <c r="G14" s="67" t="s">
        <v>193</v>
      </c>
      <c r="H14" s="43">
        <v>1215</v>
      </c>
      <c r="I14" s="6"/>
      <c r="J14" s="12" t="s">
        <v>143</v>
      </c>
      <c r="K14" s="91">
        <v>27</v>
      </c>
      <c r="N14" t="str">
        <f t="shared" si="0"/>
        <v>UPDATE `mounted` SET `MightBonus`='579' WHERE `Level`='5';</v>
      </c>
      <c r="O14" t="str">
        <f t="shared" si="1"/>
        <v>UPDATE `mounted` SET `FoodCost`='10305' WHERE `Level`='5';</v>
      </c>
      <c r="P14" t="str">
        <f t="shared" si="1"/>
        <v>UPDATE `mounted` SET `WoodCost`='8309' WHERE `Level`='5';</v>
      </c>
      <c r="Q14" t="str">
        <f t="shared" si="1"/>
        <v>UPDATE `mounted` SET `StoneCost`='6350' WHERE `Level`='5';</v>
      </c>
      <c r="R14" t="str">
        <f t="shared" si="1"/>
        <v>UPDATE `mounted` SET `MetalCost`='3740' WHERE `Level`='5';</v>
      </c>
      <c r="S14" t="str">
        <f t="shared" si="1"/>
        <v>UPDATE `mounted` SET `TimeMin`='20m:15' WHERE `Level`='5';</v>
      </c>
      <c r="T14" t="str">
        <f t="shared" si="1"/>
        <v>UPDATE `mounted` SET `TimeInt`='1215' WHERE `Level`='5';</v>
      </c>
      <c r="U14" t="str">
        <f t="shared" si="1"/>
        <v>UPDATE `mounted` SET `Required`='' WHERE `Level`='5';</v>
      </c>
      <c r="V14" t="str">
        <f t="shared" si="1"/>
        <v>UPDATE `mounted` SET `Unlock`='Horseman' WHERE `Level`='5';</v>
      </c>
      <c r="W14" t="str">
        <f t="shared" si="1"/>
        <v>UPDATE `mounted` SET `Unlock_ID`='27' WHERE `Level`='5';</v>
      </c>
      <c r="AC14" t="s">
        <v>393</v>
      </c>
      <c r="AD14" t="str">
        <f t="shared" si="3"/>
        <v>'5',</v>
      </c>
      <c r="AE14" t="str">
        <f t="shared" si="3"/>
        <v>'579',</v>
      </c>
      <c r="AF14" t="str">
        <f t="shared" si="2"/>
        <v>'10305',</v>
      </c>
      <c r="AG14" t="str">
        <f t="shared" si="2"/>
        <v>'8309',</v>
      </c>
      <c r="AH14" t="str">
        <f t="shared" si="2"/>
        <v>'6350',</v>
      </c>
      <c r="AI14" t="str">
        <f t="shared" si="2"/>
        <v>'3740',</v>
      </c>
      <c r="AJ14" t="str">
        <f t="shared" si="2"/>
        <v>'20m:15',</v>
      </c>
      <c r="AK14" t="str">
        <f t="shared" si="2"/>
        <v>'1215',</v>
      </c>
      <c r="AL14" t="str">
        <f t="shared" si="2"/>
        <v>'',</v>
      </c>
      <c r="AM14" t="str">
        <f t="shared" si="2"/>
        <v>'Horseman',</v>
      </c>
      <c r="AN14" t="str">
        <f t="shared" si="4"/>
        <v>'27');</v>
      </c>
      <c r="AP14" t="str">
        <f t="shared" si="5"/>
        <v>INSERT INTO `Mounted`(`Level`, `MightBonus`, `FoodCost`, `WoodCost`, `StoneCost`, `MetalCost`, `TimeMin`, `TimeInt`, `Required`, `Unlock`, `Unlock_ID`) VALUES ('5','579','10305','8309','6350','3740','20m:15','1215','','Horseman','27');</v>
      </c>
    </row>
    <row r="15" spans="1:42" x14ac:dyDescent="0.25">
      <c r="A15" s="6">
        <v>6</v>
      </c>
      <c r="B15" s="9">
        <v>1153</v>
      </c>
      <c r="C15" s="6">
        <v>20595</v>
      </c>
      <c r="D15" s="6">
        <v>16613</v>
      </c>
      <c r="E15" s="6">
        <v>12695</v>
      </c>
      <c r="F15" s="6">
        <v>7495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`mounted` SET `MightBonus`='1153' WHERE `Level`='6';</v>
      </c>
      <c r="O15" t="str">
        <f t="shared" si="1"/>
        <v>UPDATE `mounted` SET `FoodCost`='20595' WHERE `Level`='6';</v>
      </c>
      <c r="P15" t="str">
        <f t="shared" si="1"/>
        <v>UPDATE `mounted` SET `WoodCost`='16613' WHERE `Level`='6';</v>
      </c>
      <c r="Q15" t="str">
        <f t="shared" si="1"/>
        <v>UPDATE `mounted` SET `StoneCost`='12695' WHERE `Level`='6';</v>
      </c>
      <c r="R15" t="str">
        <f t="shared" si="1"/>
        <v>UPDATE `mounted` SET `MetalCost`='7495' WHERE `Level`='6';</v>
      </c>
      <c r="S15" t="str">
        <f t="shared" si="1"/>
        <v>UPDATE `mounted` SET `TimeMin`='40m:30' WHERE `Level`='6';</v>
      </c>
      <c r="T15" t="str">
        <f t="shared" si="1"/>
        <v>UPDATE `mounted` SET `TimeInt`='2430' WHERE `Level`='6';</v>
      </c>
      <c r="U15" t="str">
        <f t="shared" si="1"/>
        <v>UPDATE `mounted` SET `Required`='' WHERE `Level`='6';</v>
      </c>
      <c r="V15" t="str">
        <f t="shared" si="1"/>
        <v>UPDATE `mounted` SET `Unlock`='' WHERE `Level`='6';</v>
      </c>
      <c r="W15" t="str">
        <f t="shared" si="1"/>
        <v>UPDATE `mounted` SET `Unlock_ID`='0' WHERE `Level`='6';</v>
      </c>
      <c r="AC15" t="s">
        <v>393</v>
      </c>
      <c r="AD15" t="str">
        <f t="shared" si="3"/>
        <v>'6',</v>
      </c>
      <c r="AE15" t="str">
        <f t="shared" si="3"/>
        <v>'1153',</v>
      </c>
      <c r="AF15" t="str">
        <f t="shared" si="2"/>
        <v>'20595',</v>
      </c>
      <c r="AG15" t="str">
        <f t="shared" si="2"/>
        <v>'16613',</v>
      </c>
      <c r="AH15" t="str">
        <f t="shared" si="2"/>
        <v>'12695',</v>
      </c>
      <c r="AI15" t="str">
        <f t="shared" si="2"/>
        <v>'7495',</v>
      </c>
      <c r="AJ15" t="str">
        <f t="shared" si="2"/>
        <v>'40m:30',</v>
      </c>
      <c r="AK15" t="str">
        <f t="shared" si="2"/>
        <v>'2430',</v>
      </c>
      <c r="AL15" t="str">
        <f t="shared" si="2"/>
        <v>'',</v>
      </c>
      <c r="AM15" t="str">
        <f t="shared" si="2"/>
        <v>'',</v>
      </c>
      <c r="AN15" t="str">
        <f t="shared" si="4"/>
        <v>'0');</v>
      </c>
      <c r="AP15" t="str">
        <f t="shared" si="5"/>
        <v>INSERT INTO `Mounted`(`Level`, `MightBonus`, `FoodCost`, `WoodCost`, `StoneCost`, `MetalCost`, `TimeMin`, `TimeInt`, `Required`, `Unlock`, `Unlock_ID`) VALUES ('6','1153','20595','16613','12695','7495','40m:30','2430','','','0');</v>
      </c>
    </row>
    <row r="16" spans="1:42" x14ac:dyDescent="0.25">
      <c r="A16" s="6">
        <v>7</v>
      </c>
      <c r="B16" s="9">
        <v>1727</v>
      </c>
      <c r="C16" s="6">
        <v>30885</v>
      </c>
      <c r="D16" s="6">
        <v>24917</v>
      </c>
      <c r="E16" s="6">
        <v>19040</v>
      </c>
      <c r="F16" s="6">
        <v>11240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`mounted` SET `MightBonus`='1727' WHERE `Level`='7';</v>
      </c>
      <c r="O16" t="str">
        <f t="shared" si="1"/>
        <v>UPDATE `mounted` SET `FoodCost`='30885' WHERE `Level`='7';</v>
      </c>
      <c r="P16" t="str">
        <f t="shared" si="1"/>
        <v>UPDATE `mounted` SET `WoodCost`='24917' WHERE `Level`='7';</v>
      </c>
      <c r="Q16" t="str">
        <f t="shared" si="1"/>
        <v>UPDATE `mounted` SET `StoneCost`='19040' WHERE `Level`='7';</v>
      </c>
      <c r="R16" t="str">
        <f t="shared" si="1"/>
        <v>UPDATE `mounted` SET `MetalCost`='11240' WHERE `Level`='7';</v>
      </c>
      <c r="S16" t="str">
        <f t="shared" si="1"/>
        <v>UPDATE `mounted` SET `TimeMin`='1h:00m:45' WHERE `Level`='7';</v>
      </c>
      <c r="T16" t="str">
        <f t="shared" si="1"/>
        <v>UPDATE `mounted` SET `TimeInt`='3645' WHERE `Level`='7';</v>
      </c>
      <c r="U16" t="str">
        <f t="shared" si="1"/>
        <v>UPDATE `mounted` SET `Required`='' WHERE `Level`='7';</v>
      </c>
      <c r="V16" t="str">
        <f t="shared" si="1"/>
        <v>UPDATE `mounted` SET `Unlock`='' WHERE `Level`='7';</v>
      </c>
      <c r="W16" t="str">
        <f t="shared" si="1"/>
        <v>UPDATE `mounted` SET `Unlock_ID`='0' WHERE `Level`='7';</v>
      </c>
      <c r="AC16" t="s">
        <v>393</v>
      </c>
      <c r="AD16" t="str">
        <f t="shared" si="3"/>
        <v>'7',</v>
      </c>
      <c r="AE16" t="str">
        <f t="shared" si="3"/>
        <v>'1727',</v>
      </c>
      <c r="AF16" t="str">
        <f t="shared" si="2"/>
        <v>'30885',</v>
      </c>
      <c r="AG16" t="str">
        <f t="shared" si="2"/>
        <v>'24917',</v>
      </c>
      <c r="AH16" t="str">
        <f t="shared" si="2"/>
        <v>'19040',</v>
      </c>
      <c r="AI16" t="str">
        <f t="shared" si="2"/>
        <v>'11240',</v>
      </c>
      <c r="AJ16" t="str">
        <f t="shared" si="2"/>
        <v>'1h:00m:45',</v>
      </c>
      <c r="AK16" t="str">
        <f t="shared" si="2"/>
        <v>'3645',</v>
      </c>
      <c r="AL16" t="str">
        <f t="shared" si="2"/>
        <v>'',</v>
      </c>
      <c r="AM16" t="str">
        <f t="shared" si="2"/>
        <v>'',</v>
      </c>
      <c r="AN16" t="str">
        <f t="shared" si="4"/>
        <v>'0');</v>
      </c>
      <c r="AP16" t="str">
        <f t="shared" si="5"/>
        <v>INSERT INTO `Mounted`(`Level`, `MightBonus`, `FoodCost`, `WoodCost`, `StoneCost`, `MetalCost`, `TimeMin`, `TimeInt`, `Required`, `Unlock`, `Unlock_ID`) VALUES ('7','1727','30885','24917','19040','11240','1h:00m:45','3645','','','0');</v>
      </c>
    </row>
    <row r="17" spans="1:42" x14ac:dyDescent="0.25">
      <c r="A17" s="6">
        <v>8</v>
      </c>
      <c r="B17" s="9">
        <v>3448</v>
      </c>
      <c r="C17" s="6">
        <v>61755</v>
      </c>
      <c r="D17" s="6">
        <v>49829</v>
      </c>
      <c r="E17" s="6">
        <v>38075</v>
      </c>
      <c r="F17" s="6">
        <v>22475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`mounted` SET `MightBonus`='3448' WHERE `Level`='8';</v>
      </c>
      <c r="O17" t="str">
        <f t="shared" si="1"/>
        <v>UPDATE `mounted` SET `FoodCost`='61755' WHERE `Level`='8';</v>
      </c>
      <c r="P17" t="str">
        <f t="shared" si="1"/>
        <v>UPDATE `mounted` SET `WoodCost`='49829' WHERE `Level`='8';</v>
      </c>
      <c r="Q17" t="str">
        <f t="shared" si="1"/>
        <v>UPDATE `mounted` SET `StoneCost`='38075' WHERE `Level`='8';</v>
      </c>
      <c r="R17" t="str">
        <f t="shared" si="1"/>
        <v>UPDATE `mounted` SET `MetalCost`='22475' WHERE `Level`='8';</v>
      </c>
      <c r="S17" t="str">
        <f t="shared" si="1"/>
        <v>UPDATE `mounted` SET `TimeMin`='2h:01m:30' WHERE `Level`='8';</v>
      </c>
      <c r="T17" t="str">
        <f t="shared" si="1"/>
        <v>UPDATE `mounted` SET `TimeInt`='7290' WHERE `Level`='8';</v>
      </c>
      <c r="U17" t="str">
        <f t="shared" si="1"/>
        <v>UPDATE `mounted` SET `Required`='' WHERE `Level`='8';</v>
      </c>
      <c r="V17" t="str">
        <f t="shared" si="1"/>
        <v>UPDATE `mounted` SET `Unlock`='' WHERE `Level`='8';</v>
      </c>
      <c r="W17" t="str">
        <f t="shared" si="1"/>
        <v>UPDATE `mounted` SET `Unlock_ID`='0' WHERE `Level`='8';</v>
      </c>
      <c r="AC17" t="s">
        <v>393</v>
      </c>
      <c r="AD17" t="str">
        <f t="shared" si="3"/>
        <v>'8',</v>
      </c>
      <c r="AE17" t="str">
        <f t="shared" si="3"/>
        <v>'3448',</v>
      </c>
      <c r="AF17" t="str">
        <f t="shared" si="2"/>
        <v>'61755',</v>
      </c>
      <c r="AG17" t="str">
        <f t="shared" si="2"/>
        <v>'49829',</v>
      </c>
      <c r="AH17" t="str">
        <f t="shared" si="2"/>
        <v>'38075',</v>
      </c>
      <c r="AI17" t="str">
        <f t="shared" si="2"/>
        <v>'22475',</v>
      </c>
      <c r="AJ17" t="str">
        <f t="shared" si="2"/>
        <v>'2h:01m:30',</v>
      </c>
      <c r="AK17" t="str">
        <f t="shared" si="2"/>
        <v>'7290',</v>
      </c>
      <c r="AL17" t="str">
        <f t="shared" si="2"/>
        <v>'',</v>
      </c>
      <c r="AM17" t="str">
        <f t="shared" si="2"/>
        <v>'',</v>
      </c>
      <c r="AN17" t="str">
        <f t="shared" si="4"/>
        <v>'0');</v>
      </c>
      <c r="AP17" t="str">
        <f t="shared" si="5"/>
        <v>INSERT INTO `Mounted`(`Level`, `MightBonus`, `FoodCost`, `WoodCost`, `StoneCost`, `MetalCost`, `TimeMin`, `TimeInt`, `Required`, `Unlock`, `Unlock_ID`) VALUES ('8','3448','61755','49829','38075','22475','2h:01m:30','7290','','','0');</v>
      </c>
    </row>
    <row r="18" spans="1:42" x14ac:dyDescent="0.25">
      <c r="A18" s="6">
        <v>9</v>
      </c>
      <c r="B18" s="9">
        <v>5169</v>
      </c>
      <c r="C18" s="6">
        <v>92625</v>
      </c>
      <c r="D18" s="6">
        <v>74741</v>
      </c>
      <c r="E18" s="6">
        <v>57110</v>
      </c>
      <c r="F18" s="6">
        <v>33710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`mounted` SET `MightBonus`='5169' WHERE `Level`='9';</v>
      </c>
      <c r="O18" t="str">
        <f t="shared" si="1"/>
        <v>UPDATE `mounted` SET `FoodCost`='92625' WHERE `Level`='9';</v>
      </c>
      <c r="P18" t="str">
        <f t="shared" si="1"/>
        <v>UPDATE `mounted` SET `WoodCost`='74741' WHERE `Level`='9';</v>
      </c>
      <c r="Q18" t="str">
        <f t="shared" si="1"/>
        <v>UPDATE `mounted` SET `StoneCost`='57110' WHERE `Level`='9';</v>
      </c>
      <c r="R18" t="str">
        <f t="shared" si="1"/>
        <v>UPDATE `mounted` SET `MetalCost`='33710' WHERE `Level`='9';</v>
      </c>
      <c r="S18" t="str">
        <f t="shared" si="1"/>
        <v>UPDATE `mounted` SET `TimeMin`='3h:02m:15' WHERE `Level`='9';</v>
      </c>
      <c r="T18" t="str">
        <f t="shared" si="1"/>
        <v>UPDATE `mounted` SET `TimeInt`='10935' WHERE `Level`='9';</v>
      </c>
      <c r="U18" t="str">
        <f t="shared" si="1"/>
        <v>UPDATE `mounted` SET `Required`='' WHERE `Level`='9';</v>
      </c>
      <c r="V18" t="str">
        <f t="shared" si="1"/>
        <v>UPDATE `mounted` SET `Unlock`='' WHERE `Level`='9';</v>
      </c>
      <c r="W18" t="str">
        <f t="shared" si="1"/>
        <v>UPDATE `mounted` SET `Unlock_ID`='0' WHERE `Level`='9';</v>
      </c>
      <c r="AC18" t="s">
        <v>393</v>
      </c>
      <c r="AD18" t="str">
        <f t="shared" si="3"/>
        <v>'9',</v>
      </c>
      <c r="AE18" t="str">
        <f t="shared" si="3"/>
        <v>'5169',</v>
      </c>
      <c r="AF18" t="str">
        <f t="shared" si="2"/>
        <v>'92625',</v>
      </c>
      <c r="AG18" t="str">
        <f t="shared" si="2"/>
        <v>'74741',</v>
      </c>
      <c r="AH18" t="str">
        <f t="shared" si="2"/>
        <v>'57110',</v>
      </c>
      <c r="AI18" t="str">
        <f t="shared" si="2"/>
        <v>'33710',</v>
      </c>
      <c r="AJ18" t="str">
        <f t="shared" si="2"/>
        <v>'3h:02m:15',</v>
      </c>
      <c r="AK18" t="str">
        <f t="shared" si="2"/>
        <v>'10935',</v>
      </c>
      <c r="AL18" t="str">
        <f t="shared" si="2"/>
        <v>'',</v>
      </c>
      <c r="AM18" t="str">
        <f t="shared" si="2"/>
        <v>'',</v>
      </c>
      <c r="AN18" t="str">
        <f t="shared" si="4"/>
        <v>'0');</v>
      </c>
      <c r="AP18" t="str">
        <f t="shared" si="5"/>
        <v>INSERT INTO `Mounted`(`Level`, `MightBonus`, `FoodCost`, `WoodCost`, `StoneCost`, `MetalCost`, `TimeMin`, `TimeInt`, `Required`, `Unlock`, `Unlock_ID`) VALUES ('9','5169','92625','74741','57110','33710','3h:02m:15','10935','','','0');</v>
      </c>
    </row>
    <row r="19" spans="1:42" x14ac:dyDescent="0.25">
      <c r="A19" s="6">
        <v>10</v>
      </c>
      <c r="B19" s="9">
        <v>12915</v>
      </c>
      <c r="C19" s="6">
        <v>231545</v>
      </c>
      <c r="D19" s="6">
        <v>186850</v>
      </c>
      <c r="E19" s="6">
        <v>142840</v>
      </c>
      <c r="F19" s="6">
        <v>84279</v>
      </c>
      <c r="G19" s="67" t="s">
        <v>212</v>
      </c>
      <c r="H19" s="43">
        <v>27338</v>
      </c>
      <c r="I19" s="6" t="s">
        <v>17</v>
      </c>
      <c r="J19" s="12" t="s">
        <v>144</v>
      </c>
      <c r="K19" s="91">
        <v>28</v>
      </c>
      <c r="N19" t="str">
        <f t="shared" si="0"/>
        <v>UPDATE `mounted` SET `MightBonus`='12915' WHERE `Level`='10';</v>
      </c>
      <c r="O19" t="str">
        <f t="shared" si="1"/>
        <v>UPDATE `mounted` SET `FoodCost`='231545' WHERE `Level`='10';</v>
      </c>
      <c r="P19" t="str">
        <f t="shared" si="1"/>
        <v>UPDATE `mounted` SET `WoodCost`='186850' WHERE `Level`='10';</v>
      </c>
      <c r="Q19" t="str">
        <f t="shared" si="1"/>
        <v>UPDATE `mounted` SET `StoneCost`='142840' WHERE `Level`='10';</v>
      </c>
      <c r="R19" t="str">
        <f t="shared" si="1"/>
        <v>UPDATE `mounted` SET `MetalCost`='84279' WHERE `Level`='10';</v>
      </c>
      <c r="S19" t="str">
        <f t="shared" si="1"/>
        <v>UPDATE `mounted` SET `TimeMin`='7h:35m:38' WHERE `Level`='10';</v>
      </c>
      <c r="T19" t="str">
        <f t="shared" si="1"/>
        <v>UPDATE `mounted` SET `TimeInt`='27338' WHERE `Level`='10';</v>
      </c>
      <c r="U19" t="str">
        <f t="shared" si="1"/>
        <v>UPDATE `mounted` SET `Required`='Farm Lv10' WHERE `Level`='10';</v>
      </c>
      <c r="V19" t="str">
        <f t="shared" si="1"/>
        <v>UPDATE `mounted` SET `Unlock`='War Elephant' WHERE `Level`='10';</v>
      </c>
      <c r="W19" t="str">
        <f t="shared" si="1"/>
        <v>UPDATE `mounted` SET `Unlock_ID`='28' WHERE `Level`='10';</v>
      </c>
      <c r="AC19" t="s">
        <v>393</v>
      </c>
      <c r="AD19" t="str">
        <f t="shared" si="3"/>
        <v>'10',</v>
      </c>
      <c r="AE19" t="str">
        <f t="shared" si="3"/>
        <v>'12915',</v>
      </c>
      <c r="AF19" t="str">
        <f t="shared" si="2"/>
        <v>'231545',</v>
      </c>
      <c r="AG19" t="str">
        <f t="shared" si="2"/>
        <v>'186850',</v>
      </c>
      <c r="AH19" t="str">
        <f t="shared" si="2"/>
        <v>'142840',</v>
      </c>
      <c r="AI19" t="str">
        <f t="shared" si="2"/>
        <v>'84279',</v>
      </c>
      <c r="AJ19" t="str">
        <f t="shared" si="2"/>
        <v>'7h:35m:38',</v>
      </c>
      <c r="AK19" t="str">
        <f t="shared" si="2"/>
        <v>'27338',</v>
      </c>
      <c r="AL19" t="str">
        <f t="shared" si="2"/>
        <v>'Farm Lv10',</v>
      </c>
      <c r="AM19" t="str">
        <f t="shared" si="2"/>
        <v>'War Elephant',</v>
      </c>
      <c r="AN19" t="str">
        <f t="shared" si="4"/>
        <v>'28');</v>
      </c>
      <c r="AP19" t="str">
        <f t="shared" si="5"/>
        <v>INSERT INTO `Mounted`(`Level`, `MightBonus`, `FoodCost`, `WoodCost`, `StoneCost`, `MetalCost`, `TimeMin`, `TimeInt`, `Required`, `Unlock`, `Unlock_ID`) VALUES ('10','12915','231545','186850','142840','84279','7h:35m:38','27338','Farm Lv10','War Elephant','28');</v>
      </c>
    </row>
    <row r="20" spans="1:42" x14ac:dyDescent="0.25">
      <c r="A20" s="6">
        <v>11</v>
      </c>
      <c r="B20" s="9">
        <v>19370</v>
      </c>
      <c r="C20" s="6">
        <v>347310</v>
      </c>
      <c r="D20" s="6">
        <v>280272</v>
      </c>
      <c r="E20" s="6">
        <v>214257</v>
      </c>
      <c r="F20" s="6">
        <v>126416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`mounted` SET `MightBonus`='19370' WHERE `Level`='11';</v>
      </c>
      <c r="O20" t="str">
        <f t="shared" si="1"/>
        <v>UPDATE `mounted` SET `FoodCost`='347310' WHERE `Level`='11';</v>
      </c>
      <c r="P20" t="str">
        <f t="shared" si="1"/>
        <v>UPDATE `mounted` SET `WoodCost`='280272' WHERE `Level`='11';</v>
      </c>
      <c r="Q20" t="str">
        <f t="shared" si="1"/>
        <v>UPDATE `mounted` SET `StoneCost`='214257' WHERE `Level`='11';</v>
      </c>
      <c r="R20" t="str">
        <f t="shared" si="1"/>
        <v>UPDATE `mounted` SET `MetalCost`='126416' WHERE `Level`='11';</v>
      </c>
      <c r="S20" t="str">
        <f t="shared" si="1"/>
        <v>UPDATE `mounted` SET `TimeMin`='11h:23m:27' WHERE `Level`='11';</v>
      </c>
      <c r="T20" t="str">
        <f t="shared" si="1"/>
        <v>UPDATE `mounted` SET `TimeInt`='41007' WHERE `Level`='11';</v>
      </c>
      <c r="U20" t="str">
        <f t="shared" si="1"/>
        <v>UPDATE `mounted` SET `Required`='Farm Lv11' WHERE `Level`='11';</v>
      </c>
      <c r="V20" t="str">
        <f t="shared" si="1"/>
        <v>UPDATE `mounted` SET `Unlock`='' WHERE `Level`='11';</v>
      </c>
      <c r="W20" t="str">
        <f t="shared" si="1"/>
        <v>UPDATE `mounted` SET `Unlock_ID`='0' WHERE `Level`='11';</v>
      </c>
      <c r="AC20" t="s">
        <v>393</v>
      </c>
      <c r="AD20" t="str">
        <f t="shared" si="3"/>
        <v>'11',</v>
      </c>
      <c r="AE20" t="str">
        <f t="shared" si="3"/>
        <v>'19370',</v>
      </c>
      <c r="AF20" t="str">
        <f t="shared" si="2"/>
        <v>'347310',</v>
      </c>
      <c r="AG20" t="str">
        <f t="shared" si="2"/>
        <v>'280272',</v>
      </c>
      <c r="AH20" t="str">
        <f t="shared" si="2"/>
        <v>'214257',</v>
      </c>
      <c r="AI20" t="str">
        <f t="shared" si="2"/>
        <v>'126416',</v>
      </c>
      <c r="AJ20" t="str">
        <f t="shared" si="2"/>
        <v>'11h:23m:27',</v>
      </c>
      <c r="AK20" t="str">
        <f t="shared" si="2"/>
        <v>'41007',</v>
      </c>
      <c r="AL20" t="str">
        <f t="shared" si="2"/>
        <v>'Farm Lv11',</v>
      </c>
      <c r="AM20" t="str">
        <f t="shared" si="2"/>
        <v>'',</v>
      </c>
      <c r="AN20" t="str">
        <f t="shared" si="4"/>
        <v>'0');</v>
      </c>
      <c r="AP20" t="str">
        <f t="shared" si="5"/>
        <v>INSERT INTO `Mounted`(`Level`, `MightBonus`, `FoodCost`, `WoodCost`, `StoneCost`, `MetalCost`, `TimeMin`, `TimeInt`, `Required`, `Unlock`, `Unlock_ID`) VALUES ('11','19370','347310','280272','214257','126416','11h:23m:27','41007','Farm Lv11','','0');</v>
      </c>
    </row>
    <row r="21" spans="1:42" x14ac:dyDescent="0.25">
      <c r="A21" s="6">
        <v>12</v>
      </c>
      <c r="B21" s="9">
        <v>38734</v>
      </c>
      <c r="C21" s="6">
        <v>694597</v>
      </c>
      <c r="D21" s="6">
        <v>560505</v>
      </c>
      <c r="E21" s="6">
        <v>428504</v>
      </c>
      <c r="F21" s="6">
        <v>252853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`mounted` SET `MightBonus`='38734' WHERE `Level`='12';</v>
      </c>
      <c r="O21" t="str">
        <f t="shared" si="1"/>
        <v>UPDATE `mounted` SET `FoodCost`='694597' WHERE `Level`='12';</v>
      </c>
      <c r="P21" t="str">
        <f t="shared" si="1"/>
        <v>UPDATE `mounted` SET `WoodCost`='560505' WHERE `Level`='12';</v>
      </c>
      <c r="Q21" t="str">
        <f t="shared" si="1"/>
        <v>UPDATE `mounted` SET `StoneCost`='428504' WHERE `Level`='12';</v>
      </c>
      <c r="R21" t="str">
        <f t="shared" si="1"/>
        <v>UPDATE `mounted` SET `MetalCost`='252853' WHERE `Level`='12';</v>
      </c>
      <c r="S21" t="str">
        <f t="shared" si="1"/>
        <v>UPDATE `mounted` SET `TimeMin`='22h:46m:53' WHERE `Level`='12';</v>
      </c>
      <c r="T21" t="str">
        <f t="shared" si="1"/>
        <v>UPDATE `mounted` SET `TimeInt`='82013' WHERE `Level`='12';</v>
      </c>
      <c r="U21" t="str">
        <f t="shared" si="1"/>
        <v>UPDATE `mounted` SET `Required`='Farm Lv12' WHERE `Level`='12';</v>
      </c>
      <c r="V21" t="str">
        <f t="shared" si="1"/>
        <v>UPDATE `mounted` SET `Unlock`='' WHERE `Level`='12';</v>
      </c>
      <c r="W21" t="str">
        <f t="shared" si="1"/>
        <v>UPDATE `mounted` SET `Unlock_ID`='0' WHERE `Level`='12';</v>
      </c>
      <c r="AC21" t="s">
        <v>393</v>
      </c>
      <c r="AD21" t="str">
        <f t="shared" si="3"/>
        <v>'12',</v>
      </c>
      <c r="AE21" t="str">
        <f t="shared" si="3"/>
        <v>'38734',</v>
      </c>
      <c r="AF21" t="str">
        <f t="shared" si="2"/>
        <v>'694597',</v>
      </c>
      <c r="AG21" t="str">
        <f t="shared" si="2"/>
        <v>'560505',</v>
      </c>
      <c r="AH21" t="str">
        <f t="shared" si="2"/>
        <v>'428504',</v>
      </c>
      <c r="AI21" t="str">
        <f t="shared" si="2"/>
        <v>'252853',</v>
      </c>
      <c r="AJ21" t="str">
        <f t="shared" si="2"/>
        <v>'22h:46m:53',</v>
      </c>
      <c r="AK21" t="str">
        <f t="shared" si="2"/>
        <v>'82013',</v>
      </c>
      <c r="AL21" t="str">
        <f t="shared" si="2"/>
        <v>'Farm Lv12',</v>
      </c>
      <c r="AM21" t="str">
        <f t="shared" si="2"/>
        <v>'',</v>
      </c>
      <c r="AN21" t="str">
        <f t="shared" si="4"/>
        <v>'0');</v>
      </c>
      <c r="AP21" t="str">
        <f t="shared" si="5"/>
        <v>INSERT INTO `Mounted`(`Level`, `MightBonus`, `FoodCost`, `WoodCost`, `StoneCost`, `MetalCost`, `TimeMin`, `TimeInt`, `Required`, `Unlock`, `Unlock_ID`) VALUES ('12','38734','694597','560505','428504','252853','22h:46m:53','82013','Farm Lv12','','0');</v>
      </c>
    </row>
    <row r="22" spans="1:42" x14ac:dyDescent="0.25">
      <c r="A22" s="6">
        <v>13</v>
      </c>
      <c r="B22" s="9">
        <v>96826</v>
      </c>
      <c r="C22" s="6">
        <v>1736465</v>
      </c>
      <c r="D22" s="6">
        <v>1401251</v>
      </c>
      <c r="E22" s="6">
        <v>1071249</v>
      </c>
      <c r="F22" s="6">
        <v>632114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`mounted` SET `MightBonus`='96826' WHERE `Level`='13';</v>
      </c>
      <c r="O22" t="str">
        <f t="shared" si="1"/>
        <v>UPDATE `mounted` SET `FoodCost`='1736465' WHERE `Level`='13';</v>
      </c>
      <c r="P22" t="str">
        <f t="shared" si="1"/>
        <v>UPDATE `mounted` SET `WoodCost`='1401251' WHERE `Level`='13';</v>
      </c>
      <c r="Q22" t="str">
        <f t="shared" si="1"/>
        <v>UPDATE `mounted` SET `StoneCost`='1071249' WHERE `Level`='13';</v>
      </c>
      <c r="R22" t="str">
        <f t="shared" si="1"/>
        <v>UPDATE `mounted` SET `MetalCost`='632114' WHERE `Level`='13';</v>
      </c>
      <c r="S22" t="str">
        <f t="shared" si="1"/>
        <v>UPDATE `mounted` SET `TimeMin`='2d 8h:57m:12' WHERE `Level`='13';</v>
      </c>
      <c r="T22" t="str">
        <f t="shared" si="1"/>
        <v>UPDATE `mounted` SET `TimeInt`='205032' WHERE `Level`='13';</v>
      </c>
      <c r="U22" t="str">
        <f t="shared" si="1"/>
        <v>UPDATE `mounted` SET `Required`='Farm Lv13' WHERE `Level`='13';</v>
      </c>
      <c r="V22" t="str">
        <f t="shared" si="1"/>
        <v>UPDATE `mounted` SET `Unlock`='' WHERE `Level`='13';</v>
      </c>
      <c r="W22" t="str">
        <f t="shared" si="1"/>
        <v>UPDATE `mounted` SET `Unlock_ID`='0' WHERE `Level`='13';</v>
      </c>
      <c r="AC22" t="s">
        <v>393</v>
      </c>
      <c r="AD22" t="str">
        <f t="shared" si="3"/>
        <v>'13',</v>
      </c>
      <c r="AE22" t="str">
        <f t="shared" si="3"/>
        <v>'96826',</v>
      </c>
      <c r="AF22" t="str">
        <f t="shared" si="2"/>
        <v>'1736465',</v>
      </c>
      <c r="AG22" t="str">
        <f t="shared" si="2"/>
        <v>'1401251',</v>
      </c>
      <c r="AH22" t="str">
        <f t="shared" si="2"/>
        <v>'1071249',</v>
      </c>
      <c r="AI22" t="str">
        <f t="shared" si="2"/>
        <v>'632114',</v>
      </c>
      <c r="AJ22" t="str">
        <f t="shared" si="2"/>
        <v>'2d 8h:57m:12',</v>
      </c>
      <c r="AK22" t="str">
        <f t="shared" si="2"/>
        <v>'205032',</v>
      </c>
      <c r="AL22" t="str">
        <f t="shared" si="2"/>
        <v>'Farm Lv13',</v>
      </c>
      <c r="AM22" t="str">
        <f t="shared" si="2"/>
        <v>'',</v>
      </c>
      <c r="AN22" t="str">
        <f t="shared" si="4"/>
        <v>'0');</v>
      </c>
      <c r="AP22" t="str">
        <f t="shared" si="5"/>
        <v>INSERT INTO `Mounted`(`Level`, `MightBonus`, `FoodCost`, `WoodCost`, `StoneCost`, `MetalCost`, `TimeMin`, `TimeInt`, `Required`, `Unlock`, `Unlock_ID`) VALUES ('13','96826','1736465','1401251','1071249','632114','2d 8h:57m:12','205032','Farm Lv13','','0');</v>
      </c>
    </row>
    <row r="23" spans="1:42" x14ac:dyDescent="0.25">
      <c r="A23" s="6">
        <v>14</v>
      </c>
      <c r="B23" s="9">
        <v>290467</v>
      </c>
      <c r="C23" s="6">
        <v>5209350</v>
      </c>
      <c r="D23" s="6">
        <v>4203721</v>
      </c>
      <c r="E23" s="6">
        <v>3213709</v>
      </c>
      <c r="F23" s="6">
        <v>1896344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`mounted` SET `MightBonus`='290467' WHERE `Level`='14';</v>
      </c>
      <c r="O23" t="str">
        <f t="shared" si="1"/>
        <v>UPDATE `mounted` SET `FoodCost`='5209350' WHERE `Level`='14';</v>
      </c>
      <c r="P23" t="str">
        <f t="shared" si="1"/>
        <v>UPDATE `mounted` SET `WoodCost`='4203721' WHERE `Level`='14';</v>
      </c>
      <c r="Q23" t="str">
        <f t="shared" si="1"/>
        <v>UPDATE `mounted` SET `StoneCost`='3213709' WHERE `Level`='14';</v>
      </c>
      <c r="R23" t="str">
        <f t="shared" si="1"/>
        <v>UPDATE `mounted` SET `MetalCost`='1896344' WHERE `Level`='14';</v>
      </c>
      <c r="S23" t="str">
        <f t="shared" si="1"/>
        <v>UPDATE `mounted` SET `TimeMin`='7d 2h:51m:34' WHERE `Level`='14';</v>
      </c>
      <c r="T23" t="str">
        <f t="shared" si="1"/>
        <v>UPDATE `mounted` SET `TimeInt`='615094' WHERE `Level`='14';</v>
      </c>
      <c r="U23" t="str">
        <f t="shared" si="1"/>
        <v>UPDATE `mounted` SET `Required`='Farm Lv14' WHERE `Level`='14';</v>
      </c>
      <c r="V23" t="str">
        <f t="shared" si="1"/>
        <v>UPDATE `mounted` SET `Unlock`='' WHERE `Level`='14';</v>
      </c>
      <c r="W23" t="str">
        <f t="shared" si="1"/>
        <v>UPDATE `mounted` SET `Unlock_ID`='0' WHERE `Level`='14';</v>
      </c>
      <c r="AC23" t="s">
        <v>393</v>
      </c>
      <c r="AD23" t="str">
        <f t="shared" si="3"/>
        <v>'14',</v>
      </c>
      <c r="AE23" t="str">
        <f t="shared" si="3"/>
        <v>'290467',</v>
      </c>
      <c r="AF23" t="str">
        <f t="shared" si="2"/>
        <v>'5209350',</v>
      </c>
      <c r="AG23" t="str">
        <f t="shared" si="2"/>
        <v>'4203721',</v>
      </c>
      <c r="AH23" t="str">
        <f t="shared" si="2"/>
        <v>'3213709',</v>
      </c>
      <c r="AI23" t="str">
        <f t="shared" si="2"/>
        <v>'1896344',</v>
      </c>
      <c r="AJ23" t="str">
        <f t="shared" si="2"/>
        <v>'7d 2h:51m:34',</v>
      </c>
      <c r="AK23" t="str">
        <f t="shared" si="2"/>
        <v>'615094',</v>
      </c>
      <c r="AL23" t="str">
        <f t="shared" si="2"/>
        <v>'Farm Lv14',</v>
      </c>
      <c r="AM23" t="str">
        <f t="shared" si="2"/>
        <v>'',</v>
      </c>
      <c r="AN23" t="str">
        <f t="shared" si="4"/>
        <v>'0');</v>
      </c>
      <c r="AP23" t="str">
        <f t="shared" si="5"/>
        <v>INSERT INTO `Mounted`(`Level`, `MightBonus`, `FoodCost`, `WoodCost`, `StoneCost`, `MetalCost`, `TimeMin`, `TimeInt`, `Required`, `Unlock`, `Unlock_ID`) VALUES ('14','290467','5209350','4203721','3213709','1896344','7d 2h:51m:34','615094','Farm Lv14','','0');</v>
      </c>
    </row>
    <row r="24" spans="1:42" x14ac:dyDescent="0.25">
      <c r="A24" s="6">
        <v>15</v>
      </c>
      <c r="B24" s="9">
        <v>580928</v>
      </c>
      <c r="C24" s="6">
        <v>10418685</v>
      </c>
      <c r="D24" s="6">
        <v>8407407</v>
      </c>
      <c r="E24" s="6">
        <v>6427353</v>
      </c>
      <c r="F24" s="6">
        <v>3792703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`mounted` SET `MightBonus`='580928' WHERE `Level`='15';</v>
      </c>
      <c r="O24" t="str">
        <f t="shared" si="1"/>
        <v>UPDATE `mounted` SET `FoodCost`='10418685' WHERE `Level`='15';</v>
      </c>
      <c r="P24" t="str">
        <f t="shared" si="1"/>
        <v>UPDATE `mounted` SET `WoodCost`='8407407' WHERE `Level`='15';</v>
      </c>
      <c r="Q24" t="str">
        <f t="shared" si="1"/>
        <v>UPDATE `mounted` SET `StoneCost`='6427353' WHERE `Level`='15';</v>
      </c>
      <c r="R24" t="str">
        <f t="shared" si="1"/>
        <v>UPDATE `mounted` SET `MetalCost`='3792703' WHERE `Level`='15';</v>
      </c>
      <c r="S24" t="str">
        <f t="shared" si="1"/>
        <v>UPDATE `mounted` SET `TimeMin`='14d 5h:43m:08' WHERE `Level`='15';</v>
      </c>
      <c r="T24" t="str">
        <f t="shared" si="1"/>
        <v>UPDATE `mounted` SET `TimeInt`='1230188' WHERE `Level`='15';</v>
      </c>
      <c r="U24" t="str">
        <f t="shared" si="1"/>
        <v>UPDATE `mounted` SET `Required`='Farm Lv15' WHERE `Level`='15';</v>
      </c>
      <c r="V24" t="str">
        <f t="shared" si="1"/>
        <v>UPDATE `mounted` SET `Unlock`='' WHERE `Level`='15';</v>
      </c>
      <c r="W24" t="str">
        <f t="shared" si="1"/>
        <v>UPDATE `mounted` SET `Unlock_ID`='0' WHERE `Level`='15';</v>
      </c>
      <c r="AC24" t="s">
        <v>393</v>
      </c>
      <c r="AD24" t="str">
        <f t="shared" si="3"/>
        <v>'15',</v>
      </c>
      <c r="AE24" t="str">
        <f t="shared" si="3"/>
        <v>'580928',</v>
      </c>
      <c r="AF24" t="str">
        <f t="shared" si="2"/>
        <v>'10418685',</v>
      </c>
      <c r="AG24" t="str">
        <f t="shared" si="2"/>
        <v>'8407407',</v>
      </c>
      <c r="AH24" t="str">
        <f t="shared" si="2"/>
        <v>'6427353',</v>
      </c>
      <c r="AI24" t="str">
        <f t="shared" si="2"/>
        <v>'3792703',</v>
      </c>
      <c r="AJ24" t="str">
        <f t="shared" si="2"/>
        <v>'14d 5h:43m:08',</v>
      </c>
      <c r="AK24" t="str">
        <f t="shared" si="2"/>
        <v>'1230188',</v>
      </c>
      <c r="AL24" t="str">
        <f t="shared" si="2"/>
        <v>'Farm Lv15',</v>
      </c>
      <c r="AM24" t="str">
        <f t="shared" si="2"/>
        <v>'',</v>
      </c>
      <c r="AN24" t="str">
        <f t="shared" si="4"/>
        <v>'0');</v>
      </c>
      <c r="AP24" t="str">
        <f t="shared" si="5"/>
        <v>INSERT INTO `Mounted`(`Level`, `MightBonus`, `FoodCost`, `WoodCost`, `StoneCost`, `MetalCost`, `TimeMin`, `TimeInt`, `Required`, `Unlock`, `Unlock_ID`) VALUES ('15','580928','10418685','8407407','6427353','3792703','14d 5h:43m:08','1230188','Farm Lv15','','0');</v>
      </c>
    </row>
    <row r="25" spans="1:42" x14ac:dyDescent="0.25">
      <c r="A25" s="6">
        <v>16</v>
      </c>
      <c r="B25" s="9">
        <v>871389</v>
      </c>
      <c r="C25" s="6">
        <v>15628021</v>
      </c>
      <c r="D25" s="6">
        <v>12611083</v>
      </c>
      <c r="E25" s="6">
        <v>9641027</v>
      </c>
      <c r="F25" s="6">
        <v>5689052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`mounted` SET `MightBonus`='871389' WHERE `Level`='16';</v>
      </c>
      <c r="O25" t="str">
        <f t="shared" si="1"/>
        <v>UPDATE `mounted` SET `FoodCost`='15628021' WHERE `Level`='16';</v>
      </c>
      <c r="P25" t="str">
        <f t="shared" si="1"/>
        <v>UPDATE `mounted` SET `WoodCost`='12611083' WHERE `Level`='16';</v>
      </c>
      <c r="Q25" t="str">
        <f t="shared" si="1"/>
        <v>UPDATE `mounted` SET `StoneCost`='9641027' WHERE `Level`='16';</v>
      </c>
      <c r="R25" t="str">
        <f t="shared" si="1"/>
        <v>UPDATE `mounted` SET `MetalCost`='5689052' WHERE `Level`='16';</v>
      </c>
      <c r="S25" t="str">
        <f t="shared" si="1"/>
        <v>UPDATE `mounted` SET `TimeMin`='21d 8h:34m:42' WHERE `Level`='16';</v>
      </c>
      <c r="T25" t="str">
        <f t="shared" si="1"/>
        <v>UPDATE `mounted` SET `TimeInt`='1845282' WHERE `Level`='16';</v>
      </c>
      <c r="U25" t="str">
        <f t="shared" si="1"/>
        <v>UPDATE `mounted` SET `Required`='Farm Lv16' WHERE `Level`='16';</v>
      </c>
      <c r="V25" t="str">
        <f t="shared" si="1"/>
        <v>UPDATE `mounted` SET `Unlock`='' WHERE `Level`='16';</v>
      </c>
      <c r="W25" t="str">
        <f t="shared" si="1"/>
        <v>UPDATE `mounted` SET `Unlock_ID`='0' WHERE `Level`='16';</v>
      </c>
      <c r="AC25" t="s">
        <v>393</v>
      </c>
      <c r="AD25" t="str">
        <f t="shared" si="3"/>
        <v>'16',</v>
      </c>
      <c r="AE25" t="str">
        <f t="shared" si="3"/>
        <v>'871389',</v>
      </c>
      <c r="AF25" t="str">
        <f t="shared" si="2"/>
        <v>'15628021',</v>
      </c>
      <c r="AG25" t="str">
        <f t="shared" si="2"/>
        <v>'12611083',</v>
      </c>
      <c r="AH25" t="str">
        <f t="shared" si="2"/>
        <v>'9641027',</v>
      </c>
      <c r="AI25" t="str">
        <f t="shared" si="2"/>
        <v>'5689052',</v>
      </c>
      <c r="AJ25" t="str">
        <f t="shared" si="2"/>
        <v>'21d 8h:34m:42',</v>
      </c>
      <c r="AK25" t="str">
        <f t="shared" si="2"/>
        <v>'1845282',</v>
      </c>
      <c r="AL25" t="str">
        <f t="shared" si="2"/>
        <v>'Farm Lv16',</v>
      </c>
      <c r="AM25" t="str">
        <f t="shared" si="2"/>
        <v>'',</v>
      </c>
      <c r="AN25" t="str">
        <f t="shared" si="4"/>
        <v>'0');</v>
      </c>
      <c r="AP25" t="str">
        <f t="shared" si="5"/>
        <v>INSERT INTO `Mounted`(`Level`, `MightBonus`, `FoodCost`, `WoodCost`, `StoneCost`, `MetalCost`, `TimeMin`, `TimeInt`, `Required`, `Unlock`, `Unlock_ID`) VALUES ('16','871389','15628021','12611083','9641027','5689052','21d 8h:34m:42','1845282','Farm Lv16','','0');</v>
      </c>
    </row>
    <row r="26" spans="1:42" x14ac:dyDescent="0.25">
      <c r="A26" s="6">
        <v>17</v>
      </c>
      <c r="B26" s="9">
        <v>1742771</v>
      </c>
      <c r="C26" s="6">
        <v>31256018</v>
      </c>
      <c r="D26" s="6">
        <v>25222154</v>
      </c>
      <c r="E26" s="6">
        <v>19282045</v>
      </c>
      <c r="F26" s="6">
        <v>11378097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`mounted` SET `MightBonus`='1742771' WHERE `Level`='17';</v>
      </c>
      <c r="O26" t="str">
        <f t="shared" ref="O26:W29" si="6">CONCATENATE($M$9,C$9,$M$10,C26,$M$11,$A26,$M$12)</f>
        <v>UPDATE `mounted` SET `FoodCost`='31256018' WHERE `Level`='17';</v>
      </c>
      <c r="P26" t="str">
        <f t="shared" si="6"/>
        <v>UPDATE `mounted` SET `WoodCost`='25222154' WHERE `Level`='17';</v>
      </c>
      <c r="Q26" t="str">
        <f t="shared" si="6"/>
        <v>UPDATE `mounted` SET `StoneCost`='19282045' WHERE `Level`='17';</v>
      </c>
      <c r="R26" t="str">
        <f t="shared" si="6"/>
        <v>UPDATE `mounted` SET `MetalCost`='11378097' WHERE `Level`='17';</v>
      </c>
      <c r="S26" t="str">
        <f t="shared" si="6"/>
        <v>UPDATE `mounted` SET `TimeMin`='42d 17h:9m:23' WHERE `Level`='17';</v>
      </c>
      <c r="T26" t="str">
        <f t="shared" si="6"/>
        <v>UPDATE `mounted` SET `TimeInt`='3690563' WHERE `Level`='17';</v>
      </c>
      <c r="U26" t="str">
        <f t="shared" si="6"/>
        <v>UPDATE `mounted` SET `Required`='Farm Lv17' WHERE `Level`='17';</v>
      </c>
      <c r="V26" t="str">
        <f t="shared" si="6"/>
        <v>UPDATE `mounted` SET `Unlock`='' WHERE `Level`='17';</v>
      </c>
      <c r="W26" t="str">
        <f t="shared" si="6"/>
        <v>UPDATE `mounted` SET `Unlock_ID`='0' WHERE `Level`='17';</v>
      </c>
      <c r="AC26" t="s">
        <v>393</v>
      </c>
      <c r="AD26" t="str">
        <f t="shared" si="3"/>
        <v>'17',</v>
      </c>
      <c r="AE26" t="str">
        <f t="shared" si="3"/>
        <v>'1742771',</v>
      </c>
      <c r="AF26" t="str">
        <f t="shared" si="3"/>
        <v>'31256018',</v>
      </c>
      <c r="AG26" t="str">
        <f t="shared" si="3"/>
        <v>'25222154',</v>
      </c>
      <c r="AH26" t="str">
        <f t="shared" si="3"/>
        <v>'19282045',</v>
      </c>
      <c r="AI26" t="str">
        <f t="shared" si="3"/>
        <v>'11378097',</v>
      </c>
      <c r="AJ26" t="str">
        <f t="shared" si="3"/>
        <v>'42d 17h:9m:23',</v>
      </c>
      <c r="AK26" t="str">
        <f t="shared" si="3"/>
        <v>'3690563',</v>
      </c>
      <c r="AL26" t="str">
        <f t="shared" si="3"/>
        <v>'Farm Lv17',</v>
      </c>
      <c r="AM26" t="str">
        <f t="shared" si="3"/>
        <v>'',</v>
      </c>
      <c r="AN26" t="str">
        <f t="shared" si="4"/>
        <v>'0');</v>
      </c>
      <c r="AP26" t="str">
        <f t="shared" si="5"/>
        <v>INSERT INTO `Mounted`(`Level`, `MightBonus`, `FoodCost`, `WoodCost`, `StoneCost`, `MetalCost`, `TimeMin`, `TimeInt`, `Required`, `Unlock`, `Unlock_ID`) VALUES ('17','1742771','31256018','25222154','19282045','11378097','42d 17h:9m:23','3690563','Farm Lv17','','0');</v>
      </c>
    </row>
    <row r="27" spans="1:42" x14ac:dyDescent="0.25">
      <c r="A27" s="6">
        <v>18</v>
      </c>
      <c r="B27" s="9">
        <v>2614154</v>
      </c>
      <c r="C27" s="6">
        <v>46883816</v>
      </c>
      <c r="D27" s="6">
        <v>37833226</v>
      </c>
      <c r="E27" s="6">
        <v>28923312</v>
      </c>
      <c r="F27" s="6">
        <v>17067121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`mounted` SET `MightBonus`='2614154' WHERE `Level`='18';</v>
      </c>
      <c r="O27" t="str">
        <f t="shared" si="6"/>
        <v>UPDATE `mounted` SET `FoodCost`='46883816' WHERE `Level`='18';</v>
      </c>
      <c r="P27" t="str">
        <f t="shared" si="6"/>
        <v>UPDATE `mounted` SET `WoodCost`='37833226' WHERE `Level`='18';</v>
      </c>
      <c r="Q27" t="str">
        <f t="shared" si="6"/>
        <v>UPDATE `mounted` SET `StoneCost`='28923312' WHERE `Level`='18';</v>
      </c>
      <c r="R27" t="str">
        <f t="shared" si="6"/>
        <v>UPDATE `mounted` SET `MetalCost`='17067121' WHERE `Level`='18';</v>
      </c>
      <c r="S27" t="str">
        <f t="shared" si="6"/>
        <v>UPDATE `mounted` SET `TimeMin`='64d 1h:44m:4' WHERE `Level`='18';</v>
      </c>
      <c r="T27" t="str">
        <f t="shared" si="6"/>
        <v>UPDATE `mounted` SET `TimeInt`='5535844' WHERE `Level`='18';</v>
      </c>
      <c r="U27" t="str">
        <f t="shared" si="6"/>
        <v>UPDATE `mounted` SET `Required`='Farm Lv18' WHERE `Level`='18';</v>
      </c>
      <c r="V27" t="str">
        <f t="shared" si="6"/>
        <v>UPDATE `mounted` SET `Unlock`='' WHERE `Level`='18';</v>
      </c>
      <c r="W27" t="str">
        <f t="shared" si="6"/>
        <v>UPDATE `mounted` SET `Unlock_ID`='0' WHERE `Level`='18';</v>
      </c>
      <c r="AC27" t="s">
        <v>393</v>
      </c>
      <c r="AD27" t="str">
        <f t="shared" si="3"/>
        <v>'18',</v>
      </c>
      <c r="AE27" t="str">
        <f t="shared" si="3"/>
        <v>'2614154',</v>
      </c>
      <c r="AF27" t="str">
        <f t="shared" si="3"/>
        <v>'46883816',</v>
      </c>
      <c r="AG27" t="str">
        <f t="shared" si="3"/>
        <v>'37833226',</v>
      </c>
      <c r="AH27" t="str">
        <f t="shared" si="3"/>
        <v>'28923312',</v>
      </c>
      <c r="AI27" t="str">
        <f t="shared" si="3"/>
        <v>'17067121',</v>
      </c>
      <c r="AJ27" t="str">
        <f t="shared" si="3"/>
        <v>'64d 1h:44m:4',</v>
      </c>
      <c r="AK27" t="str">
        <f t="shared" si="3"/>
        <v>'5535844',</v>
      </c>
      <c r="AL27" t="str">
        <f t="shared" si="3"/>
        <v>'Farm Lv18',</v>
      </c>
      <c r="AM27" t="str">
        <f t="shared" si="3"/>
        <v>'',</v>
      </c>
      <c r="AN27" t="str">
        <f t="shared" si="4"/>
        <v>'0');</v>
      </c>
      <c r="AP27" t="str">
        <f t="shared" si="5"/>
        <v>INSERT INTO `Mounted`(`Level`, `MightBonus`, `FoodCost`, `WoodCost`, `StoneCost`, `MetalCost`, `TimeMin`, `TimeInt`, `Required`, `Unlock`, `Unlock_ID`) VALUES ('18','2614154','46883816','37833226','28923312','17067121','64d 1h:44m:4','5535844','Farm Lv18','','0');</v>
      </c>
    </row>
    <row r="28" spans="1:42" x14ac:dyDescent="0.25">
      <c r="A28" s="6">
        <v>19</v>
      </c>
      <c r="B28" s="9">
        <v>5228303</v>
      </c>
      <c r="C28" s="6">
        <v>93767967</v>
      </c>
      <c r="D28" s="6">
        <v>75665847</v>
      </c>
      <c r="E28" s="6">
        <v>57846819</v>
      </c>
      <c r="F28" s="6">
        <v>34134278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`mounted` SET `MightBonus`='5228303' WHERE `Level`='19';</v>
      </c>
      <c r="O28" t="str">
        <f t="shared" si="6"/>
        <v>UPDATE `mounted` SET `FoodCost`='93767967' WHERE `Level`='19';</v>
      </c>
      <c r="P28" t="str">
        <f t="shared" si="6"/>
        <v>UPDATE `mounted` SET `WoodCost`='75665847' WHERE `Level`='19';</v>
      </c>
      <c r="Q28" t="str">
        <f t="shared" si="6"/>
        <v>UPDATE `mounted` SET `StoneCost`='57846819' WHERE `Level`='19';</v>
      </c>
      <c r="R28" t="str">
        <f t="shared" si="6"/>
        <v>UPDATE `mounted` SET `MetalCost`='34134278' WHERE `Level`='19';</v>
      </c>
      <c r="S28" t="str">
        <f t="shared" si="6"/>
        <v>UPDATE `mounted` SET `TimeMin`='128d 3h:28m:8' WHERE `Level`='19';</v>
      </c>
      <c r="T28" t="str">
        <f t="shared" si="6"/>
        <v>UPDATE `mounted` SET `TimeInt`='11071688' WHERE `Level`='19';</v>
      </c>
      <c r="U28" t="str">
        <f t="shared" si="6"/>
        <v>UPDATE `mounted` SET `Required`='Farm Lv19' WHERE `Level`='19';</v>
      </c>
      <c r="V28" t="str">
        <f t="shared" si="6"/>
        <v>UPDATE `mounted` SET `Unlock`='' WHERE `Level`='19';</v>
      </c>
      <c r="W28" t="str">
        <f t="shared" si="6"/>
        <v>UPDATE `mounted` SET `Unlock_ID`='0' WHERE `Level`='19';</v>
      </c>
      <c r="AC28" t="s">
        <v>393</v>
      </c>
      <c r="AD28" t="str">
        <f t="shared" si="3"/>
        <v>'19',</v>
      </c>
      <c r="AE28" t="str">
        <f t="shared" si="3"/>
        <v>'5228303',</v>
      </c>
      <c r="AF28" t="str">
        <f t="shared" si="3"/>
        <v>'93767967',</v>
      </c>
      <c r="AG28" t="str">
        <f t="shared" si="3"/>
        <v>'75665847',</v>
      </c>
      <c r="AH28" t="str">
        <f t="shared" si="3"/>
        <v>'57846819',</v>
      </c>
      <c r="AI28" t="str">
        <f t="shared" si="3"/>
        <v>'34134278',</v>
      </c>
      <c r="AJ28" t="str">
        <f t="shared" si="3"/>
        <v>'128d 3h:28m:8',</v>
      </c>
      <c r="AK28" t="str">
        <f t="shared" si="3"/>
        <v>'11071688',</v>
      </c>
      <c r="AL28" t="str">
        <f t="shared" si="3"/>
        <v>'Farm Lv19',</v>
      </c>
      <c r="AM28" t="str">
        <f t="shared" si="3"/>
        <v>'',</v>
      </c>
      <c r="AN28" t="str">
        <f t="shared" si="4"/>
        <v>'0');</v>
      </c>
      <c r="AP28" t="str">
        <f t="shared" si="5"/>
        <v>INSERT INTO `Mounted`(`Level`, `MightBonus`, `FoodCost`, `WoodCost`, `StoneCost`, `MetalCost`, `TimeMin`, `TimeInt`, `Required`, `Unlock`, `Unlock_ID`) VALUES ('19','5228303','93767967','75665847','57846819','34134278','128d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1">
        <v>29</v>
      </c>
      <c r="N29" t="str">
        <f t="shared" si="0"/>
        <v>UPDATE `mounted` SET `MightBonus`='0' WHERE `Level`='20';</v>
      </c>
      <c r="O29" t="str">
        <f t="shared" si="6"/>
        <v>UPDATE `mounted` SET `FoodCost`='0' WHERE `Level`='20';</v>
      </c>
      <c r="P29" t="str">
        <f t="shared" si="6"/>
        <v>UPDATE `mounted` SET `WoodCost`='0' WHERE `Level`='20';</v>
      </c>
      <c r="Q29" t="str">
        <f t="shared" si="6"/>
        <v>UPDATE `mounted` SET `StoneCost`='0' WHERE `Level`='20';</v>
      </c>
      <c r="R29" t="str">
        <f t="shared" si="6"/>
        <v>UPDATE `mounted` SET `MetalCost`='0' WHERE `Level`='20';</v>
      </c>
      <c r="S29" t="str">
        <f t="shared" si="6"/>
        <v>UPDATE `mounted` SET `TimeMin`='0' WHERE `Level`='20';</v>
      </c>
      <c r="T29" t="str">
        <f t="shared" si="6"/>
        <v>UPDATE `mounted` SET `TimeInt`='0' WHERE `Level`='20';</v>
      </c>
      <c r="U29" t="str">
        <f t="shared" si="6"/>
        <v>UPDATE `mounted` SET `Required`='' WHERE `Level`='20';</v>
      </c>
      <c r="V29" t="str">
        <f t="shared" si="6"/>
        <v>UPDATE `mounted` SET `Unlock`='War Stormer' WHERE `Level`='20';</v>
      </c>
      <c r="W29" t="str">
        <f t="shared" si="6"/>
        <v>UPDATE `mounted` SET `Unlock_ID`='29' WHERE `Level`='20';</v>
      </c>
      <c r="AC29" t="s">
        <v>393</v>
      </c>
      <c r="AD29" t="str">
        <f t="shared" si="3"/>
        <v>'20',</v>
      </c>
      <c r="AE29" t="str">
        <f t="shared" si="3"/>
        <v>'0',</v>
      </c>
      <c r="AF29" t="str">
        <f t="shared" si="3"/>
        <v>'0',</v>
      </c>
      <c r="AG29" t="str">
        <f t="shared" si="3"/>
        <v>'0',</v>
      </c>
      <c r="AH29" t="str">
        <f t="shared" si="3"/>
        <v>'0',</v>
      </c>
      <c r="AI29" t="str">
        <f t="shared" si="3"/>
        <v>'0',</v>
      </c>
      <c r="AJ29" t="str">
        <f t="shared" si="3"/>
        <v>'0',</v>
      </c>
      <c r="AK29" t="str">
        <f t="shared" si="3"/>
        <v>'0',</v>
      </c>
      <c r="AL29" t="str">
        <f t="shared" si="3"/>
        <v>'',</v>
      </c>
      <c r="AM29" t="str">
        <f t="shared" si="3"/>
        <v>'War Stormer',</v>
      </c>
      <c r="AN29" t="str">
        <f t="shared" si="4"/>
        <v>'29');</v>
      </c>
      <c r="AP29" t="str">
        <f t="shared" si="5"/>
        <v>INSERT INTO `Mounted`(`Level`, `MightBonus`, `FoodCost`, `WoodCost`, `StoneCost`, `MetalCost`, `TimeMin`, `TimeInt`, `Required`, `Unlock`, `Unlock_ID`) VALUES ('20','0','0','0','0','0','0','0','','War Stormer','29');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141</v>
      </c>
      <c r="B32" s="21" t="s">
        <v>364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374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  <c r="AK34" t="s">
        <v>402</v>
      </c>
    </row>
    <row r="35" spans="1:55" x14ac:dyDescent="0.25">
      <c r="A35" s="18">
        <v>1</v>
      </c>
      <c r="B35" s="73">
        <v>100</v>
      </c>
      <c r="C35" s="120">
        <v>170</v>
      </c>
      <c r="D35" s="18">
        <v>2.15</v>
      </c>
      <c r="E35" s="18">
        <v>1.1000000000000001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7">CONCATENATE($Q$34,R$34,$Q$35,C35,$Q$36,$A35,$Q$37)</f>
        <v>UPDATE `Buffaloman SET `MightBonus`='170' WHERE `Level`='1';</v>
      </c>
      <c r="S35" t="str">
        <f t="shared" ref="S35:S54" si="8">CONCATENATE($Q$34,S$34,$Q$35,D35,$Q$36,$A35,$Q$37)</f>
        <v>UPDATE `Buffaloman SET `Attack`='2.15' WHERE `Level`='1';</v>
      </c>
      <c r="T35" t="str">
        <f t="shared" ref="T35:AD50" si="9">CONCATENATE($Q$34,T$34,$Q$35,E35,$Q$36,$A35,$Q$37)</f>
        <v>UPDATE `Buffaloman SET `Defend`='1.1' WHERE `Level`='1';</v>
      </c>
      <c r="U35" t="str">
        <f t="shared" si="9"/>
        <v>UPDATE `Buffaloman SET `Health`='7.2' WHERE `Level`='1';</v>
      </c>
      <c r="V35" t="str">
        <f t="shared" si="9"/>
        <v>UPDATE `Buffaloman SET `FoodCost`='1890' WHERE `Level`='1';</v>
      </c>
      <c r="W35" t="str">
        <f t="shared" si="9"/>
        <v>UPDATE `Buffaloman SET `WoodCost`='1470' WHERE `Level`='1';</v>
      </c>
      <c r="X35" t="str">
        <f t="shared" si="9"/>
        <v>UPDATE `Buffaloman SET `StoneCost`='3260' WHERE `Level`='1';</v>
      </c>
      <c r="Y35" t="str">
        <f t="shared" si="9"/>
        <v>UPDATE `Buffaloman SET `MetalCost`='1810' WHERE `Level`='1';</v>
      </c>
      <c r="Z35" t="str">
        <f t="shared" si="9"/>
        <v>UPDATE `Buffaloman SET `TimeMin`='06m:00' WHERE `Level`='1';</v>
      </c>
      <c r="AA35" t="str">
        <f t="shared" si="9"/>
        <v>UPDATE `Buffaloman SET `TimeInt`='360' WHERE `Level`='1';</v>
      </c>
      <c r="AB35" t="str">
        <f t="shared" si="9"/>
        <v>UPDATE `Buffaloman SET `Required`='' WHERE `Level`='1';</v>
      </c>
      <c r="AC35" t="str">
        <f t="shared" si="9"/>
        <v>UPDATE `Buffaloman SET `Required_ID`='0' WHERE `Level`='1';</v>
      </c>
      <c r="AD35" t="str">
        <f t="shared" si="9"/>
        <v>UPDATE `Buffaloman SET `RequiredLevel`='0' WHERE `Level`='1';</v>
      </c>
      <c r="AK35" t="s">
        <v>402</v>
      </c>
      <c r="AL35" t="str">
        <f>CONCATENATE("'",A35,"',")</f>
        <v>'1',</v>
      </c>
      <c r="AM35" t="str">
        <f t="shared" ref="AM35:AT50" si="10">CONCATENATE("'",B35,"',")</f>
        <v>'100',</v>
      </c>
      <c r="AN35" t="str">
        <f t="shared" si="10"/>
        <v>'170',</v>
      </c>
      <c r="AO35" t="str">
        <f t="shared" si="10"/>
        <v>'2.15',</v>
      </c>
      <c r="AP35" t="str">
        <f t="shared" si="10"/>
        <v>'1.1',</v>
      </c>
      <c r="AQ35" t="str">
        <f t="shared" si="10"/>
        <v>'7.2',</v>
      </c>
      <c r="AR35" t="str">
        <f t="shared" si="10"/>
        <v>'1890',</v>
      </c>
      <c r="AS35" t="str">
        <f t="shared" si="10"/>
        <v>'1470',</v>
      </c>
      <c r="AT35" t="str">
        <f>CONCATENATE("'",I35,"',")</f>
        <v>'3260',</v>
      </c>
      <c r="AU35" t="str">
        <f t="shared" ref="AU35:AZ50" si="11">CONCATENATE("'",J35,"',")</f>
        <v>'1810',</v>
      </c>
      <c r="AV35" t="str">
        <f t="shared" si="11"/>
        <v>'06m:00',</v>
      </c>
      <c r="AW35" t="str">
        <f t="shared" si="11"/>
        <v>'360',</v>
      </c>
      <c r="AX35" t="str">
        <f t="shared" si="11"/>
        <v>'',</v>
      </c>
      <c r="AY35" t="str">
        <f t="shared" si="11"/>
        <v>'0',</v>
      </c>
      <c r="AZ35" t="str">
        <f t="shared" si="11"/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`Buffaloman`(`Level`, `TrainingTime`, `MightBonus`, `Attack`, `Defend`, `Health`, `FoodCost`, `WoodCost`, `StoneCost`, `MetalCost`, `TimeMin`, `TimeInt`, `Required`, `Required_ID`, `RequiredLevel`, `Unlock_ID`) VALUES ('1','100','170','2.15','1.1','7.2','1890','1470','3260','1810','06m:00','360','','0','0','0');</v>
      </c>
    </row>
    <row r="36" spans="1:55" x14ac:dyDescent="0.25">
      <c r="A36" s="18">
        <v>2</v>
      </c>
      <c r="B36" s="73">
        <v>96</v>
      </c>
      <c r="C36" s="120">
        <v>424</v>
      </c>
      <c r="D36" s="18">
        <v>2.2999999999999998</v>
      </c>
      <c r="E36" s="18">
        <v>1.1500000000000001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7"/>
        <v>UPDATE `Buffaloman SET `MightBonus`='424' WHERE `Level`='2';</v>
      </c>
      <c r="S36" t="str">
        <f t="shared" si="8"/>
        <v>UPDATE `Buffaloman SET `Attack`='2.3' WHERE `Level`='2';</v>
      </c>
      <c r="T36" t="str">
        <f t="shared" si="9"/>
        <v>UPDATE `Buffaloman SET `Defend`='1.15' WHERE `Level`='2';</v>
      </c>
      <c r="U36" t="str">
        <f t="shared" si="9"/>
        <v>UPDATE `Buffaloman SET `Health`='7.45' WHERE `Level`='2';</v>
      </c>
      <c r="V36" t="str">
        <f t="shared" si="9"/>
        <v>UPDATE `Buffaloman SET `FoodCost`='4854' WHERE `Level`='2';</v>
      </c>
      <c r="W36" t="str">
        <f t="shared" si="9"/>
        <v>UPDATE `Buffaloman SET `WoodCost`='4767' WHERE `Level`='2';</v>
      </c>
      <c r="X36" t="str">
        <f t="shared" si="9"/>
        <v>UPDATE `Buffaloman SET `StoneCost`='6808' WHERE `Level`='2';</v>
      </c>
      <c r="Y36" t="str">
        <f t="shared" si="9"/>
        <v>UPDATE `Buffaloman SET `MetalCost`='4718' WHERE `Level`='2';</v>
      </c>
      <c r="Z36" t="str">
        <f t="shared" si="9"/>
        <v>UPDATE `Buffaloman SET `TimeMin`='15m:00' WHERE `Level`='2';</v>
      </c>
      <c r="AA36" t="str">
        <f t="shared" si="9"/>
        <v>UPDATE `Buffaloman SET `TimeInt`='900' WHERE `Level`='2';</v>
      </c>
      <c r="AB36" t="str">
        <f t="shared" si="9"/>
        <v>UPDATE `Buffaloman SET `Required`='' WHERE `Level`='2';</v>
      </c>
      <c r="AC36" t="str">
        <f t="shared" si="9"/>
        <v>UPDATE `Buffaloman SET `Required_ID`='0' WHERE `Level`='2';</v>
      </c>
      <c r="AD36" t="str">
        <f t="shared" si="9"/>
        <v>UPDATE `Buffaloman SET `RequiredLevel`='0' WHERE `Level`='2';</v>
      </c>
      <c r="AK36" t="s">
        <v>402</v>
      </c>
      <c r="AL36" t="str">
        <f t="shared" ref="AL36:AZ54" si="12">CONCATENATE("'",A36,"',")</f>
        <v>'2',</v>
      </c>
      <c r="AM36" t="str">
        <f t="shared" si="10"/>
        <v>'96',</v>
      </c>
      <c r="AN36" t="str">
        <f t="shared" si="10"/>
        <v>'424',</v>
      </c>
      <c r="AO36" t="str">
        <f t="shared" si="10"/>
        <v>'2.3',</v>
      </c>
      <c r="AP36" t="str">
        <f t="shared" si="10"/>
        <v>'1.15',</v>
      </c>
      <c r="AQ36" t="str">
        <f t="shared" si="10"/>
        <v>'7.45',</v>
      </c>
      <c r="AR36" t="str">
        <f t="shared" si="10"/>
        <v>'4854',</v>
      </c>
      <c r="AS36" t="str">
        <f t="shared" si="10"/>
        <v>'4767',</v>
      </c>
      <c r="AT36" t="str">
        <f t="shared" si="10"/>
        <v>'6808',</v>
      </c>
      <c r="AU36" t="str">
        <f t="shared" si="11"/>
        <v>'4718',</v>
      </c>
      <c r="AV36" t="str">
        <f t="shared" si="11"/>
        <v>'15m:00',</v>
      </c>
      <c r="AW36" t="str">
        <f t="shared" si="11"/>
        <v>'900',</v>
      </c>
      <c r="AX36" t="str">
        <f t="shared" si="11"/>
        <v>'',</v>
      </c>
      <c r="AY36" t="str">
        <f t="shared" si="11"/>
        <v>'0',</v>
      </c>
      <c r="AZ36" t="str">
        <f t="shared" si="11"/>
        <v>'0',</v>
      </c>
      <c r="BA36" t="str">
        <f t="shared" ref="BA36:BA54" si="13">CONCATENATE("'",P36,"');")</f>
        <v>'0');</v>
      </c>
      <c r="BC36" t="str">
        <f t="shared" ref="BC36:BC54" si="14">CONCATENATE(AK36,AL36,AM36,AN36,AO36,AP36,AQ36,AR36,AS36,AT36,AU36,AV36,AW36,AX36,AY36,AZ36,BA36)</f>
        <v>INSERT INTO `Buffaloman`(`Level`, `TrainingTime`, `MightBonus`, `Attack`, `Defend`, `Health`, `FoodCost`, `WoodCost`, `StoneCost`, `MetalCost`, `TimeMin`, `TimeInt`, `Required`, `Required_ID`, `RequiredLevel`, `Unlock_ID`) VALUES ('2','96','424','2.3','1.15','7.45','4854','4767','6808','4718','15m:00','900','','0','0','0');</v>
      </c>
    </row>
    <row r="37" spans="1:55" x14ac:dyDescent="0.25">
      <c r="A37" s="18">
        <v>3</v>
      </c>
      <c r="B37" s="73">
        <v>92</v>
      </c>
      <c r="C37" s="120">
        <v>680</v>
      </c>
      <c r="D37" s="18">
        <v>2.4499999999999997</v>
      </c>
      <c r="E37" s="18">
        <v>1.2000000000000002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7"/>
        <v>UPDATE `Buffaloman SET `MightBonus`='680' WHERE `Level`='3';</v>
      </c>
      <c r="S37" t="str">
        <f t="shared" si="8"/>
        <v>UPDATE `Buffaloman SET `Attack`='2.45' WHERE `Level`='3';</v>
      </c>
      <c r="T37" t="str">
        <f t="shared" si="9"/>
        <v>UPDATE `Buffaloman SET `Defend`='1.2' WHERE `Level`='3';</v>
      </c>
      <c r="U37" t="str">
        <f t="shared" si="9"/>
        <v>UPDATE `Buffaloman SET `Health`='7.65' WHERE `Level`='3';</v>
      </c>
      <c r="V37" t="str">
        <f t="shared" si="9"/>
        <v>UPDATE `Buffaloman SET `FoodCost`='7754' WHERE `Level`='3';</v>
      </c>
      <c r="W37" t="str">
        <f t="shared" si="9"/>
        <v>UPDATE `Buffaloman SET `WoodCost`='7725' WHERE `Level`='3';</v>
      </c>
      <c r="X37" t="str">
        <f t="shared" si="9"/>
        <v>UPDATE `Buffaloman SET `StoneCost`='10880' WHERE `Level`='3';</v>
      </c>
      <c r="Y37" t="str">
        <f t="shared" si="9"/>
        <v>UPDATE `Buffaloman SET `MetalCost`='7566' WHERE `Level`='3';</v>
      </c>
      <c r="Z37" t="str">
        <f t="shared" si="9"/>
        <v>UPDATE `Buffaloman SET `TimeMin`='24m:00' WHERE `Level`='3';</v>
      </c>
      <c r="AA37" t="str">
        <f t="shared" si="9"/>
        <v>UPDATE `Buffaloman SET `TimeInt`='1440' WHERE `Level`='3';</v>
      </c>
      <c r="AB37" t="str">
        <f t="shared" si="9"/>
        <v>UPDATE `Buffaloman SET `Required`='' WHERE `Level`='3';</v>
      </c>
      <c r="AC37" t="str">
        <f t="shared" si="9"/>
        <v>UPDATE `Buffaloman SET `Required_ID`='0' WHERE `Level`='3';</v>
      </c>
      <c r="AD37" t="str">
        <f t="shared" si="9"/>
        <v>UPDATE `Buffaloman SET `RequiredLevel`='0' WHERE `Level`='3';</v>
      </c>
      <c r="AK37" t="s">
        <v>402</v>
      </c>
      <c r="AL37" t="str">
        <f t="shared" si="12"/>
        <v>'3',</v>
      </c>
      <c r="AM37" t="str">
        <f t="shared" si="10"/>
        <v>'92',</v>
      </c>
      <c r="AN37" t="str">
        <f t="shared" si="10"/>
        <v>'680',</v>
      </c>
      <c r="AO37" t="str">
        <f t="shared" si="10"/>
        <v>'2.45',</v>
      </c>
      <c r="AP37" t="str">
        <f t="shared" si="10"/>
        <v>'1.2',</v>
      </c>
      <c r="AQ37" t="str">
        <f t="shared" si="10"/>
        <v>'7.65',</v>
      </c>
      <c r="AR37" t="str">
        <f t="shared" si="10"/>
        <v>'7754',</v>
      </c>
      <c r="AS37" t="str">
        <f t="shared" si="10"/>
        <v>'7725',</v>
      </c>
      <c r="AT37" t="str">
        <f t="shared" si="10"/>
        <v>'10880',</v>
      </c>
      <c r="AU37" t="str">
        <f t="shared" si="11"/>
        <v>'7566',</v>
      </c>
      <c r="AV37" t="str">
        <f t="shared" si="11"/>
        <v>'24m:00',</v>
      </c>
      <c r="AW37" t="str">
        <f t="shared" si="11"/>
        <v>'1440',</v>
      </c>
      <c r="AX37" t="str">
        <f t="shared" si="11"/>
        <v>'',</v>
      </c>
      <c r="AY37" t="str">
        <f t="shared" si="11"/>
        <v>'0',</v>
      </c>
      <c r="AZ37" t="str">
        <f t="shared" si="11"/>
        <v>'0',</v>
      </c>
      <c r="BA37" t="str">
        <f t="shared" si="13"/>
        <v>'0');</v>
      </c>
      <c r="BC3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('3','92','680','2.45','1.2','7.65','7754','7725','10880','7566','24m:00','1440','','0','0','0');</v>
      </c>
    </row>
    <row r="38" spans="1:55" x14ac:dyDescent="0.25">
      <c r="A38" s="18">
        <v>4</v>
      </c>
      <c r="B38" s="73">
        <v>88</v>
      </c>
      <c r="C38" s="120">
        <v>1699</v>
      </c>
      <c r="D38" s="18">
        <v>2.5999999999999996</v>
      </c>
      <c r="E38" s="18">
        <v>1.2500000000000002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7"/>
        <v>UPDATE `Buffaloman SET `MightBonus`='1699' WHERE `Level`='4';</v>
      </c>
      <c r="S38" t="str">
        <f t="shared" si="8"/>
        <v>UPDATE `Buffaloman SET `Attack`='2.6' WHERE `Level`='4';</v>
      </c>
      <c r="T38" t="str">
        <f t="shared" si="9"/>
        <v>UPDATE `Buffaloman SET `Defend`='1.25' WHERE `Level`='4';</v>
      </c>
      <c r="U38" t="str">
        <f t="shared" si="9"/>
        <v>UPDATE `Buffaloman SET `Health`='7.85' WHERE `Level`='4';</v>
      </c>
      <c r="V38" t="str">
        <f t="shared" si="9"/>
        <v>UPDATE `Buffaloman SET `FoodCost`='19306' WHERE `Level`='4';</v>
      </c>
      <c r="W38" t="str">
        <f t="shared" si="9"/>
        <v>UPDATE `Buffaloman SET `WoodCost`='18458' WHERE `Level`='4';</v>
      </c>
      <c r="X38" t="str">
        <f t="shared" si="9"/>
        <v>UPDATE `Buffaloman SET `StoneCost`='28172' WHERE `Level`='4';</v>
      </c>
      <c r="Y38" t="str">
        <f t="shared" si="9"/>
        <v>UPDATE `Buffaloman SET `MetalCost`='18962' WHERE `Level`='4';</v>
      </c>
      <c r="Z38" t="str">
        <f t="shared" si="9"/>
        <v>UPDATE `Buffaloman SET `TimeMin`='1h:00m:00' WHERE `Level`='4';</v>
      </c>
      <c r="AA38" t="str">
        <f t="shared" si="9"/>
        <v>UPDATE `Buffaloman SET `TimeInt`='3600' WHERE `Level`='4';</v>
      </c>
      <c r="AB38" t="str">
        <f t="shared" si="9"/>
        <v>UPDATE `Buffaloman SET `Required`='' WHERE `Level`='4';</v>
      </c>
      <c r="AC38" t="str">
        <f t="shared" si="9"/>
        <v>UPDATE `Buffaloman SET `Required_ID`='0' WHERE `Level`='4';</v>
      </c>
      <c r="AD38" t="str">
        <f t="shared" si="9"/>
        <v>UPDATE `Buffaloman SET `RequiredLevel`='0' WHERE `Level`='4';</v>
      </c>
      <c r="AK38" t="s">
        <v>402</v>
      </c>
      <c r="AL38" t="str">
        <f t="shared" si="12"/>
        <v>'4',</v>
      </c>
      <c r="AM38" t="str">
        <f t="shared" si="10"/>
        <v>'88',</v>
      </c>
      <c r="AN38" t="str">
        <f t="shared" si="10"/>
        <v>'1699',</v>
      </c>
      <c r="AO38" t="str">
        <f t="shared" si="10"/>
        <v>'2.6',</v>
      </c>
      <c r="AP38" t="str">
        <f t="shared" si="10"/>
        <v>'1.25',</v>
      </c>
      <c r="AQ38" t="str">
        <f t="shared" si="10"/>
        <v>'7.85',</v>
      </c>
      <c r="AR38" t="str">
        <f t="shared" si="10"/>
        <v>'19306',</v>
      </c>
      <c r="AS38" t="str">
        <f t="shared" si="10"/>
        <v>'18458',</v>
      </c>
      <c r="AT38" t="str">
        <f t="shared" si="10"/>
        <v>'28172',</v>
      </c>
      <c r="AU38" t="str">
        <f t="shared" si="11"/>
        <v>'18962',</v>
      </c>
      <c r="AV38" t="str">
        <f t="shared" si="11"/>
        <v>'1h:00m:00',</v>
      </c>
      <c r="AW38" t="str">
        <f t="shared" si="11"/>
        <v>'3600',</v>
      </c>
      <c r="AX38" t="str">
        <f t="shared" si="11"/>
        <v>'',</v>
      </c>
      <c r="AY38" t="str">
        <f t="shared" si="11"/>
        <v>'0',</v>
      </c>
      <c r="AZ38" t="str">
        <f t="shared" si="11"/>
        <v>'0',</v>
      </c>
      <c r="BA38" t="str">
        <f t="shared" si="13"/>
        <v>'0');</v>
      </c>
      <c r="BC3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('4','88','1699','2.6','1.25','7.85','19306','18458','28172','18962','1h:00m:00','3600','','0','0','0');</v>
      </c>
    </row>
    <row r="39" spans="1:55" x14ac:dyDescent="0.25">
      <c r="A39" s="18">
        <v>5</v>
      </c>
      <c r="B39" s="73">
        <v>84</v>
      </c>
      <c r="C39" s="120">
        <v>2549</v>
      </c>
      <c r="D39" s="18">
        <v>2.7499999999999996</v>
      </c>
      <c r="E39" s="18">
        <v>1.3000000000000003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7"/>
        <v>UPDATE `Buffaloman SET `MightBonus`='2549' WHERE `Level`='5';</v>
      </c>
      <c r="S39" t="str">
        <f t="shared" si="8"/>
        <v>UPDATE `Buffaloman SET `Attack`='2.75' WHERE `Level`='5';</v>
      </c>
      <c r="T39" t="str">
        <f t="shared" si="9"/>
        <v>UPDATE `Buffaloman SET `Defend`='1.3' WHERE `Level`='5';</v>
      </c>
      <c r="U39" t="str">
        <f t="shared" si="9"/>
        <v>UPDATE `Buffaloman SET `Health`='8.05' WHERE `Level`='5';</v>
      </c>
      <c r="V39" t="str">
        <f t="shared" si="9"/>
        <v>UPDATE `Buffaloman SET `FoodCost`='28974' WHERE `Level`='5';</v>
      </c>
      <c r="W39" t="str">
        <f t="shared" si="9"/>
        <v>UPDATE `Buffaloman SET `WoodCost`='28252' WHERE `Level`='5';</v>
      </c>
      <c r="X39" t="str">
        <f t="shared" si="9"/>
        <v>UPDATE `Buffaloman SET `StoneCost`='41748' WHERE `Level`='5';</v>
      </c>
      <c r="Y39" t="str">
        <f t="shared" si="9"/>
        <v>UPDATE `Buffaloman SET `MetalCost`='28408' WHERE `Level`='5';</v>
      </c>
      <c r="Z39" t="str">
        <f t="shared" si="9"/>
        <v>UPDATE `Buffaloman SET `TimeMin`='1h:30m:00' WHERE `Level`='5';</v>
      </c>
      <c r="AA39" t="str">
        <f t="shared" si="9"/>
        <v>UPDATE `Buffaloman SET `TimeInt`='5400' WHERE `Level`='5';</v>
      </c>
      <c r="AB39" t="str">
        <f t="shared" si="9"/>
        <v>UPDATE `Buffaloman SET `Required`='' WHERE `Level`='5';</v>
      </c>
      <c r="AC39" t="str">
        <f t="shared" si="9"/>
        <v>UPDATE `Buffaloman SET `Required_ID`='0' WHERE `Level`='5';</v>
      </c>
      <c r="AD39" t="str">
        <f t="shared" si="9"/>
        <v>UPDATE `Buffaloman SET `RequiredLevel`='0' WHERE `Level`='5';</v>
      </c>
      <c r="AK39" t="s">
        <v>402</v>
      </c>
      <c r="AL39" t="str">
        <f t="shared" si="12"/>
        <v>'5',</v>
      </c>
      <c r="AM39" t="str">
        <f t="shared" si="10"/>
        <v>'84',</v>
      </c>
      <c r="AN39" t="str">
        <f t="shared" si="10"/>
        <v>'2549',</v>
      </c>
      <c r="AO39" t="str">
        <f t="shared" si="10"/>
        <v>'2.75',</v>
      </c>
      <c r="AP39" t="str">
        <f t="shared" si="10"/>
        <v>'1.3',</v>
      </c>
      <c r="AQ39" t="str">
        <f t="shared" si="10"/>
        <v>'8.05',</v>
      </c>
      <c r="AR39" t="str">
        <f t="shared" si="10"/>
        <v>'28974',</v>
      </c>
      <c r="AS39" t="str">
        <f t="shared" si="10"/>
        <v>'28252',</v>
      </c>
      <c r="AT39" t="str">
        <f t="shared" si="10"/>
        <v>'41748',</v>
      </c>
      <c r="AU39" t="str">
        <f t="shared" si="11"/>
        <v>'28408',</v>
      </c>
      <c r="AV39" t="str">
        <f t="shared" si="11"/>
        <v>'1h:30m:00',</v>
      </c>
      <c r="AW39" t="str">
        <f t="shared" si="11"/>
        <v>'5400',</v>
      </c>
      <c r="AX39" t="str">
        <f t="shared" si="11"/>
        <v>'',</v>
      </c>
      <c r="AY39" t="str">
        <f t="shared" si="11"/>
        <v>'0',</v>
      </c>
      <c r="AZ39" t="str">
        <f t="shared" si="11"/>
        <v>'0',</v>
      </c>
      <c r="BA39" t="str">
        <f t="shared" si="13"/>
        <v>'0');</v>
      </c>
      <c r="BC3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('5','84','2549','2.75','1.3','8.05','28974','28252','41748','28408','1h:30m:00','5400','','0','0','0');</v>
      </c>
    </row>
    <row r="40" spans="1:55" x14ac:dyDescent="0.25">
      <c r="A40" s="18">
        <v>6</v>
      </c>
      <c r="B40" s="73">
        <v>80</v>
      </c>
      <c r="C40" s="120">
        <v>5099</v>
      </c>
      <c r="D40" s="18">
        <v>2.8999999999999995</v>
      </c>
      <c r="E40" s="18">
        <v>1.3500000000000003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7"/>
        <v>UPDATE `Buffaloman SET `MightBonus`='5099' WHERE `Level`='6';</v>
      </c>
      <c r="S40" t="str">
        <f t="shared" si="8"/>
        <v>UPDATE `Buffaloman SET `Attack`='2.9' WHERE `Level`='6';</v>
      </c>
      <c r="T40" t="str">
        <f t="shared" si="9"/>
        <v>UPDATE `Buffaloman SET `Defend`='1.35' WHERE `Level`='6';</v>
      </c>
      <c r="U40" t="str">
        <f t="shared" si="9"/>
        <v>UPDATE `Buffaloman SET `Health`='8.25' WHERE `Level`='6';</v>
      </c>
      <c r="V40" t="str">
        <f t="shared" si="9"/>
        <v>UPDATE `Buffaloman SET `FoodCost`='58028' WHERE `Level`='6';</v>
      </c>
      <c r="W40" t="str">
        <f t="shared" si="9"/>
        <v>UPDATE `Buffaloman SET `WoodCost`='56134' WHERE `Level`='6';</v>
      </c>
      <c r="X40" t="str">
        <f t="shared" si="9"/>
        <v>UPDATE `Buffaloman SET `StoneCost`='81776' WHERE `Level`='6';</v>
      </c>
      <c r="Y40" t="str">
        <f t="shared" si="9"/>
        <v>UPDATE `Buffaloman SET `MetalCost`='58946' WHERE `Level`='6';</v>
      </c>
      <c r="Z40" t="str">
        <f t="shared" si="9"/>
        <v>UPDATE `Buffaloman SET `TimeMin`='3h:00m:00' WHERE `Level`='6';</v>
      </c>
      <c r="AA40" t="str">
        <f t="shared" si="9"/>
        <v>UPDATE `Buffaloman SET `TimeInt`='10800' WHERE `Level`='6';</v>
      </c>
      <c r="AB40" t="str">
        <f t="shared" si="9"/>
        <v>UPDATE `Buffaloman SET `Required`='' WHERE `Level`='6';</v>
      </c>
      <c r="AC40" t="str">
        <f t="shared" si="9"/>
        <v>UPDATE `Buffaloman SET `Required_ID`='0' WHERE `Level`='6';</v>
      </c>
      <c r="AD40" t="str">
        <f t="shared" si="9"/>
        <v>UPDATE `Buffaloman SET `RequiredLevel`='0' WHERE `Level`='6';</v>
      </c>
      <c r="AK40" t="s">
        <v>402</v>
      </c>
      <c r="AL40" t="str">
        <f t="shared" si="12"/>
        <v>'6',</v>
      </c>
      <c r="AM40" t="str">
        <f t="shared" si="10"/>
        <v>'80',</v>
      </c>
      <c r="AN40" t="str">
        <f t="shared" si="10"/>
        <v>'5099',</v>
      </c>
      <c r="AO40" t="str">
        <f t="shared" si="10"/>
        <v>'2.9',</v>
      </c>
      <c r="AP40" t="str">
        <f t="shared" si="10"/>
        <v>'1.35',</v>
      </c>
      <c r="AQ40" t="str">
        <f t="shared" si="10"/>
        <v>'8.25',</v>
      </c>
      <c r="AR40" t="str">
        <f t="shared" si="10"/>
        <v>'58028',</v>
      </c>
      <c r="AS40" t="str">
        <f t="shared" si="10"/>
        <v>'56134',</v>
      </c>
      <c r="AT40" t="str">
        <f t="shared" si="10"/>
        <v>'81776',</v>
      </c>
      <c r="AU40" t="str">
        <f t="shared" si="11"/>
        <v>'58946',</v>
      </c>
      <c r="AV40" t="str">
        <f t="shared" si="11"/>
        <v>'3h:00m:00',</v>
      </c>
      <c r="AW40" t="str">
        <f t="shared" si="11"/>
        <v>'10800',</v>
      </c>
      <c r="AX40" t="str">
        <f t="shared" si="11"/>
        <v>'',</v>
      </c>
      <c r="AY40" t="str">
        <f t="shared" si="11"/>
        <v>'0',</v>
      </c>
      <c r="AZ40" t="str">
        <f t="shared" si="11"/>
        <v>'0',</v>
      </c>
      <c r="BA40" t="str">
        <f t="shared" si="13"/>
        <v>'0');</v>
      </c>
      <c r="BC4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('6','80','5099','2.9','1.35','8.25','58028','56134','81776','58946','3h:00m:00','10800','','0','0','0');</v>
      </c>
    </row>
    <row r="41" spans="1:55" x14ac:dyDescent="0.25">
      <c r="A41" s="18">
        <v>7</v>
      </c>
      <c r="B41" s="73">
        <v>76</v>
      </c>
      <c r="C41" s="120">
        <v>7649</v>
      </c>
      <c r="D41" s="18">
        <v>3.0499999999999994</v>
      </c>
      <c r="E41" s="18">
        <v>1.4000000000000004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7"/>
        <v>UPDATE `Buffaloman SET `MightBonus`='7649' WHERE `Level`='7';</v>
      </c>
      <c r="S41" t="str">
        <f t="shared" si="8"/>
        <v>UPDATE `Buffaloman SET `Attack`='3.05' WHERE `Level`='7';</v>
      </c>
      <c r="T41" t="str">
        <f t="shared" si="9"/>
        <v>UPDATE `Buffaloman SET `Defend`='1.4' WHERE `Level`='7';</v>
      </c>
      <c r="U41" t="str">
        <f t="shared" si="9"/>
        <v>UPDATE `Buffaloman SET `Health`='8.45' WHERE `Level`='7';</v>
      </c>
      <c r="V41" t="str">
        <f t="shared" si="9"/>
        <v>UPDATE `Buffaloman SET `FoodCost`='89482' WHERE `Level`='7';</v>
      </c>
      <c r="W41" t="str">
        <f t="shared" si="9"/>
        <v>UPDATE `Buffaloman SET `WoodCost`='83266' WHERE `Level`='7';</v>
      </c>
      <c r="X41" t="str">
        <f t="shared" si="9"/>
        <v>UPDATE `Buffaloman SET `StoneCost`='124204' WHERE `Level`='7';</v>
      </c>
      <c r="Y41" t="str">
        <f t="shared" si="9"/>
        <v>UPDATE `Buffaloman SET `MetalCost`='85434' WHERE `Level`='7';</v>
      </c>
      <c r="Z41" t="str">
        <f t="shared" si="9"/>
        <v>UPDATE `Buffaloman SET `TimeMin`='4h:30m:00' WHERE `Level`='7';</v>
      </c>
      <c r="AA41" t="str">
        <f t="shared" si="9"/>
        <v>UPDATE `Buffaloman SET `TimeInt`='16200' WHERE `Level`='7';</v>
      </c>
      <c r="AB41" t="str">
        <f t="shared" si="9"/>
        <v>UPDATE `Buffaloman SET `Required`='' WHERE `Level`='7';</v>
      </c>
      <c r="AC41" t="str">
        <f t="shared" si="9"/>
        <v>UPDATE `Buffaloman SET `Required_ID`='0' WHERE `Level`='7';</v>
      </c>
      <c r="AD41" t="str">
        <f t="shared" si="9"/>
        <v>UPDATE `Buffaloman SET `RequiredLevel`='0' WHERE `Level`='7';</v>
      </c>
      <c r="AK41" t="s">
        <v>402</v>
      </c>
      <c r="AL41" t="str">
        <f t="shared" si="12"/>
        <v>'7',</v>
      </c>
      <c r="AM41" t="str">
        <f t="shared" si="10"/>
        <v>'76',</v>
      </c>
      <c r="AN41" t="str">
        <f t="shared" si="10"/>
        <v>'7649',</v>
      </c>
      <c r="AO41" t="str">
        <f t="shared" si="10"/>
        <v>'3.05',</v>
      </c>
      <c r="AP41" t="str">
        <f t="shared" si="10"/>
        <v>'1.4',</v>
      </c>
      <c r="AQ41" t="str">
        <f t="shared" si="10"/>
        <v>'8.45',</v>
      </c>
      <c r="AR41" t="str">
        <f t="shared" si="10"/>
        <v>'89482',</v>
      </c>
      <c r="AS41" t="str">
        <f t="shared" si="10"/>
        <v>'83266',</v>
      </c>
      <c r="AT41" t="str">
        <f t="shared" si="10"/>
        <v>'124204',</v>
      </c>
      <c r="AU41" t="str">
        <f t="shared" si="11"/>
        <v>'85434',</v>
      </c>
      <c r="AV41" t="str">
        <f t="shared" si="11"/>
        <v>'4h:30m:00',</v>
      </c>
      <c r="AW41" t="str">
        <f t="shared" si="11"/>
        <v>'16200',</v>
      </c>
      <c r="AX41" t="str">
        <f t="shared" si="11"/>
        <v>'',</v>
      </c>
      <c r="AY41" t="str">
        <f t="shared" si="11"/>
        <v>'0',</v>
      </c>
      <c r="AZ41" t="str">
        <f t="shared" si="11"/>
        <v>'0',</v>
      </c>
      <c r="BA41" t="str">
        <f t="shared" si="13"/>
        <v>'0');</v>
      </c>
      <c r="BC4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('7','76','7649','3.05','1.4','8.45','89482','83266','124204','85434','4h:30m:00','16200','','0','0','0');</v>
      </c>
    </row>
    <row r="42" spans="1:55" x14ac:dyDescent="0.25">
      <c r="A42" s="18">
        <v>8</v>
      </c>
      <c r="B42" s="73">
        <v>72</v>
      </c>
      <c r="C42" s="120">
        <v>19124</v>
      </c>
      <c r="D42" s="18">
        <v>3.1999999999999993</v>
      </c>
      <c r="E42" s="18">
        <v>1.4500000000000004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7"/>
        <v>UPDATE `Buffaloman SET `MightBonus`='19124' WHERE `Level`='8';</v>
      </c>
      <c r="S42" t="str">
        <f t="shared" si="8"/>
        <v>UPDATE `Buffaloman SET `Attack`='3.2' WHERE `Level`='8';</v>
      </c>
      <c r="T42" t="str">
        <f t="shared" si="9"/>
        <v>UPDATE `Buffaloman SET `Defend`='1.45' WHERE `Level`='8';</v>
      </c>
      <c r="U42" t="str">
        <f t="shared" si="9"/>
        <v>UPDATE `Buffaloman SET `Health`='8.65' WHERE `Level`='8';</v>
      </c>
      <c r="V42" t="str">
        <f t="shared" si="9"/>
        <v>UPDATE `Buffaloman SET `FoodCost`='227500' WHERE `Level`='8';</v>
      </c>
      <c r="W42" t="str">
        <f t="shared" si="9"/>
        <v>UPDATE `Buffaloman SET `WoodCost`='206935' WHERE `Level`='8';</v>
      </c>
      <c r="X42" t="str">
        <f t="shared" si="9"/>
        <v>UPDATE `Buffaloman SET `StoneCost`='307480' WHERE `Level`='8';</v>
      </c>
      <c r="Y42" t="str">
        <f t="shared" si="9"/>
        <v>UPDATE `Buffaloman SET `MetalCost`='214230' WHERE `Level`='8';</v>
      </c>
      <c r="Z42" t="str">
        <f t="shared" si="9"/>
        <v>UPDATE `Buffaloman SET `TimeMin`='11h:15m:00' WHERE `Level`='8';</v>
      </c>
      <c r="AA42" t="str">
        <f t="shared" si="9"/>
        <v>UPDATE `Buffaloman SET `TimeInt`='40500' WHERE `Level`='8';</v>
      </c>
      <c r="AB42" t="str">
        <f t="shared" si="9"/>
        <v>UPDATE `Buffaloman SET `Required`='' WHERE `Level`='8';</v>
      </c>
      <c r="AC42" t="str">
        <f t="shared" si="9"/>
        <v>UPDATE `Buffaloman SET `Required_ID`='0' WHERE `Level`='8';</v>
      </c>
      <c r="AD42" t="str">
        <f t="shared" si="9"/>
        <v>UPDATE `Buffaloman SET `RequiredLevel`='0' WHERE `Level`='8';</v>
      </c>
      <c r="AK42" t="s">
        <v>402</v>
      </c>
      <c r="AL42" t="str">
        <f t="shared" si="12"/>
        <v>'8',</v>
      </c>
      <c r="AM42" t="str">
        <f t="shared" si="10"/>
        <v>'72',</v>
      </c>
      <c r="AN42" t="str">
        <f t="shared" si="10"/>
        <v>'19124',</v>
      </c>
      <c r="AO42" t="str">
        <f t="shared" si="10"/>
        <v>'3.2',</v>
      </c>
      <c r="AP42" t="str">
        <f t="shared" si="10"/>
        <v>'1.45',</v>
      </c>
      <c r="AQ42" t="str">
        <f t="shared" si="10"/>
        <v>'8.65',</v>
      </c>
      <c r="AR42" t="str">
        <f t="shared" si="10"/>
        <v>'227500',</v>
      </c>
      <c r="AS42" t="str">
        <f t="shared" si="10"/>
        <v>'206935',</v>
      </c>
      <c r="AT42" t="str">
        <f t="shared" si="10"/>
        <v>'307480',</v>
      </c>
      <c r="AU42" t="str">
        <f t="shared" si="11"/>
        <v>'214230',</v>
      </c>
      <c r="AV42" t="str">
        <f t="shared" si="11"/>
        <v>'11h:15m:00',</v>
      </c>
      <c r="AW42" t="str">
        <f t="shared" si="11"/>
        <v>'40500',</v>
      </c>
      <c r="AX42" t="str">
        <f t="shared" si="11"/>
        <v>'',</v>
      </c>
      <c r="AY42" t="str">
        <f t="shared" si="11"/>
        <v>'0',</v>
      </c>
      <c r="AZ42" t="str">
        <f t="shared" si="11"/>
        <v>'0',</v>
      </c>
      <c r="BA42" t="str">
        <f t="shared" si="13"/>
        <v>'0');</v>
      </c>
      <c r="BC4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('8','72','19124','3.2','1.45','8.65','227500','206935','307480','214230','11h:15m:00','40500','','0','0','0');</v>
      </c>
    </row>
    <row r="43" spans="1:55" x14ac:dyDescent="0.25">
      <c r="A43" s="18">
        <v>9</v>
      </c>
      <c r="B43" s="73">
        <v>68</v>
      </c>
      <c r="C43" s="120">
        <v>28687</v>
      </c>
      <c r="D43" s="18">
        <v>3.3499999999999992</v>
      </c>
      <c r="E43" s="18">
        <v>1.5000000000000004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7"/>
        <v>UPDATE `Buffaloman SET `MightBonus`='28687' WHERE `Level`='9';</v>
      </c>
      <c r="S43" t="str">
        <f t="shared" si="8"/>
        <v>UPDATE `Buffaloman SET `Attack`='3.35' WHERE `Level`='9';</v>
      </c>
      <c r="T43" t="str">
        <f t="shared" si="9"/>
        <v>UPDATE `Buffaloman SET `Defend`='1.5' WHERE `Level`='9';</v>
      </c>
      <c r="U43" t="str">
        <f t="shared" si="9"/>
        <v>UPDATE `Buffaloman SET `Health`='8.85' WHERE `Level`='9';</v>
      </c>
      <c r="V43" t="str">
        <f t="shared" si="9"/>
        <v>UPDATE `Buffaloman SET `FoodCost`='346265' WHERE `Level`='9';</v>
      </c>
      <c r="W43" t="str">
        <f t="shared" si="9"/>
        <v>UPDATE `Buffaloman SET `WoodCost`='310368' WHERE `Level`='9';</v>
      </c>
      <c r="X43" t="str">
        <f t="shared" si="9"/>
        <v>UPDATE `Buffaloman SET `StoneCost`='457210' WHERE `Level`='9';</v>
      </c>
      <c r="Y43" t="str">
        <f t="shared" si="9"/>
        <v>UPDATE `Buffaloman SET `MetalCost`='320460' WHERE `Level`='9';</v>
      </c>
      <c r="Z43" t="str">
        <f t="shared" si="9"/>
        <v>UPDATE `Buffaloman SET `TimeMin`='16h:52m:30' WHERE `Level`='9';</v>
      </c>
      <c r="AA43" t="str">
        <f t="shared" si="9"/>
        <v>UPDATE `Buffaloman SET `TimeInt`='60750' WHERE `Level`='9';</v>
      </c>
      <c r="AB43" t="str">
        <f t="shared" si="9"/>
        <v>UPDATE `Buffaloman SET `Required`='' WHERE `Level`='9';</v>
      </c>
      <c r="AC43" t="str">
        <f t="shared" si="9"/>
        <v>UPDATE `Buffaloman SET `Required_ID`='0' WHERE `Level`='9';</v>
      </c>
      <c r="AD43" t="str">
        <f t="shared" si="9"/>
        <v>UPDATE `Buffaloman SET `RequiredLevel`='0' WHERE `Level`='9';</v>
      </c>
      <c r="AK43" t="s">
        <v>402</v>
      </c>
      <c r="AL43" t="str">
        <f t="shared" si="12"/>
        <v>'9',</v>
      </c>
      <c r="AM43" t="str">
        <f t="shared" si="10"/>
        <v>'68',</v>
      </c>
      <c r="AN43" t="str">
        <f t="shared" si="10"/>
        <v>'28687',</v>
      </c>
      <c r="AO43" t="str">
        <f t="shared" si="10"/>
        <v>'3.35',</v>
      </c>
      <c r="AP43" t="str">
        <f t="shared" si="10"/>
        <v>'1.5',</v>
      </c>
      <c r="AQ43" t="str">
        <f t="shared" si="10"/>
        <v>'8.85',</v>
      </c>
      <c r="AR43" t="str">
        <f t="shared" si="10"/>
        <v>'346265',</v>
      </c>
      <c r="AS43" t="str">
        <f t="shared" si="10"/>
        <v>'310368',</v>
      </c>
      <c r="AT43" t="str">
        <f t="shared" si="10"/>
        <v>'457210',</v>
      </c>
      <c r="AU43" t="str">
        <f t="shared" si="11"/>
        <v>'320460',</v>
      </c>
      <c r="AV43" t="str">
        <f t="shared" si="11"/>
        <v>'16h:52m:30',</v>
      </c>
      <c r="AW43" t="str">
        <f t="shared" si="11"/>
        <v>'60750',</v>
      </c>
      <c r="AX43" t="str">
        <f t="shared" si="11"/>
        <v>'',</v>
      </c>
      <c r="AY43" t="str">
        <f t="shared" si="11"/>
        <v>'0',</v>
      </c>
      <c r="AZ43" t="str">
        <f t="shared" si="11"/>
        <v>'0',</v>
      </c>
      <c r="BA43" t="str">
        <f t="shared" si="13"/>
        <v>'0');</v>
      </c>
      <c r="BC4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('9','68','28687','3.35','1.5','8.85','346265','310368','457210','320460','16h:52m:30','60750','','0','0','0');</v>
      </c>
    </row>
    <row r="44" spans="1:55" x14ac:dyDescent="0.25">
      <c r="A44" s="18">
        <v>10</v>
      </c>
      <c r="B44" s="73">
        <v>64</v>
      </c>
      <c r="C44" s="120">
        <v>34425</v>
      </c>
      <c r="D44" s="18">
        <v>3.4999999999999991</v>
      </c>
      <c r="E44" s="18">
        <v>1.5500000000000005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7"/>
        <v>UPDATE `Buffaloman SET `MightBonus`='34425' WHERE `Level`='10';</v>
      </c>
      <c r="S44" t="str">
        <f t="shared" si="8"/>
        <v>UPDATE `Buffaloman SET `Attack`='3.5' WHERE `Level`='10';</v>
      </c>
      <c r="T44" t="str">
        <f t="shared" si="9"/>
        <v>UPDATE `Buffaloman SET `Defend`='1.55' WHERE `Level`='10';</v>
      </c>
      <c r="U44" t="str">
        <f t="shared" si="9"/>
        <v>UPDATE `Buffaloman SET `Health`='9.05' WHERE `Level`='10';</v>
      </c>
      <c r="V44" t="str">
        <f t="shared" si="9"/>
        <v>UPDATE `Buffaloman SET `FoodCost`='391824' WHERE `Level`='10';</v>
      </c>
      <c r="W44" t="str">
        <f t="shared" si="9"/>
        <v>UPDATE `Buffaloman SET `WoodCost`='384927' WHERE `Level`='10';</v>
      </c>
      <c r="X44" t="str">
        <f t="shared" si="9"/>
        <v>UPDATE `Buffaloman SET `StoneCost`='549848' WHERE `Level`='10';</v>
      </c>
      <c r="Y44" t="str">
        <f t="shared" si="9"/>
        <v>UPDATE `Buffaloman SET `MetalCost`='394558' WHERE `Level`='10';</v>
      </c>
      <c r="Z44" t="str">
        <f t="shared" si="9"/>
        <v>UPDATE `Buffaloman SET `TimeMin`='20h:15m:00' WHERE `Level`='10';</v>
      </c>
      <c r="AA44" t="str">
        <f t="shared" si="9"/>
        <v>UPDATE `Buffaloman SET `TimeInt`='72900' WHERE `Level`='10';</v>
      </c>
      <c r="AB44" t="str">
        <f t="shared" si="9"/>
        <v>UPDATE `Buffaloman SET `Required`='Wood Lv10' WHERE `Level`='10';</v>
      </c>
      <c r="AC44" t="str">
        <f t="shared" si="9"/>
        <v>UPDATE `Buffaloman SET `Required_ID`='5' WHERE `Level`='10';</v>
      </c>
      <c r="AD44" t="str">
        <f t="shared" si="9"/>
        <v>UPDATE `Buffaloman SET `RequiredLevel`='10' WHERE `Level`='10';</v>
      </c>
      <c r="AK44" t="s">
        <v>402</v>
      </c>
      <c r="AL44" t="str">
        <f t="shared" si="12"/>
        <v>'10',</v>
      </c>
      <c r="AM44" t="str">
        <f t="shared" si="10"/>
        <v>'64',</v>
      </c>
      <c r="AN44" t="str">
        <f t="shared" si="10"/>
        <v>'34425',</v>
      </c>
      <c r="AO44" t="str">
        <f t="shared" si="10"/>
        <v>'3.5',</v>
      </c>
      <c r="AP44" t="str">
        <f t="shared" si="10"/>
        <v>'1.55',</v>
      </c>
      <c r="AQ44" t="str">
        <f t="shared" si="10"/>
        <v>'9.05',</v>
      </c>
      <c r="AR44" t="str">
        <f t="shared" si="10"/>
        <v>'391824',</v>
      </c>
      <c r="AS44" t="str">
        <f t="shared" si="10"/>
        <v>'384927',</v>
      </c>
      <c r="AT44" t="str">
        <f t="shared" si="10"/>
        <v>'549848',</v>
      </c>
      <c r="AU44" t="str">
        <f t="shared" si="11"/>
        <v>'394558',</v>
      </c>
      <c r="AV44" t="str">
        <f t="shared" si="11"/>
        <v>'20h:15m:00',</v>
      </c>
      <c r="AW44" t="str">
        <f t="shared" si="11"/>
        <v>'72900',</v>
      </c>
      <c r="AX44" t="str">
        <f t="shared" si="11"/>
        <v>'Wood Lv10',</v>
      </c>
      <c r="AY44" t="str">
        <f t="shared" si="11"/>
        <v>'5',</v>
      </c>
      <c r="AZ44" t="str">
        <f t="shared" si="11"/>
        <v>'10',</v>
      </c>
      <c r="BA44" t="str">
        <f t="shared" si="13"/>
        <v>'0');</v>
      </c>
      <c r="BC4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('10','64','34425','3.5','1.55','9.05','391824','384927','549848','394558','20h:15m:00','72900','Wood Lv10','5','10','0');</v>
      </c>
    </row>
    <row r="45" spans="1:55" x14ac:dyDescent="0.25">
      <c r="A45" s="18">
        <v>11</v>
      </c>
      <c r="B45" s="73">
        <v>60</v>
      </c>
      <c r="C45" s="120">
        <v>41310</v>
      </c>
      <c r="D45" s="18">
        <v>3.649999999999999</v>
      </c>
      <c r="E45" s="18">
        <v>1.6000000000000005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7"/>
        <v>UPDATE `Buffaloman SET `MightBonus`='41310' WHERE `Level`='11';</v>
      </c>
      <c r="S45" t="str">
        <f t="shared" si="8"/>
        <v>UPDATE `Buffaloman SET `Attack`='3.65' WHERE `Level`='11';</v>
      </c>
      <c r="T45" t="str">
        <f t="shared" si="9"/>
        <v>UPDATE `Buffaloman SET `Defend`='1.6' WHERE `Level`='11';</v>
      </c>
      <c r="U45" t="str">
        <f t="shared" si="9"/>
        <v>UPDATE `Buffaloman SET `Health`='9.25' WHERE `Level`='11';</v>
      </c>
      <c r="V45" t="str">
        <f t="shared" si="9"/>
        <v>UPDATE `Buffaloman SET `FoodCost`='490835' WHERE `Level`='11';</v>
      </c>
      <c r="W45" t="str">
        <f t="shared" si="9"/>
        <v>UPDATE `Buffaloman SET `WoodCost`='443799' WHERE `Level`='11';</v>
      </c>
      <c r="X45" t="str">
        <f t="shared" si="9"/>
        <v>UPDATE `Buffaloman SET `StoneCost`='669314' WHERE `Level`='11';</v>
      </c>
      <c r="Y45" t="str">
        <f t="shared" si="9"/>
        <v>UPDATE `Buffaloman SET `MetalCost`='461476' WHERE `Level`='11';</v>
      </c>
      <c r="Z45" t="str">
        <f t="shared" si="9"/>
        <v>UPDATE `Buffaloman SET `TimeMin`='1d 0h:18m:00' WHERE `Level`='11';</v>
      </c>
      <c r="AA45" t="str">
        <f t="shared" si="9"/>
        <v>UPDATE `Buffaloman SET `TimeInt`='87480' WHERE `Level`='11';</v>
      </c>
      <c r="AB45" t="str">
        <f t="shared" si="9"/>
        <v>UPDATE `Buffaloman SET `Required`='Wood Lv11' WHERE `Level`='11';</v>
      </c>
      <c r="AC45" t="str">
        <f t="shared" si="9"/>
        <v>UPDATE `Buffaloman SET `Required_ID`='5' WHERE `Level`='11';</v>
      </c>
      <c r="AD45" t="str">
        <f t="shared" si="9"/>
        <v>UPDATE `Buffaloman SET `RequiredLevel`='11' WHERE `Level`='11';</v>
      </c>
      <c r="AK45" t="s">
        <v>402</v>
      </c>
      <c r="AL45" t="str">
        <f t="shared" si="12"/>
        <v>'11',</v>
      </c>
      <c r="AM45" t="str">
        <f t="shared" si="10"/>
        <v>'60',</v>
      </c>
      <c r="AN45" t="str">
        <f t="shared" si="10"/>
        <v>'41310',</v>
      </c>
      <c r="AO45" t="str">
        <f t="shared" si="10"/>
        <v>'3.65',</v>
      </c>
      <c r="AP45" t="str">
        <f t="shared" si="10"/>
        <v>'1.6',</v>
      </c>
      <c r="AQ45" t="str">
        <f t="shared" si="10"/>
        <v>'9.25',</v>
      </c>
      <c r="AR45" t="str">
        <f t="shared" si="10"/>
        <v>'490835',</v>
      </c>
      <c r="AS45" t="str">
        <f t="shared" si="10"/>
        <v>'443799',</v>
      </c>
      <c r="AT45" t="str">
        <f t="shared" si="10"/>
        <v>'669314',</v>
      </c>
      <c r="AU45" t="str">
        <f t="shared" si="11"/>
        <v>'461476',</v>
      </c>
      <c r="AV45" t="str">
        <f t="shared" si="11"/>
        <v>'1d 0h:18m:00',</v>
      </c>
      <c r="AW45" t="str">
        <f t="shared" si="11"/>
        <v>'87480',</v>
      </c>
      <c r="AX45" t="str">
        <f t="shared" si="11"/>
        <v>'Wood Lv11',</v>
      </c>
      <c r="AY45" t="str">
        <f t="shared" si="11"/>
        <v>'5',</v>
      </c>
      <c r="AZ45" t="str">
        <f t="shared" si="11"/>
        <v>'11',</v>
      </c>
      <c r="BA45" t="str">
        <f t="shared" si="13"/>
        <v>'0');</v>
      </c>
      <c r="BC45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('11','60','41310','3.65','1.6','9.25','490835','443799','669314','461476','1d 0h:18m:00','87480','Wood Lv11','5','11','0');</v>
      </c>
    </row>
    <row r="46" spans="1:55" x14ac:dyDescent="0.25">
      <c r="A46" s="18">
        <v>12</v>
      </c>
      <c r="B46" s="73">
        <v>56</v>
      </c>
      <c r="C46" s="120">
        <v>49572</v>
      </c>
      <c r="D46" s="18">
        <v>3.7999999999999989</v>
      </c>
      <c r="E46" s="18">
        <v>1.6500000000000006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7"/>
        <v>UPDATE `Buffaloman SET `MightBonus`='49572' WHERE `Level`='12';</v>
      </c>
      <c r="S46" t="str">
        <f t="shared" si="8"/>
        <v>UPDATE `Buffaloman SET `Attack`='3.8' WHERE `Level`='12';</v>
      </c>
      <c r="T46" t="str">
        <f t="shared" si="9"/>
        <v>UPDATE `Buffaloman SET `Defend`='1.65' WHERE `Level`='12';</v>
      </c>
      <c r="U46" t="str">
        <f t="shared" si="9"/>
        <v>UPDATE `Buffaloman SET `Health`='9.45' WHERE `Level`='12';</v>
      </c>
      <c r="V46" t="str">
        <f t="shared" si="9"/>
        <v>UPDATE `Buffaloman SET `FoodCost`='563908' WHERE `Level`='12';</v>
      </c>
      <c r="W46" t="str">
        <f t="shared" si="9"/>
        <v>UPDATE `Buffaloman SET `WoodCost`='538265' WHERE `Level`='12';</v>
      </c>
      <c r="X46" t="str">
        <f t="shared" si="9"/>
        <v>UPDATE `Buffaloman SET `StoneCost`='792873' WHERE `Level`='12';</v>
      </c>
      <c r="Y46" t="str">
        <f t="shared" si="9"/>
        <v>UPDATE `Buffaloman SET `MetalCost`='583477' WHERE `Level`='12';</v>
      </c>
      <c r="Z46" t="str">
        <f t="shared" si="9"/>
        <v>UPDATE `Buffaloman SET `TimeMin`='1d 5h:09m:36' WHERE `Level`='12';</v>
      </c>
      <c r="AA46" t="str">
        <f t="shared" si="9"/>
        <v>UPDATE `Buffaloman SET `TimeInt`='104976' WHERE `Level`='12';</v>
      </c>
      <c r="AB46" t="str">
        <f t="shared" si="9"/>
        <v>UPDATE `Buffaloman SET `Required`='Wood Lv12' WHERE `Level`='12';</v>
      </c>
      <c r="AC46" t="str">
        <f t="shared" si="9"/>
        <v>UPDATE `Buffaloman SET `Required_ID`='5' WHERE `Level`='12';</v>
      </c>
      <c r="AD46" t="str">
        <f t="shared" si="9"/>
        <v>UPDATE `Buffaloman SET `RequiredLevel`='12' WHERE `Level`='12';</v>
      </c>
      <c r="AK46" t="s">
        <v>402</v>
      </c>
      <c r="AL46" t="str">
        <f t="shared" si="12"/>
        <v>'12',</v>
      </c>
      <c r="AM46" t="str">
        <f t="shared" si="10"/>
        <v>'56',</v>
      </c>
      <c r="AN46" t="str">
        <f t="shared" si="10"/>
        <v>'49572',</v>
      </c>
      <c r="AO46" t="str">
        <f t="shared" si="10"/>
        <v>'3.8',</v>
      </c>
      <c r="AP46" t="str">
        <f t="shared" si="10"/>
        <v>'1.65',</v>
      </c>
      <c r="AQ46" t="str">
        <f t="shared" si="10"/>
        <v>'9.45',</v>
      </c>
      <c r="AR46" t="str">
        <f t="shared" si="10"/>
        <v>'563908',</v>
      </c>
      <c r="AS46" t="str">
        <f t="shared" si="10"/>
        <v>'538265',</v>
      </c>
      <c r="AT46" t="str">
        <f t="shared" si="10"/>
        <v>'792873',</v>
      </c>
      <c r="AU46" t="str">
        <f t="shared" si="11"/>
        <v>'583477',</v>
      </c>
      <c r="AV46" t="str">
        <f t="shared" si="11"/>
        <v>'1d 5h:09m:36',</v>
      </c>
      <c r="AW46" t="str">
        <f t="shared" si="11"/>
        <v>'104976',</v>
      </c>
      <c r="AX46" t="str">
        <f t="shared" si="11"/>
        <v>'Wood Lv12',</v>
      </c>
      <c r="AY46" t="str">
        <f t="shared" si="11"/>
        <v>'5',</v>
      </c>
      <c r="AZ46" t="str">
        <f t="shared" si="11"/>
        <v>'12',</v>
      </c>
      <c r="BA46" t="str">
        <f t="shared" si="13"/>
        <v>'0');</v>
      </c>
      <c r="BC46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('12','56','49572','3.8','1.65','9.45','563908','538265','792873','583477','1d 5h:09m:36','104976','Wood Lv12','5','12','0');</v>
      </c>
    </row>
    <row r="47" spans="1:55" x14ac:dyDescent="0.25">
      <c r="A47" s="18">
        <v>13</v>
      </c>
      <c r="B47" s="73">
        <v>52</v>
      </c>
      <c r="C47" s="120">
        <v>59487</v>
      </c>
      <c r="D47" s="18">
        <v>3.9499999999999988</v>
      </c>
      <c r="E47" s="18">
        <v>1.7000000000000006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7"/>
        <v>UPDATE `Buffaloman SET `MightBonus`='59487' WHERE `Level`='13';</v>
      </c>
      <c r="S47" t="str">
        <f t="shared" si="8"/>
        <v>UPDATE `Buffaloman SET `Attack`='3.95' WHERE `Level`='13';</v>
      </c>
      <c r="T47" t="str">
        <f t="shared" si="9"/>
        <v>UPDATE `Buffaloman SET `Defend`='1.7' WHERE `Level`='13';</v>
      </c>
      <c r="U47" t="str">
        <f t="shared" si="9"/>
        <v>UPDATE `Buffaloman SET `Health`='9.65' WHERE `Level`='13';</v>
      </c>
      <c r="V47" t="str">
        <f t="shared" si="9"/>
        <v>UPDATE `Buffaloman SET `FoodCost`='682580' WHERE `Level`='13';</v>
      </c>
      <c r="W47" t="str">
        <f t="shared" si="9"/>
        <v>UPDATE `Buffaloman SET `WoodCost`='673407' WHERE `Level`='13';</v>
      </c>
      <c r="X47" t="str">
        <f t="shared" si="9"/>
        <v>UPDATE `Buffaloman SET `StoneCost`='950729' WHERE `Level`='13';</v>
      </c>
      <c r="Y47" t="str">
        <f t="shared" si="9"/>
        <v>UPDATE `Buffaloman SET `MetalCost`='667543' WHERE `Level`='13';</v>
      </c>
      <c r="Z47" t="str">
        <f t="shared" si="9"/>
        <v>UPDATE `Buffaloman SET `TimeMin`='1d 10h:59m:32' WHERE `Level`='13';</v>
      </c>
      <c r="AA47" t="str">
        <f t="shared" si="9"/>
        <v>UPDATE `Buffaloman SET `TimeInt`='125972' WHERE `Level`='13';</v>
      </c>
      <c r="AB47" t="str">
        <f t="shared" si="9"/>
        <v>UPDATE `Buffaloman SET `Required`='Wood Lv13' WHERE `Level`='13';</v>
      </c>
      <c r="AC47" t="str">
        <f t="shared" si="9"/>
        <v>UPDATE `Buffaloman SET `Required_ID`='5' WHERE `Level`='13';</v>
      </c>
      <c r="AD47" t="str">
        <f t="shared" si="9"/>
        <v>UPDATE `Buffaloman SET `RequiredLevel`='13' WHERE `Level`='13';</v>
      </c>
      <c r="AK47" t="s">
        <v>402</v>
      </c>
      <c r="AL47" t="str">
        <f t="shared" si="12"/>
        <v>'13',</v>
      </c>
      <c r="AM47" t="str">
        <f t="shared" si="10"/>
        <v>'52',</v>
      </c>
      <c r="AN47" t="str">
        <f t="shared" si="10"/>
        <v>'59487',</v>
      </c>
      <c r="AO47" t="str">
        <f t="shared" si="10"/>
        <v>'3.95',</v>
      </c>
      <c r="AP47" t="str">
        <f t="shared" si="10"/>
        <v>'1.7',</v>
      </c>
      <c r="AQ47" t="str">
        <f t="shared" si="10"/>
        <v>'9.65',</v>
      </c>
      <c r="AR47" t="str">
        <f t="shared" si="10"/>
        <v>'682580',</v>
      </c>
      <c r="AS47" t="str">
        <f t="shared" si="10"/>
        <v>'673407',</v>
      </c>
      <c r="AT47" t="str">
        <f t="shared" si="10"/>
        <v>'950729',</v>
      </c>
      <c r="AU47" t="str">
        <f t="shared" si="11"/>
        <v>'667543',</v>
      </c>
      <c r="AV47" t="str">
        <f t="shared" si="11"/>
        <v>'1d 10h:59m:32',</v>
      </c>
      <c r="AW47" t="str">
        <f t="shared" si="11"/>
        <v>'125972',</v>
      </c>
      <c r="AX47" t="str">
        <f t="shared" si="11"/>
        <v>'Wood Lv13',</v>
      </c>
      <c r="AY47" t="str">
        <f t="shared" si="11"/>
        <v>'5',</v>
      </c>
      <c r="AZ47" t="str">
        <f t="shared" si="11"/>
        <v>'13',</v>
      </c>
      <c r="BA47" t="str">
        <f t="shared" si="13"/>
        <v>'0');</v>
      </c>
      <c r="BC4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('13','52','59487','3.95','1.7','9.65','682580','673407','950729','667543','1d 10h:59m:32','125972','Wood Lv13','5','13','0');</v>
      </c>
    </row>
    <row r="48" spans="1:55" x14ac:dyDescent="0.25">
      <c r="A48" s="18">
        <v>14</v>
      </c>
      <c r="B48" s="73">
        <v>48</v>
      </c>
      <c r="C48" s="120">
        <v>71383</v>
      </c>
      <c r="D48" s="18">
        <v>4.0999999999999988</v>
      </c>
      <c r="E48" s="18">
        <v>1.7500000000000007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7"/>
        <v>UPDATE `Buffaloman SET `MightBonus`='71383' WHERE `Level`='14';</v>
      </c>
      <c r="S48" t="str">
        <f t="shared" si="8"/>
        <v>UPDATE `Buffaloman SET `Attack`='4.1' WHERE `Level`='14';</v>
      </c>
      <c r="T48" t="str">
        <f t="shared" si="9"/>
        <v>UPDATE `Buffaloman SET `Defend`='1.75' WHERE `Level`='14';</v>
      </c>
      <c r="U48" t="str">
        <f t="shared" si="9"/>
        <v>UPDATE `Buffaloman SET `Health`='9.85' WHERE `Level`='14';</v>
      </c>
      <c r="V48" t="str">
        <f t="shared" si="9"/>
        <v>UPDATE `Buffaloman SET `FoodCost`='811900' WHERE `Level`='14';</v>
      </c>
      <c r="W48" t="str">
        <f t="shared" si="9"/>
        <v>UPDATE `Buffaloman SET `WoodCost`='792593' WHERE `Level`='14';</v>
      </c>
      <c r="X48" t="str">
        <f t="shared" si="9"/>
        <v>UPDATE `Buffaloman SET `StoneCost`='1167148' WHERE `Level`='14';</v>
      </c>
      <c r="Y48" t="str">
        <f t="shared" si="9"/>
        <v>UPDATE `Buffaloman SET `MetalCost`='797455' WHERE `Level`='14';</v>
      </c>
      <c r="Z48" t="str">
        <f t="shared" si="9"/>
        <v>UPDATE `Buffaloman SET `TimeMin`='1d 17h:59m:26' WHERE `Level`='14';</v>
      </c>
      <c r="AA48" t="str">
        <f t="shared" si="9"/>
        <v>UPDATE `Buffaloman SET `TimeInt`='151166' WHERE `Level`='14';</v>
      </c>
      <c r="AB48" t="str">
        <f t="shared" si="9"/>
        <v>UPDATE `Buffaloman SET `Required`='Wood Lv14' WHERE `Level`='14';</v>
      </c>
      <c r="AC48" t="str">
        <f t="shared" si="9"/>
        <v>UPDATE `Buffaloman SET `Required_ID`='5' WHERE `Level`='14';</v>
      </c>
      <c r="AD48" t="str">
        <f t="shared" si="9"/>
        <v>UPDATE `Buffaloman SET `RequiredLevel`='14' WHERE `Level`='14';</v>
      </c>
      <c r="AK48" t="s">
        <v>402</v>
      </c>
      <c r="AL48" t="str">
        <f t="shared" si="12"/>
        <v>'14',</v>
      </c>
      <c r="AM48" t="str">
        <f t="shared" si="10"/>
        <v>'48',</v>
      </c>
      <c r="AN48" t="str">
        <f t="shared" si="10"/>
        <v>'71383',</v>
      </c>
      <c r="AO48" t="str">
        <f t="shared" si="10"/>
        <v>'4.1',</v>
      </c>
      <c r="AP48" t="str">
        <f t="shared" si="10"/>
        <v>'1.75',</v>
      </c>
      <c r="AQ48" t="str">
        <f t="shared" si="10"/>
        <v>'9.85',</v>
      </c>
      <c r="AR48" t="str">
        <f t="shared" si="10"/>
        <v>'811900',</v>
      </c>
      <c r="AS48" t="str">
        <f t="shared" si="10"/>
        <v>'792593',</v>
      </c>
      <c r="AT48" t="str">
        <f t="shared" si="10"/>
        <v>'1167148',</v>
      </c>
      <c r="AU48" t="str">
        <f t="shared" si="11"/>
        <v>'797455',</v>
      </c>
      <c r="AV48" t="str">
        <f t="shared" si="11"/>
        <v>'1d 17h:59m:26',</v>
      </c>
      <c r="AW48" t="str">
        <f t="shared" si="11"/>
        <v>'151166',</v>
      </c>
      <c r="AX48" t="str">
        <f t="shared" si="11"/>
        <v>'Wood Lv14',</v>
      </c>
      <c r="AY48" t="str">
        <f t="shared" si="11"/>
        <v>'5',</v>
      </c>
      <c r="AZ48" t="str">
        <f t="shared" si="11"/>
        <v>'14',</v>
      </c>
      <c r="BA48" t="str">
        <f t="shared" si="13"/>
        <v>'0');</v>
      </c>
      <c r="BC4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('14','48','71383','4.1','1.75','9.85','811900','792593','1167148','797455','1d 17h:59m:26','151166','Wood Lv14','5','14','0');</v>
      </c>
    </row>
    <row r="49" spans="1:55" x14ac:dyDescent="0.25">
      <c r="A49" s="18">
        <v>15</v>
      </c>
      <c r="B49" s="73">
        <v>45</v>
      </c>
      <c r="C49" s="120">
        <v>107076</v>
      </c>
      <c r="D49" s="18">
        <v>4.2499999999999991</v>
      </c>
      <c r="E49" s="18">
        <v>1.8000000000000007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7"/>
        <v>UPDATE `Buffaloman SET `MightBonus`='107076' WHERE `Level`='15';</v>
      </c>
      <c r="S49" t="str">
        <f t="shared" si="8"/>
        <v>UPDATE `Buffaloman SET `Attack`='4.25' WHERE `Level`='15';</v>
      </c>
      <c r="T49" t="str">
        <f t="shared" si="9"/>
        <v>UPDATE `Buffaloman SET `Defend`='1.8' WHERE `Level`='15';</v>
      </c>
      <c r="U49" t="str">
        <f t="shared" si="9"/>
        <v>UPDATE `Buffaloman SET `Health`='10.05' WHERE `Level`='15';</v>
      </c>
      <c r="V49" t="str">
        <f t="shared" si="9"/>
        <v>UPDATE `Buffaloman SET `FoodCost`='1277865' WHERE `Level`='15';</v>
      </c>
      <c r="W49" t="str">
        <f t="shared" si="9"/>
        <v>UPDATE `Buffaloman SET `WoodCost`='1158154' WHERE `Level`='15';</v>
      </c>
      <c r="X49" t="str">
        <f t="shared" si="9"/>
        <v>UPDATE `Buffaloman SET `StoneCost`='1721212' WHERE `Level`='15';</v>
      </c>
      <c r="Y49" t="str">
        <f t="shared" si="9"/>
        <v>UPDATE `Buffaloman SET `MetalCost`='1196497' WHERE `Level`='15';</v>
      </c>
      <c r="Z49" t="str">
        <f t="shared" si="9"/>
        <v>UPDATE `Buffaloman SET `TimeMin`='2d 14h:59m:09' WHERE `Level`='15';</v>
      </c>
      <c r="AA49" t="str">
        <f t="shared" si="9"/>
        <v>UPDATE `Buffaloman SET `TimeInt`='226749' WHERE `Level`='15';</v>
      </c>
      <c r="AB49" t="str">
        <f t="shared" si="9"/>
        <v>UPDATE `Buffaloman SET `Required`='Wood Lv15' WHERE `Level`='15';</v>
      </c>
      <c r="AC49" t="str">
        <f t="shared" si="9"/>
        <v>UPDATE `Buffaloman SET `Required_ID`='5' WHERE `Level`='15';</v>
      </c>
      <c r="AD49" t="str">
        <f t="shared" si="9"/>
        <v>UPDATE `Buffaloman SET `RequiredLevel`='15' WHERE `Level`='15';</v>
      </c>
      <c r="AK49" t="s">
        <v>402</v>
      </c>
      <c r="AL49" t="str">
        <f t="shared" si="12"/>
        <v>'15',</v>
      </c>
      <c r="AM49" t="str">
        <f t="shared" si="10"/>
        <v>'45',</v>
      </c>
      <c r="AN49" t="str">
        <f t="shared" si="10"/>
        <v>'107076',</v>
      </c>
      <c r="AO49" t="str">
        <f t="shared" si="10"/>
        <v>'4.25',</v>
      </c>
      <c r="AP49" t="str">
        <f t="shared" si="10"/>
        <v>'1.8',</v>
      </c>
      <c r="AQ49" t="str">
        <f t="shared" si="10"/>
        <v>'10.05',</v>
      </c>
      <c r="AR49" t="str">
        <f t="shared" si="10"/>
        <v>'1277865',</v>
      </c>
      <c r="AS49" t="str">
        <f t="shared" si="10"/>
        <v>'1158154',</v>
      </c>
      <c r="AT49" t="str">
        <f t="shared" si="10"/>
        <v>'1721212',</v>
      </c>
      <c r="AU49" t="str">
        <f t="shared" si="11"/>
        <v>'1196497',</v>
      </c>
      <c r="AV49" t="str">
        <f t="shared" si="11"/>
        <v>'2d 14h:59m:09',</v>
      </c>
      <c r="AW49" t="str">
        <f t="shared" si="11"/>
        <v>'226749',</v>
      </c>
      <c r="AX49" t="str">
        <f t="shared" si="11"/>
        <v>'Wood Lv15',</v>
      </c>
      <c r="AY49" t="str">
        <f t="shared" si="11"/>
        <v>'5',</v>
      </c>
      <c r="AZ49" t="str">
        <f t="shared" si="11"/>
        <v>'15',</v>
      </c>
      <c r="BA49" t="str">
        <f t="shared" si="13"/>
        <v>'0');</v>
      </c>
      <c r="BC4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('15','45','107076','4.25','1.8','10.05','1277865','1158154','1721212','1196497','2d 14h:59m:09','226749','Wood Lv15','5','15','0');</v>
      </c>
    </row>
    <row r="50" spans="1:55" x14ac:dyDescent="0.25">
      <c r="A50" s="18">
        <v>16</v>
      </c>
      <c r="B50" s="73">
        <v>42</v>
      </c>
      <c r="C50" s="120">
        <v>267688</v>
      </c>
      <c r="D50" s="18">
        <v>4.3999999999999995</v>
      </c>
      <c r="E50" s="18">
        <v>1.8500000000000008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7"/>
        <v>UPDATE `Buffaloman SET `MightBonus`='267688' WHERE `Level`='16';</v>
      </c>
      <c r="S50" t="str">
        <f t="shared" si="8"/>
        <v>UPDATE `Buffaloman SET `Attack`='4.4' WHERE `Level`='16';</v>
      </c>
      <c r="T50" t="str">
        <f t="shared" si="9"/>
        <v>UPDATE `Buffaloman SET `Defend`='1.85' WHERE `Level`='16';</v>
      </c>
      <c r="U50" t="str">
        <f t="shared" si="9"/>
        <v>UPDATE `Buffaloman SET `Health`='10.25' WHERE `Level`='16';</v>
      </c>
      <c r="V50" t="str">
        <f t="shared" si="9"/>
        <v>UPDATE `Buffaloman SET `FoodCost`='3094898' WHERE `Level`='16';</v>
      </c>
      <c r="W50" t="str">
        <f t="shared" si="9"/>
        <v>UPDATE `Buffaloman SET `WoodCost`='2895422' WHERE `Level`='16';</v>
      </c>
      <c r="X50" t="str">
        <f t="shared" si="9"/>
        <v>UPDATE `Buffaloman SET `StoneCost`='4395488' WHERE `Level`='16';</v>
      </c>
      <c r="Y50" t="str">
        <f t="shared" si="9"/>
        <v>UPDATE `Buffaloman SET `MetalCost`='2998530' WHERE `Level`='16';</v>
      </c>
      <c r="Z50" t="str">
        <f t="shared" si="9"/>
        <v>UPDATE `Buffaloman SET `TimeMin`='6d 13h:27m:51' WHERE `Level`='16';</v>
      </c>
      <c r="AA50" t="str">
        <f t="shared" si="9"/>
        <v>UPDATE `Buffaloman SET `TimeInt`='566871' WHERE `Level`='16';</v>
      </c>
      <c r="AB50" t="str">
        <f t="shared" si="9"/>
        <v>UPDATE `Buffaloman SET `Required`='Wood Lv16' WHERE `Level`='16';</v>
      </c>
      <c r="AC50" t="str">
        <f t="shared" si="9"/>
        <v>UPDATE `Buffaloman SET `Required_ID`='5' WHERE `Level`='16';</v>
      </c>
      <c r="AD50" t="str">
        <f t="shared" si="9"/>
        <v>UPDATE `Buffaloman SET `RequiredLevel`='16' WHERE `Level`='16';</v>
      </c>
      <c r="AK50" t="s">
        <v>402</v>
      </c>
      <c r="AL50" t="str">
        <f t="shared" si="12"/>
        <v>'16',</v>
      </c>
      <c r="AM50" t="str">
        <f t="shared" si="10"/>
        <v>'42',</v>
      </c>
      <c r="AN50" t="str">
        <f t="shared" si="10"/>
        <v>'267688',</v>
      </c>
      <c r="AO50" t="str">
        <f t="shared" si="10"/>
        <v>'4.4',</v>
      </c>
      <c r="AP50" t="str">
        <f t="shared" si="10"/>
        <v>'1.85',</v>
      </c>
      <c r="AQ50" t="str">
        <f t="shared" si="10"/>
        <v>'10.25',</v>
      </c>
      <c r="AR50" t="str">
        <f t="shared" si="10"/>
        <v>'3094898',</v>
      </c>
      <c r="AS50" t="str">
        <f t="shared" si="10"/>
        <v>'2895422',</v>
      </c>
      <c r="AT50" t="str">
        <f t="shared" si="10"/>
        <v>'4395488',</v>
      </c>
      <c r="AU50" t="str">
        <f t="shared" si="11"/>
        <v>'2998530',</v>
      </c>
      <c r="AV50" t="str">
        <f t="shared" si="11"/>
        <v>'6d 13h:27m:51',</v>
      </c>
      <c r="AW50" t="str">
        <f t="shared" si="11"/>
        <v>'566871',</v>
      </c>
      <c r="AX50" t="str">
        <f t="shared" si="11"/>
        <v>'Wood Lv16',</v>
      </c>
      <c r="AY50" t="str">
        <f t="shared" si="11"/>
        <v>'5',</v>
      </c>
      <c r="AZ50" t="str">
        <f t="shared" si="11"/>
        <v>'16',</v>
      </c>
      <c r="BA50" t="str">
        <f t="shared" si="13"/>
        <v>'0');</v>
      </c>
      <c r="BC5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('16','42','267688','4.4','1.85','10.25','3094898','2895422','4395488','2998530','6d 13h:27m:51','566871','Wood Lv16','5','16','0');</v>
      </c>
    </row>
    <row r="51" spans="1:55" x14ac:dyDescent="0.25">
      <c r="A51" s="18">
        <v>17</v>
      </c>
      <c r="B51" s="73">
        <v>39</v>
      </c>
      <c r="C51" s="120">
        <v>401533</v>
      </c>
      <c r="D51" s="18">
        <v>4.55</v>
      </c>
      <c r="E51" s="18">
        <v>1.9000000000000008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7"/>
        <v>UPDATE `Buffaloman SET `MightBonus`='401533' WHERE `Level`='17';</v>
      </c>
      <c r="S51" t="str">
        <f t="shared" si="8"/>
        <v>UPDATE `Buffaloman SET `Attack`='4.55' WHERE `Level`='17';</v>
      </c>
      <c r="T51" t="str">
        <f t="shared" ref="T51:AD54" si="15">CONCATENATE($Q$34,T$34,$Q$35,E51,$Q$36,$A51,$Q$37)</f>
        <v>UPDATE `Buffaloman SET `Defend`='1.9' WHERE `Level`='17';</v>
      </c>
      <c r="U51" t="str">
        <f t="shared" si="15"/>
        <v>UPDATE `Buffaloman SET `Health`='10.45' WHERE `Level`='17';</v>
      </c>
      <c r="V51" t="str">
        <f t="shared" si="15"/>
        <v>UPDATE `Buffaloman SET `FoodCost`='4667359' WHERE `Level`='17';</v>
      </c>
      <c r="W51" t="str">
        <f t="shared" si="15"/>
        <v>UPDATE `Buffaloman SET `WoodCost`='4348145' WHERE `Level`='17';</v>
      </c>
      <c r="X51" t="str">
        <f t="shared" si="15"/>
        <v>UPDATE `Buffaloman SET `StoneCost`='6573217' WHERE `Level`='17';</v>
      </c>
      <c r="Y51" t="str">
        <f t="shared" si="15"/>
        <v>UPDATE `Buffaloman SET `MetalCost`='4487857' WHERE `Level`='17';</v>
      </c>
      <c r="Z51" t="str">
        <f t="shared" si="15"/>
        <v>UPDATE `Buffaloman SET `TimeMin`='9d 20h:11m:46' WHERE `Level`='17';</v>
      </c>
      <c r="AA51" t="str">
        <f t="shared" si="15"/>
        <v>UPDATE `Buffaloman SET `TimeInt`='850306' WHERE `Level`='17';</v>
      </c>
      <c r="AB51" t="str">
        <f t="shared" si="15"/>
        <v>UPDATE `Buffaloman SET `Required`='Wood Lv17' WHERE `Level`='17';</v>
      </c>
      <c r="AC51" t="str">
        <f t="shared" si="15"/>
        <v>UPDATE `Buffaloman SET `Required_ID`='5' WHERE `Level`='17';</v>
      </c>
      <c r="AD51" t="str">
        <f t="shared" si="15"/>
        <v>UPDATE `Buffaloman SET `RequiredLevel`='17' WHERE `Level`='17';</v>
      </c>
      <c r="AK51" t="s">
        <v>402</v>
      </c>
      <c r="AL51" t="str">
        <f t="shared" si="12"/>
        <v>'17',</v>
      </c>
      <c r="AM51" t="str">
        <f t="shared" si="12"/>
        <v>'39',</v>
      </c>
      <c r="AN51" t="str">
        <f t="shared" si="12"/>
        <v>'401533',</v>
      </c>
      <c r="AO51" t="str">
        <f t="shared" si="12"/>
        <v>'4.55',</v>
      </c>
      <c r="AP51" t="str">
        <f t="shared" si="12"/>
        <v>'1.9',</v>
      </c>
      <c r="AQ51" t="str">
        <f t="shared" si="12"/>
        <v>'10.45',</v>
      </c>
      <c r="AR51" t="str">
        <f t="shared" si="12"/>
        <v>'4667359',</v>
      </c>
      <c r="AS51" t="str">
        <f t="shared" si="12"/>
        <v>'4348145',</v>
      </c>
      <c r="AT51" t="str">
        <f t="shared" si="12"/>
        <v>'6573217',</v>
      </c>
      <c r="AU51" t="str">
        <f t="shared" si="12"/>
        <v>'4487857',</v>
      </c>
      <c r="AV51" t="str">
        <f t="shared" si="12"/>
        <v>'9d 20h:11m:46',</v>
      </c>
      <c r="AW51" t="str">
        <f t="shared" si="12"/>
        <v>'850306',</v>
      </c>
      <c r="AX51" t="str">
        <f t="shared" si="12"/>
        <v>'Wood Lv17',</v>
      </c>
      <c r="AY51" t="str">
        <f t="shared" si="12"/>
        <v>'5',</v>
      </c>
      <c r="AZ51" t="str">
        <f t="shared" si="12"/>
        <v>'17',</v>
      </c>
      <c r="BA51" t="str">
        <f t="shared" si="13"/>
        <v>'0');</v>
      </c>
      <c r="BC5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('17','39','401533','4.55','1.9','10.45','4667359','4348145','6573217','4487857','9d 20h:11m:46','850306','Wood Lv17','5','17','0');</v>
      </c>
    </row>
    <row r="52" spans="1:55" x14ac:dyDescent="0.25">
      <c r="A52" s="18">
        <v>18</v>
      </c>
      <c r="B52" s="73">
        <v>36</v>
      </c>
      <c r="C52" s="120">
        <v>803066</v>
      </c>
      <c r="D52" s="18">
        <v>4.7</v>
      </c>
      <c r="E52" s="18">
        <v>1.9500000000000008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7"/>
        <v>UPDATE `Buffaloman SET `MightBonus`='803066' WHERE `Level`='18';</v>
      </c>
      <c r="S52" t="str">
        <f t="shared" si="8"/>
        <v>UPDATE `Buffaloman SET `Attack`='4.7' WHERE `Level`='18';</v>
      </c>
      <c r="T52" t="str">
        <f t="shared" si="15"/>
        <v>UPDATE `Buffaloman SET `Defend`='1.95' WHERE `Level`='18';</v>
      </c>
      <c r="U52" t="str">
        <f t="shared" si="15"/>
        <v>UPDATE `Buffaloman SET `Health`='10.65' WHERE `Level`='18';</v>
      </c>
      <c r="V52" t="str">
        <f t="shared" si="15"/>
        <v>UPDATE `Buffaloman SET `FoodCost`='9634257' WHERE `Level`='18';</v>
      </c>
      <c r="W52" t="str">
        <f t="shared" si="15"/>
        <v>UPDATE `Buffaloman SET `WoodCost`='8696319' WHERE `Level`='18';</v>
      </c>
      <c r="X52" t="str">
        <f t="shared" si="15"/>
        <v>UPDATE `Buffaloman SET `StoneCost`='12847014' WHERE `Level`='18';</v>
      </c>
      <c r="Y52" t="str">
        <f t="shared" si="15"/>
        <v>UPDATE `Buffaloman SET `MetalCost`='8975644' WHERE `Level`='18';</v>
      </c>
      <c r="Z52" t="str">
        <f t="shared" si="15"/>
        <v>UPDATE `Buffaloman SET `TimeMin`='19d 16h:23m:32' WHERE `Level`='18';</v>
      </c>
      <c r="AA52" t="str">
        <f t="shared" si="15"/>
        <v>UPDATE `Buffaloman SET `TimeInt`='1700612' WHERE `Level`='18';</v>
      </c>
      <c r="AB52" t="str">
        <f t="shared" si="15"/>
        <v>UPDATE `Buffaloman SET `Required`='Wood Lv18' WHERE `Level`='18';</v>
      </c>
      <c r="AC52" t="str">
        <f t="shared" si="15"/>
        <v>UPDATE `Buffaloman SET `Required_ID`='5' WHERE `Level`='18';</v>
      </c>
      <c r="AD52" t="str">
        <f t="shared" si="15"/>
        <v>UPDATE `Buffaloman SET `RequiredLevel`='18' WHERE `Level`='18';</v>
      </c>
      <c r="AK52" t="s">
        <v>402</v>
      </c>
      <c r="AL52" t="str">
        <f t="shared" si="12"/>
        <v>'18',</v>
      </c>
      <c r="AM52" t="str">
        <f t="shared" si="12"/>
        <v>'36',</v>
      </c>
      <c r="AN52" t="str">
        <f t="shared" si="12"/>
        <v>'803066',</v>
      </c>
      <c r="AO52" t="str">
        <f t="shared" si="12"/>
        <v>'4.7',</v>
      </c>
      <c r="AP52" t="str">
        <f t="shared" si="12"/>
        <v>'1.95',</v>
      </c>
      <c r="AQ52" t="str">
        <f t="shared" si="12"/>
        <v>'10.65',</v>
      </c>
      <c r="AR52" t="str">
        <f t="shared" si="12"/>
        <v>'9634257',</v>
      </c>
      <c r="AS52" t="str">
        <f t="shared" si="12"/>
        <v>'8696319',</v>
      </c>
      <c r="AT52" t="str">
        <f t="shared" si="12"/>
        <v>'12847014',</v>
      </c>
      <c r="AU52" t="str">
        <f t="shared" si="12"/>
        <v>'8975644',</v>
      </c>
      <c r="AV52" t="str">
        <f t="shared" si="12"/>
        <v>'19d 16h:23m:32',</v>
      </c>
      <c r="AW52" t="str">
        <f t="shared" si="12"/>
        <v>'1700612',</v>
      </c>
      <c r="AX52" t="str">
        <f t="shared" si="12"/>
        <v>'Wood Lv18',</v>
      </c>
      <c r="AY52" t="str">
        <f t="shared" si="12"/>
        <v>'5',</v>
      </c>
      <c r="AZ52" t="str">
        <f t="shared" si="12"/>
        <v>'18',</v>
      </c>
      <c r="BA52" t="str">
        <f t="shared" si="13"/>
        <v>'0');</v>
      </c>
      <c r="BC5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('18','36','803066','4.7','1.95','10.65','9634257','8696319','12847014','8975644','19d 16h:23m:32','1700612','Wood Lv18','5','18','0');</v>
      </c>
    </row>
    <row r="53" spans="1:55" x14ac:dyDescent="0.25">
      <c r="A53" s="18">
        <v>19</v>
      </c>
      <c r="B53" s="73">
        <v>33</v>
      </c>
      <c r="C53" s="120">
        <v>1204599</v>
      </c>
      <c r="D53" s="18">
        <v>4.8500000000000005</v>
      </c>
      <c r="E53" s="18">
        <v>2.0000000000000009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7"/>
        <v>UPDATE `Buffaloman SET `MightBonus`='1204599' WHERE `Level`='19';</v>
      </c>
      <c r="S53" t="str">
        <f t="shared" si="8"/>
        <v>UPDATE `Buffaloman SET `Attack`='4.85' WHERE `Level`='19';</v>
      </c>
      <c r="T53" t="str">
        <f t="shared" si="15"/>
        <v>UPDATE `Buffaloman SET `Defend`='2' WHERE `Level`='19';</v>
      </c>
      <c r="U53" t="str">
        <f t="shared" si="15"/>
        <v>UPDATE `Buffaloman SET `Health`='10.85' WHERE `Level`='19';</v>
      </c>
      <c r="V53" t="str">
        <f t="shared" si="15"/>
        <v>UPDATE `Buffaloman SET `FoodCost`='13901229' WHERE `Level`='19';</v>
      </c>
      <c r="W53" t="str">
        <f t="shared" si="15"/>
        <v>UPDATE `Buffaloman SET `WoodCost`='13229588' WHERE `Level`='19';</v>
      </c>
      <c r="X53" t="str">
        <f t="shared" si="15"/>
        <v>UPDATE `Buffaloman SET `StoneCost`='19639603' WHERE `Level`='19';</v>
      </c>
      <c r="Y53" t="str">
        <f t="shared" si="15"/>
        <v>UPDATE `Buffaloman SET `MetalCost`='13459475' WHERE `Level`='19';</v>
      </c>
      <c r="Z53" t="str">
        <f t="shared" si="15"/>
        <v>UPDATE `Buffaloman SET `TimeMin`='29d 12h:35m:17' WHERE `Level`='19';</v>
      </c>
      <c r="AA53" t="str">
        <f t="shared" si="15"/>
        <v>UPDATE `Buffaloman SET `TimeInt`='2550917' WHERE `Level`='19';</v>
      </c>
      <c r="AB53" t="str">
        <f t="shared" si="15"/>
        <v>UPDATE `Buffaloman SET `Required`='Wood Lv19' WHERE `Level`='19';</v>
      </c>
      <c r="AC53" t="str">
        <f t="shared" si="15"/>
        <v>UPDATE `Buffaloman SET `Required_ID`='5' WHERE `Level`='19';</v>
      </c>
      <c r="AD53" t="str">
        <f t="shared" si="15"/>
        <v>UPDATE `Buffaloman SET `RequiredLevel`='19' WHERE `Level`='19';</v>
      </c>
      <c r="AK53" t="s">
        <v>402</v>
      </c>
      <c r="AL53" t="str">
        <f t="shared" si="12"/>
        <v>'19',</v>
      </c>
      <c r="AM53" t="str">
        <f t="shared" si="12"/>
        <v>'33',</v>
      </c>
      <c r="AN53" t="str">
        <f t="shared" si="12"/>
        <v>'1204599',</v>
      </c>
      <c r="AO53" t="str">
        <f t="shared" si="12"/>
        <v>'4.85',</v>
      </c>
      <c r="AP53" t="str">
        <f t="shared" si="12"/>
        <v>'2',</v>
      </c>
      <c r="AQ53" t="str">
        <f t="shared" si="12"/>
        <v>'10.85',</v>
      </c>
      <c r="AR53" t="str">
        <f t="shared" si="12"/>
        <v>'13901229',</v>
      </c>
      <c r="AS53" t="str">
        <f t="shared" si="12"/>
        <v>'13229588',</v>
      </c>
      <c r="AT53" t="str">
        <f t="shared" si="12"/>
        <v>'19639603',</v>
      </c>
      <c r="AU53" t="str">
        <f t="shared" si="12"/>
        <v>'13459475',</v>
      </c>
      <c r="AV53" t="str">
        <f t="shared" si="12"/>
        <v>'29d 12h:35m:17',</v>
      </c>
      <c r="AW53" t="str">
        <f t="shared" si="12"/>
        <v>'2550917',</v>
      </c>
      <c r="AX53" t="str">
        <f t="shared" si="12"/>
        <v>'Wood Lv19',</v>
      </c>
      <c r="AY53" t="str">
        <f t="shared" si="12"/>
        <v>'5',</v>
      </c>
      <c r="AZ53" t="str">
        <f t="shared" si="12"/>
        <v>'19',</v>
      </c>
      <c r="BA53" t="str">
        <f t="shared" si="13"/>
        <v>'0');</v>
      </c>
      <c r="BC5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('19','33','1204599','4.85','2','10.85','13901229','13229588','19639603','13459475','29d 12h:35m:17','2550917','Wood Lv19','5','19','0');</v>
      </c>
    </row>
    <row r="54" spans="1:55" x14ac:dyDescent="0.25">
      <c r="A54" s="18">
        <v>20</v>
      </c>
      <c r="B54" s="73">
        <v>30</v>
      </c>
      <c r="C54" s="20">
        <v>0</v>
      </c>
      <c r="D54" s="18">
        <v>5.0000000000000009</v>
      </c>
      <c r="E54" s="18">
        <v>2.0500000000000007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7"/>
        <v>UPDATE `Buffaloman SET `MightBonus`='0' WHERE `Level`='20';</v>
      </c>
      <c r="S54" t="str">
        <f t="shared" si="8"/>
        <v>UPDATE `Buffaloman SET `Attack`='5' WHERE `Level`='20';</v>
      </c>
      <c r="T54" t="str">
        <f t="shared" si="15"/>
        <v>UPDATE `Buffaloman SET `Defend`='2.05' WHERE `Level`='20';</v>
      </c>
      <c r="U54" t="str">
        <f t="shared" si="15"/>
        <v>UPDATE `Buffaloman SET `Health`='11.05' WHERE `Level`='20';</v>
      </c>
      <c r="V54" t="str">
        <f t="shared" si="15"/>
        <v>UPDATE `Buffaloman SET `FoodCost`='0' WHERE `Level`='20';</v>
      </c>
      <c r="W54" t="str">
        <f t="shared" si="15"/>
        <v>UPDATE `Buffaloman SET `WoodCost`='0' WHERE `Level`='20';</v>
      </c>
      <c r="X54" t="str">
        <f t="shared" si="15"/>
        <v>UPDATE `Buffaloman SET `StoneCost`='0' WHERE `Level`='20';</v>
      </c>
      <c r="Y54" t="str">
        <f t="shared" si="15"/>
        <v>UPDATE `Buffaloman SET `MetalCost`='0' WHERE `Level`='20';</v>
      </c>
      <c r="Z54" t="str">
        <f t="shared" si="15"/>
        <v>UPDATE `Buffaloman SET `TimeMin`='0' WHERE `Level`='20';</v>
      </c>
      <c r="AA54" t="str">
        <f t="shared" si="15"/>
        <v>UPDATE `Buffaloman SET `TimeInt`='0' WHERE `Level`='20';</v>
      </c>
      <c r="AB54" t="str">
        <f t="shared" si="15"/>
        <v>UPDATE `Buffaloman SET `Required`='' WHERE `Level`='20';</v>
      </c>
      <c r="AC54" t="str">
        <f t="shared" si="15"/>
        <v>UPDATE `Buffaloman SET `Required_ID`='0' WHERE `Level`='20';</v>
      </c>
      <c r="AD54" t="str">
        <f t="shared" si="15"/>
        <v>UPDATE `Buffaloman SET `RequiredLevel`='0' WHERE `Level`='20';</v>
      </c>
      <c r="AK54" t="s">
        <v>402</v>
      </c>
      <c r="AL54" t="str">
        <f t="shared" si="12"/>
        <v>'20',</v>
      </c>
      <c r="AM54" t="str">
        <f t="shared" si="12"/>
        <v>'30',</v>
      </c>
      <c r="AN54" t="str">
        <f t="shared" si="12"/>
        <v>'0',</v>
      </c>
      <c r="AO54" t="str">
        <f t="shared" si="12"/>
        <v>'5',</v>
      </c>
      <c r="AP54" t="str">
        <f t="shared" si="12"/>
        <v>'2.05',</v>
      </c>
      <c r="AQ54" t="str">
        <f t="shared" si="12"/>
        <v>'11.05',</v>
      </c>
      <c r="AR54" t="str">
        <f t="shared" si="12"/>
        <v>'0',</v>
      </c>
      <c r="AS54" t="str">
        <f t="shared" si="12"/>
        <v>'0',</v>
      </c>
      <c r="AT54" t="str">
        <f t="shared" si="12"/>
        <v>'0',</v>
      </c>
      <c r="AU54" t="str">
        <f t="shared" si="12"/>
        <v>'0',</v>
      </c>
      <c r="AV54" t="str">
        <f t="shared" si="12"/>
        <v>'0',</v>
      </c>
      <c r="AW54" t="str">
        <f t="shared" si="12"/>
        <v>'0',</v>
      </c>
      <c r="AX54" t="str">
        <f t="shared" si="12"/>
        <v>'',</v>
      </c>
      <c r="AY54" t="str">
        <f t="shared" si="12"/>
        <v>'0',</v>
      </c>
      <c r="AZ54" t="str">
        <f t="shared" si="12"/>
        <v>'0',</v>
      </c>
      <c r="BA54" t="str">
        <f t="shared" si="13"/>
        <v>'0');</v>
      </c>
      <c r="BC5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('20','30','0','5','2.05','11.05','0','0','0','0','0','0','','0','0','0');</v>
      </c>
    </row>
    <row r="55" spans="1:55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55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143</v>
      </c>
      <c r="B58" s="21" t="s">
        <v>365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375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  <c r="AK60" t="s">
        <v>401</v>
      </c>
    </row>
    <row r="61" spans="1:55" x14ac:dyDescent="0.25">
      <c r="A61" s="18">
        <v>1</v>
      </c>
      <c r="B61" s="73">
        <v>140</v>
      </c>
      <c r="C61" s="20">
        <v>204</v>
      </c>
      <c r="D61" s="103">
        <v>3</v>
      </c>
      <c r="E61" s="103">
        <v>2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16">CONCATENATE($Q$60,R$60,$Q$61,B61,$Q$62,$A61,$Q$63)</f>
        <v>UPDATE `Horseman` SET `TrainingTime`='140' WHERE `Level`='1';</v>
      </c>
      <c r="S61" t="str">
        <f t="shared" si="16"/>
        <v>UPDATE `Horseman` SET `MightBonus`='204' WHERE `Level`='1';</v>
      </c>
      <c r="T61" t="str">
        <f t="shared" si="16"/>
        <v>UPDATE `Horseman` SET `Attack`='3' WHERE `Level`='1';</v>
      </c>
      <c r="U61" t="str">
        <f t="shared" si="16"/>
        <v>UPDATE `Horseman` SET `Defend`='2' WHERE `Level`='1';</v>
      </c>
      <c r="V61" t="str">
        <f t="shared" si="16"/>
        <v>UPDATE `Horseman` SET `Health`='10' WHERE `Level`='1';</v>
      </c>
      <c r="W61" t="str">
        <f t="shared" si="16"/>
        <v>UPDATE `Horseman` SET `FoodCost`='2324' WHERE `Level`='1';</v>
      </c>
      <c r="X61" t="str">
        <f t="shared" si="16"/>
        <v>UPDATE `Horseman` SET `WoodCost`='3310' WHERE `Level`='1';</v>
      </c>
      <c r="Y61" t="str">
        <f t="shared" si="16"/>
        <v>UPDATE `Horseman` SET `StoneCost`='3958' WHERE `Level`='1';</v>
      </c>
      <c r="Z61" t="str">
        <f t="shared" si="16"/>
        <v>UPDATE `Horseman` SET `MetalCost`='1820' WHERE `Level`='1';</v>
      </c>
      <c r="AA61" t="str">
        <f t="shared" si="16"/>
        <v>UPDATE `Horseman` SET `TimeMin`='07m:12' WHERE `Level`='1';</v>
      </c>
      <c r="AB61" t="str">
        <f t="shared" si="16"/>
        <v>UPDATE `Horseman` SET `TimeInt`='432' WHERE `Level`='1';</v>
      </c>
      <c r="AC61" t="str">
        <f t="shared" si="16"/>
        <v>UPDATE `Horseman` SET `Required`='' WHERE `Level`='1';</v>
      </c>
      <c r="AD61" t="str">
        <f t="shared" si="16"/>
        <v>UPDATE `Horseman` SET `Required_ID`='0' WHERE `Level`='1';</v>
      </c>
      <c r="AE61" t="str">
        <f t="shared" si="16"/>
        <v>UPDATE `Horseman` SET `RequiredLevel`='0' WHERE `Level`='1';</v>
      </c>
      <c r="AK61" t="s">
        <v>401</v>
      </c>
      <c r="AL61" t="str">
        <f>CONCATENATE("'",A61,"',")</f>
        <v>'1',</v>
      </c>
      <c r="AM61" t="str">
        <f t="shared" ref="AM61:AT76" si="17">CONCATENATE("'",B61,"',")</f>
        <v>'140',</v>
      </c>
      <c r="AN61" t="str">
        <f t="shared" si="17"/>
        <v>'204',</v>
      </c>
      <c r="AO61" t="str">
        <f t="shared" si="17"/>
        <v>'3',</v>
      </c>
      <c r="AP61" t="str">
        <f t="shared" si="17"/>
        <v>'2',</v>
      </c>
      <c r="AQ61" t="str">
        <f t="shared" si="17"/>
        <v>'10',</v>
      </c>
      <c r="AR61" t="str">
        <f t="shared" si="17"/>
        <v>'2324',</v>
      </c>
      <c r="AS61" t="str">
        <f t="shared" si="17"/>
        <v>'3310',</v>
      </c>
      <c r="AT61" t="str">
        <f>CONCATENATE("'",I61,"',")</f>
        <v>'3958',</v>
      </c>
      <c r="AU61" t="str">
        <f t="shared" ref="AU61:AZ76" si="18">CONCATENATE("'",J61,"',")</f>
        <v>'1820',</v>
      </c>
      <c r="AV61" t="str">
        <f t="shared" si="18"/>
        <v>'07m:12',</v>
      </c>
      <c r="AW61" t="str">
        <f t="shared" si="18"/>
        <v>'432',</v>
      </c>
      <c r="AX61" t="str">
        <f t="shared" si="18"/>
        <v>'',</v>
      </c>
      <c r="AY61" t="str">
        <f t="shared" si="18"/>
        <v>'0',</v>
      </c>
      <c r="AZ61" t="str">
        <f t="shared" si="18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`Horseman`(`Level`, `TrainingTime`, `MightBonus`, `Attack`, `Defend`, `Health`, `FoodCost`, `WoodCost`, `StoneCost`, `MetalCost`, `TimeMin`, `TimeInt`, `Required`, `Required_ID`, `RequiredLevel`, `Unlock_ID`) VALUES ('1','140','204','3','2','10','2324','3310','3958','1820','07m:12','432','','0','0','0');</v>
      </c>
    </row>
    <row r="62" spans="1:55" x14ac:dyDescent="0.25">
      <c r="A62" s="18">
        <v>2</v>
      </c>
      <c r="B62" s="73">
        <v>136</v>
      </c>
      <c r="C62" s="20">
        <v>510</v>
      </c>
      <c r="D62" s="103">
        <v>3.1500000000000004</v>
      </c>
      <c r="E62" s="103">
        <v>2.0499999999999998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16"/>
        <v>UPDATE `Horseman` SET `TrainingTime`='136' WHERE `Level`='2';</v>
      </c>
      <c r="S62" t="str">
        <f t="shared" si="16"/>
        <v>UPDATE `Horseman` SET `MightBonus`='510' WHERE `Level`='2';</v>
      </c>
      <c r="T62" t="str">
        <f t="shared" si="16"/>
        <v>UPDATE `Horseman` SET `Attack`='3.15' WHERE `Level`='2';</v>
      </c>
      <c r="U62" t="str">
        <f t="shared" si="16"/>
        <v>UPDATE `Horseman` SET `Defend`='2.05' WHERE `Level`='2';</v>
      </c>
      <c r="V62" t="str">
        <f t="shared" si="16"/>
        <v>UPDATE `Horseman` SET `Health`='10.25' WHERE `Level`='2';</v>
      </c>
      <c r="W62" t="str">
        <f t="shared" si="16"/>
        <v>UPDATE `Horseman` SET `FoodCost`='5881' WHERE `Level`='2';</v>
      </c>
      <c r="X62" t="str">
        <f t="shared" si="16"/>
        <v>UPDATE `Horseman` SET `WoodCost`='6858' WHERE `Level`='2';</v>
      </c>
      <c r="Y62" t="str">
        <f t="shared" si="16"/>
        <v>UPDATE `Horseman` SET `StoneCost`='8216' WHERE `Level`='2';</v>
      </c>
      <c r="Z62" t="str">
        <f t="shared" si="16"/>
        <v>UPDATE `Horseman` SET `MetalCost`='5776' WHERE `Level`='2';</v>
      </c>
      <c r="AA62" t="str">
        <f t="shared" si="16"/>
        <v>UPDATE `Horseman` SET `TimeMin`='18m:00' WHERE `Level`='2';</v>
      </c>
      <c r="AB62" t="str">
        <f t="shared" si="16"/>
        <v>UPDATE `Horseman` SET `TimeInt`='1080' WHERE `Level`='2';</v>
      </c>
      <c r="AC62" t="str">
        <f t="shared" si="16"/>
        <v>UPDATE `Horseman` SET `Required`='' WHERE `Level`='2';</v>
      </c>
      <c r="AD62" t="str">
        <f t="shared" si="16"/>
        <v>UPDATE `Horseman` SET `Required_ID`='0' WHERE `Level`='2';</v>
      </c>
      <c r="AE62" t="str">
        <f t="shared" si="16"/>
        <v>UPDATE `Horseman` SET `RequiredLevel`='0' WHERE `Level`='2';</v>
      </c>
      <c r="AK62" t="s">
        <v>401</v>
      </c>
      <c r="AL62" t="str">
        <f t="shared" ref="AL62:AZ80" si="19">CONCATENATE("'",A62,"',")</f>
        <v>'2',</v>
      </c>
      <c r="AM62" t="str">
        <f t="shared" si="17"/>
        <v>'136',</v>
      </c>
      <c r="AN62" t="str">
        <f t="shared" si="17"/>
        <v>'510',</v>
      </c>
      <c r="AO62" t="str">
        <f t="shared" si="17"/>
        <v>'3.15',</v>
      </c>
      <c r="AP62" t="str">
        <f t="shared" si="17"/>
        <v>'2.05',</v>
      </c>
      <c r="AQ62" t="str">
        <f t="shared" si="17"/>
        <v>'10.25',</v>
      </c>
      <c r="AR62" t="str">
        <f t="shared" si="17"/>
        <v>'5881',</v>
      </c>
      <c r="AS62" t="str">
        <f t="shared" si="17"/>
        <v>'6858',</v>
      </c>
      <c r="AT62" t="str">
        <f t="shared" si="17"/>
        <v>'8216',</v>
      </c>
      <c r="AU62" t="str">
        <f t="shared" si="18"/>
        <v>'5776',</v>
      </c>
      <c r="AV62" t="str">
        <f t="shared" si="18"/>
        <v>'18m:00',</v>
      </c>
      <c r="AW62" t="str">
        <f t="shared" si="18"/>
        <v>'1080',</v>
      </c>
      <c r="AX62" t="str">
        <f t="shared" si="18"/>
        <v>'',</v>
      </c>
      <c r="AY62" t="str">
        <f t="shared" si="18"/>
        <v>'0',</v>
      </c>
      <c r="AZ62" t="str">
        <f t="shared" si="18"/>
        <v>'0',</v>
      </c>
      <c r="BA62" t="str">
        <f t="shared" ref="BA62:BA80" si="20">CONCATENATE("'",P62,"');")</f>
        <v>'0');</v>
      </c>
      <c r="BC62" t="str">
        <f t="shared" ref="BC62:BC80" si="21">CONCATENATE(AK62,AL62,AM62,AN62,AO62,AP62,AQ62,AR62,AS62,AT62,AU62,AV62,AW62,AX62,AY62,AZ62,BA62)</f>
        <v>INSERT INTO `Horseman`(`Level`, `TrainingTime`, `MightBonus`, `Attack`, `Defend`, `Health`, `FoodCost`, `WoodCost`, `StoneCost`, `MetalCost`, `TimeMin`, `TimeInt`, `Required`, `Required_ID`, `RequiredLevel`, `Unlock_ID`) VALUES ('2','136','510','3.15','2.05','10.25','5881','6858','8216','5776','18m:00','1080','','0','0','0');</v>
      </c>
    </row>
    <row r="63" spans="1:55" x14ac:dyDescent="0.25">
      <c r="A63" s="18">
        <v>3</v>
      </c>
      <c r="B63" s="73">
        <v>132</v>
      </c>
      <c r="C63" s="20">
        <v>816</v>
      </c>
      <c r="D63" s="103">
        <v>3.3</v>
      </c>
      <c r="E63" s="103">
        <v>2.1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16"/>
        <v>UPDATE `Horseman` SET `TrainingTime`='132' WHERE `Level`='3';</v>
      </c>
      <c r="S63" t="str">
        <f t="shared" si="16"/>
        <v>UPDATE `Horseman` SET `MightBonus`='816' WHERE `Level`='3';</v>
      </c>
      <c r="T63" t="str">
        <f t="shared" si="16"/>
        <v>UPDATE `Horseman` SET `Attack`='3.3' WHERE `Level`='3';</v>
      </c>
      <c r="U63" t="str">
        <f t="shared" si="16"/>
        <v>UPDATE `Horseman` SET `Defend`='2.1' WHERE `Level`='3';</v>
      </c>
      <c r="V63" t="str">
        <f t="shared" si="16"/>
        <v>UPDATE `Horseman` SET `Health`='10.45' WHERE `Level`='3';</v>
      </c>
      <c r="W63" t="str">
        <f t="shared" si="16"/>
        <v>UPDATE `Horseman` SET `FoodCost`='9361' WHERE `Level`='3';</v>
      </c>
      <c r="X63" t="str">
        <f t="shared" si="16"/>
        <v>UPDATE `Horseman` SET `WoodCost`='10930' WHERE `Level`='3';</v>
      </c>
      <c r="Y63" t="str">
        <f t="shared" si="16"/>
        <v>UPDATE `Horseman` SET `StoneCost`='13102' WHERE `Level`='3';</v>
      </c>
      <c r="Z63" t="str">
        <f t="shared" si="16"/>
        <v>UPDATE `Horseman` SET `MetalCost`='9326' WHERE `Level`='3';</v>
      </c>
      <c r="AA63" t="str">
        <f t="shared" si="16"/>
        <v>UPDATE `Horseman` SET `TimeMin`='28m:48' WHERE `Level`='3';</v>
      </c>
      <c r="AB63" t="str">
        <f t="shared" si="16"/>
        <v>UPDATE `Horseman` SET `TimeInt`='1728' WHERE `Level`='3';</v>
      </c>
      <c r="AC63" t="str">
        <f t="shared" si="16"/>
        <v>UPDATE `Horseman` SET `Required`='' WHERE `Level`='3';</v>
      </c>
      <c r="AD63" t="str">
        <f t="shared" si="16"/>
        <v>UPDATE `Horseman` SET `Required_ID`='0' WHERE `Level`='3';</v>
      </c>
      <c r="AE63" t="str">
        <f t="shared" si="16"/>
        <v>UPDATE `Horseman` SET `RequiredLevel`='0' WHERE `Level`='3';</v>
      </c>
      <c r="AK63" t="s">
        <v>401</v>
      </c>
      <c r="AL63" t="str">
        <f t="shared" si="19"/>
        <v>'3',</v>
      </c>
      <c r="AM63" t="str">
        <f t="shared" si="17"/>
        <v>'132',</v>
      </c>
      <c r="AN63" t="str">
        <f t="shared" si="17"/>
        <v>'816',</v>
      </c>
      <c r="AO63" t="str">
        <f t="shared" si="17"/>
        <v>'3.3',</v>
      </c>
      <c r="AP63" t="str">
        <f t="shared" si="17"/>
        <v>'2.1',</v>
      </c>
      <c r="AQ63" t="str">
        <f t="shared" si="17"/>
        <v>'10.45',</v>
      </c>
      <c r="AR63" t="str">
        <f t="shared" si="17"/>
        <v>'9361',</v>
      </c>
      <c r="AS63" t="str">
        <f t="shared" si="17"/>
        <v>'10930',</v>
      </c>
      <c r="AT63" t="str">
        <f t="shared" si="17"/>
        <v>'13102',</v>
      </c>
      <c r="AU63" t="str">
        <f t="shared" si="18"/>
        <v>'9326',</v>
      </c>
      <c r="AV63" t="str">
        <f t="shared" si="18"/>
        <v>'28m:48',</v>
      </c>
      <c r="AW63" t="str">
        <f t="shared" si="18"/>
        <v>'1728',</v>
      </c>
      <c r="AX63" t="str">
        <f t="shared" si="18"/>
        <v>'',</v>
      </c>
      <c r="AY63" t="str">
        <f t="shared" si="18"/>
        <v>'0',</v>
      </c>
      <c r="AZ63" t="str">
        <f t="shared" si="18"/>
        <v>'0',</v>
      </c>
      <c r="BA63" t="str">
        <f t="shared" si="20"/>
        <v>'0');</v>
      </c>
      <c r="BC6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('3','132','816','3.3','2.1','10.45','9361','10930','13102','9326','28m:48','1728','','0','0','0');</v>
      </c>
    </row>
    <row r="64" spans="1:55" x14ac:dyDescent="0.25">
      <c r="A64" s="18">
        <v>4</v>
      </c>
      <c r="B64" s="73">
        <v>128</v>
      </c>
      <c r="C64" s="20">
        <v>2040</v>
      </c>
      <c r="D64" s="103">
        <v>3.45</v>
      </c>
      <c r="E64" s="103">
        <v>2.15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16"/>
        <v>UPDATE `Horseman` SET `TrainingTime`='128' WHERE `Level`='4';</v>
      </c>
      <c r="S64" t="str">
        <f t="shared" si="16"/>
        <v>UPDATE `Horseman` SET `MightBonus`='2040' WHERE `Level`='4';</v>
      </c>
      <c r="T64" t="str">
        <f t="shared" si="16"/>
        <v>UPDATE `Horseman` SET `Attack`='3.45' WHERE `Level`='4';</v>
      </c>
      <c r="U64" t="str">
        <f t="shared" si="16"/>
        <v>UPDATE `Horseman` SET `Defend`='2.15' WHERE `Level`='4';</v>
      </c>
      <c r="V64" t="str">
        <f t="shared" si="16"/>
        <v>UPDATE `Horseman` SET `Health`='10.65' WHERE `Level`='4';</v>
      </c>
      <c r="W64" t="str">
        <f t="shared" si="16"/>
        <v>UPDATE `Horseman` SET `FoodCost`='23223' WHERE `Level`='4';</v>
      </c>
      <c r="X64" t="str">
        <f t="shared" si="16"/>
        <v>UPDATE `Horseman` SET `WoodCost`='28222' WHERE `Level`='4';</v>
      </c>
      <c r="Y64" t="str">
        <f t="shared" si="16"/>
        <v>UPDATE `Horseman` SET `StoneCost`='33852' WHERE `Level`='4';</v>
      </c>
      <c r="Z64" t="str">
        <f t="shared" si="16"/>
        <v>UPDATE `Horseman` SET `MetalCost`='22206' WHERE `Level`='4';</v>
      </c>
      <c r="AA64" t="str">
        <f t="shared" si="16"/>
        <v>UPDATE `Horseman` SET `TimeMin`='1h:12m:00' WHERE `Level`='4';</v>
      </c>
      <c r="AB64" t="str">
        <f t="shared" si="16"/>
        <v>UPDATE `Horseman` SET `TimeInt`='4320' WHERE `Level`='4';</v>
      </c>
      <c r="AC64" t="str">
        <f t="shared" si="16"/>
        <v>UPDATE `Horseman` SET `Required`='' WHERE `Level`='4';</v>
      </c>
      <c r="AD64" t="str">
        <f t="shared" si="16"/>
        <v>UPDATE `Horseman` SET `Required_ID`='0' WHERE `Level`='4';</v>
      </c>
      <c r="AE64" t="str">
        <f t="shared" si="16"/>
        <v>UPDATE `Horseman` SET `RequiredLevel`='0' WHERE `Level`='4';</v>
      </c>
      <c r="AK64" t="s">
        <v>401</v>
      </c>
      <c r="AL64" t="str">
        <f t="shared" si="19"/>
        <v>'4',</v>
      </c>
      <c r="AM64" t="str">
        <f t="shared" si="17"/>
        <v>'128',</v>
      </c>
      <c r="AN64" t="str">
        <f t="shared" si="17"/>
        <v>'2040',</v>
      </c>
      <c r="AO64" t="str">
        <f t="shared" si="17"/>
        <v>'3.45',</v>
      </c>
      <c r="AP64" t="str">
        <f t="shared" si="17"/>
        <v>'2.15',</v>
      </c>
      <c r="AQ64" t="str">
        <f t="shared" si="17"/>
        <v>'10.65',</v>
      </c>
      <c r="AR64" t="str">
        <f t="shared" si="17"/>
        <v>'23223',</v>
      </c>
      <c r="AS64" t="str">
        <f t="shared" si="17"/>
        <v>'28222',</v>
      </c>
      <c r="AT64" t="str">
        <f t="shared" si="17"/>
        <v>'33852',</v>
      </c>
      <c r="AU64" t="str">
        <f t="shared" si="18"/>
        <v>'22206',</v>
      </c>
      <c r="AV64" t="str">
        <f t="shared" si="18"/>
        <v>'1h:12m:00',</v>
      </c>
      <c r="AW64" t="str">
        <f t="shared" si="18"/>
        <v>'4320',</v>
      </c>
      <c r="AX64" t="str">
        <f t="shared" si="18"/>
        <v>'',</v>
      </c>
      <c r="AY64" t="str">
        <f t="shared" si="18"/>
        <v>'0',</v>
      </c>
      <c r="AZ64" t="str">
        <f t="shared" si="18"/>
        <v>'0',</v>
      </c>
      <c r="BA64" t="str">
        <f t="shared" si="20"/>
        <v>'0');</v>
      </c>
      <c r="BC6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('4','128','2040','3.45','2.15','10.65','23223','28222','33852','22206','1h:12m:00','4320','','0','0','0');</v>
      </c>
    </row>
    <row r="65" spans="1:55" x14ac:dyDescent="0.25">
      <c r="A65" s="18">
        <v>5</v>
      </c>
      <c r="B65" s="73">
        <v>124</v>
      </c>
      <c r="C65" s="20">
        <v>3060</v>
      </c>
      <c r="D65" s="103">
        <v>3.5999999999999996</v>
      </c>
      <c r="E65" s="103">
        <v>2.2000000000000002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16"/>
        <v>UPDATE `Horseman` SET `TrainingTime`='124' WHERE `Level`='5';</v>
      </c>
      <c r="S65" t="str">
        <f t="shared" si="16"/>
        <v>UPDATE `Horseman` SET `MightBonus`='3060' WHERE `Level`='5';</v>
      </c>
      <c r="T65" t="str">
        <f t="shared" si="16"/>
        <v>UPDATE `Horseman` SET `Attack`='3.6' WHERE `Level`='5';</v>
      </c>
      <c r="U65" t="str">
        <f t="shared" si="16"/>
        <v>UPDATE `Horseman` SET `Defend`='2.2' WHERE `Level`='5';</v>
      </c>
      <c r="V65" t="str">
        <f t="shared" si="16"/>
        <v>UPDATE `Horseman` SET `Health`='10.85' WHERE `Level`='5';</v>
      </c>
      <c r="W65" t="str">
        <f t="shared" si="16"/>
        <v>UPDATE `Horseman` SET `FoodCost`='34825' WHERE `Level`='5';</v>
      </c>
      <c r="X65" t="str">
        <f t="shared" si="16"/>
        <v>UPDATE `Horseman` SET `WoodCost`='41798' WHERE `Level`='5';</v>
      </c>
      <c r="Y65" t="str">
        <f t="shared" si="16"/>
        <v>UPDATE `Horseman` SET `StoneCost`='50144' WHERE `Level`='5';</v>
      </c>
      <c r="Z65" t="str">
        <f t="shared" si="16"/>
        <v>UPDATE `Horseman` SET `MetalCost`='33958' WHERE `Level`='5';</v>
      </c>
      <c r="AA65" t="str">
        <f t="shared" si="16"/>
        <v>UPDATE `Horseman` SET `TimeMin`='1h:48m:00' WHERE `Level`='5';</v>
      </c>
      <c r="AB65" t="str">
        <f t="shared" si="16"/>
        <v>UPDATE `Horseman` SET `TimeInt`='6480' WHERE `Level`='5';</v>
      </c>
      <c r="AC65" t="str">
        <f t="shared" si="16"/>
        <v>UPDATE `Horseman` SET `Required`='' WHERE `Level`='5';</v>
      </c>
      <c r="AD65" t="str">
        <f t="shared" si="16"/>
        <v>UPDATE `Horseman` SET `Required_ID`='0' WHERE `Level`='5';</v>
      </c>
      <c r="AE65" t="str">
        <f t="shared" si="16"/>
        <v>UPDATE `Horseman` SET `RequiredLevel`='0' WHERE `Level`='5';</v>
      </c>
      <c r="AK65" t="s">
        <v>401</v>
      </c>
      <c r="AL65" t="str">
        <f t="shared" si="19"/>
        <v>'5',</v>
      </c>
      <c r="AM65" t="str">
        <f t="shared" si="17"/>
        <v>'124',</v>
      </c>
      <c r="AN65" t="str">
        <f t="shared" si="17"/>
        <v>'3060',</v>
      </c>
      <c r="AO65" t="str">
        <f t="shared" si="17"/>
        <v>'3.6',</v>
      </c>
      <c r="AP65" t="str">
        <f t="shared" si="17"/>
        <v>'2.2',</v>
      </c>
      <c r="AQ65" t="str">
        <f t="shared" si="17"/>
        <v>'10.85',</v>
      </c>
      <c r="AR65" t="str">
        <f t="shared" si="17"/>
        <v>'34825',</v>
      </c>
      <c r="AS65" t="str">
        <f t="shared" si="17"/>
        <v>'41798',</v>
      </c>
      <c r="AT65" t="str">
        <f t="shared" si="17"/>
        <v>'50144',</v>
      </c>
      <c r="AU65" t="str">
        <f t="shared" si="18"/>
        <v>'33958',</v>
      </c>
      <c r="AV65" t="str">
        <f t="shared" si="18"/>
        <v>'1h:48m:00',</v>
      </c>
      <c r="AW65" t="str">
        <f t="shared" si="18"/>
        <v>'6480',</v>
      </c>
      <c r="AX65" t="str">
        <f t="shared" si="18"/>
        <v>'',</v>
      </c>
      <c r="AY65" t="str">
        <f t="shared" si="18"/>
        <v>'0',</v>
      </c>
      <c r="AZ65" t="str">
        <f t="shared" si="18"/>
        <v>'0',</v>
      </c>
      <c r="BA65" t="str">
        <f t="shared" si="20"/>
        <v>'0');</v>
      </c>
      <c r="BC6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('5','124','3060','3.6','2.2','10.85','34825','41798','50144','33958','1h:48m:00','6480','','0','0','0');</v>
      </c>
    </row>
    <row r="66" spans="1:55" x14ac:dyDescent="0.25">
      <c r="A66" s="18">
        <v>6</v>
      </c>
      <c r="B66" s="73">
        <v>120</v>
      </c>
      <c r="C66" s="20">
        <v>6120</v>
      </c>
      <c r="D66" s="103">
        <v>3.75</v>
      </c>
      <c r="E66" s="103">
        <v>2.25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16"/>
        <v>UPDATE `Horseman` SET `TrainingTime`='120' WHERE `Level`='6';</v>
      </c>
      <c r="S66" t="str">
        <f t="shared" si="16"/>
        <v>UPDATE `Horseman` SET `MightBonus`='6120' WHERE `Level`='6';</v>
      </c>
      <c r="T66" t="str">
        <f t="shared" si="16"/>
        <v>UPDATE `Horseman` SET `Attack`='3.75' WHERE `Level`='6';</v>
      </c>
      <c r="U66" t="str">
        <f t="shared" si="16"/>
        <v>UPDATE `Horseman` SET `Defend`='2.25' WHERE `Level`='6';</v>
      </c>
      <c r="V66" t="str">
        <f t="shared" si="16"/>
        <v>UPDATE `Horseman` SET `Health`='11.05' WHERE `Level`='6';</v>
      </c>
      <c r="W66" t="str">
        <f t="shared" si="16"/>
        <v>UPDATE `Horseman` SET `FoodCost`='69690' WHERE `Level`='6';</v>
      </c>
      <c r="X66" t="str">
        <f t="shared" si="16"/>
        <v>UPDATE `Horseman` SET `WoodCost`='81826' WHERE `Level`='6';</v>
      </c>
      <c r="Y66" t="str">
        <f t="shared" si="16"/>
        <v>UPDATE `Horseman` SET `StoneCost`='98177' WHERE `Level`='6';</v>
      </c>
      <c r="Z66" t="str">
        <f t="shared" si="16"/>
        <v>UPDATE `Horseman` SET `MetalCost`='67417' WHERE `Level`='6';</v>
      </c>
      <c r="AA66" t="str">
        <f t="shared" si="16"/>
        <v>UPDATE `Horseman` SET `TimeMin`='3h:36m:00' WHERE `Level`='6';</v>
      </c>
      <c r="AB66" t="str">
        <f t="shared" si="16"/>
        <v>UPDATE `Horseman` SET `TimeInt`='12960' WHERE `Level`='6';</v>
      </c>
      <c r="AC66" t="str">
        <f t="shared" si="16"/>
        <v>UPDATE `Horseman` SET `Required`='' WHERE `Level`='6';</v>
      </c>
      <c r="AD66" t="str">
        <f t="shared" si="16"/>
        <v>UPDATE `Horseman` SET `Required_ID`='0' WHERE `Level`='6';</v>
      </c>
      <c r="AE66" t="str">
        <f t="shared" si="16"/>
        <v>UPDATE `Horseman` SET `RequiredLevel`='0' WHERE `Level`='6';</v>
      </c>
      <c r="AK66" t="s">
        <v>401</v>
      </c>
      <c r="AL66" t="str">
        <f t="shared" si="19"/>
        <v>'6',</v>
      </c>
      <c r="AM66" t="str">
        <f t="shared" si="17"/>
        <v>'120',</v>
      </c>
      <c r="AN66" t="str">
        <f t="shared" si="17"/>
        <v>'6120',</v>
      </c>
      <c r="AO66" t="str">
        <f t="shared" si="17"/>
        <v>'3.75',</v>
      </c>
      <c r="AP66" t="str">
        <f t="shared" si="17"/>
        <v>'2.25',</v>
      </c>
      <c r="AQ66" t="str">
        <f t="shared" si="17"/>
        <v>'11.05',</v>
      </c>
      <c r="AR66" t="str">
        <f t="shared" si="17"/>
        <v>'69690',</v>
      </c>
      <c r="AS66" t="str">
        <f t="shared" si="17"/>
        <v>'81826',</v>
      </c>
      <c r="AT66" t="str">
        <f t="shared" si="17"/>
        <v>'98177',</v>
      </c>
      <c r="AU66" t="str">
        <f t="shared" si="18"/>
        <v>'67417',</v>
      </c>
      <c r="AV66" t="str">
        <f t="shared" si="18"/>
        <v>'3h:36m:00',</v>
      </c>
      <c r="AW66" t="str">
        <f t="shared" si="18"/>
        <v>'12960',</v>
      </c>
      <c r="AX66" t="str">
        <f t="shared" si="18"/>
        <v>'',</v>
      </c>
      <c r="AY66" t="str">
        <f t="shared" si="18"/>
        <v>'0',</v>
      </c>
      <c r="AZ66" t="str">
        <f t="shared" si="18"/>
        <v>'0',</v>
      </c>
      <c r="BA66" t="str">
        <f t="shared" si="20"/>
        <v>'0');</v>
      </c>
      <c r="BC6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('6','120','6120','3.75','2.25','11.05','69690','81826','98177','67417','3h:36m:00','12960','','0','0','0');</v>
      </c>
    </row>
    <row r="67" spans="1:55" x14ac:dyDescent="0.25">
      <c r="A67" s="18">
        <v>7</v>
      </c>
      <c r="B67" s="73">
        <v>116</v>
      </c>
      <c r="C67" s="20">
        <v>9180</v>
      </c>
      <c r="D67" s="103">
        <v>3.9000000000000004</v>
      </c>
      <c r="E67" s="103">
        <v>2.2999999999999998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16"/>
        <v>UPDATE `Horseman` SET `TrainingTime`='116' WHERE `Level`='7';</v>
      </c>
      <c r="S67" t="str">
        <f t="shared" si="16"/>
        <v>UPDATE `Horseman` SET `MightBonus`='9180' WHERE `Level`='7';</v>
      </c>
      <c r="T67" t="str">
        <f t="shared" si="16"/>
        <v>UPDATE `Horseman` SET `Attack`='3.9' WHERE `Level`='7';</v>
      </c>
      <c r="U67" t="str">
        <f t="shared" si="16"/>
        <v>UPDATE `Horseman` SET `Defend`='2.3' WHERE `Level`='7';</v>
      </c>
      <c r="V67" t="str">
        <f t="shared" si="16"/>
        <v>UPDATE `Horseman` SET `Health`='11.25' WHERE `Level`='7';</v>
      </c>
      <c r="W67" t="str">
        <f t="shared" si="16"/>
        <v>UPDATE `Horseman` SET `FoodCost`='107434' WHERE `Level`='7';</v>
      </c>
      <c r="X67" t="str">
        <f t="shared" si="16"/>
        <v>UPDATE `Horseman` SET `WoodCost`='124254' WHERE `Level`='7';</v>
      </c>
      <c r="Y67" t="str">
        <f t="shared" si="16"/>
        <v>UPDATE `Horseman` SET `StoneCost`='149091' WHERE `Level`='7';</v>
      </c>
      <c r="Z67" t="str">
        <f t="shared" si="16"/>
        <v>UPDATE `Horseman` SET `MetalCost`='99975' WHERE `Level`='7';</v>
      </c>
      <c r="AA67" t="str">
        <f t="shared" si="16"/>
        <v>UPDATE `Horseman` SET `TimeMin`='5h:24m:00' WHERE `Level`='7';</v>
      </c>
      <c r="AB67" t="str">
        <f t="shared" si="16"/>
        <v>UPDATE `Horseman` SET `TimeInt`='19440' WHERE `Level`='7';</v>
      </c>
      <c r="AC67" t="str">
        <f t="shared" si="16"/>
        <v>UPDATE `Horseman` SET `Required`='' WHERE `Level`='7';</v>
      </c>
      <c r="AD67" t="str">
        <f t="shared" si="16"/>
        <v>UPDATE `Horseman` SET `Required_ID`='0' WHERE `Level`='7';</v>
      </c>
      <c r="AE67" t="str">
        <f t="shared" si="16"/>
        <v>UPDATE `Horseman` SET `RequiredLevel`='0' WHERE `Level`='7';</v>
      </c>
      <c r="AK67" t="s">
        <v>401</v>
      </c>
      <c r="AL67" t="str">
        <f t="shared" si="19"/>
        <v>'7',</v>
      </c>
      <c r="AM67" t="str">
        <f t="shared" si="17"/>
        <v>'116',</v>
      </c>
      <c r="AN67" t="str">
        <f t="shared" si="17"/>
        <v>'9180',</v>
      </c>
      <c r="AO67" t="str">
        <f t="shared" si="17"/>
        <v>'3.9',</v>
      </c>
      <c r="AP67" t="str">
        <f t="shared" si="17"/>
        <v>'2.3',</v>
      </c>
      <c r="AQ67" t="str">
        <f t="shared" si="17"/>
        <v>'11.25',</v>
      </c>
      <c r="AR67" t="str">
        <f t="shared" si="17"/>
        <v>'107434',</v>
      </c>
      <c r="AS67" t="str">
        <f t="shared" si="17"/>
        <v>'124254',</v>
      </c>
      <c r="AT67" t="str">
        <f t="shared" si="17"/>
        <v>'149091',</v>
      </c>
      <c r="AU67" t="str">
        <f t="shared" si="18"/>
        <v>'99975',</v>
      </c>
      <c r="AV67" t="str">
        <f t="shared" si="18"/>
        <v>'5h:24m:00',</v>
      </c>
      <c r="AW67" t="str">
        <f t="shared" si="18"/>
        <v>'19440',</v>
      </c>
      <c r="AX67" t="str">
        <f t="shared" si="18"/>
        <v>'',</v>
      </c>
      <c r="AY67" t="str">
        <f t="shared" si="18"/>
        <v>'0',</v>
      </c>
      <c r="AZ67" t="str">
        <f t="shared" si="18"/>
        <v>'0',</v>
      </c>
      <c r="BA67" t="str">
        <f t="shared" si="20"/>
        <v>'0');</v>
      </c>
      <c r="BC6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('7','116','9180','3.9','2.3','11.25','107434','124254','149091','99975','5h:24m:00','19440','','0','0','0');</v>
      </c>
    </row>
    <row r="68" spans="1:55" x14ac:dyDescent="0.25">
      <c r="A68" s="18">
        <v>8</v>
      </c>
      <c r="B68" s="73">
        <v>112</v>
      </c>
      <c r="C68" s="20">
        <v>22950</v>
      </c>
      <c r="D68" s="103">
        <v>4.05</v>
      </c>
      <c r="E68" s="103">
        <v>2.35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16"/>
        <v>UPDATE `Horseman` SET `TrainingTime`='112' WHERE `Level`='8';</v>
      </c>
      <c r="S68" t="str">
        <f t="shared" si="16"/>
        <v>UPDATE `Horseman` SET `MightBonus`='22950' WHERE `Level`='8';</v>
      </c>
      <c r="T68" t="str">
        <f t="shared" si="16"/>
        <v>UPDATE `Horseman` SET `Attack`='4.05' WHERE `Level`='8';</v>
      </c>
      <c r="U68" t="str">
        <f t="shared" si="16"/>
        <v>UPDATE `Horseman` SET `Defend`='2.35' WHERE `Level`='8';</v>
      </c>
      <c r="V68" t="str">
        <f t="shared" si="16"/>
        <v>UPDATE `Horseman` SET `Health`='11.45' WHERE `Level`='8';</v>
      </c>
      <c r="W68" t="str">
        <f t="shared" si="16"/>
        <v>UPDATE `Horseman` SET `FoodCost`='273056' WHERE `Level`='8';</v>
      </c>
      <c r="X68" t="str">
        <f t="shared" si="16"/>
        <v>UPDATE `Horseman` SET `WoodCost`='307530' WHERE `Level`='8';</v>
      </c>
      <c r="Y68" t="str">
        <f t="shared" si="16"/>
        <v>UPDATE `Horseman` SET `StoneCost`='369022' WHERE `Level`='8';</v>
      </c>
      <c r="Z68" t="str">
        <f t="shared" si="16"/>
        <v>UPDATE `Horseman` SET `MetalCost`='248378' WHERE `Level`='8';</v>
      </c>
      <c r="AA68" t="str">
        <f t="shared" si="16"/>
        <v>UPDATE `Horseman` SET `TimeMin`='13h:30m:00' WHERE `Level`='8';</v>
      </c>
      <c r="AB68" t="str">
        <f t="shared" si="16"/>
        <v>UPDATE `Horseman` SET `TimeInt`='48600' WHERE `Level`='8';</v>
      </c>
      <c r="AC68" t="str">
        <f t="shared" si="16"/>
        <v>UPDATE `Horseman` SET `Required`='' WHERE `Level`='8';</v>
      </c>
      <c r="AD68" t="str">
        <f t="shared" si="16"/>
        <v>UPDATE `Horseman` SET `Required_ID`='0' WHERE `Level`='8';</v>
      </c>
      <c r="AE68" t="str">
        <f t="shared" si="16"/>
        <v>UPDATE `Horseman` SET `RequiredLevel`='0' WHERE `Level`='8';</v>
      </c>
      <c r="AK68" t="s">
        <v>401</v>
      </c>
      <c r="AL68" t="str">
        <f t="shared" si="19"/>
        <v>'8',</v>
      </c>
      <c r="AM68" t="str">
        <f t="shared" si="17"/>
        <v>'112',</v>
      </c>
      <c r="AN68" t="str">
        <f t="shared" si="17"/>
        <v>'22950',</v>
      </c>
      <c r="AO68" t="str">
        <f t="shared" si="17"/>
        <v>'4.05',</v>
      </c>
      <c r="AP68" t="str">
        <f t="shared" si="17"/>
        <v>'2.35',</v>
      </c>
      <c r="AQ68" t="str">
        <f t="shared" si="17"/>
        <v>'11.45',</v>
      </c>
      <c r="AR68" t="str">
        <f t="shared" si="17"/>
        <v>'273056',</v>
      </c>
      <c r="AS68" t="str">
        <f t="shared" si="17"/>
        <v>'307530',</v>
      </c>
      <c r="AT68" t="str">
        <f t="shared" si="17"/>
        <v>'369022',</v>
      </c>
      <c r="AU68" t="str">
        <f t="shared" si="18"/>
        <v>'248378',</v>
      </c>
      <c r="AV68" t="str">
        <f t="shared" si="18"/>
        <v>'13h:30m:00',</v>
      </c>
      <c r="AW68" t="str">
        <f t="shared" si="18"/>
        <v>'48600',</v>
      </c>
      <c r="AX68" t="str">
        <f t="shared" si="18"/>
        <v>'',</v>
      </c>
      <c r="AY68" t="str">
        <f t="shared" si="18"/>
        <v>'0',</v>
      </c>
      <c r="AZ68" t="str">
        <f t="shared" si="18"/>
        <v>'0',</v>
      </c>
      <c r="BA68" t="str">
        <f t="shared" si="20"/>
        <v>'0');</v>
      </c>
      <c r="BC6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('8','112','22950','4.05','2.35','11.45','273056','307530','369022','248378','13h:30m:00','48600','','0','0','0');</v>
      </c>
    </row>
    <row r="69" spans="1:55" x14ac:dyDescent="0.25">
      <c r="A69" s="18">
        <v>9</v>
      </c>
      <c r="B69" s="73">
        <v>108</v>
      </c>
      <c r="C69" s="20">
        <v>34425</v>
      </c>
      <c r="D69" s="103">
        <v>4.2</v>
      </c>
      <c r="E69" s="103">
        <v>2.4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16"/>
        <v>UPDATE `Horseman` SET `TrainingTime`='108' WHERE `Level`='9';</v>
      </c>
      <c r="S69" t="str">
        <f t="shared" si="16"/>
        <v>UPDATE `Horseman` SET `MightBonus`='34425' WHERE `Level`='9';</v>
      </c>
      <c r="T69" t="str">
        <f t="shared" si="16"/>
        <v>UPDATE `Horseman` SET `Attack`='4.2' WHERE `Level`='9';</v>
      </c>
      <c r="U69" t="str">
        <f t="shared" si="16"/>
        <v>UPDATE `Horseman` SET `Defend`='2.4' WHERE `Level`='9';</v>
      </c>
      <c r="V69" t="str">
        <f t="shared" si="16"/>
        <v>UPDATE `Horseman` SET `Health`='11.65' WHERE `Level`='9';</v>
      </c>
      <c r="W69" t="str">
        <f t="shared" si="16"/>
        <v>UPDATE `Horseman` SET `FoodCost`='415574' WHERE `Level`='9';</v>
      </c>
      <c r="X69" t="str">
        <f t="shared" si="16"/>
        <v>UPDATE `Horseman` SET `WoodCost`='457260' WHERE `Level`='9';</v>
      </c>
      <c r="Y69" t="str">
        <f t="shared" si="16"/>
        <v>UPDATE `Horseman` SET `StoneCost`='548698' WHERE `Level`='9';</v>
      </c>
      <c r="Z69" t="str">
        <f t="shared" si="16"/>
        <v>UPDATE `Horseman` SET `MetalCost`='372498' WHERE `Level`='9';</v>
      </c>
      <c r="AA69" t="str">
        <f t="shared" si="16"/>
        <v>UPDATE `Horseman` SET `TimeMin`='20h:15m:00' WHERE `Level`='9';</v>
      </c>
      <c r="AB69" t="str">
        <f t="shared" si="16"/>
        <v>UPDATE `Horseman` SET `TimeInt`='72900' WHERE `Level`='9';</v>
      </c>
      <c r="AC69" t="str">
        <f t="shared" si="16"/>
        <v>UPDATE `Horseman` SET `Required`='' WHERE `Level`='9';</v>
      </c>
      <c r="AD69" t="str">
        <f t="shared" si="16"/>
        <v>UPDATE `Horseman` SET `Required_ID`='0' WHERE `Level`='9';</v>
      </c>
      <c r="AE69" t="str">
        <f t="shared" si="16"/>
        <v>UPDATE `Horseman` SET `RequiredLevel`='0' WHERE `Level`='9';</v>
      </c>
      <c r="AK69" t="s">
        <v>401</v>
      </c>
      <c r="AL69" t="str">
        <f t="shared" si="19"/>
        <v>'9',</v>
      </c>
      <c r="AM69" t="str">
        <f t="shared" si="17"/>
        <v>'108',</v>
      </c>
      <c r="AN69" t="str">
        <f t="shared" si="17"/>
        <v>'34425',</v>
      </c>
      <c r="AO69" t="str">
        <f t="shared" si="17"/>
        <v>'4.2',</v>
      </c>
      <c r="AP69" t="str">
        <f t="shared" si="17"/>
        <v>'2.4',</v>
      </c>
      <c r="AQ69" t="str">
        <f t="shared" si="17"/>
        <v>'11.65',</v>
      </c>
      <c r="AR69" t="str">
        <f t="shared" si="17"/>
        <v>'415574',</v>
      </c>
      <c r="AS69" t="str">
        <f t="shared" si="17"/>
        <v>'457260',</v>
      </c>
      <c r="AT69" t="str">
        <f t="shared" si="17"/>
        <v>'548698',</v>
      </c>
      <c r="AU69" t="str">
        <f t="shared" si="18"/>
        <v>'372498',</v>
      </c>
      <c r="AV69" t="str">
        <f t="shared" si="18"/>
        <v>'20h:15m:00',</v>
      </c>
      <c r="AW69" t="str">
        <f t="shared" si="18"/>
        <v>'72900',</v>
      </c>
      <c r="AX69" t="str">
        <f t="shared" si="18"/>
        <v>'',</v>
      </c>
      <c r="AY69" t="str">
        <f t="shared" si="18"/>
        <v>'0',</v>
      </c>
      <c r="AZ69" t="str">
        <f t="shared" si="18"/>
        <v>'0',</v>
      </c>
      <c r="BA69" t="str">
        <f t="shared" si="20"/>
        <v>'0');</v>
      </c>
      <c r="BC6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('9','108','34425','4.2','2.4','11.65','415574','457260','548698','372498','20h:15m:00','72900','','0','0','0');</v>
      </c>
    </row>
    <row r="70" spans="1:55" x14ac:dyDescent="0.25">
      <c r="A70" s="18">
        <v>10</v>
      </c>
      <c r="B70" s="73">
        <v>104</v>
      </c>
      <c r="C70" s="20">
        <v>41310</v>
      </c>
      <c r="D70" s="103">
        <v>4.3499999999999996</v>
      </c>
      <c r="E70" s="103">
        <v>2.4500000000000002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16"/>
        <v>UPDATE `Horseman` SET `TrainingTime`='104' WHERE `Level`='10';</v>
      </c>
      <c r="S70" t="str">
        <f t="shared" si="16"/>
        <v>UPDATE `Horseman` SET `MightBonus`='41310' WHERE `Level`='10';</v>
      </c>
      <c r="T70" t="str">
        <f t="shared" si="16"/>
        <v>UPDATE `Horseman` SET `Attack`='4.35' WHERE `Level`='10';</v>
      </c>
      <c r="U70" t="str">
        <f t="shared" si="16"/>
        <v>UPDATE `Horseman` SET `Defend`='2.45' WHERE `Level`='10';</v>
      </c>
      <c r="V70" t="str">
        <f t="shared" si="16"/>
        <v>UPDATE `Horseman` SET `Health`='11.85' WHERE `Level`='10';</v>
      </c>
      <c r="W70" t="str">
        <f t="shared" si="16"/>
        <v>UPDATE `Horseman` SET `FoodCost`='470245' WHERE `Level`='10';</v>
      </c>
      <c r="X70" t="str">
        <f t="shared" si="16"/>
        <v>UPDATE `Horseman` SET `WoodCost`='549898' WHERE `Level`='10';</v>
      </c>
      <c r="Y70" t="str">
        <f t="shared" si="16"/>
        <v>UPDATE `Horseman` SET `StoneCost`='659864' WHERE `Level`='10';</v>
      </c>
      <c r="Z70" t="str">
        <f t="shared" si="16"/>
        <v>UPDATE `Horseman` SET `MetalCost`='461968' WHERE `Level`='10';</v>
      </c>
      <c r="AA70" t="str">
        <f t="shared" si="16"/>
        <v>UPDATE `Horseman` SET `TimeMin`='1d 0h:18m:00' WHERE `Level`='10';</v>
      </c>
      <c r="AB70" t="str">
        <f t="shared" si="16"/>
        <v>UPDATE `Horseman` SET `TimeInt`='87480' WHERE `Level`='10';</v>
      </c>
      <c r="AC70" t="str">
        <f t="shared" si="16"/>
        <v>UPDATE `Horseman` SET `Required`='Stone Lv10' WHERE `Level`='10';</v>
      </c>
      <c r="AD70" t="str">
        <f t="shared" si="16"/>
        <v>UPDATE `Horseman` SET `Required_ID`='8' WHERE `Level`='10';</v>
      </c>
      <c r="AE70" t="str">
        <f t="shared" si="16"/>
        <v>UPDATE `Horseman` SET `RequiredLevel`='10' WHERE `Level`='10';</v>
      </c>
      <c r="AK70" t="s">
        <v>401</v>
      </c>
      <c r="AL70" t="str">
        <f t="shared" si="19"/>
        <v>'10',</v>
      </c>
      <c r="AM70" t="str">
        <f t="shared" si="17"/>
        <v>'104',</v>
      </c>
      <c r="AN70" t="str">
        <f t="shared" si="17"/>
        <v>'41310',</v>
      </c>
      <c r="AO70" t="str">
        <f t="shared" si="17"/>
        <v>'4.35',</v>
      </c>
      <c r="AP70" t="str">
        <f t="shared" si="17"/>
        <v>'2.45',</v>
      </c>
      <c r="AQ70" t="str">
        <f t="shared" si="17"/>
        <v>'11.85',</v>
      </c>
      <c r="AR70" t="str">
        <f t="shared" si="17"/>
        <v>'470245',</v>
      </c>
      <c r="AS70" t="str">
        <f t="shared" si="17"/>
        <v>'549898',</v>
      </c>
      <c r="AT70" t="str">
        <f t="shared" si="17"/>
        <v>'659864',</v>
      </c>
      <c r="AU70" t="str">
        <f t="shared" si="18"/>
        <v>'461968',</v>
      </c>
      <c r="AV70" t="str">
        <f t="shared" si="18"/>
        <v>'1d 0h:18m:00',</v>
      </c>
      <c r="AW70" t="str">
        <f t="shared" si="18"/>
        <v>'87480',</v>
      </c>
      <c r="AX70" t="str">
        <f t="shared" si="18"/>
        <v>'Stone Lv10',</v>
      </c>
      <c r="AY70" t="str">
        <f t="shared" si="18"/>
        <v>'8',</v>
      </c>
      <c r="AZ70" t="str">
        <f t="shared" si="18"/>
        <v>'10',</v>
      </c>
      <c r="BA70" t="str">
        <f t="shared" si="20"/>
        <v>'0');</v>
      </c>
      <c r="BC7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('10','104','41310','4.35','2.45','11.85','470245','549898','659864','461968','1d 0h:18m:00','87480','Stone Lv10','8','10','0');</v>
      </c>
    </row>
    <row r="71" spans="1:55" x14ac:dyDescent="0.25">
      <c r="A71" s="18">
        <v>11</v>
      </c>
      <c r="B71" s="73">
        <v>100</v>
      </c>
      <c r="C71" s="20">
        <v>49572</v>
      </c>
      <c r="D71" s="103">
        <v>4.5</v>
      </c>
      <c r="E71" s="103">
        <v>2.5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16"/>
        <v>UPDATE `Horseman` SET `TrainingTime`='100' WHERE `Level`='11';</v>
      </c>
      <c r="S71" t="str">
        <f t="shared" si="16"/>
        <v>UPDATE `Horseman` SET `MightBonus`='49572' WHERE `Level`='11';</v>
      </c>
      <c r="T71" t="str">
        <f t="shared" si="16"/>
        <v>UPDATE `Horseman` SET `Attack`='4.5' WHERE `Level`='11';</v>
      </c>
      <c r="U71" t="str">
        <f t="shared" si="16"/>
        <v>UPDATE `Horseman` SET `Defend`='2.5' WHERE `Level`='11';</v>
      </c>
      <c r="V71" t="str">
        <f t="shared" si="16"/>
        <v>UPDATE `Horseman` SET `Health`='12.05' WHERE `Level`='11';</v>
      </c>
      <c r="W71" t="str">
        <f t="shared" si="16"/>
        <v>UPDATE `Horseman` SET `FoodCost`='589058' WHERE `Level`='11';</v>
      </c>
      <c r="X71" t="str">
        <f t="shared" si="16"/>
        <v>UPDATE `Horseman` SET `WoodCost`='669364' WHERE `Level`='11';</v>
      </c>
      <c r="Y71" t="str">
        <f t="shared" si="16"/>
        <v>UPDATE `Horseman` SET `StoneCost`='803223' WHERE `Level`='11';</v>
      </c>
      <c r="Z71" t="str">
        <f t="shared" si="16"/>
        <v>UPDATE `Horseman` SET `MetalCost`='532615' WHERE `Level`='11';</v>
      </c>
      <c r="AA71" t="str">
        <f t="shared" si="16"/>
        <v>UPDATE `Horseman` SET `TimeMin`='1d 5h:09m:36' WHERE `Level`='11';</v>
      </c>
      <c r="AB71" t="str">
        <f t="shared" si="16"/>
        <v>UPDATE `Horseman` SET `TimeInt`='104976' WHERE `Level`='11';</v>
      </c>
      <c r="AC71" t="str">
        <f t="shared" si="16"/>
        <v>UPDATE `Horseman` SET `Required`='Stone Lv11' WHERE `Level`='11';</v>
      </c>
      <c r="AD71" t="str">
        <f t="shared" si="16"/>
        <v>UPDATE `Horseman` SET `Required_ID`='8' WHERE `Level`='11';</v>
      </c>
      <c r="AE71" t="str">
        <f t="shared" si="16"/>
        <v>UPDATE `Horseman` SET `RequiredLevel`='11' WHERE `Level`='11';</v>
      </c>
      <c r="AK71" t="s">
        <v>401</v>
      </c>
      <c r="AL71" t="str">
        <f t="shared" si="19"/>
        <v>'11',</v>
      </c>
      <c r="AM71" t="str">
        <f t="shared" si="17"/>
        <v>'100',</v>
      </c>
      <c r="AN71" t="str">
        <f t="shared" si="17"/>
        <v>'49572',</v>
      </c>
      <c r="AO71" t="str">
        <f t="shared" si="17"/>
        <v>'4.5',</v>
      </c>
      <c r="AP71" t="str">
        <f t="shared" si="17"/>
        <v>'2.5',</v>
      </c>
      <c r="AQ71" t="str">
        <f t="shared" si="17"/>
        <v>'12.05',</v>
      </c>
      <c r="AR71" t="str">
        <f t="shared" si="17"/>
        <v>'589058',</v>
      </c>
      <c r="AS71" t="str">
        <f t="shared" si="17"/>
        <v>'669364',</v>
      </c>
      <c r="AT71" t="str">
        <f t="shared" si="17"/>
        <v>'803223',</v>
      </c>
      <c r="AU71" t="str">
        <f t="shared" si="18"/>
        <v>'532615',</v>
      </c>
      <c r="AV71" t="str">
        <f t="shared" si="18"/>
        <v>'1d 5h:09m:36',</v>
      </c>
      <c r="AW71" t="str">
        <f t="shared" si="18"/>
        <v>'104976',</v>
      </c>
      <c r="AX71" t="str">
        <f t="shared" si="18"/>
        <v>'Stone Lv11',</v>
      </c>
      <c r="AY71" t="str">
        <f t="shared" si="18"/>
        <v>'8',</v>
      </c>
      <c r="AZ71" t="str">
        <f t="shared" si="18"/>
        <v>'11',</v>
      </c>
      <c r="BA71" t="str">
        <f t="shared" si="20"/>
        <v>'0');</v>
      </c>
      <c r="BC71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('11','100','49572','4.5','2.5','12.05','589058','669364','803223','532615','1d 5h:09m:36','104976','Stone Lv11','8','11','0');</v>
      </c>
    </row>
    <row r="72" spans="1:55" x14ac:dyDescent="0.25">
      <c r="A72" s="18">
        <v>12</v>
      </c>
      <c r="B72" s="73">
        <v>96</v>
      </c>
      <c r="C72" s="20">
        <v>59486</v>
      </c>
      <c r="D72" s="103">
        <v>4.6500000000000004</v>
      </c>
      <c r="E72" s="103">
        <v>2.5499999999999998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16"/>
        <v>UPDATE `Horseman` SET `TrainingTime`='96' WHERE `Level`='12';</v>
      </c>
      <c r="S72" t="str">
        <f t="shared" si="16"/>
        <v>UPDATE `Horseman` SET `MightBonus`='59486' WHERE `Level`='12';</v>
      </c>
      <c r="T72" t="str">
        <f t="shared" si="16"/>
        <v>UPDATE `Horseman` SET `Attack`='4.65' WHERE `Level`='12';</v>
      </c>
      <c r="U72" t="str">
        <f t="shared" si="16"/>
        <v>UPDATE `Horseman` SET `Defend`='2.55' WHERE `Level`='12';</v>
      </c>
      <c r="V72" t="str">
        <f t="shared" si="16"/>
        <v>UPDATE `Horseman` SET `Health`='12.25' WHERE `Level`='12';</v>
      </c>
      <c r="W72" t="str">
        <f t="shared" si="16"/>
        <v>UPDATE `Horseman` SET `FoodCost`='676746' WHERE `Level`='12';</v>
      </c>
      <c r="X72" t="str">
        <f t="shared" si="16"/>
        <v>UPDATE `Horseman` SET `WoodCost`='792923' WHERE `Level`='12';</v>
      </c>
      <c r="Y72" t="str">
        <f t="shared" si="16"/>
        <v>UPDATE `Horseman` SET `StoneCost`='951494' WHERE `Level`='12';</v>
      </c>
      <c r="Z72" t="str">
        <f t="shared" si="16"/>
        <v>UPDATE `Horseman` SET `MetalCost`='645974' WHERE `Level`='12';</v>
      </c>
      <c r="AA72" t="str">
        <f t="shared" si="16"/>
        <v>UPDATE `Horseman` SET `TimeMin`='1d 10h:59m:31' WHERE `Level`='12';</v>
      </c>
      <c r="AB72" t="str">
        <f t="shared" si="16"/>
        <v>UPDATE `Horseman` SET `TimeInt`='125971' WHERE `Level`='12';</v>
      </c>
      <c r="AC72" t="str">
        <f t="shared" si="16"/>
        <v>UPDATE `Horseman` SET `Required`='Stone Lv12' WHERE `Level`='12';</v>
      </c>
      <c r="AD72" t="str">
        <f t="shared" si="16"/>
        <v>UPDATE `Horseman` SET `Required_ID`='8' WHERE `Level`='12';</v>
      </c>
      <c r="AE72" t="str">
        <f t="shared" si="16"/>
        <v>UPDATE `Horseman` SET `RequiredLevel`='12' WHERE `Level`='12';</v>
      </c>
      <c r="AK72" t="s">
        <v>401</v>
      </c>
      <c r="AL72" t="str">
        <f t="shared" si="19"/>
        <v>'12',</v>
      </c>
      <c r="AM72" t="str">
        <f t="shared" si="17"/>
        <v>'96',</v>
      </c>
      <c r="AN72" t="str">
        <f t="shared" si="17"/>
        <v>'59486',</v>
      </c>
      <c r="AO72" t="str">
        <f t="shared" si="17"/>
        <v>'4.65',</v>
      </c>
      <c r="AP72" t="str">
        <f t="shared" si="17"/>
        <v>'2.55',</v>
      </c>
      <c r="AQ72" t="str">
        <f t="shared" si="17"/>
        <v>'12.25',</v>
      </c>
      <c r="AR72" t="str">
        <f t="shared" si="17"/>
        <v>'676746',</v>
      </c>
      <c r="AS72" t="str">
        <f t="shared" si="17"/>
        <v>'792923',</v>
      </c>
      <c r="AT72" t="str">
        <f t="shared" si="17"/>
        <v>'951494',</v>
      </c>
      <c r="AU72" t="str">
        <f t="shared" si="18"/>
        <v>'645974',</v>
      </c>
      <c r="AV72" t="str">
        <f t="shared" si="18"/>
        <v>'1d 10h:59m:31',</v>
      </c>
      <c r="AW72" t="str">
        <f t="shared" si="18"/>
        <v>'125971',</v>
      </c>
      <c r="AX72" t="str">
        <f t="shared" si="18"/>
        <v>'Stone Lv12',</v>
      </c>
      <c r="AY72" t="str">
        <f t="shared" si="18"/>
        <v>'8',</v>
      </c>
      <c r="AZ72" t="str">
        <f t="shared" si="18"/>
        <v>'12',</v>
      </c>
      <c r="BA72" t="str">
        <f t="shared" si="20"/>
        <v>'0');</v>
      </c>
      <c r="BC72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('12','96','59486','4.65','2.55','12.25','676746','792923','951494','645974','1d 10h:59m:31','125971','Stone Lv12','8','12','0');</v>
      </c>
    </row>
    <row r="73" spans="1:55" x14ac:dyDescent="0.25">
      <c r="A73" s="18">
        <v>13</v>
      </c>
      <c r="B73" s="73">
        <v>92</v>
      </c>
      <c r="C73" s="20">
        <v>71384</v>
      </c>
      <c r="D73" s="103">
        <v>4.8</v>
      </c>
      <c r="E73" s="103">
        <v>2.6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16"/>
        <v>UPDATE `Horseman` SET `TrainingTime`='92' WHERE `Level`='13';</v>
      </c>
      <c r="S73" t="str">
        <f t="shared" si="16"/>
        <v>UPDATE `Horseman` SET `MightBonus`='71384' WHERE `Level`='13';</v>
      </c>
      <c r="T73" t="str">
        <f t="shared" si="16"/>
        <v>UPDATE `Horseman` SET `Attack`='4.8' WHERE `Level`='13';</v>
      </c>
      <c r="U73" t="str">
        <f t="shared" si="16"/>
        <v>UPDATE `Horseman` SET `Defend`='2.6' WHERE `Level`='13';</v>
      </c>
      <c r="V73" t="str">
        <f t="shared" si="16"/>
        <v>UPDATE `Horseman` SET `Health`='12.45' WHERE `Level`='13';</v>
      </c>
      <c r="W73" t="str">
        <f t="shared" si="16"/>
        <v>UPDATE `Horseman` SET `FoodCost`='819152' WHERE `Level`='13';</v>
      </c>
      <c r="X73" t="str">
        <f t="shared" si="16"/>
        <v>UPDATE `Horseman` SET `WoodCost`='950779' WHERE `Level`='13';</v>
      </c>
      <c r="Y73" t="str">
        <f t="shared" si="16"/>
        <v>UPDATE `Horseman` SET `StoneCost`='1140921' WHERE `Level`='13';</v>
      </c>
      <c r="Z73" t="str">
        <f t="shared" si="16"/>
        <v>UPDATE `Horseman` SET `MetalCost`='808144' WHERE `Level`='13';</v>
      </c>
      <c r="AA73" t="str">
        <f t="shared" si="16"/>
        <v>UPDATE `Horseman` SET `TimeMin`='1d 17h:59m:26' WHERE `Level`='13';</v>
      </c>
      <c r="AB73" t="str">
        <f t="shared" si="16"/>
        <v>UPDATE `Horseman` SET `TimeInt`='151166' WHERE `Level`='13';</v>
      </c>
      <c r="AC73" t="str">
        <f t="shared" si="16"/>
        <v>UPDATE `Horseman` SET `Required`='Stone Lv13' WHERE `Level`='13';</v>
      </c>
      <c r="AD73" t="str">
        <f t="shared" si="16"/>
        <v>UPDATE `Horseman` SET `Required_ID`='8' WHERE `Level`='13';</v>
      </c>
      <c r="AE73" t="str">
        <f t="shared" si="16"/>
        <v>UPDATE `Horseman` SET `RequiredLevel`='13' WHERE `Level`='13';</v>
      </c>
      <c r="AK73" t="s">
        <v>401</v>
      </c>
      <c r="AL73" t="str">
        <f t="shared" si="19"/>
        <v>'13',</v>
      </c>
      <c r="AM73" t="str">
        <f t="shared" si="17"/>
        <v>'92',</v>
      </c>
      <c r="AN73" t="str">
        <f t="shared" si="17"/>
        <v>'71384',</v>
      </c>
      <c r="AO73" t="str">
        <f t="shared" si="17"/>
        <v>'4.8',</v>
      </c>
      <c r="AP73" t="str">
        <f t="shared" si="17"/>
        <v>'2.6',</v>
      </c>
      <c r="AQ73" t="str">
        <f t="shared" si="17"/>
        <v>'12.45',</v>
      </c>
      <c r="AR73" t="str">
        <f t="shared" si="17"/>
        <v>'819152',</v>
      </c>
      <c r="AS73" t="str">
        <f t="shared" si="17"/>
        <v>'950779',</v>
      </c>
      <c r="AT73" t="str">
        <f t="shared" si="17"/>
        <v>'1140921',</v>
      </c>
      <c r="AU73" t="str">
        <f t="shared" si="18"/>
        <v>'808144',</v>
      </c>
      <c r="AV73" t="str">
        <f t="shared" si="18"/>
        <v>'1d 17h:59m:26',</v>
      </c>
      <c r="AW73" t="str">
        <f t="shared" si="18"/>
        <v>'151166',</v>
      </c>
      <c r="AX73" t="str">
        <f t="shared" si="18"/>
        <v>'Stone Lv13',</v>
      </c>
      <c r="AY73" t="str">
        <f t="shared" si="18"/>
        <v>'8',</v>
      </c>
      <c r="AZ73" t="str">
        <f t="shared" si="18"/>
        <v>'13',</v>
      </c>
      <c r="BA73" t="str">
        <f t="shared" si="20"/>
        <v>'0');</v>
      </c>
      <c r="BC7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('13','92','71384','4.8','2.6','12.45','819152','950779','1140921','808144','1d 17h:59m:26','151166','Stone Lv13','8','13','0');</v>
      </c>
    </row>
    <row r="74" spans="1:55" x14ac:dyDescent="0.25">
      <c r="A74" s="18">
        <v>14</v>
      </c>
      <c r="B74" s="73">
        <v>88</v>
      </c>
      <c r="C74" s="20">
        <v>85661</v>
      </c>
      <c r="D74" s="103">
        <v>4.95</v>
      </c>
      <c r="E74" s="103">
        <v>2.65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16"/>
        <v>UPDATE `Horseman` SET `TrainingTime`='88' WHERE `Level`='14';</v>
      </c>
      <c r="S74" t="str">
        <f t="shared" si="16"/>
        <v>UPDATE `Horseman` SET `MightBonus`='85661' WHERE `Level`='14';</v>
      </c>
      <c r="T74" t="str">
        <f t="shared" si="16"/>
        <v>UPDATE `Horseman` SET `Attack`='4.95' WHERE `Level`='14';</v>
      </c>
      <c r="U74" t="str">
        <f t="shared" si="16"/>
        <v>UPDATE `Horseman` SET `Defend`='2.65' WHERE `Level`='14';</v>
      </c>
      <c r="V74" t="str">
        <f t="shared" si="16"/>
        <v>UPDATE `Horseman` SET `Health`='12.65' WHERE `Level`='14';</v>
      </c>
      <c r="W74" t="str">
        <f t="shared" si="16"/>
        <v>UPDATE `Horseman` SET `FoodCost`='974336' WHERE `Level`='14';</v>
      </c>
      <c r="X74" t="str">
        <f t="shared" si="16"/>
        <v>UPDATE `Horseman` SET `WoodCost`='1167198' WHERE `Level`='14';</v>
      </c>
      <c r="Y74" t="str">
        <f t="shared" si="16"/>
        <v>UPDATE `Horseman` SET `StoneCost`='1400624' WHERE `Level`='14';</v>
      </c>
      <c r="Z74" t="str">
        <f t="shared" si="16"/>
        <v>UPDATE `Horseman` SET `MetalCost`='951168' WHERE `Level`='14';</v>
      </c>
      <c r="AA74" t="str">
        <f t="shared" si="16"/>
        <v>UPDATE `Horseman` SET `TimeMin`='2d 2h:23m:19' WHERE `Level`='14';</v>
      </c>
      <c r="AB74" t="str">
        <f t="shared" si="16"/>
        <v>UPDATE `Horseman` SET `TimeInt`='181399' WHERE `Level`='14';</v>
      </c>
      <c r="AC74" t="str">
        <f t="shared" si="16"/>
        <v>UPDATE `Horseman` SET `Required`='Stone Lv14' WHERE `Level`='14';</v>
      </c>
      <c r="AD74" t="str">
        <f t="shared" si="16"/>
        <v>UPDATE `Horseman` SET `Required_ID`='8' WHERE `Level`='14';</v>
      </c>
      <c r="AE74" t="str">
        <f t="shared" si="16"/>
        <v>UPDATE `Horseman` SET `RequiredLevel`='14' WHERE `Level`='14';</v>
      </c>
      <c r="AK74" t="s">
        <v>401</v>
      </c>
      <c r="AL74" t="str">
        <f t="shared" si="19"/>
        <v>'14',</v>
      </c>
      <c r="AM74" t="str">
        <f t="shared" si="17"/>
        <v>'88',</v>
      </c>
      <c r="AN74" t="str">
        <f t="shared" si="17"/>
        <v>'85661',</v>
      </c>
      <c r="AO74" t="str">
        <f t="shared" si="17"/>
        <v>'4.95',</v>
      </c>
      <c r="AP74" t="str">
        <f t="shared" si="17"/>
        <v>'2.65',</v>
      </c>
      <c r="AQ74" t="str">
        <f t="shared" si="17"/>
        <v>'12.65',</v>
      </c>
      <c r="AR74" t="str">
        <f t="shared" si="17"/>
        <v>'974336',</v>
      </c>
      <c r="AS74" t="str">
        <f t="shared" si="17"/>
        <v>'1167198',</v>
      </c>
      <c r="AT74" t="str">
        <f t="shared" si="17"/>
        <v>'1400624',</v>
      </c>
      <c r="AU74" t="str">
        <f t="shared" si="18"/>
        <v>'951168',</v>
      </c>
      <c r="AV74" t="str">
        <f t="shared" si="18"/>
        <v>'2d 2h:23m:19',</v>
      </c>
      <c r="AW74" t="str">
        <f t="shared" si="18"/>
        <v>'181399',</v>
      </c>
      <c r="AX74" t="str">
        <f t="shared" si="18"/>
        <v>'Stone Lv14',</v>
      </c>
      <c r="AY74" t="str">
        <f t="shared" si="18"/>
        <v>'8',</v>
      </c>
      <c r="AZ74" t="str">
        <f t="shared" si="18"/>
        <v>'14',</v>
      </c>
      <c r="BA74" t="str">
        <f t="shared" si="20"/>
        <v>'0');</v>
      </c>
      <c r="BC7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('14','88','85661','4.95','2.65','12.65','974336','1167198','1400624','951168','2d 2h:23m:19','181399','Stone Lv14','8','14','0');</v>
      </c>
    </row>
    <row r="75" spans="1:55" x14ac:dyDescent="0.25">
      <c r="A75" s="18">
        <v>15</v>
      </c>
      <c r="B75" s="73">
        <v>85</v>
      </c>
      <c r="C75" s="20">
        <v>128491</v>
      </c>
      <c r="D75" s="103">
        <v>5.0999999999999996</v>
      </c>
      <c r="E75" s="103">
        <v>2.7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16"/>
        <v>UPDATE `Horseman` SET `TrainingTime`='85' WHERE `Level`='15';</v>
      </c>
      <c r="S75" t="str">
        <f t="shared" si="16"/>
        <v>UPDATE `Horseman` SET `MightBonus`='128491' WHERE `Level`='15';</v>
      </c>
      <c r="T75" t="str">
        <f t="shared" si="16"/>
        <v>UPDATE `Horseman` SET `Attack`='5.1' WHERE `Level`='15';</v>
      </c>
      <c r="U75" t="str">
        <f t="shared" si="16"/>
        <v>UPDATE `Horseman` SET `Defend`='2.7' WHERE `Level`='15';</v>
      </c>
      <c r="V75" t="str">
        <f t="shared" si="16"/>
        <v>UPDATE `Horseman` SET `Health`='12.85' WHERE `Level`='15';</v>
      </c>
      <c r="W75" t="str">
        <f t="shared" si="16"/>
        <v>UPDATE `Horseman` SET `FoodCost`='1533494' WHERE `Level`='15';</v>
      </c>
      <c r="X75" t="str">
        <f t="shared" si="16"/>
        <v>UPDATE `Horseman` SET `WoodCost`='1721262' WHERE `Level`='15';</v>
      </c>
      <c r="Y75" t="str">
        <f t="shared" si="16"/>
        <v>UPDATE `Horseman` SET `StoneCost`='2065500' WHERE `Level`='15';</v>
      </c>
      <c r="Z75" t="str">
        <f t="shared" si="16"/>
        <v>UPDATE `Horseman` SET `MetalCost`='1389841' WHERE `Level`='15';</v>
      </c>
      <c r="AA75" t="str">
        <f t="shared" si="16"/>
        <v>UPDATE `Horseman` SET `TimeMin`='3d 3h:34m:59' WHERE `Level`='15';</v>
      </c>
      <c r="AB75" t="str">
        <f t="shared" si="16"/>
        <v>UPDATE `Horseman` SET `TimeInt`='272099' WHERE `Level`='15';</v>
      </c>
      <c r="AC75" t="str">
        <f t="shared" si="16"/>
        <v>UPDATE `Horseman` SET `Required`='Stone Lv15' WHERE `Level`='15';</v>
      </c>
      <c r="AD75" t="str">
        <f t="shared" si="16"/>
        <v>UPDATE `Horseman` SET `Required_ID`='8' WHERE `Level`='15';</v>
      </c>
      <c r="AE75" t="str">
        <f t="shared" si="16"/>
        <v>UPDATE `Horseman` SET `RequiredLevel`='15' WHERE `Level`='15';</v>
      </c>
      <c r="AK75" t="s">
        <v>401</v>
      </c>
      <c r="AL75" t="str">
        <f t="shared" si="19"/>
        <v>'15',</v>
      </c>
      <c r="AM75" t="str">
        <f t="shared" si="17"/>
        <v>'85',</v>
      </c>
      <c r="AN75" t="str">
        <f t="shared" si="17"/>
        <v>'128491',</v>
      </c>
      <c r="AO75" t="str">
        <f t="shared" si="17"/>
        <v>'5.1',</v>
      </c>
      <c r="AP75" t="str">
        <f t="shared" si="17"/>
        <v>'2.7',</v>
      </c>
      <c r="AQ75" t="str">
        <f t="shared" si="17"/>
        <v>'12.85',</v>
      </c>
      <c r="AR75" t="str">
        <f t="shared" si="17"/>
        <v>'1533494',</v>
      </c>
      <c r="AS75" t="str">
        <f t="shared" si="17"/>
        <v>'1721262',</v>
      </c>
      <c r="AT75" t="str">
        <f t="shared" si="17"/>
        <v>'2065500',</v>
      </c>
      <c r="AU75" t="str">
        <f t="shared" si="18"/>
        <v>'1389841',</v>
      </c>
      <c r="AV75" t="str">
        <f t="shared" si="18"/>
        <v>'3d 3h:34m:59',</v>
      </c>
      <c r="AW75" t="str">
        <f t="shared" si="18"/>
        <v>'272099',</v>
      </c>
      <c r="AX75" t="str">
        <f t="shared" si="18"/>
        <v>'Stone Lv15',</v>
      </c>
      <c r="AY75" t="str">
        <f t="shared" si="18"/>
        <v>'8',</v>
      </c>
      <c r="AZ75" t="str">
        <f t="shared" si="18"/>
        <v>'15',</v>
      </c>
      <c r="BA75" t="str">
        <f t="shared" si="20"/>
        <v>'0');</v>
      </c>
      <c r="BC7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('15','85','128491','5.1','2.7','12.85','1533494','1721262','2065500','1389841','3d 3h:34m:59','272099','Stone Lv15','8','15','0');</v>
      </c>
    </row>
    <row r="76" spans="1:55" x14ac:dyDescent="0.25">
      <c r="A76" s="18">
        <v>16</v>
      </c>
      <c r="B76" s="73">
        <v>82</v>
      </c>
      <c r="C76" s="20">
        <v>321227</v>
      </c>
      <c r="D76" s="103">
        <v>5.25</v>
      </c>
      <c r="E76" s="103">
        <v>2.75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16"/>
        <v>UPDATE `Horseman` SET `TrainingTime`='82' WHERE `Level`='16';</v>
      </c>
      <c r="S76" t="str">
        <f t="shared" si="16"/>
        <v>UPDATE `Horseman` SET `MightBonus`='321227' WHERE `Level`='16';</v>
      </c>
      <c r="T76" t="str">
        <f t="shared" si="16"/>
        <v>UPDATE `Horseman` SET `Attack`='5.25' WHERE `Level`='16';</v>
      </c>
      <c r="U76" t="str">
        <f t="shared" si="16"/>
        <v>UPDATE `Horseman` SET `Defend`='2.75' WHERE `Level`='16';</v>
      </c>
      <c r="V76" t="str">
        <f t="shared" si="16"/>
        <v>UPDATE `Horseman` SET `Health`='13.05' WHERE `Level`='16';</v>
      </c>
      <c r="W76" t="str">
        <f t="shared" si="16"/>
        <v>UPDATE `Horseman` SET `FoodCost`='3713934' WHERE `Level`='16';</v>
      </c>
      <c r="X76" t="str">
        <f t="shared" si="16"/>
        <v>UPDATE `Horseman` SET `WoodCost`='4395538' WHERE `Level`='16';</v>
      </c>
      <c r="Y76" t="str">
        <f t="shared" si="16"/>
        <v>UPDATE `Horseman` SET `StoneCost`='5274632' WHERE `Level`='16';</v>
      </c>
      <c r="Z76" t="str">
        <f t="shared" si="16"/>
        <v>UPDATE `Horseman` SET `MetalCost`='3474562' WHERE `Level`='16';</v>
      </c>
      <c r="AA76" t="str">
        <f t="shared" si="16"/>
        <v>UPDATE `Horseman` SET `TimeMin`='7d 20h:57m:25' WHERE `Level`='16';</v>
      </c>
      <c r="AB76" t="str">
        <f t="shared" si="16"/>
        <v>UPDATE `Horseman` SET `TimeInt`='680245' WHERE `Level`='16';</v>
      </c>
      <c r="AC76" t="str">
        <f t="shared" si="16"/>
        <v>UPDATE `Horseman` SET `Required`='Stone Lv16' WHERE `Level`='16';</v>
      </c>
      <c r="AD76" t="str">
        <f t="shared" si="16"/>
        <v>UPDATE `Horseman` SET `Required_ID`='8' WHERE `Level`='16';</v>
      </c>
      <c r="AE76" t="str">
        <f t="shared" si="16"/>
        <v>UPDATE `Horseman` SET `RequiredLevel`='16' WHERE `Level`='16';</v>
      </c>
      <c r="AK76" t="s">
        <v>401</v>
      </c>
      <c r="AL76" t="str">
        <f t="shared" si="19"/>
        <v>'16',</v>
      </c>
      <c r="AM76" t="str">
        <f t="shared" si="17"/>
        <v>'82',</v>
      </c>
      <c r="AN76" t="str">
        <f t="shared" si="17"/>
        <v>'321227',</v>
      </c>
      <c r="AO76" t="str">
        <f t="shared" si="17"/>
        <v>'5.25',</v>
      </c>
      <c r="AP76" t="str">
        <f t="shared" si="17"/>
        <v>'2.75',</v>
      </c>
      <c r="AQ76" t="str">
        <f t="shared" si="17"/>
        <v>'13.05',</v>
      </c>
      <c r="AR76" t="str">
        <f t="shared" si="17"/>
        <v>'3713934',</v>
      </c>
      <c r="AS76" t="str">
        <f t="shared" si="17"/>
        <v>'4395538',</v>
      </c>
      <c r="AT76" t="str">
        <f t="shared" si="17"/>
        <v>'5274632',</v>
      </c>
      <c r="AU76" t="str">
        <f t="shared" si="18"/>
        <v>'3474562',</v>
      </c>
      <c r="AV76" t="str">
        <f t="shared" si="18"/>
        <v>'7d 20h:57m:25',</v>
      </c>
      <c r="AW76" t="str">
        <f t="shared" si="18"/>
        <v>'680245',</v>
      </c>
      <c r="AX76" t="str">
        <f t="shared" si="18"/>
        <v>'Stone Lv16',</v>
      </c>
      <c r="AY76" t="str">
        <f t="shared" si="18"/>
        <v>'8',</v>
      </c>
      <c r="AZ76" t="str">
        <f t="shared" si="18"/>
        <v>'16',</v>
      </c>
      <c r="BA76" t="str">
        <f t="shared" si="20"/>
        <v>'0');</v>
      </c>
      <c r="BC7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('16','82','321227','5.25','2.75','13.05','3713934','4395538','5274632','3474562','7d 20h:57m:25','680245','Stone Lv16','8','16','0');</v>
      </c>
    </row>
    <row r="77" spans="1:55" x14ac:dyDescent="0.25">
      <c r="A77" s="18">
        <v>17</v>
      </c>
      <c r="B77" s="73">
        <v>79</v>
      </c>
      <c r="C77" s="20">
        <v>481840</v>
      </c>
      <c r="D77" s="103">
        <v>5.4</v>
      </c>
      <c r="E77" s="103">
        <v>2.8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22">CONCATENATE($Q$60,R$60,$Q$61,B77,$Q$62,$A77,$Q$63)</f>
        <v>UPDATE `Horseman` SET `TrainingTime`='79' WHERE `Level`='17';</v>
      </c>
      <c r="S77" t="str">
        <f t="shared" si="22"/>
        <v>UPDATE `Horseman` SET `MightBonus`='481840' WHERE `Level`='17';</v>
      </c>
      <c r="T77" t="str">
        <f t="shared" si="22"/>
        <v>UPDATE `Horseman` SET `Attack`='5.4' WHERE `Level`='17';</v>
      </c>
      <c r="U77" t="str">
        <f t="shared" si="22"/>
        <v>UPDATE `Horseman` SET `Defend`='2.8' WHERE `Level`='17';</v>
      </c>
      <c r="V77" t="str">
        <f t="shared" si="22"/>
        <v>UPDATE `Horseman` SET `Health`='13.25' WHERE `Level`='17';</v>
      </c>
      <c r="W77" t="str">
        <f t="shared" si="22"/>
        <v>UPDATE `Horseman` SET `FoodCost`='5600887' WHERE `Level`='17';</v>
      </c>
      <c r="X77" t="str">
        <f t="shared" si="22"/>
        <v>UPDATE `Horseman` SET `WoodCost`='6573267' WHERE `Level`='17';</v>
      </c>
      <c r="Y77" t="str">
        <f t="shared" si="22"/>
        <v>UPDATE `Horseman` SET `StoneCost`='7887906' WHERE `Level`='17';</v>
      </c>
      <c r="Z77" t="str">
        <f t="shared" si="22"/>
        <v>UPDATE `Horseman` SET `MetalCost`='5217830' WHERE `Level`='17';</v>
      </c>
      <c r="AA77" t="str">
        <f t="shared" si="22"/>
        <v>UPDATE `Horseman` SET `TimeMin`='11d 19h:26m:07' WHERE `Level`='17';</v>
      </c>
      <c r="AB77" t="str">
        <f t="shared" si="22"/>
        <v>UPDATE `Horseman` SET `TimeInt`='1020367' WHERE `Level`='17';</v>
      </c>
      <c r="AC77" t="str">
        <f t="shared" si="22"/>
        <v>UPDATE `Horseman` SET `Required`='Stone Lv17' WHERE `Level`='17';</v>
      </c>
      <c r="AD77" t="str">
        <f t="shared" si="22"/>
        <v>UPDATE `Horseman` SET `Required_ID`='8' WHERE `Level`='17';</v>
      </c>
      <c r="AE77" t="str">
        <f t="shared" si="22"/>
        <v>UPDATE `Horseman` SET `RequiredLevel`='17' WHERE `Level`='17';</v>
      </c>
      <c r="AK77" t="s">
        <v>401</v>
      </c>
      <c r="AL77" t="str">
        <f t="shared" si="19"/>
        <v>'17',</v>
      </c>
      <c r="AM77" t="str">
        <f t="shared" si="19"/>
        <v>'79',</v>
      </c>
      <c r="AN77" t="str">
        <f t="shared" si="19"/>
        <v>'481840',</v>
      </c>
      <c r="AO77" t="str">
        <f t="shared" si="19"/>
        <v>'5.4',</v>
      </c>
      <c r="AP77" t="str">
        <f t="shared" si="19"/>
        <v>'2.8',</v>
      </c>
      <c r="AQ77" t="str">
        <f t="shared" si="19"/>
        <v>'13.25',</v>
      </c>
      <c r="AR77" t="str">
        <f t="shared" si="19"/>
        <v>'5600887',</v>
      </c>
      <c r="AS77" t="str">
        <f t="shared" si="19"/>
        <v>'6573267',</v>
      </c>
      <c r="AT77" t="str">
        <f t="shared" si="19"/>
        <v>'7887906',</v>
      </c>
      <c r="AU77" t="str">
        <f t="shared" si="19"/>
        <v>'5217830',</v>
      </c>
      <c r="AV77" t="str">
        <f t="shared" si="19"/>
        <v>'11d 19h:26m:07',</v>
      </c>
      <c r="AW77" t="str">
        <f t="shared" si="19"/>
        <v>'1020367',</v>
      </c>
      <c r="AX77" t="str">
        <f t="shared" si="19"/>
        <v>'Stone Lv17',</v>
      </c>
      <c r="AY77" t="str">
        <f t="shared" si="19"/>
        <v>'8',</v>
      </c>
      <c r="AZ77" t="str">
        <f t="shared" si="19"/>
        <v>'17',</v>
      </c>
      <c r="BA77" t="str">
        <f t="shared" si="20"/>
        <v>'0');</v>
      </c>
      <c r="BC7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('17','79','481840','5.4','2.8','13.25','5600887','6573267','7887906','5217830','11d 19h:26m:07','1020367','Stone Lv17','8','17','0');</v>
      </c>
    </row>
    <row r="78" spans="1:55" x14ac:dyDescent="0.25">
      <c r="A78" s="18">
        <v>18</v>
      </c>
      <c r="B78" s="73">
        <v>76</v>
      </c>
      <c r="C78" s="20">
        <v>963680</v>
      </c>
      <c r="D78" s="103">
        <v>5.55</v>
      </c>
      <c r="E78" s="103">
        <v>2.85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22"/>
        <v>UPDATE `Horseman` SET `TrainingTime`='76' WHERE `Level`='18';</v>
      </c>
      <c r="S78" t="str">
        <f t="shared" si="22"/>
        <v>UPDATE `Horseman` SET `MightBonus`='963680' WHERE `Level`='18';</v>
      </c>
      <c r="T78" t="str">
        <f t="shared" si="22"/>
        <v>UPDATE `Horseman` SET `Attack`='5.55' WHERE `Level`='18';</v>
      </c>
      <c r="U78" t="str">
        <f t="shared" si="22"/>
        <v>UPDATE `Horseman` SET `Defend`='2.85' WHERE `Level`='18';</v>
      </c>
      <c r="V78" t="str">
        <f t="shared" si="22"/>
        <v>UPDATE `Horseman` SET `Health`='13.45' WHERE `Level`='18';</v>
      </c>
      <c r="W78" t="str">
        <f t="shared" si="22"/>
        <v>UPDATE `Horseman` SET `FoodCost`='11561164' WHERE `Level`='18';</v>
      </c>
      <c r="X78" t="str">
        <f t="shared" si="22"/>
        <v>UPDATE `Horseman` SET `WoodCost`='12847064' WHERE `Level`='18';</v>
      </c>
      <c r="Y78" t="str">
        <f t="shared" si="22"/>
        <v>UPDATE `Horseman` SET `StoneCost`='15416463' WHERE `Level`='18';</v>
      </c>
      <c r="Z78" t="str">
        <f t="shared" si="22"/>
        <v>UPDATE `Horseman` SET `MetalCost`='10435639' WHERE `Level`='18';</v>
      </c>
      <c r="AA78" t="str">
        <f t="shared" si="22"/>
        <v>UPDATE `Horseman` SET `TimeMin`='23d 14h:52m:14' WHERE `Level`='18';</v>
      </c>
      <c r="AB78" t="str">
        <f t="shared" si="22"/>
        <v>UPDATE `Horseman` SET `TimeInt`='2040734' WHERE `Level`='18';</v>
      </c>
      <c r="AC78" t="str">
        <f t="shared" si="22"/>
        <v>UPDATE `Horseman` SET `Required`='Stone Lv18' WHERE `Level`='18';</v>
      </c>
      <c r="AD78" t="str">
        <f t="shared" si="22"/>
        <v>UPDATE `Horseman` SET `Required_ID`='8' WHERE `Level`='18';</v>
      </c>
      <c r="AE78" t="str">
        <f t="shared" si="22"/>
        <v>UPDATE `Horseman` SET `RequiredLevel`='18' WHERE `Level`='18';</v>
      </c>
      <c r="AK78" t="s">
        <v>401</v>
      </c>
      <c r="AL78" t="str">
        <f t="shared" si="19"/>
        <v>'18',</v>
      </c>
      <c r="AM78" t="str">
        <f t="shared" si="19"/>
        <v>'76',</v>
      </c>
      <c r="AN78" t="str">
        <f t="shared" si="19"/>
        <v>'963680',</v>
      </c>
      <c r="AO78" t="str">
        <f t="shared" si="19"/>
        <v>'5.55',</v>
      </c>
      <c r="AP78" t="str">
        <f t="shared" si="19"/>
        <v>'2.85',</v>
      </c>
      <c r="AQ78" t="str">
        <f t="shared" si="19"/>
        <v>'13.45',</v>
      </c>
      <c r="AR78" t="str">
        <f t="shared" si="19"/>
        <v>'11561164',</v>
      </c>
      <c r="AS78" t="str">
        <f t="shared" si="19"/>
        <v>'12847064',</v>
      </c>
      <c r="AT78" t="str">
        <f t="shared" si="19"/>
        <v>'15416463',</v>
      </c>
      <c r="AU78" t="str">
        <f t="shared" si="19"/>
        <v>'10435639',</v>
      </c>
      <c r="AV78" t="str">
        <f t="shared" si="19"/>
        <v>'23d 14h:52m:14',</v>
      </c>
      <c r="AW78" t="str">
        <f t="shared" si="19"/>
        <v>'2040734',</v>
      </c>
      <c r="AX78" t="str">
        <f t="shared" si="19"/>
        <v>'Stone Lv18',</v>
      </c>
      <c r="AY78" t="str">
        <f t="shared" si="19"/>
        <v>'8',</v>
      </c>
      <c r="AZ78" t="str">
        <f t="shared" si="19"/>
        <v>'18',</v>
      </c>
      <c r="BA78" t="str">
        <f t="shared" si="20"/>
        <v>'0');</v>
      </c>
      <c r="BC7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('18','76','963680','5.55','2.85','13.45','11561164','12847064','15416463','10435639','23d 14h:52m:14','2040734','Stone Lv18','8','18','0');</v>
      </c>
    </row>
    <row r="79" spans="1:55" x14ac:dyDescent="0.25">
      <c r="A79" s="18">
        <v>19</v>
      </c>
      <c r="B79" s="73">
        <v>73</v>
      </c>
      <c r="C79" s="20">
        <v>1445519</v>
      </c>
      <c r="D79" s="103">
        <v>5.7</v>
      </c>
      <c r="E79" s="103">
        <v>2.9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22"/>
        <v>UPDATE `Horseman` SET `TrainingTime`='73' WHERE `Level`='19';</v>
      </c>
      <c r="S79" t="str">
        <f t="shared" si="22"/>
        <v>UPDATE `Horseman` SET `MightBonus`='1445519' WHERE `Level`='19';</v>
      </c>
      <c r="T79" t="str">
        <f t="shared" si="22"/>
        <v>UPDATE `Horseman` SET `Attack`='5.7' WHERE `Level`='19';</v>
      </c>
      <c r="U79" t="str">
        <f t="shared" si="22"/>
        <v>UPDATE `Horseman` SET `Defend`='2.9' WHERE `Level`='19';</v>
      </c>
      <c r="V79" t="str">
        <f t="shared" si="22"/>
        <v>UPDATE `Horseman` SET `Health`='13.65' WHERE `Level`='19';</v>
      </c>
      <c r="W79" t="str">
        <f t="shared" si="22"/>
        <v>UPDATE `Horseman` SET `FoodCost`='16681531' WHERE `Level`='19';</v>
      </c>
      <c r="X79" t="str">
        <f t="shared" si="22"/>
        <v>UPDATE `Horseman` SET `WoodCost`='19639653' WHERE `Level`='19';</v>
      </c>
      <c r="Y79" t="str">
        <f t="shared" si="22"/>
        <v>UPDATE `Horseman` SET `StoneCost`='23567570' WHERE `Level`='19';</v>
      </c>
      <c r="Z79" t="str">
        <f t="shared" si="22"/>
        <v>UPDATE `Horseman` SET `MetalCost`='15875562' WHERE `Level`='19';</v>
      </c>
      <c r="AA79" t="str">
        <f t="shared" si="22"/>
        <v>UPDATE `Horseman` SET `TimeMin`='35d 10h:18m:20' WHERE `Level`='19';</v>
      </c>
      <c r="AB79" t="str">
        <f t="shared" si="22"/>
        <v>UPDATE `Horseman` SET `TimeInt`='3061100' WHERE `Level`='19';</v>
      </c>
      <c r="AC79" t="str">
        <f t="shared" si="22"/>
        <v>UPDATE `Horseman` SET `Required`='Stone Lv19' WHERE `Level`='19';</v>
      </c>
      <c r="AD79" t="str">
        <f t="shared" si="22"/>
        <v>UPDATE `Horseman` SET `Required_ID`='8' WHERE `Level`='19';</v>
      </c>
      <c r="AE79" t="str">
        <f t="shared" si="22"/>
        <v>UPDATE `Horseman` SET `RequiredLevel`='19' WHERE `Level`='19';</v>
      </c>
      <c r="AK79" t="s">
        <v>401</v>
      </c>
      <c r="AL79" t="str">
        <f t="shared" si="19"/>
        <v>'19',</v>
      </c>
      <c r="AM79" t="str">
        <f t="shared" si="19"/>
        <v>'73',</v>
      </c>
      <c r="AN79" t="str">
        <f t="shared" si="19"/>
        <v>'1445519',</v>
      </c>
      <c r="AO79" t="str">
        <f t="shared" si="19"/>
        <v>'5.7',</v>
      </c>
      <c r="AP79" t="str">
        <f t="shared" si="19"/>
        <v>'2.9',</v>
      </c>
      <c r="AQ79" t="str">
        <f t="shared" si="19"/>
        <v>'13.65',</v>
      </c>
      <c r="AR79" t="str">
        <f t="shared" si="19"/>
        <v>'16681531',</v>
      </c>
      <c r="AS79" t="str">
        <f t="shared" si="19"/>
        <v>'19639653',</v>
      </c>
      <c r="AT79" t="str">
        <f t="shared" si="19"/>
        <v>'23567570',</v>
      </c>
      <c r="AU79" t="str">
        <f t="shared" si="19"/>
        <v>'15875562',</v>
      </c>
      <c r="AV79" t="str">
        <f t="shared" si="19"/>
        <v>'35d 10h:18m:20',</v>
      </c>
      <c r="AW79" t="str">
        <f t="shared" si="19"/>
        <v>'3061100',</v>
      </c>
      <c r="AX79" t="str">
        <f t="shared" si="19"/>
        <v>'Stone Lv19',</v>
      </c>
      <c r="AY79" t="str">
        <f t="shared" si="19"/>
        <v>'8',</v>
      </c>
      <c r="AZ79" t="str">
        <f t="shared" si="19"/>
        <v>'19',</v>
      </c>
      <c r="BA79" t="str">
        <f t="shared" si="20"/>
        <v>'0');</v>
      </c>
      <c r="BC7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('19','73','1445519','5.7','2.9','13.65','16681531','19639653','23567570','15875562','35d 10h:18m:20','3061100','Stone Lv19','8','19','0');</v>
      </c>
    </row>
    <row r="80" spans="1:55" x14ac:dyDescent="0.25">
      <c r="A80" s="18">
        <v>20</v>
      </c>
      <c r="B80" s="73">
        <v>70</v>
      </c>
      <c r="C80" s="20">
        <v>0</v>
      </c>
      <c r="D80" s="103">
        <v>5.85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22"/>
        <v>UPDATE `Horseman` SET `TrainingTime`='70' WHERE `Level`='20';</v>
      </c>
      <c r="S80" t="str">
        <f t="shared" si="22"/>
        <v>UPDATE `Horseman` SET `MightBonus`='0' WHERE `Level`='20';</v>
      </c>
      <c r="T80" t="str">
        <f t="shared" si="22"/>
        <v>UPDATE `Horseman` SET `Attack`='5.85' WHERE `Level`='20';</v>
      </c>
      <c r="U80" t="str">
        <f t="shared" si="22"/>
        <v>UPDATE `Horseman` SET `Defend`='2.95' WHERE `Level`='20';</v>
      </c>
      <c r="V80" t="str">
        <f t="shared" si="22"/>
        <v>UPDATE `Horseman` SET `Health`='13.85' WHERE `Level`='20';</v>
      </c>
      <c r="W80" t="str">
        <f t="shared" si="22"/>
        <v>UPDATE `Horseman` SET `FoodCost`='0' WHERE `Level`='20';</v>
      </c>
      <c r="X80" t="str">
        <f t="shared" si="22"/>
        <v>UPDATE `Horseman` SET `WoodCost`='0' WHERE `Level`='20';</v>
      </c>
      <c r="Y80" t="str">
        <f t="shared" si="22"/>
        <v>UPDATE `Horseman` SET `StoneCost`='0' WHERE `Level`='20';</v>
      </c>
      <c r="Z80" t="str">
        <f t="shared" si="22"/>
        <v>UPDATE `Horseman` SET `MetalCost`='0' WHERE `Level`='20';</v>
      </c>
      <c r="AA80" t="str">
        <f t="shared" si="22"/>
        <v>UPDATE `Horseman` SET `TimeMin`='0' WHERE `Level`='20';</v>
      </c>
      <c r="AB80" t="str">
        <f t="shared" si="22"/>
        <v>UPDATE `Horseman` SET `TimeInt`='0' WHERE `Level`='20';</v>
      </c>
      <c r="AC80" t="str">
        <f t="shared" si="22"/>
        <v>UPDATE `Horseman` SET `Required`='' WHERE `Level`='20';</v>
      </c>
      <c r="AD80" t="str">
        <f t="shared" si="22"/>
        <v>UPDATE `Horseman` SET `Required_ID`='0' WHERE `Level`='20';</v>
      </c>
      <c r="AE80" t="str">
        <f t="shared" si="22"/>
        <v>UPDATE `Horseman` SET `RequiredLevel`='0' WHERE `Level`='20';</v>
      </c>
      <c r="AK80" t="s">
        <v>401</v>
      </c>
      <c r="AL80" t="str">
        <f t="shared" si="19"/>
        <v>'20',</v>
      </c>
      <c r="AM80" t="str">
        <f t="shared" si="19"/>
        <v>'70',</v>
      </c>
      <c r="AN80" t="str">
        <f t="shared" si="19"/>
        <v>'0',</v>
      </c>
      <c r="AO80" t="str">
        <f t="shared" si="19"/>
        <v>'5.85',</v>
      </c>
      <c r="AP80" t="str">
        <f t="shared" si="19"/>
        <v>'2.95',</v>
      </c>
      <c r="AQ80" t="str">
        <f t="shared" si="19"/>
        <v>'13.85',</v>
      </c>
      <c r="AR80" t="str">
        <f t="shared" si="19"/>
        <v>'0',</v>
      </c>
      <c r="AS80" t="str">
        <f t="shared" si="19"/>
        <v>'0',</v>
      </c>
      <c r="AT80" t="str">
        <f t="shared" si="19"/>
        <v>'0',</v>
      </c>
      <c r="AU80" t="str">
        <f t="shared" si="19"/>
        <v>'0',</v>
      </c>
      <c r="AV80" t="str">
        <f t="shared" si="19"/>
        <v>'0',</v>
      </c>
      <c r="AW80" t="str">
        <f t="shared" si="19"/>
        <v>'0',</v>
      </c>
      <c r="AX80" t="str">
        <f t="shared" si="19"/>
        <v>'',</v>
      </c>
      <c r="AY80" t="str">
        <f t="shared" si="19"/>
        <v>'0',</v>
      </c>
      <c r="AZ80" t="str">
        <f t="shared" si="19"/>
        <v>'0',</v>
      </c>
      <c r="BA80" t="str">
        <f t="shared" si="20"/>
        <v>'0');</v>
      </c>
      <c r="BC8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('20','70','0','5.85','2.95','13.85','0','0','0','0','0','0','','0','0','0');</v>
      </c>
    </row>
    <row r="81" spans="1:55" s="4" customFormat="1" x14ac:dyDescent="0.25">
      <c r="K81" s="122"/>
    </row>
    <row r="82" spans="1:55" s="4" customFormat="1" x14ac:dyDescent="0.25">
      <c r="K82" s="122"/>
    </row>
    <row r="84" spans="1:55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377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  <c r="AK86" t="s">
        <v>400</v>
      </c>
    </row>
    <row r="87" spans="1:55" x14ac:dyDescent="0.25">
      <c r="A87" s="18">
        <v>1</v>
      </c>
      <c r="B87" s="73">
        <v>300</v>
      </c>
      <c r="C87" s="20">
        <v>306</v>
      </c>
      <c r="D87" s="103">
        <v>5</v>
      </c>
      <c r="E87" s="103">
        <v>3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23">CONCATENATE($Q$86,R$86,$Q$87,B87,$Q$88,$A87,$Q$89)</f>
        <v>UPDATE `WarElephant` SET `TrainingTime`='300' WHERE `Level`='1';</v>
      </c>
      <c r="S87" t="str">
        <f t="shared" si="23"/>
        <v>UPDATE `WarElephant` SET `MightBonus`='306' WHERE `Level`='1';</v>
      </c>
      <c r="T87" t="str">
        <f t="shared" si="23"/>
        <v>UPDATE `WarElephant` SET `Attack`='5' WHERE `Level`='1';</v>
      </c>
      <c r="U87" t="str">
        <f t="shared" si="23"/>
        <v>UPDATE `WarElephant` SET `Defend`='3' WHERE `Level`='1';</v>
      </c>
      <c r="V87" t="str">
        <f t="shared" si="23"/>
        <v>UPDATE `WarElephant` SET `Health`='15' WHERE `Level`='1';</v>
      </c>
      <c r="W87" t="str">
        <f t="shared" si="23"/>
        <v>UPDATE `WarElephant` SET `FoodCost`='3506' WHERE `Level`='1';</v>
      </c>
      <c r="X87" t="str">
        <f t="shared" si="23"/>
        <v>UPDATE `WarElephant` SET `WoodCost`='3362' WHERE `Level`='1';</v>
      </c>
      <c r="Y87" t="str">
        <f t="shared" si="23"/>
        <v>UPDATE `WarElephant` SET `StoneCost`='2750' WHERE `Level`='1';</v>
      </c>
      <c r="Z87" t="str">
        <f t="shared" si="23"/>
        <v>UPDATE `WarElephant` SET `MetalCost`='5882' WHERE `Level`='1';</v>
      </c>
      <c r="AA87" t="str">
        <f t="shared" si="23"/>
        <v>UPDATE `WarElephant` SET `TimeMin`='10m:48' WHERE `Level`='1';</v>
      </c>
      <c r="AB87" t="str">
        <f t="shared" si="23"/>
        <v>UPDATE `WarElephant` SET `TimeInt`='648' WHERE `Level`='1';</v>
      </c>
      <c r="AC87" t="str">
        <f t="shared" si="23"/>
        <v>UPDATE `WarElephant` SET `Required`='' WHERE `Level`='1';</v>
      </c>
      <c r="AD87" t="str">
        <f t="shared" si="23"/>
        <v>UPDATE `WarElephant` SET `Required_ID`='0' WHERE `Level`='1';</v>
      </c>
      <c r="AE87" t="str">
        <f t="shared" si="23"/>
        <v>UPDATE `WarElephant` SET `RequiredLevel`='0' WHERE `Level`='1';</v>
      </c>
      <c r="AK87" t="s">
        <v>400</v>
      </c>
      <c r="AL87" t="str">
        <f>CONCATENATE("'",A87,"',")</f>
        <v>'1',</v>
      </c>
      <c r="AM87" t="str">
        <f t="shared" ref="AM87:AT102" si="24">CONCATENATE("'",B87,"',")</f>
        <v>'300',</v>
      </c>
      <c r="AN87" t="str">
        <f t="shared" si="24"/>
        <v>'306',</v>
      </c>
      <c r="AO87" t="str">
        <f t="shared" si="24"/>
        <v>'5',</v>
      </c>
      <c r="AP87" t="str">
        <f t="shared" si="24"/>
        <v>'3',</v>
      </c>
      <c r="AQ87" t="str">
        <f t="shared" si="24"/>
        <v>'15',</v>
      </c>
      <c r="AR87" t="str">
        <f t="shared" si="24"/>
        <v>'3506',</v>
      </c>
      <c r="AS87" t="str">
        <f t="shared" si="24"/>
        <v>'3362',</v>
      </c>
      <c r="AT87" t="str">
        <f>CONCATENATE("'",I87,"',")</f>
        <v>'2750',</v>
      </c>
      <c r="AU87" t="str">
        <f t="shared" ref="AU87:AZ102" si="25">CONCATENATE("'",J87,"',")</f>
        <v>'5882',</v>
      </c>
      <c r="AV87" t="str">
        <f t="shared" si="25"/>
        <v>'10m:48',</v>
      </c>
      <c r="AW87" t="str">
        <f t="shared" si="25"/>
        <v>'648',</v>
      </c>
      <c r="AX87" t="str">
        <f t="shared" si="25"/>
        <v>'',</v>
      </c>
      <c r="AY87" t="str">
        <f t="shared" si="25"/>
        <v>'0',</v>
      </c>
      <c r="AZ87" t="str">
        <f t="shared" si="25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`WarElephant`(`Level`, `TrainingTime`, `MightBonus`, `Attack`, `Defend`, `Health`, `FoodCost`, `WoodCost`, `StoneCost`, `MetalCost`, `TimeMin`, `TimeInt`, `Required`, `Required_ID`, `RequiredLevel`, `Unlock_ID`) VALUES ('1','300','306','5','3','15','3506','3362','2750','5882','10m:48','648','','0','0','0');</v>
      </c>
    </row>
    <row r="88" spans="1:55" x14ac:dyDescent="0.25">
      <c r="A88" s="18">
        <v>2</v>
      </c>
      <c r="B88" s="73">
        <v>293</v>
      </c>
      <c r="C88" s="20">
        <v>765</v>
      </c>
      <c r="D88" s="103">
        <v>5.15</v>
      </c>
      <c r="E88" s="103">
        <v>3.05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23"/>
        <v>UPDATE `WarElephant` SET `TrainingTime`='293' WHERE `Level`='2';</v>
      </c>
      <c r="S88" t="str">
        <f t="shared" si="23"/>
        <v>UPDATE `WarElephant` SET `MightBonus`='765' WHERE `Level`='2';</v>
      </c>
      <c r="T88" t="str">
        <f t="shared" si="23"/>
        <v>UPDATE `WarElephant` SET `Attack`='5.15' WHERE `Level`='2';</v>
      </c>
      <c r="U88" t="str">
        <f t="shared" si="23"/>
        <v>UPDATE `WarElephant` SET `Defend`='3.05' WHERE `Level`='2';</v>
      </c>
      <c r="V88" t="str">
        <f t="shared" si="23"/>
        <v>UPDATE `WarElephant` SET `Health`='15.25' WHERE `Level`='2';</v>
      </c>
      <c r="W88" t="str">
        <f t="shared" si="23"/>
        <v>UPDATE `WarElephant` SET `FoodCost`='8842' WHERE `Level`='2';</v>
      </c>
      <c r="X88" t="str">
        <f t="shared" si="23"/>
        <v>UPDATE `WarElephant` SET `WoodCost`='8597' WHERE `Level`='2';</v>
      </c>
      <c r="Y88" t="str">
        <f t="shared" si="23"/>
        <v>UPDATE `WarElephant` SET `StoneCost`='8684' WHERE `Level`='2';</v>
      </c>
      <c r="Z88" t="str">
        <f t="shared" si="23"/>
        <v>UPDATE `WarElephant` SET `MetalCost`='12269' WHERE `Level`='2';</v>
      </c>
      <c r="AA88" t="str">
        <f t="shared" si="23"/>
        <v>UPDATE `WarElephant` SET `TimeMin`='27m:00' WHERE `Level`='2';</v>
      </c>
      <c r="AB88" t="str">
        <f t="shared" si="23"/>
        <v>UPDATE `WarElephant` SET `TimeInt`='1620' WHERE `Level`='2';</v>
      </c>
      <c r="AC88" t="str">
        <f t="shared" si="23"/>
        <v>UPDATE `WarElephant` SET `Required`='' WHERE `Level`='2';</v>
      </c>
      <c r="AD88" t="str">
        <f t="shared" si="23"/>
        <v>UPDATE `WarElephant` SET `Required_ID`='0' WHERE `Level`='2';</v>
      </c>
      <c r="AE88" t="str">
        <f t="shared" si="23"/>
        <v>UPDATE `WarElephant` SET `RequiredLevel`='0' WHERE `Level`='2';</v>
      </c>
      <c r="AK88" t="s">
        <v>400</v>
      </c>
      <c r="AL88" t="str">
        <f t="shared" ref="AL88:AZ106" si="26">CONCATENATE("'",A88,"',")</f>
        <v>'2',</v>
      </c>
      <c r="AM88" t="str">
        <f t="shared" si="24"/>
        <v>'293',</v>
      </c>
      <c r="AN88" t="str">
        <f t="shared" si="24"/>
        <v>'765',</v>
      </c>
      <c r="AO88" t="str">
        <f t="shared" si="24"/>
        <v>'5.15',</v>
      </c>
      <c r="AP88" t="str">
        <f t="shared" si="24"/>
        <v>'3.05',</v>
      </c>
      <c r="AQ88" t="str">
        <f t="shared" si="24"/>
        <v>'15.25',</v>
      </c>
      <c r="AR88" t="str">
        <f t="shared" si="24"/>
        <v>'8842',</v>
      </c>
      <c r="AS88" t="str">
        <f t="shared" si="24"/>
        <v>'8597',</v>
      </c>
      <c r="AT88" t="str">
        <f t="shared" si="24"/>
        <v>'8684',</v>
      </c>
      <c r="AU88" t="str">
        <f t="shared" si="25"/>
        <v>'12269',</v>
      </c>
      <c r="AV88" t="str">
        <f t="shared" si="25"/>
        <v>'27m:00',</v>
      </c>
      <c r="AW88" t="str">
        <f t="shared" si="25"/>
        <v>'1620',</v>
      </c>
      <c r="AX88" t="str">
        <f t="shared" si="25"/>
        <v>'',</v>
      </c>
      <c r="AY88" t="str">
        <f t="shared" si="25"/>
        <v>'0',</v>
      </c>
      <c r="AZ88" t="str">
        <f t="shared" si="25"/>
        <v>'0',</v>
      </c>
      <c r="BA88" t="str">
        <f t="shared" ref="BA88:BA106" si="27">CONCATENATE("'",P88,"');")</f>
        <v>'0');</v>
      </c>
      <c r="BC88" t="str">
        <f t="shared" ref="BC88:BC106" si="28">CONCATENATE(AK88,AL88,AM88,AN88,AO88,AP88,AQ88,AR88,AS88,AT88,AU88,AV88,AW88,AX88,AY88,AZ88,BA88)</f>
        <v>INSERT INTO `WarElephant`(`Level`, `TrainingTime`, `MightBonus`, `Attack`, `Defend`, `Health`, `FoodCost`, `WoodCost`, `StoneCost`, `MetalCost`, `TimeMin`, `TimeInt`, `Required`, `Required_ID`, `RequiredLevel`, `Unlock_ID`) VALUES ('2','293','765','5.15','3.05','15.25','8842','8597','8684','12269','27m:00','1620','','0','0','0');</v>
      </c>
    </row>
    <row r="89" spans="1:55" x14ac:dyDescent="0.25">
      <c r="A89" s="18">
        <v>3</v>
      </c>
      <c r="B89" s="73">
        <v>286</v>
      </c>
      <c r="C89" s="20">
        <v>1224</v>
      </c>
      <c r="D89" s="103">
        <v>5.3</v>
      </c>
      <c r="E89" s="103">
        <v>3.1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23"/>
        <v>UPDATE `WarElephant` SET `TrainingTime`='286' WHERE `Level`='3';</v>
      </c>
      <c r="S89" t="str">
        <f t="shared" si="23"/>
        <v>UPDATE `WarElephant` SET `MightBonus`='1224' WHERE `Level`='3';</v>
      </c>
      <c r="T89" t="str">
        <f t="shared" si="23"/>
        <v>UPDATE `WarElephant` SET `Attack`='5.3' WHERE `Level`='3';</v>
      </c>
      <c r="U89" t="str">
        <f t="shared" si="23"/>
        <v>UPDATE `WarElephant` SET `Defend`='3.1' WHERE `Level`='3';</v>
      </c>
      <c r="V89" t="str">
        <f t="shared" si="23"/>
        <v>UPDATE `WarElephant` SET `Health`='15.45' WHERE `Level`='3';</v>
      </c>
      <c r="W89" t="str">
        <f t="shared" si="23"/>
        <v>UPDATE `WarElephant` SET `FoodCost`='14062' WHERE `Level`='3';</v>
      </c>
      <c r="X89" t="str">
        <f t="shared" si="23"/>
        <v>UPDATE `WarElephant` SET `WoodCost`='13723' WHERE `Level`='3';</v>
      </c>
      <c r="Y89" t="str">
        <f t="shared" si="23"/>
        <v>UPDATE `WarElephant` SET `StoneCost`='14009' WHERE `Level`='3';</v>
      </c>
      <c r="Z89" t="str">
        <f t="shared" si="23"/>
        <v>UPDATE `WarElephant` SET `MetalCost`='19598' WHERE `Level`='3';</v>
      </c>
      <c r="AA89" t="str">
        <f t="shared" si="23"/>
        <v>UPDATE `WarElephant` SET `TimeMin`='43m:12' WHERE `Level`='3';</v>
      </c>
      <c r="AB89" t="str">
        <f t="shared" si="23"/>
        <v>UPDATE `WarElephant` SET `TimeInt`='2592' WHERE `Level`='3';</v>
      </c>
      <c r="AC89" t="str">
        <f t="shared" si="23"/>
        <v>UPDATE `WarElephant` SET `Required`='' WHERE `Level`='3';</v>
      </c>
      <c r="AD89" t="str">
        <f t="shared" si="23"/>
        <v>UPDATE `WarElephant` SET `Required_ID`='0' WHERE `Level`='3';</v>
      </c>
      <c r="AE89" t="str">
        <f t="shared" si="23"/>
        <v>UPDATE `WarElephant` SET `RequiredLevel`='0' WHERE `Level`='3';</v>
      </c>
      <c r="AK89" t="s">
        <v>400</v>
      </c>
      <c r="AL89" t="str">
        <f t="shared" si="26"/>
        <v>'3',</v>
      </c>
      <c r="AM89" t="str">
        <f t="shared" si="24"/>
        <v>'286',</v>
      </c>
      <c r="AN89" t="str">
        <f t="shared" si="24"/>
        <v>'1224',</v>
      </c>
      <c r="AO89" t="str">
        <f t="shared" si="24"/>
        <v>'5.3',</v>
      </c>
      <c r="AP89" t="str">
        <f t="shared" si="24"/>
        <v>'3.1',</v>
      </c>
      <c r="AQ89" t="str">
        <f t="shared" si="24"/>
        <v>'15.45',</v>
      </c>
      <c r="AR89" t="str">
        <f t="shared" si="24"/>
        <v>'14062',</v>
      </c>
      <c r="AS89" t="str">
        <f t="shared" si="24"/>
        <v>'13723',</v>
      </c>
      <c r="AT89" t="str">
        <f t="shared" si="24"/>
        <v>'14009',</v>
      </c>
      <c r="AU89" t="str">
        <f t="shared" si="25"/>
        <v>'19598',</v>
      </c>
      <c r="AV89" t="str">
        <f t="shared" si="25"/>
        <v>'43m:12',</v>
      </c>
      <c r="AW89" t="str">
        <f t="shared" si="25"/>
        <v>'2592',</v>
      </c>
      <c r="AX89" t="str">
        <f t="shared" si="25"/>
        <v>'',</v>
      </c>
      <c r="AY89" t="str">
        <f t="shared" si="25"/>
        <v>'0',</v>
      </c>
      <c r="AZ89" t="str">
        <f t="shared" si="25"/>
        <v>'0',</v>
      </c>
      <c r="BA89" t="str">
        <f t="shared" si="27"/>
        <v>'0');</v>
      </c>
      <c r="BC8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('3','286','1224','5.3','3.1','15.45','14062','13723','14009','19598','43m:12','2592','','0','0','0');</v>
      </c>
    </row>
    <row r="90" spans="1:55" x14ac:dyDescent="0.25">
      <c r="A90" s="18">
        <v>4</v>
      </c>
      <c r="B90" s="73">
        <v>279</v>
      </c>
      <c r="C90" s="20">
        <v>3060</v>
      </c>
      <c r="D90" s="103">
        <v>5.45</v>
      </c>
      <c r="E90" s="103">
        <v>3.15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23"/>
        <v>UPDATE `WarElephant` SET `TrainingTime`='279' WHERE `Level`='4';</v>
      </c>
      <c r="S90" t="str">
        <f t="shared" si="23"/>
        <v>UPDATE `WarElephant` SET `MightBonus`='3060' WHERE `Level`='4';</v>
      </c>
      <c r="T90" t="str">
        <f t="shared" si="23"/>
        <v>UPDATE `WarElephant` SET `Attack`='5.45' WHERE `Level`='4';</v>
      </c>
      <c r="U90" t="str">
        <f t="shared" si="23"/>
        <v>UPDATE `WarElephant` SET `Defend`='3.15' WHERE `Level`='4';</v>
      </c>
      <c r="V90" t="str">
        <f t="shared" si="23"/>
        <v>UPDATE `WarElephant` SET `Health`='15.65' WHERE `Level`='4';</v>
      </c>
      <c r="W90" t="str">
        <f t="shared" si="23"/>
        <v>UPDATE `WarElephant` SET `FoodCost`='34855' WHERE `Level`='4';</v>
      </c>
      <c r="X90" t="str">
        <f t="shared" si="23"/>
        <v>UPDATE `WarElephant` SET `WoodCost`='34235' WHERE `Level`='4';</v>
      </c>
      <c r="Y90" t="str">
        <f t="shared" si="23"/>
        <v>UPDATE `WarElephant` SET `StoneCost`='33329' WHERE `Level`='4';</v>
      </c>
      <c r="Z90" t="str">
        <f t="shared" si="23"/>
        <v>UPDATE `WarElephant` SET `MetalCost`='50723' WHERE `Level`='4';</v>
      </c>
      <c r="AA90" t="str">
        <f t="shared" si="23"/>
        <v>UPDATE `WarElephant` SET `TimeMin`='1h:48m:00' WHERE `Level`='4';</v>
      </c>
      <c r="AB90" t="str">
        <f t="shared" si="23"/>
        <v>UPDATE `WarElephant` SET `TimeInt`='6480' WHERE `Level`='4';</v>
      </c>
      <c r="AC90" t="str">
        <f t="shared" si="23"/>
        <v>UPDATE `WarElephant` SET `Required`='' WHERE `Level`='4';</v>
      </c>
      <c r="AD90" t="str">
        <f t="shared" si="23"/>
        <v>UPDATE `WarElephant` SET `Required_ID`='0' WHERE `Level`='4';</v>
      </c>
      <c r="AE90" t="str">
        <f t="shared" si="23"/>
        <v>UPDATE `WarElephant` SET `RequiredLevel`='0' WHERE `Level`='4';</v>
      </c>
      <c r="AK90" t="s">
        <v>400</v>
      </c>
      <c r="AL90" t="str">
        <f t="shared" si="26"/>
        <v>'4',</v>
      </c>
      <c r="AM90" t="str">
        <f t="shared" si="24"/>
        <v>'279',</v>
      </c>
      <c r="AN90" t="str">
        <f t="shared" si="24"/>
        <v>'3060',</v>
      </c>
      <c r="AO90" t="str">
        <f t="shared" si="24"/>
        <v>'5.45',</v>
      </c>
      <c r="AP90" t="str">
        <f t="shared" si="24"/>
        <v>'3.15',</v>
      </c>
      <c r="AQ90" t="str">
        <f t="shared" si="24"/>
        <v>'15.65',</v>
      </c>
      <c r="AR90" t="str">
        <f t="shared" si="24"/>
        <v>'34855',</v>
      </c>
      <c r="AS90" t="str">
        <f t="shared" si="24"/>
        <v>'34235',</v>
      </c>
      <c r="AT90" t="str">
        <f t="shared" si="24"/>
        <v>'33329',</v>
      </c>
      <c r="AU90" t="str">
        <f t="shared" si="25"/>
        <v>'50723',</v>
      </c>
      <c r="AV90" t="str">
        <f t="shared" si="25"/>
        <v>'1h:48m:00',</v>
      </c>
      <c r="AW90" t="str">
        <f t="shared" si="25"/>
        <v>'6480',</v>
      </c>
      <c r="AX90" t="str">
        <f t="shared" si="25"/>
        <v>'',</v>
      </c>
      <c r="AY90" t="str">
        <f t="shared" si="25"/>
        <v>'0',</v>
      </c>
      <c r="AZ90" t="str">
        <f t="shared" si="25"/>
        <v>'0',</v>
      </c>
      <c r="BA90" t="str">
        <f t="shared" si="27"/>
        <v>'0');</v>
      </c>
      <c r="BC9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('4','279','3060','5.45','3.15','15.65','34855','34235','33329','50723','1h:48m:00','6480','','0','0','0');</v>
      </c>
    </row>
    <row r="91" spans="1:55" x14ac:dyDescent="0.25">
      <c r="A91" s="18">
        <v>5</v>
      </c>
      <c r="B91" s="73">
        <v>272</v>
      </c>
      <c r="C91" s="20">
        <v>4590</v>
      </c>
      <c r="D91" s="103">
        <v>5.6</v>
      </c>
      <c r="E91" s="103">
        <v>3.2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23"/>
        <v>UPDATE `WarElephant` SET `TrainingTime`='272' WHERE `Level`='5';</v>
      </c>
      <c r="S91" t="str">
        <f t="shared" si="23"/>
        <v>UPDATE `WarElephant` SET `MightBonus`='4590' WHERE `Level`='5';</v>
      </c>
      <c r="T91" t="str">
        <f t="shared" si="23"/>
        <v>UPDATE `WarElephant` SET `Attack`='5.6' WHERE `Level`='5';</v>
      </c>
      <c r="U91" t="str">
        <f t="shared" si="23"/>
        <v>UPDATE `WarElephant` SET `Defend`='3.2' WHERE `Level`='5';</v>
      </c>
      <c r="V91" t="str">
        <f t="shared" si="23"/>
        <v>UPDATE `WarElephant` SET `Health`='15.85' WHERE `Level`='5';</v>
      </c>
      <c r="W91" t="str">
        <f t="shared" si="23"/>
        <v>UPDATE `WarElephant` SET `FoodCost`='52258' WHERE `Level`='5';</v>
      </c>
      <c r="X91" t="str">
        <f t="shared" si="23"/>
        <v>UPDATE `WarElephant` SET `WoodCost`='51239' WHERE `Level`='5';</v>
      </c>
      <c r="Y91" t="str">
        <f t="shared" si="23"/>
        <v>UPDATE `WarElephant` SET `StoneCost`='50957' WHERE `Level`='5';</v>
      </c>
      <c r="Z91" t="str">
        <f t="shared" si="23"/>
        <v>UPDATE `WarElephant` SET `MetalCost`='75161' WHERE `Level`='5';</v>
      </c>
      <c r="AA91" t="str">
        <f t="shared" si="23"/>
        <v>UPDATE `WarElephant` SET `TimeMin`='2h:42m:00' WHERE `Level`='5';</v>
      </c>
      <c r="AB91" t="str">
        <f t="shared" si="23"/>
        <v>UPDATE `WarElephant` SET `TimeInt`='9720' WHERE `Level`='5';</v>
      </c>
      <c r="AC91" t="str">
        <f t="shared" si="23"/>
        <v>UPDATE `WarElephant` SET `Required`='' WHERE `Level`='5';</v>
      </c>
      <c r="AD91" t="str">
        <f t="shared" si="23"/>
        <v>UPDATE `WarElephant` SET `Required_ID`='0' WHERE `Level`='5';</v>
      </c>
      <c r="AE91" t="str">
        <f t="shared" si="23"/>
        <v>UPDATE `WarElephant` SET `RequiredLevel`='0' WHERE `Level`='5';</v>
      </c>
      <c r="AK91" t="s">
        <v>400</v>
      </c>
      <c r="AL91" t="str">
        <f t="shared" si="26"/>
        <v>'5',</v>
      </c>
      <c r="AM91" t="str">
        <f t="shared" si="24"/>
        <v>'272',</v>
      </c>
      <c r="AN91" t="str">
        <f t="shared" si="24"/>
        <v>'4590',</v>
      </c>
      <c r="AO91" t="str">
        <f t="shared" si="24"/>
        <v>'5.6',</v>
      </c>
      <c r="AP91" t="str">
        <f t="shared" si="24"/>
        <v>'3.2',</v>
      </c>
      <c r="AQ91" t="str">
        <f t="shared" si="24"/>
        <v>'15.85',</v>
      </c>
      <c r="AR91" t="str">
        <f t="shared" si="24"/>
        <v>'52258',</v>
      </c>
      <c r="AS91" t="str">
        <f t="shared" si="24"/>
        <v>'51239',</v>
      </c>
      <c r="AT91" t="str">
        <f t="shared" si="24"/>
        <v>'50957',</v>
      </c>
      <c r="AU91" t="str">
        <f t="shared" si="25"/>
        <v>'75161',</v>
      </c>
      <c r="AV91" t="str">
        <f t="shared" si="25"/>
        <v>'2h:42m:00',</v>
      </c>
      <c r="AW91" t="str">
        <f t="shared" si="25"/>
        <v>'9720',</v>
      </c>
      <c r="AX91" t="str">
        <f t="shared" si="25"/>
        <v>'',</v>
      </c>
      <c r="AY91" t="str">
        <f t="shared" si="25"/>
        <v>'0',</v>
      </c>
      <c r="AZ91" t="str">
        <f t="shared" si="25"/>
        <v>'0',</v>
      </c>
      <c r="BA91" t="str">
        <f t="shared" si="27"/>
        <v>'0');</v>
      </c>
      <c r="BC9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('5','272','4590','5.6','3.2','15.85','52258','51239','50957','75161','2h:42m:00','9720','','0','0','0');</v>
      </c>
    </row>
    <row r="92" spans="1:55" x14ac:dyDescent="0.25">
      <c r="A92" s="18">
        <v>6</v>
      </c>
      <c r="B92" s="73">
        <v>265</v>
      </c>
      <c r="C92" s="20">
        <v>9180</v>
      </c>
      <c r="D92" s="103">
        <v>5.75</v>
      </c>
      <c r="E92" s="103">
        <v>3.25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23"/>
        <v>UPDATE `WarElephant` SET `TrainingTime`='265' WHERE `Level`='6';</v>
      </c>
      <c r="S92" t="str">
        <f t="shared" si="23"/>
        <v>UPDATE `WarElephant` SET `MightBonus`='9180' WHERE `Level`='6';</v>
      </c>
      <c r="T92" t="str">
        <f t="shared" si="23"/>
        <v>UPDATE `WarElephant` SET `Attack`='5.75' WHERE `Level`='6';</v>
      </c>
      <c r="U92" t="str">
        <f t="shared" si="23"/>
        <v>UPDATE `WarElephant` SET `Defend`='3.25' WHERE `Level`='6';</v>
      </c>
      <c r="V92" t="str">
        <f t="shared" si="23"/>
        <v>UPDATE `WarElephant` SET `Health`='16.05' WHERE `Level`='6';</v>
      </c>
      <c r="W92" t="str">
        <f t="shared" si="23"/>
        <v>UPDATE `WarElephant` SET `FoodCost`='104555' WHERE `Level`='6';</v>
      </c>
      <c r="X92" t="str">
        <f t="shared" si="23"/>
        <v>UPDATE `WarElephant` SET `WoodCost`='106207' WHERE `Level`='6';</v>
      </c>
      <c r="Y92" t="str">
        <f t="shared" si="23"/>
        <v>UPDATE `WarElephant` SET `StoneCost`='101146' WHERE `Level`='6';</v>
      </c>
      <c r="Z92" t="str">
        <f t="shared" si="23"/>
        <v>UPDATE `WarElephant` SET `MetalCost`='147211' WHERE `Level`='6';</v>
      </c>
      <c r="AA92" t="str">
        <f t="shared" si="23"/>
        <v>UPDATE `WarElephant` SET `TimeMin`='5h:24m:00' WHERE `Level`='6';</v>
      </c>
      <c r="AB92" t="str">
        <f t="shared" si="23"/>
        <v>UPDATE `WarElephant` SET `TimeInt`='19440' WHERE `Level`='6';</v>
      </c>
      <c r="AC92" t="str">
        <f t="shared" si="23"/>
        <v>UPDATE `WarElephant` SET `Required`='' WHERE `Level`='6';</v>
      </c>
      <c r="AD92" t="str">
        <f t="shared" si="23"/>
        <v>UPDATE `WarElephant` SET `Required_ID`='0' WHERE `Level`='6';</v>
      </c>
      <c r="AE92" t="str">
        <f t="shared" si="23"/>
        <v>UPDATE `WarElephant` SET `RequiredLevel`='0' WHERE `Level`='6';</v>
      </c>
      <c r="AK92" t="s">
        <v>400</v>
      </c>
      <c r="AL92" t="str">
        <f t="shared" si="26"/>
        <v>'6',</v>
      </c>
      <c r="AM92" t="str">
        <f t="shared" si="24"/>
        <v>'265',</v>
      </c>
      <c r="AN92" t="str">
        <f t="shared" si="24"/>
        <v>'9180',</v>
      </c>
      <c r="AO92" t="str">
        <f t="shared" si="24"/>
        <v>'5.75',</v>
      </c>
      <c r="AP92" t="str">
        <f t="shared" si="24"/>
        <v>'3.25',</v>
      </c>
      <c r="AQ92" t="str">
        <f t="shared" si="24"/>
        <v>'16.05',</v>
      </c>
      <c r="AR92" t="str">
        <f t="shared" si="24"/>
        <v>'104555',</v>
      </c>
      <c r="AS92" t="str">
        <f t="shared" si="24"/>
        <v>'106207',</v>
      </c>
      <c r="AT92" t="str">
        <f t="shared" si="24"/>
        <v>'101146',</v>
      </c>
      <c r="AU92" t="str">
        <f t="shared" si="25"/>
        <v>'147211',</v>
      </c>
      <c r="AV92" t="str">
        <f t="shared" si="25"/>
        <v>'5h:24m:00',</v>
      </c>
      <c r="AW92" t="str">
        <f t="shared" si="25"/>
        <v>'19440',</v>
      </c>
      <c r="AX92" t="str">
        <f t="shared" si="25"/>
        <v>'',</v>
      </c>
      <c r="AY92" t="str">
        <f t="shared" si="25"/>
        <v>'0',</v>
      </c>
      <c r="AZ92" t="str">
        <f t="shared" si="25"/>
        <v>'0',</v>
      </c>
      <c r="BA92" t="str">
        <f t="shared" si="27"/>
        <v>'0');</v>
      </c>
      <c r="BC9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('6','265','9180','5.75','3.25','16.05','104555','106207','101146','147211','5h:24m:00','19440','','0','0','0');</v>
      </c>
    </row>
    <row r="93" spans="1:55" x14ac:dyDescent="0.25">
      <c r="A93" s="18">
        <v>7</v>
      </c>
      <c r="B93" s="73">
        <v>258</v>
      </c>
      <c r="C93" s="20">
        <v>13770</v>
      </c>
      <c r="D93" s="103">
        <v>5.9</v>
      </c>
      <c r="E93" s="103">
        <v>3.3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23"/>
        <v>UPDATE `WarElephant` SET `TrainingTime`='258' WHERE `Level`='7';</v>
      </c>
      <c r="S93" t="str">
        <f t="shared" si="23"/>
        <v>UPDATE `WarElephant` SET `MightBonus`='13770' WHERE `Level`='7';</v>
      </c>
      <c r="T93" t="str">
        <f t="shared" si="23"/>
        <v>UPDATE `WarElephant` SET `Attack`='5.9' WHERE `Level`='7';</v>
      </c>
      <c r="U93" t="str">
        <f t="shared" si="23"/>
        <v>UPDATE `WarElephant` SET `Defend`='3.3' WHERE `Level`='7';</v>
      </c>
      <c r="V93" t="str">
        <f t="shared" si="23"/>
        <v>UPDATE `WarElephant` SET `Health`='16.25' WHERE `Level`='7';</v>
      </c>
      <c r="W93" t="str">
        <f t="shared" si="23"/>
        <v>UPDATE `WarElephant` SET `FoodCost`='161171' WHERE `Level`='7';</v>
      </c>
      <c r="X93" t="str">
        <f t="shared" si="23"/>
        <v>UPDATE `WarElephant` SET `WoodCost`='153886' WHERE `Level`='7';</v>
      </c>
      <c r="Y93" t="str">
        <f t="shared" si="23"/>
        <v>UPDATE `WarElephant` SET `StoneCost`='149983' WHERE `Level`='7';</v>
      </c>
      <c r="Z93" t="str">
        <f t="shared" si="23"/>
        <v>UPDATE `WarElephant` SET `MetalCost`='223582' WHERE `Level`='7';</v>
      </c>
      <c r="AA93" t="str">
        <f t="shared" si="23"/>
        <v>UPDATE `WarElephant` SET `TimeMin`='8h:06m:00' WHERE `Level`='7';</v>
      </c>
      <c r="AB93" t="str">
        <f t="shared" si="23"/>
        <v>UPDATE `WarElephant` SET `TimeInt`='29160' WHERE `Level`='7';</v>
      </c>
      <c r="AC93" t="str">
        <f t="shared" si="23"/>
        <v>UPDATE `WarElephant` SET `Required`='' WHERE `Level`='7';</v>
      </c>
      <c r="AD93" t="str">
        <f t="shared" si="23"/>
        <v>UPDATE `WarElephant` SET `Required_ID`='0' WHERE `Level`='7';</v>
      </c>
      <c r="AE93" t="str">
        <f t="shared" si="23"/>
        <v>UPDATE `WarElephant` SET `RequiredLevel`='0' WHERE `Level`='7';</v>
      </c>
      <c r="AK93" t="s">
        <v>400</v>
      </c>
      <c r="AL93" t="str">
        <f t="shared" si="26"/>
        <v>'7',</v>
      </c>
      <c r="AM93" t="str">
        <f t="shared" si="24"/>
        <v>'258',</v>
      </c>
      <c r="AN93" t="str">
        <f t="shared" si="24"/>
        <v>'13770',</v>
      </c>
      <c r="AO93" t="str">
        <f t="shared" si="24"/>
        <v>'5.9',</v>
      </c>
      <c r="AP93" t="str">
        <f t="shared" si="24"/>
        <v>'3.3',</v>
      </c>
      <c r="AQ93" t="str">
        <f t="shared" si="24"/>
        <v>'16.25',</v>
      </c>
      <c r="AR93" t="str">
        <f t="shared" si="24"/>
        <v>'161171',</v>
      </c>
      <c r="AS93" t="str">
        <f t="shared" si="24"/>
        <v>'153886',</v>
      </c>
      <c r="AT93" t="str">
        <f t="shared" si="24"/>
        <v>'149983',</v>
      </c>
      <c r="AU93" t="str">
        <f t="shared" si="25"/>
        <v>'223582',</v>
      </c>
      <c r="AV93" t="str">
        <f t="shared" si="25"/>
        <v>'8h:06m:00',</v>
      </c>
      <c r="AW93" t="str">
        <f t="shared" si="25"/>
        <v>'29160',</v>
      </c>
      <c r="AX93" t="str">
        <f t="shared" si="25"/>
        <v>'',</v>
      </c>
      <c r="AY93" t="str">
        <f t="shared" si="25"/>
        <v>'0',</v>
      </c>
      <c r="AZ93" t="str">
        <f t="shared" si="25"/>
        <v>'0',</v>
      </c>
      <c r="BA93" t="str">
        <f t="shared" si="27"/>
        <v>'0');</v>
      </c>
      <c r="BC9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('7','258','13770','5.9','3.3','16.25','161171','153886','149983','223582','8h:06m:00','29160','','0','0','0');</v>
      </c>
    </row>
    <row r="94" spans="1:55" x14ac:dyDescent="0.25">
      <c r="A94" s="18">
        <v>8</v>
      </c>
      <c r="B94" s="73">
        <v>251</v>
      </c>
      <c r="C94" s="20">
        <v>34425</v>
      </c>
      <c r="D94" s="103">
        <v>6.05</v>
      </c>
      <c r="E94" s="103">
        <v>3.35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23"/>
        <v>UPDATE `WarElephant` SET `TrainingTime`='251' WHERE `Level`='8';</v>
      </c>
      <c r="S94" t="str">
        <f t="shared" si="23"/>
        <v>UPDATE `WarElephant` SET `MightBonus`='34425' WHERE `Level`='8';</v>
      </c>
      <c r="T94" t="str">
        <f t="shared" si="23"/>
        <v>UPDATE `WarElephant` SET `Attack`='6.05' WHERE `Level`='8';</v>
      </c>
      <c r="U94" t="str">
        <f t="shared" si="23"/>
        <v>UPDATE `WarElephant` SET `Defend`='3.35' WHERE `Level`='8';</v>
      </c>
      <c r="V94" t="str">
        <f t="shared" si="23"/>
        <v>UPDATE `WarElephant` SET `Health`='16.45' WHERE `Level`='8';</v>
      </c>
      <c r="W94" t="str">
        <f t="shared" si="23"/>
        <v>UPDATE `WarElephant` SET `FoodCost`='409604' WHERE `Level`='8';</v>
      </c>
      <c r="X94" t="str">
        <f t="shared" si="23"/>
        <v>UPDATE `WarElephant` SET `WoodCost`='385718' WHERE `Level`='8';</v>
      </c>
      <c r="Y94" t="str">
        <f t="shared" si="23"/>
        <v>UPDATE `WarElephant` SET `StoneCost`='372587' WHERE `Level`='8';</v>
      </c>
      <c r="Z94" t="str">
        <f t="shared" si="23"/>
        <v>UPDATE `WarElephant` SET `MetalCost`='553478' WHERE `Level`='8';</v>
      </c>
      <c r="AA94" t="str">
        <f t="shared" si="23"/>
        <v>UPDATE `WarElephant` SET `TimeMin`='20h:15m:00' WHERE `Level`='8';</v>
      </c>
      <c r="AB94" t="str">
        <f t="shared" si="23"/>
        <v>UPDATE `WarElephant` SET `TimeInt`='72900' WHERE `Level`='8';</v>
      </c>
      <c r="AC94" t="str">
        <f t="shared" si="23"/>
        <v>UPDATE `WarElephant` SET `Required`='' WHERE `Level`='8';</v>
      </c>
      <c r="AD94" t="str">
        <f t="shared" si="23"/>
        <v>UPDATE `WarElephant` SET `Required_ID`='0' WHERE `Level`='8';</v>
      </c>
      <c r="AE94" t="str">
        <f t="shared" si="23"/>
        <v>UPDATE `WarElephant` SET `RequiredLevel`='0' WHERE `Level`='8';</v>
      </c>
      <c r="AK94" t="s">
        <v>400</v>
      </c>
      <c r="AL94" t="str">
        <f t="shared" si="26"/>
        <v>'8',</v>
      </c>
      <c r="AM94" t="str">
        <f t="shared" si="24"/>
        <v>'251',</v>
      </c>
      <c r="AN94" t="str">
        <f t="shared" si="24"/>
        <v>'34425',</v>
      </c>
      <c r="AO94" t="str">
        <f t="shared" si="24"/>
        <v>'6.05',</v>
      </c>
      <c r="AP94" t="str">
        <f t="shared" si="24"/>
        <v>'3.35',</v>
      </c>
      <c r="AQ94" t="str">
        <f t="shared" si="24"/>
        <v>'16.45',</v>
      </c>
      <c r="AR94" t="str">
        <f t="shared" si="24"/>
        <v>'409604',</v>
      </c>
      <c r="AS94" t="str">
        <f t="shared" si="24"/>
        <v>'385718',</v>
      </c>
      <c r="AT94" t="str">
        <f t="shared" si="24"/>
        <v>'372587',</v>
      </c>
      <c r="AU94" t="str">
        <f t="shared" si="25"/>
        <v>'553478',</v>
      </c>
      <c r="AV94" t="str">
        <f t="shared" si="25"/>
        <v>'20h:15m:00',</v>
      </c>
      <c r="AW94" t="str">
        <f t="shared" si="25"/>
        <v>'72900',</v>
      </c>
      <c r="AX94" t="str">
        <f t="shared" si="25"/>
        <v>'',</v>
      </c>
      <c r="AY94" t="str">
        <f t="shared" si="25"/>
        <v>'0',</v>
      </c>
      <c r="AZ94" t="str">
        <f t="shared" si="25"/>
        <v>'0',</v>
      </c>
      <c r="BA94" t="str">
        <f t="shared" si="27"/>
        <v>'0');</v>
      </c>
      <c r="BC9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('8','251','34425','6.05','3.35','16.45','409604','385718','372587','553478','20h:15m:00','72900','','0','0','0');</v>
      </c>
    </row>
    <row r="95" spans="1:55" x14ac:dyDescent="0.25">
      <c r="A95" s="18">
        <v>9</v>
      </c>
      <c r="B95" s="73">
        <v>244</v>
      </c>
      <c r="C95" s="20">
        <v>51638</v>
      </c>
      <c r="D95" s="103">
        <v>6.2</v>
      </c>
      <c r="E95" s="103">
        <v>3.4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23"/>
        <v>UPDATE `WarElephant` SET `TrainingTime`='244' WHERE `Level`='9';</v>
      </c>
      <c r="S95" t="str">
        <f t="shared" si="23"/>
        <v>UPDATE `WarElephant` SET `MightBonus`='51638' WHERE `Level`='9';</v>
      </c>
      <c r="T95" t="str">
        <f t="shared" si="23"/>
        <v>UPDATE `WarElephant` SET `Attack`='6.2' WHERE `Level`='9';</v>
      </c>
      <c r="U95" t="str">
        <f t="shared" si="23"/>
        <v>UPDATE `WarElephant` SET `Defend`='3.4' WHERE `Level`='9';</v>
      </c>
      <c r="V95" t="str">
        <f t="shared" si="23"/>
        <v>UPDATE `WarElephant` SET `Health`='16.65' WHERE `Level`='9';</v>
      </c>
      <c r="W95" t="str">
        <f t="shared" si="23"/>
        <v>UPDATE `WarElephant` SET `FoodCost`='623381' WHERE `Level`='9';</v>
      </c>
      <c r="X95" t="str">
        <f t="shared" si="23"/>
        <v>UPDATE `WarElephant` SET `WoodCost`='576932' WHERE `Level`='9';</v>
      </c>
      <c r="Y95" t="str">
        <f t="shared" si="23"/>
        <v>UPDATE `WarElephant` SET `StoneCost`='558767' WHERE `Level`='9';</v>
      </c>
      <c r="Z95" t="str">
        <f t="shared" si="23"/>
        <v>UPDATE `WarElephant` SET `MetalCost`='822992' WHERE `Level`='9';</v>
      </c>
      <c r="AA95" t="str">
        <f t="shared" si="23"/>
        <v>UPDATE `WarElephant` SET `TimeMin`='1d 6h:22m:30' WHERE `Level`='9';</v>
      </c>
      <c r="AB95" t="str">
        <f t="shared" si="23"/>
        <v>UPDATE `WarElephant` SET `TimeInt`='109350' WHERE `Level`='9';</v>
      </c>
      <c r="AC95" t="str">
        <f t="shared" si="23"/>
        <v>UPDATE `WarElephant` SET `Required`='' WHERE `Level`='9';</v>
      </c>
      <c r="AD95" t="str">
        <f t="shared" si="23"/>
        <v>UPDATE `WarElephant` SET `Required_ID`='0' WHERE `Level`='9';</v>
      </c>
      <c r="AE95" t="str">
        <f t="shared" si="23"/>
        <v>UPDATE `WarElephant` SET `RequiredLevel`='0' WHERE `Level`='9';</v>
      </c>
      <c r="AK95" t="s">
        <v>400</v>
      </c>
      <c r="AL95" t="str">
        <f t="shared" si="26"/>
        <v>'9',</v>
      </c>
      <c r="AM95" t="str">
        <f t="shared" si="24"/>
        <v>'244',</v>
      </c>
      <c r="AN95" t="str">
        <f t="shared" si="24"/>
        <v>'51638',</v>
      </c>
      <c r="AO95" t="str">
        <f t="shared" si="24"/>
        <v>'6.2',</v>
      </c>
      <c r="AP95" t="str">
        <f t="shared" si="24"/>
        <v>'3.4',</v>
      </c>
      <c r="AQ95" t="str">
        <f t="shared" si="24"/>
        <v>'16.65',</v>
      </c>
      <c r="AR95" t="str">
        <f t="shared" si="24"/>
        <v>'623381',</v>
      </c>
      <c r="AS95" t="str">
        <f t="shared" si="24"/>
        <v>'576932',</v>
      </c>
      <c r="AT95" t="str">
        <f t="shared" si="24"/>
        <v>'558767',</v>
      </c>
      <c r="AU95" t="str">
        <f t="shared" si="25"/>
        <v>'822992',</v>
      </c>
      <c r="AV95" t="str">
        <f t="shared" si="25"/>
        <v>'1d 6h:22m:30',</v>
      </c>
      <c r="AW95" t="str">
        <f t="shared" si="25"/>
        <v>'109350',</v>
      </c>
      <c r="AX95" t="str">
        <f t="shared" si="25"/>
        <v>'',</v>
      </c>
      <c r="AY95" t="str">
        <f t="shared" si="25"/>
        <v>'0',</v>
      </c>
      <c r="AZ95" t="str">
        <f t="shared" si="25"/>
        <v>'0',</v>
      </c>
      <c r="BA95" t="str">
        <f t="shared" si="27"/>
        <v>'0');</v>
      </c>
      <c r="BC9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('9','244','51638','6.2','3.4','16.65','623381','576932','558767','822992','1d 6h:22m:30','109350','','0','0','0');</v>
      </c>
    </row>
    <row r="96" spans="1:55" x14ac:dyDescent="0.25">
      <c r="A96" s="18">
        <v>10</v>
      </c>
      <c r="B96" s="73">
        <v>237</v>
      </c>
      <c r="C96" s="20">
        <v>61965</v>
      </c>
      <c r="D96" s="103">
        <v>6.35</v>
      </c>
      <c r="E96" s="103">
        <v>3.45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23"/>
        <v>UPDATE `WarElephant` SET `TrainingTime`='237' WHERE `Level`='10';</v>
      </c>
      <c r="S96" t="str">
        <f t="shared" si="23"/>
        <v>UPDATE `WarElephant` SET `MightBonus`='61965' WHERE `Level`='10';</v>
      </c>
      <c r="T96" t="str">
        <f t="shared" si="23"/>
        <v>UPDATE `WarElephant` SET `Attack`='6.35' WHERE `Level`='10';</v>
      </c>
      <c r="U96" t="str">
        <f t="shared" si="23"/>
        <v>UPDATE `WarElephant` SET `Defend`='3.45' WHERE `Level`='10';</v>
      </c>
      <c r="V96" t="str">
        <f t="shared" si="23"/>
        <v>UPDATE `WarElephant` SET `Health`='16.85' WHERE `Level`='10';</v>
      </c>
      <c r="W96" t="str">
        <f t="shared" si="23"/>
        <v>UPDATE `WarElephant` SET `FoodCost`='705388' WHERE `Level`='10';</v>
      </c>
      <c r="X96" t="str">
        <f t="shared" si="23"/>
        <v>UPDATE `WarElephant` SET `WoodCost`='710309' WHERE `Level`='10';</v>
      </c>
      <c r="Y96" t="str">
        <f t="shared" si="23"/>
        <v>UPDATE `WarElephant` SET `StoneCost`='692972' WHERE `Level`='10';</v>
      </c>
      <c r="Z96" t="str">
        <f t="shared" si="23"/>
        <v>UPDATE `WarElephant` SET `MetalCost`='989741' WHERE `Level`='10';</v>
      </c>
      <c r="AA96" t="str">
        <f t="shared" si="23"/>
        <v>UPDATE `WarElephant` SET `TimeMin`='1d 12h:27m:00' WHERE `Level`='10';</v>
      </c>
      <c r="AB96" t="str">
        <f t="shared" si="23"/>
        <v>UPDATE `WarElephant` SET `TimeInt`='131220' WHERE `Level`='10';</v>
      </c>
      <c r="AC96" t="str">
        <f t="shared" si="23"/>
        <v>UPDATE `WarElephant` SET `Required`='Metal Lv10' WHERE `Level`='10';</v>
      </c>
      <c r="AD96" t="str">
        <f t="shared" si="23"/>
        <v>UPDATE `WarElephant` SET `Required_ID`='11' WHERE `Level`='10';</v>
      </c>
      <c r="AE96" t="str">
        <f t="shared" si="23"/>
        <v>UPDATE `WarElephant` SET `RequiredLevel`='10' WHERE `Level`='10';</v>
      </c>
      <c r="AK96" t="s">
        <v>400</v>
      </c>
      <c r="AL96" t="str">
        <f t="shared" si="26"/>
        <v>'10',</v>
      </c>
      <c r="AM96" t="str">
        <f t="shared" si="24"/>
        <v>'237',</v>
      </c>
      <c r="AN96" t="str">
        <f t="shared" si="24"/>
        <v>'61965',</v>
      </c>
      <c r="AO96" t="str">
        <f t="shared" si="24"/>
        <v>'6.35',</v>
      </c>
      <c r="AP96" t="str">
        <f t="shared" si="24"/>
        <v>'3.45',</v>
      </c>
      <c r="AQ96" t="str">
        <f t="shared" si="24"/>
        <v>'16.85',</v>
      </c>
      <c r="AR96" t="str">
        <f t="shared" si="24"/>
        <v>'705388',</v>
      </c>
      <c r="AS96" t="str">
        <f t="shared" si="24"/>
        <v>'710309',</v>
      </c>
      <c r="AT96" t="str">
        <f t="shared" si="24"/>
        <v>'692972',</v>
      </c>
      <c r="AU96" t="str">
        <f t="shared" si="25"/>
        <v>'989741',</v>
      </c>
      <c r="AV96" t="str">
        <f t="shared" si="25"/>
        <v>'1d 12h:27m:00',</v>
      </c>
      <c r="AW96" t="str">
        <f t="shared" si="25"/>
        <v>'131220',</v>
      </c>
      <c r="AX96" t="str">
        <f t="shared" si="25"/>
        <v>'Metal Lv10',</v>
      </c>
      <c r="AY96" t="str">
        <f t="shared" si="25"/>
        <v>'11',</v>
      </c>
      <c r="AZ96" t="str">
        <f t="shared" si="25"/>
        <v>'10',</v>
      </c>
      <c r="BA96" t="str">
        <f t="shared" si="27"/>
        <v>'0');</v>
      </c>
      <c r="BC9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('10','237','61965','6.35','3.45','16.85','705388','710309','692972','989741','1d 12h:27m:00','131220','Metal Lv10','11','10','0');</v>
      </c>
    </row>
    <row r="97" spans="1:55" x14ac:dyDescent="0.25">
      <c r="A97" s="18">
        <v>11</v>
      </c>
      <c r="B97" s="73">
        <v>230</v>
      </c>
      <c r="C97" s="20">
        <v>74358</v>
      </c>
      <c r="D97" s="103">
        <v>6.5</v>
      </c>
      <c r="E97" s="103">
        <v>3.5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23"/>
        <v>UPDATE `WarElephant` SET `TrainingTime`='230' WHERE `Level`='11';</v>
      </c>
      <c r="S97" t="str">
        <f t="shared" si="23"/>
        <v>UPDATE `WarElephant` SET `MightBonus`='74358' WHERE `Level`='11';</v>
      </c>
      <c r="T97" t="str">
        <f t="shared" si="23"/>
        <v>UPDATE `WarElephant` SET `Attack`='6.5' WHERE `Level`='11';</v>
      </c>
      <c r="U97" t="str">
        <f t="shared" si="23"/>
        <v>UPDATE `WarElephant` SET `Defend`='3.5' WHERE `Level`='11';</v>
      </c>
      <c r="V97" t="str">
        <f t="shared" si="23"/>
        <v>UPDATE `WarElephant` SET `Health`='17.05' WHERE `Level`='11';</v>
      </c>
      <c r="W97" t="str">
        <f t="shared" si="23"/>
        <v>UPDATE `WarElephant` SET `FoodCost`='883607' WHERE `Level`='11';</v>
      </c>
      <c r="X97" t="str">
        <f t="shared" si="23"/>
        <v>UPDATE `WarElephant` SET `WoodCost`='830761' WHERE `Level`='11';</v>
      </c>
      <c r="Y97" t="str">
        <f t="shared" si="23"/>
        <v>UPDATE `WarElephant` SET `StoneCost`='798943' WHERE `Level`='11';</v>
      </c>
      <c r="Z97" t="str">
        <f t="shared" si="23"/>
        <v>UPDATE `WarElephant` SET `MetalCost`='1204780' WHERE `Level`='11';</v>
      </c>
      <c r="AA97" t="str">
        <f t="shared" si="23"/>
        <v>UPDATE `WarElephant` SET `TimeMin`='1d 19h:44m:24' WHERE `Level`='11';</v>
      </c>
      <c r="AB97" t="str">
        <f t="shared" si="23"/>
        <v>UPDATE `WarElephant` SET `TimeInt`='157464' WHERE `Level`='11';</v>
      </c>
      <c r="AC97" t="str">
        <f t="shared" si="23"/>
        <v>UPDATE `WarElephant` SET `Required`='Metal Lv11' WHERE `Level`='11';</v>
      </c>
      <c r="AD97" t="str">
        <f t="shared" si="23"/>
        <v>UPDATE `WarElephant` SET `Required_ID`='11' WHERE `Level`='11';</v>
      </c>
      <c r="AE97" t="str">
        <f t="shared" si="23"/>
        <v>UPDATE `WarElephant` SET `RequiredLevel`='11' WHERE `Level`='11';</v>
      </c>
      <c r="AK97" t="s">
        <v>400</v>
      </c>
      <c r="AL97" t="str">
        <f t="shared" si="26"/>
        <v>'11',</v>
      </c>
      <c r="AM97" t="str">
        <f t="shared" si="24"/>
        <v>'230',</v>
      </c>
      <c r="AN97" t="str">
        <f t="shared" si="24"/>
        <v>'74358',</v>
      </c>
      <c r="AO97" t="str">
        <f t="shared" si="24"/>
        <v>'6.5',</v>
      </c>
      <c r="AP97" t="str">
        <f t="shared" si="24"/>
        <v>'3.5',</v>
      </c>
      <c r="AQ97" t="str">
        <f t="shared" si="24"/>
        <v>'17.05',</v>
      </c>
      <c r="AR97" t="str">
        <f t="shared" si="24"/>
        <v>'883607',</v>
      </c>
      <c r="AS97" t="str">
        <f t="shared" si="24"/>
        <v>'830761',</v>
      </c>
      <c r="AT97" t="str">
        <f t="shared" si="24"/>
        <v>'798943',</v>
      </c>
      <c r="AU97" t="str">
        <f t="shared" si="25"/>
        <v>'1204780',</v>
      </c>
      <c r="AV97" t="str">
        <f t="shared" si="25"/>
        <v>'1d 19h:44m:24',</v>
      </c>
      <c r="AW97" t="str">
        <f t="shared" si="25"/>
        <v>'157464',</v>
      </c>
      <c r="AX97" t="str">
        <f t="shared" si="25"/>
        <v>'Metal Lv11',</v>
      </c>
      <c r="AY97" t="str">
        <f t="shared" si="25"/>
        <v>'11',</v>
      </c>
      <c r="AZ97" t="str">
        <f t="shared" si="25"/>
        <v>'11',</v>
      </c>
      <c r="BA97" t="str">
        <f t="shared" si="27"/>
        <v>'0');</v>
      </c>
      <c r="BC97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('11','230','74358','6.5','3.5','17.05','883607','830761','798943','1204780','1d 19h:44m:24','157464','Metal Lv11','11','11','0');</v>
      </c>
    </row>
    <row r="98" spans="1:55" x14ac:dyDescent="0.25">
      <c r="A98" s="18">
        <v>12</v>
      </c>
      <c r="B98" s="73">
        <v>223</v>
      </c>
      <c r="C98" s="20">
        <v>89230</v>
      </c>
      <c r="D98" s="103">
        <v>6.65</v>
      </c>
      <c r="E98" s="103">
        <v>3.55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23"/>
        <v>UPDATE `WarElephant` SET `TrainingTime`='223' WHERE `Level`='12';</v>
      </c>
      <c r="S98" t="str">
        <f t="shared" si="23"/>
        <v>UPDATE `WarElephant` SET `MightBonus`='89230' WHERE `Level`='12';</v>
      </c>
      <c r="T98" t="str">
        <f t="shared" si="23"/>
        <v>UPDATE `WarElephant` SET `Attack`='6.65' WHERE `Level`='12';</v>
      </c>
      <c r="U98" t="str">
        <f t="shared" si="23"/>
        <v>UPDATE `WarElephant` SET `Defend`='3.55' WHERE `Level`='12';</v>
      </c>
      <c r="V98" t="str">
        <f t="shared" si="23"/>
        <v>UPDATE `WarElephant` SET `Health`='17.25' WHERE `Level`='12';</v>
      </c>
      <c r="W98" t="str">
        <f t="shared" si="23"/>
        <v>UPDATE `WarElephant` SET `FoodCost`='1015139' WHERE `Level`='12';</v>
      </c>
      <c r="X98" t="str">
        <f t="shared" si="23"/>
        <v>UPDATE `WarElephant` SET `WoodCost`='1050362' WHERE `Level`='12';</v>
      </c>
      <c r="Y98" t="str">
        <f t="shared" si="23"/>
        <v>UPDATE `WarElephant` SET `StoneCost`='968981' WHERE `Level`='12';</v>
      </c>
      <c r="Z98" t="str">
        <f t="shared" si="23"/>
        <v>UPDATE `WarElephant` SET `MetalCost`='1427186' WHERE `Level`='12';</v>
      </c>
      <c r="AA98" t="str">
        <f t="shared" si="23"/>
        <v>UPDATE `WarElephant` SET `TimeMin`='2d 4h:29m:17' WHERE `Level`='12';</v>
      </c>
      <c r="AB98" t="str">
        <f t="shared" si="23"/>
        <v>UPDATE `WarElephant` SET `TimeInt`='188957' WHERE `Level`='12';</v>
      </c>
      <c r="AC98" t="str">
        <f t="shared" si="23"/>
        <v>UPDATE `WarElephant` SET `Required`='Metal Lv12' WHERE `Level`='12';</v>
      </c>
      <c r="AD98" t="str">
        <f t="shared" si="23"/>
        <v>UPDATE `WarElephant` SET `Required_ID`='11' WHERE `Level`='12';</v>
      </c>
      <c r="AE98" t="str">
        <f t="shared" si="23"/>
        <v>UPDATE `WarElephant` SET `RequiredLevel`='12' WHERE `Level`='12';</v>
      </c>
      <c r="AK98" t="s">
        <v>400</v>
      </c>
      <c r="AL98" t="str">
        <f t="shared" si="26"/>
        <v>'12',</v>
      </c>
      <c r="AM98" t="str">
        <f t="shared" si="24"/>
        <v>'223',</v>
      </c>
      <c r="AN98" t="str">
        <f t="shared" si="24"/>
        <v>'89230',</v>
      </c>
      <c r="AO98" t="str">
        <f t="shared" si="24"/>
        <v>'6.65',</v>
      </c>
      <c r="AP98" t="str">
        <f t="shared" si="24"/>
        <v>'3.55',</v>
      </c>
      <c r="AQ98" t="str">
        <f t="shared" si="24"/>
        <v>'17.25',</v>
      </c>
      <c r="AR98" t="str">
        <f t="shared" si="24"/>
        <v>'1015139',</v>
      </c>
      <c r="AS98" t="str">
        <f t="shared" si="24"/>
        <v>'1050362',</v>
      </c>
      <c r="AT98" t="str">
        <f t="shared" si="24"/>
        <v>'968981',</v>
      </c>
      <c r="AU98" t="str">
        <f t="shared" si="25"/>
        <v>'1427186',</v>
      </c>
      <c r="AV98" t="str">
        <f t="shared" si="25"/>
        <v>'2d 4h:29m:17',</v>
      </c>
      <c r="AW98" t="str">
        <f t="shared" si="25"/>
        <v>'188957',</v>
      </c>
      <c r="AX98" t="str">
        <f t="shared" si="25"/>
        <v>'Metal Lv12',</v>
      </c>
      <c r="AY98" t="str">
        <f t="shared" si="25"/>
        <v>'11',</v>
      </c>
      <c r="AZ98" t="str">
        <f t="shared" si="25"/>
        <v>'12',</v>
      </c>
      <c r="BA98" t="str">
        <f t="shared" si="27"/>
        <v>'0');</v>
      </c>
      <c r="BC98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('12','223','89230','6.65','3.55','17.25','1015139','1050362','968981','1427186','2d 4h:29m:17','188957','Metal Lv12','11','12','0');</v>
      </c>
    </row>
    <row r="99" spans="1:55" x14ac:dyDescent="0.25">
      <c r="A99" s="18">
        <v>13</v>
      </c>
      <c r="B99" s="73">
        <v>216</v>
      </c>
      <c r="C99" s="20">
        <v>107076</v>
      </c>
      <c r="D99" s="103">
        <v>6.8</v>
      </c>
      <c r="E99" s="103">
        <v>3.6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23"/>
        <v>UPDATE `WarElephant` SET `TrainingTime`='216' WHERE `Level`='13';</v>
      </c>
      <c r="S99" t="str">
        <f t="shared" si="23"/>
        <v>UPDATE `WarElephant` SET `MightBonus`='107076' WHERE `Level`='13';</v>
      </c>
      <c r="T99" t="str">
        <f t="shared" si="23"/>
        <v>UPDATE `WarElephant` SET `Attack`='6.8' WHERE `Level`='13';</v>
      </c>
      <c r="U99" t="str">
        <f t="shared" si="23"/>
        <v>UPDATE `WarElephant` SET `Defend`='3.6' WHERE `Level`='13';</v>
      </c>
      <c r="V99" t="str">
        <f t="shared" si="23"/>
        <v>UPDATE `WarElephant` SET `Health`='17.45' WHERE `Level`='13';</v>
      </c>
      <c r="W99" t="str">
        <f t="shared" si="23"/>
        <v>UPDATE `WarElephant` SET `FoodCost`='1228748' WHERE `Level`='13';</v>
      </c>
      <c r="X99" t="str">
        <f t="shared" si="23"/>
        <v>UPDATE `WarElephant` SET `WoodCost`='1201682' WHERE `Level`='13';</v>
      </c>
      <c r="Y99" t="str">
        <f t="shared" si="23"/>
        <v>UPDATE `WarElephant` SET `StoneCost`='1212236' WHERE `Level`='13';</v>
      </c>
      <c r="Z99" t="str">
        <f t="shared" si="23"/>
        <v>UPDATE `WarElephant` SET `MetalCost`='1711327' WHERE `Level`='13';</v>
      </c>
      <c r="AA99" t="str">
        <f t="shared" si="23"/>
        <v>UPDATE `WarElephant` SET `TimeMin`='2d 14h:59m:09' WHERE `Level`='13';</v>
      </c>
      <c r="AB99" t="str">
        <f t="shared" si="23"/>
        <v>UPDATE `WarElephant` SET `TimeInt`='226749' WHERE `Level`='13';</v>
      </c>
      <c r="AC99" t="str">
        <f t="shared" si="23"/>
        <v>UPDATE `WarElephant` SET `Required`='Metal Lv13' WHERE `Level`='13';</v>
      </c>
      <c r="AD99" t="str">
        <f t="shared" si="23"/>
        <v>UPDATE `WarElephant` SET `Required_ID`='11' WHERE `Level`='13';</v>
      </c>
      <c r="AE99" t="str">
        <f t="shared" si="23"/>
        <v>UPDATE `WarElephant` SET `RequiredLevel`='13' WHERE `Level`='13';</v>
      </c>
      <c r="AK99" t="s">
        <v>400</v>
      </c>
      <c r="AL99" t="str">
        <f t="shared" si="26"/>
        <v>'13',</v>
      </c>
      <c r="AM99" t="str">
        <f t="shared" si="24"/>
        <v>'216',</v>
      </c>
      <c r="AN99" t="str">
        <f t="shared" si="24"/>
        <v>'107076',</v>
      </c>
      <c r="AO99" t="str">
        <f t="shared" si="24"/>
        <v>'6.8',</v>
      </c>
      <c r="AP99" t="str">
        <f t="shared" si="24"/>
        <v>'3.6',</v>
      </c>
      <c r="AQ99" t="str">
        <f t="shared" si="24"/>
        <v>'17.45',</v>
      </c>
      <c r="AR99" t="str">
        <f t="shared" si="24"/>
        <v>'1228748',</v>
      </c>
      <c r="AS99" t="str">
        <f t="shared" si="24"/>
        <v>'1201682',</v>
      </c>
      <c r="AT99" t="str">
        <f t="shared" si="24"/>
        <v>'1212236',</v>
      </c>
      <c r="AU99" t="str">
        <f t="shared" si="25"/>
        <v>'1711327',</v>
      </c>
      <c r="AV99" t="str">
        <f t="shared" si="25"/>
        <v>'2d 14h:59m:09',</v>
      </c>
      <c r="AW99" t="str">
        <f t="shared" si="25"/>
        <v>'226749',</v>
      </c>
      <c r="AX99" t="str">
        <f t="shared" si="25"/>
        <v>'Metal Lv13',</v>
      </c>
      <c r="AY99" t="str">
        <f t="shared" si="25"/>
        <v>'11',</v>
      </c>
      <c r="AZ99" t="str">
        <f t="shared" si="25"/>
        <v>'13',</v>
      </c>
      <c r="BA99" t="str">
        <f t="shared" si="27"/>
        <v>'0');</v>
      </c>
      <c r="BC9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('13','216','107076','6.8','3.6','17.45','1228748','1201682','1212236','1711327','2d 14h:59m:09','226749','Metal Lv13','11','13','0');</v>
      </c>
    </row>
    <row r="100" spans="1:55" x14ac:dyDescent="0.25">
      <c r="A100" s="18">
        <v>14</v>
      </c>
      <c r="B100" s="73">
        <v>209</v>
      </c>
      <c r="C100" s="20">
        <v>128491</v>
      </c>
      <c r="D100" s="103">
        <v>6.95</v>
      </c>
      <c r="E100" s="103">
        <v>3.65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23"/>
        <v>UPDATE `WarElephant` SET `TrainingTime`='209' WHERE `Level`='14';</v>
      </c>
      <c r="S100" t="str">
        <f t="shared" si="23"/>
        <v>UPDATE `WarElephant` SET `MightBonus`='128491' WHERE `Level`='14';</v>
      </c>
      <c r="T100" t="str">
        <f t="shared" si="23"/>
        <v>UPDATE `WarElephant` SET `Attack`='6.95' WHERE `Level`='14';</v>
      </c>
      <c r="U100" t="str">
        <f t="shared" si="23"/>
        <v>UPDATE `WarElephant` SET `Defend`='3.65' WHERE `Level`='14';</v>
      </c>
      <c r="V100" t="str">
        <f t="shared" si="23"/>
        <v>UPDATE `WarElephant` SET `Health`='17.65' WHERE `Level`='14';</v>
      </c>
      <c r="W100" t="str">
        <f t="shared" si="23"/>
        <v>UPDATE `WarElephant` SET `FoodCost`='1461524' WHERE `Level`='14';</v>
      </c>
      <c r="X100" t="str">
        <f t="shared" si="23"/>
        <v>UPDATE `WarElephant` SET `WoodCost`='1435523' WHERE `Level`='14';</v>
      </c>
      <c r="Y100" t="str">
        <f t="shared" si="23"/>
        <v>UPDATE `WarElephant` SET `StoneCost`='1426772' WHERE `Level`='14';</v>
      </c>
      <c r="Z100" t="str">
        <f t="shared" si="23"/>
        <v>UPDATE `WarElephant` SET `MetalCost`='2100881' WHERE `Level`='14';</v>
      </c>
      <c r="AA100" t="str">
        <f t="shared" si="23"/>
        <v>UPDATE `WarElephant` SET `TimeMin`='3d 3h:34m:59' WHERE `Level`='14';</v>
      </c>
      <c r="AB100" t="str">
        <f t="shared" si="23"/>
        <v>UPDATE `WarElephant` SET `TimeInt`='272099' WHERE `Level`='14';</v>
      </c>
      <c r="AC100" t="str">
        <f t="shared" si="23"/>
        <v>UPDATE `WarElephant` SET `Required`='Metal Lv14' WHERE `Level`='14';</v>
      </c>
      <c r="AD100" t="str">
        <f t="shared" si="23"/>
        <v>UPDATE `WarElephant` SET `Required_ID`='11' WHERE `Level`='14';</v>
      </c>
      <c r="AE100" t="str">
        <f t="shared" si="23"/>
        <v>UPDATE `WarElephant` SET `RequiredLevel`='14' WHERE `Level`='14';</v>
      </c>
      <c r="AK100" t="s">
        <v>400</v>
      </c>
      <c r="AL100" t="str">
        <f t="shared" si="26"/>
        <v>'14',</v>
      </c>
      <c r="AM100" t="str">
        <f t="shared" si="24"/>
        <v>'209',</v>
      </c>
      <c r="AN100" t="str">
        <f t="shared" si="24"/>
        <v>'128491',</v>
      </c>
      <c r="AO100" t="str">
        <f t="shared" si="24"/>
        <v>'6.95',</v>
      </c>
      <c r="AP100" t="str">
        <f t="shared" si="24"/>
        <v>'3.65',</v>
      </c>
      <c r="AQ100" t="str">
        <f t="shared" si="24"/>
        <v>'17.65',</v>
      </c>
      <c r="AR100" t="str">
        <f t="shared" si="24"/>
        <v>'1461524',</v>
      </c>
      <c r="AS100" t="str">
        <f t="shared" si="24"/>
        <v>'1435523',</v>
      </c>
      <c r="AT100" t="str">
        <f t="shared" si="24"/>
        <v>'1426772',</v>
      </c>
      <c r="AU100" t="str">
        <f t="shared" si="25"/>
        <v>'2100881',</v>
      </c>
      <c r="AV100" t="str">
        <f t="shared" si="25"/>
        <v>'3d 3h:34m:59',</v>
      </c>
      <c r="AW100" t="str">
        <f t="shared" si="25"/>
        <v>'272099',</v>
      </c>
      <c r="AX100" t="str">
        <f t="shared" si="25"/>
        <v>'Metal Lv14',</v>
      </c>
      <c r="AY100" t="str">
        <f t="shared" si="25"/>
        <v>'11',</v>
      </c>
      <c r="AZ100" t="str">
        <f t="shared" si="25"/>
        <v>'14',</v>
      </c>
      <c r="BA100" t="str">
        <f t="shared" si="27"/>
        <v>'0');</v>
      </c>
      <c r="BC10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('14','209','128491','6.95','3.65','17.65','1461524','1435523','1426772','2100881','3d 3h:34m:59','272099','Metal Lv14','11','14','0');</v>
      </c>
    </row>
    <row r="101" spans="1:55" x14ac:dyDescent="0.25">
      <c r="A101" s="18">
        <v>15</v>
      </c>
      <c r="B101" s="73">
        <v>206</v>
      </c>
      <c r="C101" s="20">
        <v>192737</v>
      </c>
      <c r="D101" s="103">
        <v>7.1</v>
      </c>
      <c r="E101" s="103">
        <v>3.7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23"/>
        <v>UPDATE `WarElephant` SET `TrainingTime`='206' WHERE `Level`='15';</v>
      </c>
      <c r="S101" t="str">
        <f t="shared" si="23"/>
        <v>UPDATE `WarElephant` SET `MightBonus`='192737' WHERE `Level`='15';</v>
      </c>
      <c r="T101" t="str">
        <f t="shared" si="23"/>
        <v>UPDATE `WarElephant` SET `Attack`='7.1' WHERE `Level`='15';</v>
      </c>
      <c r="U101" t="str">
        <f t="shared" si="23"/>
        <v>UPDATE `WarElephant` SET `Defend`='3.7' WHERE `Level`='15';</v>
      </c>
      <c r="V101" t="str">
        <f t="shared" si="23"/>
        <v>UPDATE `WarElephant` SET `Health`='17.85' WHERE `Level`='15';</v>
      </c>
      <c r="W101" t="str">
        <f t="shared" si="23"/>
        <v>UPDATE `WarElephant` SET `FoodCost`='2300261' WHERE `Level`='15';</v>
      </c>
      <c r="X101" t="str">
        <f t="shared" si="23"/>
        <v>UPDATE `WarElephant` SET `WoodCost`='2153798' WHERE `Level`='15';</v>
      </c>
      <c r="Y101" t="str">
        <f t="shared" si="23"/>
        <v>UPDATE `WarElephant` SET `StoneCost`='2084782' WHERE `Level`='15';</v>
      </c>
      <c r="Z101" t="str">
        <f t="shared" si="23"/>
        <v>UPDATE `WarElephant` SET `MetalCost`='3098195' WHERE `Level`='15';</v>
      </c>
      <c r="AA101" t="str">
        <f t="shared" si="23"/>
        <v>UPDATE `WarElephant` SET `TimeMin`='4d 17h:22m:29' WHERE `Level`='15';</v>
      </c>
      <c r="AB101" t="str">
        <f t="shared" si="23"/>
        <v>UPDATE `WarElephant` SET `TimeInt`='408149' WHERE `Level`='15';</v>
      </c>
      <c r="AC101" t="str">
        <f t="shared" si="23"/>
        <v>UPDATE `WarElephant` SET `Required`='Metal Lv15' WHERE `Level`='15';</v>
      </c>
      <c r="AD101" t="str">
        <f t="shared" si="23"/>
        <v>UPDATE `WarElephant` SET `Required_ID`='11' WHERE `Level`='15';</v>
      </c>
      <c r="AE101" t="str">
        <f t="shared" si="23"/>
        <v>UPDATE `WarElephant` SET `RequiredLevel`='15' WHERE `Level`='15';</v>
      </c>
      <c r="AK101" t="s">
        <v>400</v>
      </c>
      <c r="AL101" t="str">
        <f t="shared" si="26"/>
        <v>'15',</v>
      </c>
      <c r="AM101" t="str">
        <f t="shared" si="24"/>
        <v>'206',</v>
      </c>
      <c r="AN101" t="str">
        <f t="shared" si="24"/>
        <v>'192737',</v>
      </c>
      <c r="AO101" t="str">
        <f t="shared" si="24"/>
        <v>'7.1',</v>
      </c>
      <c r="AP101" t="str">
        <f t="shared" si="24"/>
        <v>'3.7',</v>
      </c>
      <c r="AQ101" t="str">
        <f t="shared" si="24"/>
        <v>'17.85',</v>
      </c>
      <c r="AR101" t="str">
        <f t="shared" si="24"/>
        <v>'2300261',</v>
      </c>
      <c r="AS101" t="str">
        <f t="shared" si="24"/>
        <v>'2153798',</v>
      </c>
      <c r="AT101" t="str">
        <f t="shared" si="24"/>
        <v>'2084782',</v>
      </c>
      <c r="AU101" t="str">
        <f t="shared" si="25"/>
        <v>'3098195',</v>
      </c>
      <c r="AV101" t="str">
        <f t="shared" si="25"/>
        <v>'4d 17h:22m:29',</v>
      </c>
      <c r="AW101" t="str">
        <f t="shared" si="25"/>
        <v>'408149',</v>
      </c>
      <c r="AX101" t="str">
        <f t="shared" si="25"/>
        <v>'Metal Lv15',</v>
      </c>
      <c r="AY101" t="str">
        <f t="shared" si="25"/>
        <v>'11',</v>
      </c>
      <c r="AZ101" t="str">
        <f t="shared" si="25"/>
        <v>'15',</v>
      </c>
      <c r="BA101" t="str">
        <f t="shared" si="27"/>
        <v>'0');</v>
      </c>
      <c r="BC10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('15','206','192737','7.1','3.7','17.85','2300261','2153798','2084782','3098195','4d 17h:22m:29','408149','Metal Lv15','11','15','0');</v>
      </c>
    </row>
    <row r="102" spans="1:55" x14ac:dyDescent="0.25">
      <c r="A102" s="18">
        <v>16</v>
      </c>
      <c r="B102" s="73">
        <v>203</v>
      </c>
      <c r="C102" s="20">
        <v>481840</v>
      </c>
      <c r="D102" s="103">
        <v>7.25</v>
      </c>
      <c r="E102" s="103">
        <v>3.75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23"/>
        <v>UPDATE `WarElephant` SET `TrainingTime`='203' WHERE `Level`='16';</v>
      </c>
      <c r="S102" t="str">
        <f t="shared" si="23"/>
        <v>UPDATE `WarElephant` SET `MightBonus`='481840' WHERE `Level`='16';</v>
      </c>
      <c r="T102" t="str">
        <f t="shared" si="23"/>
        <v>UPDATE `WarElephant` SET `Attack`='7.25' WHERE `Level`='16';</v>
      </c>
      <c r="U102" t="str">
        <f t="shared" si="23"/>
        <v>UPDATE `WarElephant` SET `Defend`='3.75' WHERE `Level`='16';</v>
      </c>
      <c r="V102" t="str">
        <f t="shared" si="23"/>
        <v>UPDATE `WarElephant` SET `Health`='18.05' WHERE `Level`='16';</v>
      </c>
      <c r="W102" t="str">
        <f t="shared" si="23"/>
        <v>UPDATE `WarElephant` SET `FoodCost`='5570921' WHERE `Level`='16';</v>
      </c>
      <c r="X102" t="str">
        <f t="shared" si="23"/>
        <v>UPDATE `WarElephant` SET `WoodCost`='5397458' WHERE `Level`='16';</v>
      </c>
      <c r="Y102" t="str">
        <f t="shared" si="23"/>
        <v>UPDATE `WarElephant` SET `StoneCost`='5211863' WHERE `Level`='16';</v>
      </c>
      <c r="Z102" t="str">
        <f t="shared" si="23"/>
        <v>UPDATE `WarElephant` SET `MetalCost`='7911893' WHERE `Level`='16';</v>
      </c>
      <c r="AA102" t="str">
        <f t="shared" si="23"/>
        <v>UPDATE `WarElephant` SET `TimeMin`='11d 19h:26m:08' WHERE `Level`='16';</v>
      </c>
      <c r="AB102" t="str">
        <f t="shared" si="23"/>
        <v>UPDATE `WarElephant` SET `TimeInt`='1020368' WHERE `Level`='16';</v>
      </c>
      <c r="AC102" t="str">
        <f t="shared" si="23"/>
        <v>UPDATE `WarElephant` SET `Required`='Metal Lv16' WHERE `Level`='16';</v>
      </c>
      <c r="AD102" t="str">
        <f t="shared" si="23"/>
        <v>UPDATE `WarElephant` SET `Required_ID`='11' WHERE `Level`='16';</v>
      </c>
      <c r="AE102" t="str">
        <f t="shared" si="23"/>
        <v>UPDATE `WarElephant` SET `RequiredLevel`='16' WHERE `Level`='16';</v>
      </c>
      <c r="AK102" t="s">
        <v>400</v>
      </c>
      <c r="AL102" t="str">
        <f t="shared" si="26"/>
        <v>'16',</v>
      </c>
      <c r="AM102" t="str">
        <f t="shared" si="24"/>
        <v>'203',</v>
      </c>
      <c r="AN102" t="str">
        <f t="shared" si="24"/>
        <v>'481840',</v>
      </c>
      <c r="AO102" t="str">
        <f t="shared" si="24"/>
        <v>'7.25',</v>
      </c>
      <c r="AP102" t="str">
        <f t="shared" si="24"/>
        <v>'3.75',</v>
      </c>
      <c r="AQ102" t="str">
        <f t="shared" si="24"/>
        <v>'18.05',</v>
      </c>
      <c r="AR102" t="str">
        <f t="shared" si="24"/>
        <v>'5570921',</v>
      </c>
      <c r="AS102" t="str">
        <f t="shared" si="24"/>
        <v>'5397458',</v>
      </c>
      <c r="AT102" t="str">
        <f t="shared" si="24"/>
        <v>'5211863',</v>
      </c>
      <c r="AU102" t="str">
        <f t="shared" si="25"/>
        <v>'7911893',</v>
      </c>
      <c r="AV102" t="str">
        <f t="shared" si="25"/>
        <v>'11d 19h:26m:08',</v>
      </c>
      <c r="AW102" t="str">
        <f t="shared" si="25"/>
        <v>'1020368',</v>
      </c>
      <c r="AX102" t="str">
        <f t="shared" si="25"/>
        <v>'Metal Lv16',</v>
      </c>
      <c r="AY102" t="str">
        <f t="shared" si="25"/>
        <v>'11',</v>
      </c>
      <c r="AZ102" t="str">
        <f t="shared" si="25"/>
        <v>'16',</v>
      </c>
      <c r="BA102" t="str">
        <f t="shared" si="27"/>
        <v>'0');</v>
      </c>
      <c r="BC10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('16','203','481840','7.25','3.75','18.05','5570921','5397458','5211863','7911893','11d 19h:26m:08','1020368','Metal Lv16','11','16','0');</v>
      </c>
    </row>
    <row r="103" spans="1:55" x14ac:dyDescent="0.25">
      <c r="A103" s="18">
        <v>17</v>
      </c>
      <c r="B103" s="73">
        <v>200</v>
      </c>
      <c r="C103" s="20">
        <v>722760</v>
      </c>
      <c r="D103" s="103">
        <v>7.4</v>
      </c>
      <c r="E103" s="103">
        <v>3.8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29">CONCATENATE($Q$86,R$86,$Q$87,B103,$Q$88,$A103,$Q$89)</f>
        <v>UPDATE `WarElephant` SET `TrainingTime`='200' WHERE `Level`='17';</v>
      </c>
      <c r="S103" t="str">
        <f t="shared" si="29"/>
        <v>UPDATE `WarElephant` SET `MightBonus`='722760' WHERE `Level`='17';</v>
      </c>
      <c r="T103" t="str">
        <f t="shared" si="29"/>
        <v>UPDATE `WarElephant` SET `Attack`='7.4' WHERE `Level`='17';</v>
      </c>
      <c r="U103" t="str">
        <f t="shared" si="29"/>
        <v>UPDATE `WarElephant` SET `Defend`='3.8' WHERE `Level`='17';</v>
      </c>
      <c r="V103" t="str">
        <f t="shared" si="29"/>
        <v>UPDATE `WarElephant` SET `Health`='18.25' WHERE `Level`='17';</v>
      </c>
      <c r="W103" t="str">
        <f t="shared" si="29"/>
        <v>UPDATE `WarElephant` SET `FoodCost`='8401351' WHERE `Level`='17';</v>
      </c>
      <c r="X103" t="str">
        <f t="shared" si="29"/>
        <v>UPDATE `WarElephant` SET `WoodCost`='8078246' WHERE `Level`='17';</v>
      </c>
      <c r="Y103" t="str">
        <f t="shared" si="29"/>
        <v>UPDATE `WarElephant` SET `StoneCost`='7826765' WHERE `Level`='17';</v>
      </c>
      <c r="Z103" t="str">
        <f t="shared" si="29"/>
        <v>UPDATE `WarElephant` SET `MetalCost`='11831804' WHERE `Level`='17';</v>
      </c>
      <c r="AA103" t="str">
        <f t="shared" si="29"/>
        <v>UPDATE `WarElephant` SET `TimeMin`='17d 17h:09m:11' WHERE `Level`='17';</v>
      </c>
      <c r="AB103" t="str">
        <f t="shared" si="29"/>
        <v>UPDATE `WarElephant` SET `TimeInt`='1530551' WHERE `Level`='17';</v>
      </c>
      <c r="AC103" t="str">
        <f t="shared" si="29"/>
        <v>UPDATE `WarElephant` SET `Required`='Metal Lv17' WHERE `Level`='17';</v>
      </c>
      <c r="AD103" t="str">
        <f t="shared" si="29"/>
        <v>UPDATE `WarElephant` SET `Required_ID`='11' WHERE `Level`='17';</v>
      </c>
      <c r="AE103" t="str">
        <f t="shared" si="29"/>
        <v>UPDATE `WarElephant` SET `RequiredLevel`='17' WHERE `Level`='17';</v>
      </c>
      <c r="AK103" t="s">
        <v>400</v>
      </c>
      <c r="AL103" t="str">
        <f t="shared" si="26"/>
        <v>'17',</v>
      </c>
      <c r="AM103" t="str">
        <f t="shared" si="26"/>
        <v>'200',</v>
      </c>
      <c r="AN103" t="str">
        <f t="shared" si="26"/>
        <v>'722760',</v>
      </c>
      <c r="AO103" t="str">
        <f t="shared" si="26"/>
        <v>'7.4',</v>
      </c>
      <c r="AP103" t="str">
        <f t="shared" si="26"/>
        <v>'3.8',</v>
      </c>
      <c r="AQ103" t="str">
        <f t="shared" si="26"/>
        <v>'18.25',</v>
      </c>
      <c r="AR103" t="str">
        <f t="shared" si="26"/>
        <v>'8401351',</v>
      </c>
      <c r="AS103" t="str">
        <f t="shared" si="26"/>
        <v>'8078246',</v>
      </c>
      <c r="AT103" t="str">
        <f t="shared" si="26"/>
        <v>'7826765',</v>
      </c>
      <c r="AU103" t="str">
        <f t="shared" si="26"/>
        <v>'11831804',</v>
      </c>
      <c r="AV103" t="str">
        <f t="shared" si="26"/>
        <v>'17d 17h:09m:11',</v>
      </c>
      <c r="AW103" t="str">
        <f t="shared" si="26"/>
        <v>'1530551',</v>
      </c>
      <c r="AX103" t="str">
        <f t="shared" si="26"/>
        <v>'Metal Lv17',</v>
      </c>
      <c r="AY103" t="str">
        <f t="shared" si="26"/>
        <v>'11',</v>
      </c>
      <c r="AZ103" t="str">
        <f t="shared" si="26"/>
        <v>'17',</v>
      </c>
      <c r="BA103" t="str">
        <f t="shared" si="27"/>
        <v>'0');</v>
      </c>
      <c r="BC10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('17','200','722760','7.4','3.8','18.25','8401351','8078246','7826765','11831804','17d 17h:09m:11','1530551','Metal Lv17','11','17','0');</v>
      </c>
    </row>
    <row r="104" spans="1:55" x14ac:dyDescent="0.25">
      <c r="A104" s="18">
        <v>18</v>
      </c>
      <c r="B104" s="73">
        <v>197</v>
      </c>
      <c r="C104" s="20">
        <v>1445520</v>
      </c>
      <c r="D104" s="103">
        <v>7.5500000000000007</v>
      </c>
      <c r="E104" s="103">
        <v>3.85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29"/>
        <v>UPDATE `WarElephant` SET `TrainingTime`='197' WHERE `Level`='18';</v>
      </c>
      <c r="S104" t="str">
        <f t="shared" si="29"/>
        <v>UPDATE `WarElephant` SET `MightBonus`='1445520' WHERE `Level`='18';</v>
      </c>
      <c r="T104" t="str">
        <f t="shared" si="29"/>
        <v>UPDATE `WarElephant` SET `Attack`='7.55' WHERE `Level`='18';</v>
      </c>
      <c r="U104" t="str">
        <f t="shared" si="29"/>
        <v>UPDATE `WarElephant` SET `Defend`='3.85' WHERE `Level`='18';</v>
      </c>
      <c r="V104" t="str">
        <f t="shared" si="29"/>
        <v>UPDATE `WarElephant` SET `Health`='18.45' WHERE `Level`='18';</v>
      </c>
      <c r="W104" t="str">
        <f t="shared" si="29"/>
        <v>UPDATE `WarElephant` SET `FoodCost`='17341766' WHERE `Level`='18';</v>
      </c>
      <c r="X104" t="str">
        <f t="shared" si="29"/>
        <v>UPDATE `WarElephant` SET `WoodCost`='16156264' WHERE `Level`='18';</v>
      </c>
      <c r="Y104" t="str">
        <f t="shared" si="29"/>
        <v>UPDATE `WarElephant` SET `StoneCost`='15653479' WHERE `Level`='18';</v>
      </c>
      <c r="Z104" t="str">
        <f t="shared" si="29"/>
        <v>UPDATE `WarElephant` SET `MetalCost`='23124640' WHERE `Level`='18';</v>
      </c>
      <c r="AA104" t="str">
        <f t="shared" si="29"/>
        <v>UPDATE `WarElephant` SET `TimeMin`='35d 10h:18m:21' WHERE `Level`='18';</v>
      </c>
      <c r="AB104" t="str">
        <f t="shared" si="29"/>
        <v>UPDATE `WarElephant` SET `TimeInt`='3061101' WHERE `Level`='18';</v>
      </c>
      <c r="AC104" t="str">
        <f t="shared" si="29"/>
        <v>UPDATE `WarElephant` SET `Required`='Metal Lv18' WHERE `Level`='18';</v>
      </c>
      <c r="AD104" t="str">
        <f t="shared" si="29"/>
        <v>UPDATE `WarElephant` SET `Required_ID`='11' WHERE `Level`='18';</v>
      </c>
      <c r="AE104" t="str">
        <f t="shared" si="29"/>
        <v>UPDATE `WarElephant` SET `RequiredLevel`='18' WHERE `Level`='18';</v>
      </c>
      <c r="AK104" t="s">
        <v>400</v>
      </c>
      <c r="AL104" t="str">
        <f t="shared" si="26"/>
        <v>'18',</v>
      </c>
      <c r="AM104" t="str">
        <f t="shared" si="26"/>
        <v>'197',</v>
      </c>
      <c r="AN104" t="str">
        <f t="shared" si="26"/>
        <v>'1445520',</v>
      </c>
      <c r="AO104" t="str">
        <f t="shared" si="26"/>
        <v>'7.55',</v>
      </c>
      <c r="AP104" t="str">
        <f t="shared" si="26"/>
        <v>'3.85',</v>
      </c>
      <c r="AQ104" t="str">
        <f t="shared" si="26"/>
        <v>'18.45',</v>
      </c>
      <c r="AR104" t="str">
        <f t="shared" si="26"/>
        <v>'17341766',</v>
      </c>
      <c r="AS104" t="str">
        <f t="shared" si="26"/>
        <v>'16156264',</v>
      </c>
      <c r="AT104" t="str">
        <f t="shared" si="26"/>
        <v>'15653479',</v>
      </c>
      <c r="AU104" t="str">
        <f t="shared" si="26"/>
        <v>'23124640',</v>
      </c>
      <c r="AV104" t="str">
        <f t="shared" si="26"/>
        <v>'35d 10h:18m:21',</v>
      </c>
      <c r="AW104" t="str">
        <f t="shared" si="26"/>
        <v>'3061101',</v>
      </c>
      <c r="AX104" t="str">
        <f t="shared" si="26"/>
        <v>'Metal Lv18',</v>
      </c>
      <c r="AY104" t="str">
        <f t="shared" si="26"/>
        <v>'11',</v>
      </c>
      <c r="AZ104" t="str">
        <f t="shared" si="26"/>
        <v>'18',</v>
      </c>
      <c r="BA104" t="str">
        <f t="shared" si="27"/>
        <v>'0');</v>
      </c>
      <c r="BC10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('18','197','1445520','7.55','3.85','18.45','17341766','16156264','15653479','23124640','35d 10h:18m:21','3061101','Metal Lv18','11','18','0');</v>
      </c>
    </row>
    <row r="105" spans="1:55" x14ac:dyDescent="0.25">
      <c r="A105" s="18">
        <v>19</v>
      </c>
      <c r="B105" s="73">
        <v>194</v>
      </c>
      <c r="C105" s="20">
        <v>2168279</v>
      </c>
      <c r="D105" s="103">
        <v>7.6999999999999993</v>
      </c>
      <c r="E105" s="103">
        <v>3.9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29"/>
        <v>UPDATE `WarElephant` SET `TrainingTime`='194' WHERE `Level`='19';</v>
      </c>
      <c r="S105" t="str">
        <f t="shared" si="29"/>
        <v>UPDATE `WarElephant` SET `MightBonus`='2168279' WHERE `Level`='19';</v>
      </c>
      <c r="T105" t="str">
        <f t="shared" si="29"/>
        <v>UPDATE `WarElephant` SET `Attack`='7.7' WHERE `Level`='19';</v>
      </c>
      <c r="U105" t="str">
        <f t="shared" si="29"/>
        <v>UPDATE `WarElephant` SET `Defend`='3.9' WHERE `Level`='19';</v>
      </c>
      <c r="V105" t="str">
        <f t="shared" si="29"/>
        <v>UPDATE `WarElephant` SET `Health`='18.65' WHERE `Level`='19';</v>
      </c>
      <c r="W105" t="str">
        <f t="shared" si="29"/>
        <v>UPDATE `WarElephant` SET `FoodCost`='25022317' WHERE `Level`='19';</v>
      </c>
      <c r="X105" t="str">
        <f t="shared" si="29"/>
        <v>UPDATE `WarElephant` SET `WoodCost`='24227159' WHERE `Level`='19';</v>
      </c>
      <c r="Y105" t="str">
        <f t="shared" si="29"/>
        <v>UPDATE `WarElephant` SET `StoneCost`='23813363' WHERE `Level`='19';</v>
      </c>
      <c r="Z105" t="str">
        <f t="shared" si="29"/>
        <v>UPDATE `WarElephant` SET `MetalCost`='35351300' WHERE `Level`='19';</v>
      </c>
      <c r="AA105" t="str">
        <f t="shared" si="29"/>
        <v>UPDATE `WarElephant` SET `TimeMin`='53d 10h:18m:20' WHERE `Level`='19';</v>
      </c>
      <c r="AB105" t="str">
        <f t="shared" si="29"/>
        <v>UPDATE `WarElephant` SET `TimeInt`='4591650' WHERE `Level`='19';</v>
      </c>
      <c r="AC105" t="str">
        <f t="shared" si="29"/>
        <v>UPDATE `WarElephant` SET `Required`='Metal Lv19' WHERE `Level`='19';</v>
      </c>
      <c r="AD105" t="str">
        <f t="shared" si="29"/>
        <v>UPDATE `WarElephant` SET `Required_ID`='11' WHERE `Level`='19';</v>
      </c>
      <c r="AE105" t="str">
        <f t="shared" si="29"/>
        <v>UPDATE `WarElephant` SET `RequiredLevel`='19' WHERE `Level`='19';</v>
      </c>
      <c r="AK105" t="s">
        <v>400</v>
      </c>
      <c r="AL105" t="str">
        <f t="shared" si="26"/>
        <v>'19',</v>
      </c>
      <c r="AM105" t="str">
        <f t="shared" si="26"/>
        <v>'194',</v>
      </c>
      <c r="AN105" t="str">
        <f t="shared" si="26"/>
        <v>'2168279',</v>
      </c>
      <c r="AO105" t="str">
        <f t="shared" si="26"/>
        <v>'7.7',</v>
      </c>
      <c r="AP105" t="str">
        <f t="shared" si="26"/>
        <v>'3.9',</v>
      </c>
      <c r="AQ105" t="str">
        <f t="shared" si="26"/>
        <v>'18.65',</v>
      </c>
      <c r="AR105" t="str">
        <f t="shared" si="26"/>
        <v>'25022317',</v>
      </c>
      <c r="AS105" t="str">
        <f t="shared" si="26"/>
        <v>'24227159',</v>
      </c>
      <c r="AT105" t="str">
        <f t="shared" si="26"/>
        <v>'23813363',</v>
      </c>
      <c r="AU105" t="str">
        <f t="shared" si="26"/>
        <v>'35351300',</v>
      </c>
      <c r="AV105" t="str">
        <f t="shared" si="26"/>
        <v>'53d 10h:18m:20',</v>
      </c>
      <c r="AW105" t="str">
        <f t="shared" si="26"/>
        <v>'4591650',</v>
      </c>
      <c r="AX105" t="str">
        <f t="shared" si="26"/>
        <v>'Metal Lv19',</v>
      </c>
      <c r="AY105" t="str">
        <f t="shared" si="26"/>
        <v>'11',</v>
      </c>
      <c r="AZ105" t="str">
        <f t="shared" si="26"/>
        <v>'19',</v>
      </c>
      <c r="BA105" t="str">
        <f t="shared" si="27"/>
        <v>'0');</v>
      </c>
      <c r="BC10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('19','194','2168279','7.7','3.9','18.65','25022317','24227159','23813363','35351300','53d 10h:18m:20','4591650','Metal Lv19','11','19','0');</v>
      </c>
    </row>
    <row r="106" spans="1:55" x14ac:dyDescent="0.25">
      <c r="A106" s="18">
        <v>20</v>
      </c>
      <c r="B106" s="73">
        <v>191</v>
      </c>
      <c r="C106" s="20">
        <v>0</v>
      </c>
      <c r="D106" s="103">
        <v>7.85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29"/>
        <v>UPDATE `WarElephant` SET `TrainingTime`='191' WHERE `Level`='20';</v>
      </c>
      <c r="S106" t="str">
        <f t="shared" si="29"/>
        <v>UPDATE `WarElephant` SET `MightBonus`='0' WHERE `Level`='20';</v>
      </c>
      <c r="T106" t="str">
        <f t="shared" si="29"/>
        <v>UPDATE `WarElephant` SET `Attack`='7.85' WHERE `Level`='20';</v>
      </c>
      <c r="U106" t="str">
        <f t="shared" si="29"/>
        <v>UPDATE `WarElephant` SET `Defend`='3.95' WHERE `Level`='20';</v>
      </c>
      <c r="V106" t="str">
        <f t="shared" si="29"/>
        <v>UPDATE `WarElephant` SET `Health`='18.85' WHERE `Level`='20';</v>
      </c>
      <c r="W106" t="str">
        <f t="shared" si="29"/>
        <v>UPDATE `WarElephant` SET `FoodCost`='0' WHERE `Level`='20';</v>
      </c>
      <c r="X106" t="str">
        <f t="shared" si="29"/>
        <v>UPDATE `WarElephant` SET `WoodCost`='0' WHERE `Level`='20';</v>
      </c>
      <c r="Y106" t="str">
        <f t="shared" si="29"/>
        <v>UPDATE `WarElephant` SET `StoneCost`='0' WHERE `Level`='20';</v>
      </c>
      <c r="Z106" t="str">
        <f t="shared" si="29"/>
        <v>UPDATE `WarElephant` SET `MetalCost`='0' WHERE `Level`='20';</v>
      </c>
      <c r="AA106" t="str">
        <f t="shared" si="29"/>
        <v>UPDATE `WarElephant` SET `TimeMin`='0' WHERE `Level`='20';</v>
      </c>
      <c r="AB106" t="str">
        <f t="shared" si="29"/>
        <v>UPDATE `WarElephant` SET `TimeInt`='0' WHERE `Level`='20';</v>
      </c>
      <c r="AC106" t="str">
        <f t="shared" si="29"/>
        <v>UPDATE `WarElephant` SET `Required`='' WHERE `Level`='20';</v>
      </c>
      <c r="AD106" t="str">
        <f t="shared" si="29"/>
        <v>UPDATE `WarElephant` SET `Required_ID`='0' WHERE `Level`='20';</v>
      </c>
      <c r="AE106" t="str">
        <f t="shared" si="29"/>
        <v>UPDATE `WarElephant` SET `RequiredLevel`='0' WHERE `Level`='20';</v>
      </c>
      <c r="AK106" t="s">
        <v>400</v>
      </c>
      <c r="AL106" t="str">
        <f t="shared" si="26"/>
        <v>'20',</v>
      </c>
      <c r="AM106" t="str">
        <f t="shared" si="26"/>
        <v>'191',</v>
      </c>
      <c r="AN106" t="str">
        <f t="shared" si="26"/>
        <v>'0',</v>
      </c>
      <c r="AO106" t="str">
        <f t="shared" si="26"/>
        <v>'7.85',</v>
      </c>
      <c r="AP106" t="str">
        <f t="shared" si="26"/>
        <v>'3.95',</v>
      </c>
      <c r="AQ106" t="str">
        <f t="shared" si="26"/>
        <v>'18.85',</v>
      </c>
      <c r="AR106" t="str">
        <f t="shared" si="26"/>
        <v>'0',</v>
      </c>
      <c r="AS106" t="str">
        <f t="shared" si="26"/>
        <v>'0',</v>
      </c>
      <c r="AT106" t="str">
        <f t="shared" si="26"/>
        <v>'0',</v>
      </c>
      <c r="AU106" t="str">
        <f t="shared" si="26"/>
        <v>'0',</v>
      </c>
      <c r="AV106" t="str">
        <f t="shared" si="26"/>
        <v>'0',</v>
      </c>
      <c r="AW106" t="str">
        <f t="shared" si="26"/>
        <v>'0',</v>
      </c>
      <c r="AX106" t="str">
        <f t="shared" si="26"/>
        <v>'',</v>
      </c>
      <c r="AY106" t="str">
        <f t="shared" si="26"/>
        <v>'0',</v>
      </c>
      <c r="AZ106" t="str">
        <f t="shared" si="26"/>
        <v>'0',</v>
      </c>
      <c r="BA106" t="str">
        <f t="shared" si="27"/>
        <v>'0');</v>
      </c>
      <c r="BC10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('20','191','0','7.85','3.95','18.85','0','0','0','0','0','0','','0','0','0');</v>
      </c>
    </row>
    <row r="107" spans="1:55" s="4" customFormat="1" x14ac:dyDescent="0.25">
      <c r="K107" s="122"/>
    </row>
    <row r="108" spans="1:55" s="4" customFormat="1" x14ac:dyDescent="0.25">
      <c r="K108" s="122"/>
    </row>
    <row r="110" spans="1:55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379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  <c r="AK112" t="s">
        <v>399</v>
      </c>
    </row>
    <row r="113" spans="1:55" x14ac:dyDescent="0.25">
      <c r="A113" s="18">
        <v>1</v>
      </c>
      <c r="B113" s="73">
        <v>600</v>
      </c>
      <c r="C113" s="20">
        <v>632</v>
      </c>
      <c r="D113" s="103">
        <v>7</v>
      </c>
      <c r="E113" s="103">
        <v>4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30">CONCATENATE($Q$112,R$112,$Q$113,B113,$Q$114,$A113,$Q$115)</f>
        <v>UPDATE `WarStormer` SET `TrainingTime`='600' WHERE `Level`='1';</v>
      </c>
      <c r="S113" t="str">
        <f t="shared" ref="S113:AE128" si="31">CONCATENATE($Q$112,S$112,$Q$113,C113,$Q$114,$A113,$Q$115)</f>
        <v>UPDATE `WarStormer` SET `MightBonus`='632' WHERE `Level`='1';</v>
      </c>
      <c r="T113" t="str">
        <f t="shared" si="31"/>
        <v>UPDATE `WarStormer` SET `Attack`='7' WHERE `Level`='1';</v>
      </c>
      <c r="U113" t="str">
        <f t="shared" si="31"/>
        <v>UPDATE `WarStormer` SET `Defend`='4' WHERE `Level`='1';</v>
      </c>
      <c r="V113" t="str">
        <f t="shared" si="31"/>
        <v>UPDATE `WarStormer` SET `Health`='20' WHERE `Level`='1';</v>
      </c>
      <c r="W113" t="str">
        <f t="shared" si="31"/>
        <v>UPDATE `WarStormer` SET `FoodCost`='3706' WHERE `Level`='1';</v>
      </c>
      <c r="X113" t="str">
        <f t="shared" si="31"/>
        <v>UPDATE `WarStormer` SET `WoodCost`='2800' WHERE `Level`='1';</v>
      </c>
      <c r="Y113" t="str">
        <f t="shared" si="31"/>
        <v>UPDATE `WarStormer` SET `StoneCost`='3412' WHERE `Level`='1';</v>
      </c>
      <c r="Z113" t="str">
        <f t="shared" si="31"/>
        <v>UPDATE `WarStormer` SET `MetalCost`='5932' WHERE `Level`='1';</v>
      </c>
      <c r="AA113" t="str">
        <f t="shared" si="31"/>
        <v>UPDATE `WarStormer` SET `TimeMin`='21m:36' WHERE `Level`='1';</v>
      </c>
      <c r="AB113" t="str">
        <f t="shared" si="31"/>
        <v>UPDATE `WarStormer` SET `TimeInt`='1296' WHERE `Level`='1';</v>
      </c>
      <c r="AC113" t="str">
        <f t="shared" si="31"/>
        <v>UPDATE `WarStormer` SET `Required`='' WHERE `Level`='1';</v>
      </c>
      <c r="AD113" t="str">
        <f t="shared" si="31"/>
        <v>UPDATE `WarStormer` SET `Required_ID`='0' WHERE `Level`='1';</v>
      </c>
      <c r="AE113" t="str">
        <f t="shared" si="31"/>
        <v>UPDATE `WarStormer` SET `RequiredLevel`='0' WHERE `Level`='1';</v>
      </c>
      <c r="AK113" t="s">
        <v>399</v>
      </c>
      <c r="AL113" t="str">
        <f>CONCATENATE("'",A113,"',")</f>
        <v>'1',</v>
      </c>
      <c r="AM113" t="str">
        <f t="shared" ref="AM113:AT128" si="32">CONCATENATE("'",B113,"',")</f>
        <v>'600',</v>
      </c>
      <c r="AN113" t="str">
        <f t="shared" si="32"/>
        <v>'632',</v>
      </c>
      <c r="AO113" t="str">
        <f t="shared" si="32"/>
        <v>'7',</v>
      </c>
      <c r="AP113" t="str">
        <f t="shared" si="32"/>
        <v>'4',</v>
      </c>
      <c r="AQ113" t="str">
        <f t="shared" si="32"/>
        <v>'20',</v>
      </c>
      <c r="AR113" t="str">
        <f t="shared" si="32"/>
        <v>'3706',</v>
      </c>
      <c r="AS113" t="str">
        <f t="shared" si="32"/>
        <v>'2800',</v>
      </c>
      <c r="AT113" t="str">
        <f>CONCATENATE("'",I113,"',")</f>
        <v>'3412',</v>
      </c>
      <c r="AU113" t="str">
        <f t="shared" ref="AU113:AZ128" si="33">CONCATENATE("'",J113,"',")</f>
        <v>'5932',</v>
      </c>
      <c r="AV113" t="str">
        <f t="shared" si="33"/>
        <v>'21m:36',</v>
      </c>
      <c r="AW113" t="str">
        <f t="shared" si="33"/>
        <v>'1296',</v>
      </c>
      <c r="AX113" t="str">
        <f t="shared" si="33"/>
        <v>'',</v>
      </c>
      <c r="AY113" t="str">
        <f t="shared" si="33"/>
        <v>'0',</v>
      </c>
      <c r="AZ113" t="str">
        <f t="shared" si="33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`WarStormer`(`Level`, `TrainingTime`, `MightBonus`, `Attack`, `Defend`, `Health`, `FoodCost`, `WoodCost`, `StoneCost`, `MetalCost`, `TimeMin`, `TimeInt`, `Required`, `Required_ID`, `RequiredLevel`, `Unlock_ID`) VALUES ('1','600','632','7','4','20','3706','2800','3412','5932','21m:36','1296','','0','0','0');</v>
      </c>
    </row>
    <row r="114" spans="1:55" x14ac:dyDescent="0.25">
      <c r="A114" s="18">
        <v>2</v>
      </c>
      <c r="B114" s="73">
        <v>593</v>
      </c>
      <c r="C114" s="20">
        <v>1550</v>
      </c>
      <c r="D114" s="103">
        <v>7.15</v>
      </c>
      <c r="E114" s="103">
        <v>4.05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30"/>
        <v>UPDATE `WarStormer` SET `TrainingTime`='593' WHERE `Level`='2';</v>
      </c>
      <c r="S114" t="str">
        <f t="shared" si="31"/>
        <v>UPDATE `WarStormer` SET `MightBonus`='1550' WHERE `Level`='2';</v>
      </c>
      <c r="T114" t="str">
        <f t="shared" si="31"/>
        <v>UPDATE `WarStormer` SET `Attack`='7.15' WHERE `Level`='2';</v>
      </c>
      <c r="U114" t="str">
        <f t="shared" si="31"/>
        <v>UPDATE `WarStormer` SET `Defend`='4.05' WHERE `Level`='2';</v>
      </c>
      <c r="V114" t="str">
        <f t="shared" si="31"/>
        <v>UPDATE `WarStormer` SET `Health`='20.25' WHERE `Level`='2';</v>
      </c>
      <c r="W114" t="str">
        <f t="shared" si="31"/>
        <v>UPDATE `WarStormer` SET `FoodCost`='9042' WHERE `Level`='2';</v>
      </c>
      <c r="X114" t="str">
        <f t="shared" si="31"/>
        <v>UPDATE `WarStormer` SET `WoodCost`='8734' WHERE `Level`='2';</v>
      </c>
      <c r="Y114" t="str">
        <f t="shared" si="31"/>
        <v>UPDATE `WarStormer` SET `StoneCost`='8647' WHERE `Level`='2';</v>
      </c>
      <c r="Z114" t="str">
        <f t="shared" si="31"/>
        <v>UPDATE `WarStormer` SET `MetalCost`='12319' WHERE `Level`='2';</v>
      </c>
      <c r="AA114" t="str">
        <f t="shared" si="31"/>
        <v>UPDATE `WarStormer` SET `TimeMin`='54m:00' WHERE `Level`='2';</v>
      </c>
      <c r="AB114" t="str">
        <f t="shared" si="31"/>
        <v>UPDATE `WarStormer` SET `TimeInt`='3240' WHERE `Level`='2';</v>
      </c>
      <c r="AC114" t="str">
        <f t="shared" si="31"/>
        <v>UPDATE `WarStormer` SET `Required`='' WHERE `Level`='2';</v>
      </c>
      <c r="AD114" t="str">
        <f t="shared" si="31"/>
        <v>UPDATE `WarStormer` SET `Required_ID`='0' WHERE `Level`='2';</v>
      </c>
      <c r="AE114" t="str">
        <f t="shared" si="31"/>
        <v>UPDATE `WarStormer` SET `RequiredLevel`='0' WHERE `Level`='2';</v>
      </c>
      <c r="AK114" t="s">
        <v>399</v>
      </c>
      <c r="AL114" t="str">
        <f t="shared" ref="AL114:AZ132" si="34">CONCATENATE("'",A114,"',")</f>
        <v>'2',</v>
      </c>
      <c r="AM114" t="str">
        <f t="shared" si="32"/>
        <v>'593',</v>
      </c>
      <c r="AN114" t="str">
        <f t="shared" si="32"/>
        <v>'1550',</v>
      </c>
      <c r="AO114" t="str">
        <f t="shared" si="32"/>
        <v>'7.15',</v>
      </c>
      <c r="AP114" t="str">
        <f t="shared" si="32"/>
        <v>'4.05',</v>
      </c>
      <c r="AQ114" t="str">
        <f t="shared" si="32"/>
        <v>'20.25',</v>
      </c>
      <c r="AR114" t="str">
        <f t="shared" si="32"/>
        <v>'9042',</v>
      </c>
      <c r="AS114" t="str">
        <f t="shared" si="32"/>
        <v>'8734',</v>
      </c>
      <c r="AT114" t="str">
        <f t="shared" si="32"/>
        <v>'8647',</v>
      </c>
      <c r="AU114" t="str">
        <f t="shared" si="33"/>
        <v>'12319',</v>
      </c>
      <c r="AV114" t="str">
        <f t="shared" si="33"/>
        <v>'54m:00',</v>
      </c>
      <c r="AW114" t="str">
        <f t="shared" si="33"/>
        <v>'3240',</v>
      </c>
      <c r="AX114" t="str">
        <f t="shared" si="33"/>
        <v>'',</v>
      </c>
      <c r="AY114" t="str">
        <f t="shared" si="33"/>
        <v>'0',</v>
      </c>
      <c r="AZ114" t="str">
        <f t="shared" si="33"/>
        <v>'0',</v>
      </c>
      <c r="BA114" t="str">
        <f t="shared" ref="BA114:BA132" si="35">CONCATENATE("'",P114,"');")</f>
        <v>'0');</v>
      </c>
      <c r="BC114" t="str">
        <f t="shared" ref="BC114:BC132" si="36">CONCATENATE(AK114,AL114,AM114,AN114,AO114,AP114,AQ114,AR114,AS114,AT114,AU114,AV114,AW114,AX114,AY114,AZ114,BA114)</f>
        <v>INSERT INTO `WarStormer`(`Level`, `TrainingTime`, `MightBonus`, `Attack`, `Defend`, `Health`, `FoodCost`, `WoodCost`, `StoneCost`, `MetalCost`, `TimeMin`, `TimeInt`, `Required`, `Required_ID`, `RequiredLevel`, `Unlock_ID`) VALUES ('2','593','1550','7.15','4.05','20.25','9042','8734','8647','12319','54m:00','3240','','0','0','0');</v>
      </c>
    </row>
    <row r="115" spans="1:55" x14ac:dyDescent="0.25">
      <c r="A115" s="18">
        <v>3</v>
      </c>
      <c r="B115" s="73">
        <v>586</v>
      </c>
      <c r="C115" s="20">
        <v>2468</v>
      </c>
      <c r="D115" s="103">
        <v>7.3000000000000007</v>
      </c>
      <c r="E115" s="103">
        <v>4.0999999999999996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30"/>
        <v>UPDATE `WarStormer` SET `TrainingTime`='586' WHERE `Level`='3';</v>
      </c>
      <c r="S115" t="str">
        <f t="shared" si="31"/>
        <v>UPDATE `WarStormer` SET `MightBonus`='2468' WHERE `Level`='3';</v>
      </c>
      <c r="T115" t="str">
        <f t="shared" si="31"/>
        <v>UPDATE `WarStormer` SET `Attack`='7.3' WHERE `Level`='3';</v>
      </c>
      <c r="U115" t="str">
        <f t="shared" si="31"/>
        <v>UPDATE `WarStormer` SET `Defend`='4.1' WHERE `Level`='3';</v>
      </c>
      <c r="V115" t="str">
        <f t="shared" si="31"/>
        <v>UPDATE `WarStormer` SET `Health`='20.45' WHERE `Level`='3';</v>
      </c>
      <c r="W115" t="str">
        <f t="shared" si="31"/>
        <v>UPDATE `WarStormer` SET `FoodCost`='14262' WHERE `Level`='3';</v>
      </c>
      <c r="X115" t="str">
        <f t="shared" si="31"/>
        <v>UPDATE `WarStormer` SET `WoodCost`='14059' WHERE `Level`='3';</v>
      </c>
      <c r="Y115" t="str">
        <f t="shared" si="31"/>
        <v>UPDATE `WarStormer` SET `StoneCost`='13773' WHERE `Level`='3';</v>
      </c>
      <c r="Z115" t="str">
        <f t="shared" si="31"/>
        <v>UPDATE `WarStormer` SET `MetalCost`='19648' WHERE `Level`='3';</v>
      </c>
      <c r="AA115" t="str">
        <f t="shared" si="31"/>
        <v>UPDATE `WarStormer` SET `TimeMin`='1h:26m:24' WHERE `Level`='3';</v>
      </c>
      <c r="AB115" t="str">
        <f t="shared" si="31"/>
        <v>UPDATE `WarStormer` SET `TimeInt`='5184' WHERE `Level`='3';</v>
      </c>
      <c r="AC115" t="str">
        <f t="shared" si="31"/>
        <v>UPDATE `WarStormer` SET `Required`='' WHERE `Level`='3';</v>
      </c>
      <c r="AD115" t="str">
        <f t="shared" si="31"/>
        <v>UPDATE `WarStormer` SET `Required_ID`='0' WHERE `Level`='3';</v>
      </c>
      <c r="AE115" t="str">
        <f t="shared" si="31"/>
        <v>UPDATE `WarStormer` SET `RequiredLevel`='0' WHERE `Level`='3';</v>
      </c>
      <c r="AK115" t="s">
        <v>399</v>
      </c>
      <c r="AL115" t="str">
        <f t="shared" si="34"/>
        <v>'3',</v>
      </c>
      <c r="AM115" t="str">
        <f t="shared" si="32"/>
        <v>'586',</v>
      </c>
      <c r="AN115" t="str">
        <f t="shared" si="32"/>
        <v>'2468',</v>
      </c>
      <c r="AO115" t="str">
        <f t="shared" si="32"/>
        <v>'7.3',</v>
      </c>
      <c r="AP115" t="str">
        <f t="shared" si="32"/>
        <v>'4.1',</v>
      </c>
      <c r="AQ115" t="str">
        <f t="shared" si="32"/>
        <v>'20.45',</v>
      </c>
      <c r="AR115" t="str">
        <f t="shared" si="32"/>
        <v>'14262',</v>
      </c>
      <c r="AS115" t="str">
        <f t="shared" si="32"/>
        <v>'14059',</v>
      </c>
      <c r="AT115" t="str">
        <f t="shared" si="32"/>
        <v>'13773',</v>
      </c>
      <c r="AU115" t="str">
        <f t="shared" si="33"/>
        <v>'19648',</v>
      </c>
      <c r="AV115" t="str">
        <f t="shared" si="33"/>
        <v>'1h:26m:24',</v>
      </c>
      <c r="AW115" t="str">
        <f t="shared" si="33"/>
        <v>'5184',</v>
      </c>
      <c r="AX115" t="str">
        <f t="shared" si="33"/>
        <v>'',</v>
      </c>
      <c r="AY115" t="str">
        <f t="shared" si="33"/>
        <v>'0',</v>
      </c>
      <c r="AZ115" t="str">
        <f t="shared" si="33"/>
        <v>'0',</v>
      </c>
      <c r="BA115" t="str">
        <f t="shared" si="35"/>
        <v>'0');</v>
      </c>
      <c r="BC11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('3','586','2468','7.3','4.1','20.45','14262','14059','13773','19648','1h:26m:24','5184','','0','0','0');</v>
      </c>
    </row>
    <row r="116" spans="1:55" x14ac:dyDescent="0.25">
      <c r="A116" s="18">
        <v>4</v>
      </c>
      <c r="B116" s="73">
        <v>579</v>
      </c>
      <c r="C116" s="20">
        <v>6140</v>
      </c>
      <c r="D116" s="103">
        <v>7.4499999999999993</v>
      </c>
      <c r="E116" s="103">
        <v>4.1500000000000004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30"/>
        <v>UPDATE `WarStormer` SET `TrainingTime`='579' WHERE `Level`='4';</v>
      </c>
      <c r="S116" t="str">
        <f t="shared" si="31"/>
        <v>UPDATE `WarStormer` SET `MightBonus`='6140' WHERE `Level`='4';</v>
      </c>
      <c r="T116" t="str">
        <f t="shared" si="31"/>
        <v>UPDATE `WarStormer` SET `Attack`='7.45' WHERE `Level`='4';</v>
      </c>
      <c r="U116" t="str">
        <f t="shared" si="31"/>
        <v>UPDATE `WarStormer` SET `Defend`='4.15' WHERE `Level`='4';</v>
      </c>
      <c r="V116" t="str">
        <f t="shared" si="31"/>
        <v>UPDATE `WarStormer` SET `Health`='20.65' WHERE `Level`='4';</v>
      </c>
      <c r="W116" t="str">
        <f t="shared" si="31"/>
        <v>UPDATE `WarStormer` SET `FoodCost`='35055' WHERE `Level`='4';</v>
      </c>
      <c r="X116" t="str">
        <f t="shared" si="31"/>
        <v>UPDATE `WarStormer` SET `WoodCost`='33379' WHERE `Level`='4';</v>
      </c>
      <c r="Y116" t="str">
        <f t="shared" si="31"/>
        <v>UPDATE `WarStormer` SET `StoneCost`='34285' WHERE `Level`='4';</v>
      </c>
      <c r="Z116" t="str">
        <f t="shared" si="31"/>
        <v>UPDATE `WarStormer` SET `MetalCost`='50773' WHERE `Level`='4';</v>
      </c>
      <c r="AA116" t="str">
        <f t="shared" si="31"/>
        <v>UPDATE `WarStormer` SET `TimeMin`='3h:36m:00' WHERE `Level`='4';</v>
      </c>
      <c r="AB116" t="str">
        <f t="shared" si="31"/>
        <v>UPDATE `WarStormer` SET `TimeInt`='12960' WHERE `Level`='4';</v>
      </c>
      <c r="AC116" t="str">
        <f t="shared" si="31"/>
        <v>UPDATE `WarStormer` SET `Required`='' WHERE `Level`='4';</v>
      </c>
      <c r="AD116" t="str">
        <f t="shared" si="31"/>
        <v>UPDATE `WarStormer` SET `Required_ID`='0' WHERE `Level`='4';</v>
      </c>
      <c r="AE116" t="str">
        <f t="shared" si="31"/>
        <v>UPDATE `WarStormer` SET `RequiredLevel`='0' WHERE `Level`='4';</v>
      </c>
      <c r="AK116" t="s">
        <v>399</v>
      </c>
      <c r="AL116" t="str">
        <f t="shared" si="34"/>
        <v>'4',</v>
      </c>
      <c r="AM116" t="str">
        <f t="shared" si="32"/>
        <v>'579',</v>
      </c>
      <c r="AN116" t="str">
        <f t="shared" si="32"/>
        <v>'6140',</v>
      </c>
      <c r="AO116" t="str">
        <f t="shared" si="32"/>
        <v>'7.45',</v>
      </c>
      <c r="AP116" t="str">
        <f t="shared" si="32"/>
        <v>'4.15',</v>
      </c>
      <c r="AQ116" t="str">
        <f t="shared" si="32"/>
        <v>'20.65',</v>
      </c>
      <c r="AR116" t="str">
        <f t="shared" si="32"/>
        <v>'35055',</v>
      </c>
      <c r="AS116" t="str">
        <f t="shared" si="32"/>
        <v>'33379',</v>
      </c>
      <c r="AT116" t="str">
        <f t="shared" si="32"/>
        <v>'34285',</v>
      </c>
      <c r="AU116" t="str">
        <f t="shared" si="33"/>
        <v>'50773',</v>
      </c>
      <c r="AV116" t="str">
        <f t="shared" si="33"/>
        <v>'3h:36m:00',</v>
      </c>
      <c r="AW116" t="str">
        <f t="shared" si="33"/>
        <v>'12960',</v>
      </c>
      <c r="AX116" t="str">
        <f t="shared" si="33"/>
        <v>'',</v>
      </c>
      <c r="AY116" t="str">
        <f t="shared" si="33"/>
        <v>'0',</v>
      </c>
      <c r="AZ116" t="str">
        <f t="shared" si="33"/>
        <v>'0',</v>
      </c>
      <c r="BA116" t="str">
        <f t="shared" si="35"/>
        <v>'0');</v>
      </c>
      <c r="BC11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('4','579','6140','7.45','4.15','20.65','35055','33379','34285','50773','3h:36m:00','12960','','0','0','0');</v>
      </c>
    </row>
    <row r="117" spans="1:55" x14ac:dyDescent="0.25">
      <c r="A117" s="18">
        <v>5</v>
      </c>
      <c r="B117" s="73">
        <v>572</v>
      </c>
      <c r="C117" s="20">
        <v>9200</v>
      </c>
      <c r="D117" s="103">
        <v>7.6</v>
      </c>
      <c r="E117" s="103">
        <v>4.2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30"/>
        <v>UPDATE `WarStormer` SET `TrainingTime`='572' WHERE `Level`='5';</v>
      </c>
      <c r="S117" t="str">
        <f t="shared" si="31"/>
        <v>UPDATE `WarStormer` SET `MightBonus`='9200' WHERE `Level`='5';</v>
      </c>
      <c r="T117" t="str">
        <f t="shared" si="31"/>
        <v>UPDATE `WarStormer` SET `Attack`='7.6' WHERE `Level`='5';</v>
      </c>
      <c r="U117" t="str">
        <f t="shared" si="31"/>
        <v>UPDATE `WarStormer` SET `Defend`='4.2' WHERE `Level`='5';</v>
      </c>
      <c r="V117" t="str">
        <f t="shared" si="31"/>
        <v>UPDATE `WarStormer` SET `Health`='20.85' WHERE `Level`='5';</v>
      </c>
      <c r="W117" t="str">
        <f t="shared" si="31"/>
        <v>UPDATE `WarStormer` SET `FoodCost`='52458' WHERE `Level`='5';</v>
      </c>
      <c r="X117" t="str">
        <f t="shared" si="31"/>
        <v>UPDATE `WarStormer` SET `WoodCost`='51007' WHERE `Level`='5';</v>
      </c>
      <c r="Y117" t="str">
        <f t="shared" si="31"/>
        <v>UPDATE `WarStormer` SET `StoneCost`='51289' WHERE `Level`='5';</v>
      </c>
      <c r="Z117" t="str">
        <f t="shared" si="31"/>
        <v>UPDATE `WarStormer` SET `MetalCost`='75211' WHERE `Level`='5';</v>
      </c>
      <c r="AA117" t="str">
        <f t="shared" si="31"/>
        <v>UPDATE `WarStormer` SET `TimeMin`='5h:24m:00' WHERE `Level`='5';</v>
      </c>
      <c r="AB117" t="str">
        <f t="shared" si="31"/>
        <v>UPDATE `WarStormer` SET `TimeInt`='19440' WHERE `Level`='5';</v>
      </c>
      <c r="AC117" t="str">
        <f t="shared" si="31"/>
        <v>UPDATE `WarStormer` SET `Required`='' WHERE `Level`='5';</v>
      </c>
      <c r="AD117" t="str">
        <f t="shared" si="31"/>
        <v>UPDATE `WarStormer` SET `Required_ID`='0' WHERE `Level`='5';</v>
      </c>
      <c r="AE117" t="str">
        <f t="shared" si="31"/>
        <v>UPDATE `WarStormer` SET `RequiredLevel`='0' WHERE `Level`='5';</v>
      </c>
      <c r="AK117" t="s">
        <v>399</v>
      </c>
      <c r="AL117" t="str">
        <f t="shared" si="34"/>
        <v>'5',</v>
      </c>
      <c r="AM117" t="str">
        <f t="shared" si="32"/>
        <v>'572',</v>
      </c>
      <c r="AN117" t="str">
        <f t="shared" si="32"/>
        <v>'9200',</v>
      </c>
      <c r="AO117" t="str">
        <f t="shared" si="32"/>
        <v>'7.6',</v>
      </c>
      <c r="AP117" t="str">
        <f t="shared" si="32"/>
        <v>'4.2',</v>
      </c>
      <c r="AQ117" t="str">
        <f t="shared" si="32"/>
        <v>'20.85',</v>
      </c>
      <c r="AR117" t="str">
        <f t="shared" si="32"/>
        <v>'52458',</v>
      </c>
      <c r="AS117" t="str">
        <f t="shared" si="32"/>
        <v>'51007',</v>
      </c>
      <c r="AT117" t="str">
        <f t="shared" si="32"/>
        <v>'51289',</v>
      </c>
      <c r="AU117" t="str">
        <f t="shared" si="33"/>
        <v>'75211',</v>
      </c>
      <c r="AV117" t="str">
        <f t="shared" si="33"/>
        <v>'5h:24m:00',</v>
      </c>
      <c r="AW117" t="str">
        <f t="shared" si="33"/>
        <v>'19440',</v>
      </c>
      <c r="AX117" t="str">
        <f t="shared" si="33"/>
        <v>'',</v>
      </c>
      <c r="AY117" t="str">
        <f t="shared" si="33"/>
        <v>'0',</v>
      </c>
      <c r="AZ117" t="str">
        <f t="shared" si="33"/>
        <v>'0',</v>
      </c>
      <c r="BA117" t="str">
        <f t="shared" si="35"/>
        <v>'0');</v>
      </c>
      <c r="BC11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('5','572','9200','7.6','4.2','20.85','52458','51007','51289','75211','5h:24m:00','19440','','0','0','0');</v>
      </c>
    </row>
    <row r="118" spans="1:55" x14ac:dyDescent="0.25">
      <c r="A118" s="18">
        <v>6</v>
      </c>
      <c r="B118" s="73">
        <v>565</v>
      </c>
      <c r="C118" s="20">
        <v>18380</v>
      </c>
      <c r="D118" s="103">
        <v>7.75</v>
      </c>
      <c r="E118" s="103">
        <v>4.25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30"/>
        <v>UPDATE `WarStormer` SET `TrainingTime`='565' WHERE `Level`='6';</v>
      </c>
      <c r="S118" t="str">
        <f t="shared" si="31"/>
        <v>UPDATE `WarStormer` SET `MightBonus`='18380' WHERE `Level`='6';</v>
      </c>
      <c r="T118" t="str">
        <f t="shared" si="31"/>
        <v>UPDATE `WarStormer` SET `Attack`='7.75' WHERE `Level`='6';</v>
      </c>
      <c r="U118" t="str">
        <f t="shared" si="31"/>
        <v>UPDATE `WarStormer` SET `Defend`='4.25' WHERE `Level`='6';</v>
      </c>
      <c r="V118" t="str">
        <f t="shared" si="31"/>
        <v>UPDATE `WarStormer` SET `Health`='21.05' WHERE `Level`='6';</v>
      </c>
      <c r="W118" t="str">
        <f t="shared" si="31"/>
        <v>UPDATE `WarStormer` SET `FoodCost`='104755' WHERE `Level`='6';</v>
      </c>
      <c r="X118" t="str">
        <f t="shared" si="31"/>
        <v>UPDATE `WarStormer` SET `WoodCost`='101196' WHERE `Level`='6';</v>
      </c>
      <c r="Y118" t="str">
        <f t="shared" si="31"/>
        <v>UPDATE `WarStormer` SET `StoneCost`='106257' WHERE `Level`='6';</v>
      </c>
      <c r="Z118" t="str">
        <f t="shared" si="31"/>
        <v>UPDATE `WarStormer` SET `MetalCost`='147261' WHERE `Level`='6';</v>
      </c>
      <c r="AA118" t="str">
        <f t="shared" si="31"/>
        <v>UPDATE `WarStormer` SET `TimeMin`='10h:48m:00' WHERE `Level`='6';</v>
      </c>
      <c r="AB118" t="str">
        <f t="shared" si="31"/>
        <v>UPDATE `WarStormer` SET `TimeInt`='38880' WHERE `Level`='6';</v>
      </c>
      <c r="AC118" t="str">
        <f t="shared" si="31"/>
        <v>UPDATE `WarStormer` SET `Required`='' WHERE `Level`='6';</v>
      </c>
      <c r="AD118" t="str">
        <f t="shared" si="31"/>
        <v>UPDATE `WarStormer` SET `Required_ID`='0' WHERE `Level`='6';</v>
      </c>
      <c r="AE118" t="str">
        <f t="shared" si="31"/>
        <v>UPDATE `WarStormer` SET `RequiredLevel`='0' WHERE `Level`='6';</v>
      </c>
      <c r="AK118" t="s">
        <v>399</v>
      </c>
      <c r="AL118" t="str">
        <f t="shared" si="34"/>
        <v>'6',</v>
      </c>
      <c r="AM118" t="str">
        <f t="shared" si="32"/>
        <v>'565',</v>
      </c>
      <c r="AN118" t="str">
        <f t="shared" si="32"/>
        <v>'18380',</v>
      </c>
      <c r="AO118" t="str">
        <f t="shared" si="32"/>
        <v>'7.75',</v>
      </c>
      <c r="AP118" t="str">
        <f t="shared" si="32"/>
        <v>'4.25',</v>
      </c>
      <c r="AQ118" t="str">
        <f t="shared" si="32"/>
        <v>'21.05',</v>
      </c>
      <c r="AR118" t="str">
        <f t="shared" si="32"/>
        <v>'104755',</v>
      </c>
      <c r="AS118" t="str">
        <f t="shared" si="32"/>
        <v>'101196',</v>
      </c>
      <c r="AT118" t="str">
        <f t="shared" si="32"/>
        <v>'106257',</v>
      </c>
      <c r="AU118" t="str">
        <f t="shared" si="33"/>
        <v>'147261',</v>
      </c>
      <c r="AV118" t="str">
        <f t="shared" si="33"/>
        <v>'10h:48m:00',</v>
      </c>
      <c r="AW118" t="str">
        <f t="shared" si="33"/>
        <v>'38880',</v>
      </c>
      <c r="AX118" t="str">
        <f t="shared" si="33"/>
        <v>'',</v>
      </c>
      <c r="AY118" t="str">
        <f t="shared" si="33"/>
        <v>'0',</v>
      </c>
      <c r="AZ118" t="str">
        <f t="shared" si="33"/>
        <v>'0',</v>
      </c>
      <c r="BA118" t="str">
        <f t="shared" si="35"/>
        <v>'0');</v>
      </c>
      <c r="BC11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('6','565','18380','7.75','4.25','21.05','104755','101196','106257','147261','10h:48m:00','38880','','0','0','0');</v>
      </c>
    </row>
    <row r="119" spans="1:55" x14ac:dyDescent="0.25">
      <c r="A119" s="18">
        <v>7</v>
      </c>
      <c r="B119" s="73">
        <v>558</v>
      </c>
      <c r="C119" s="20">
        <v>27560</v>
      </c>
      <c r="D119" s="103">
        <v>7.9</v>
      </c>
      <c r="E119" s="103">
        <v>4.3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30"/>
        <v>UPDATE `WarStormer` SET `TrainingTime`='558' WHERE `Level`='7';</v>
      </c>
      <c r="S119" t="str">
        <f t="shared" si="31"/>
        <v>UPDATE `WarStormer` SET `MightBonus`='27560' WHERE `Level`='7';</v>
      </c>
      <c r="T119" t="str">
        <f t="shared" si="31"/>
        <v>UPDATE `WarStormer` SET `Attack`='7.9' WHERE `Level`='7';</v>
      </c>
      <c r="U119" t="str">
        <f t="shared" si="31"/>
        <v>UPDATE `WarStormer` SET `Defend`='4.3' WHERE `Level`='7';</v>
      </c>
      <c r="V119" t="str">
        <f t="shared" si="31"/>
        <v>UPDATE `WarStormer` SET `Health`='21.25' WHERE `Level`='7';</v>
      </c>
      <c r="W119" t="str">
        <f t="shared" si="31"/>
        <v>UPDATE `WarStormer` SET `FoodCost`='161371' WHERE `Level`='7';</v>
      </c>
      <c r="X119" t="str">
        <f t="shared" si="31"/>
        <v>UPDATE `WarStormer` SET `WoodCost`='150033' WHERE `Level`='7';</v>
      </c>
      <c r="Y119" t="str">
        <f t="shared" si="31"/>
        <v>UPDATE `WarStormer` SET `StoneCost`='153936' WHERE `Level`='7';</v>
      </c>
      <c r="Z119" t="str">
        <f t="shared" si="31"/>
        <v>UPDATE `WarStormer` SET `MetalCost`='223632' WHERE `Level`='7';</v>
      </c>
      <c r="AA119" t="str">
        <f t="shared" si="31"/>
        <v>UPDATE `WarStormer` SET `TimeMin`='16h:12m:00' WHERE `Level`='7';</v>
      </c>
      <c r="AB119" t="str">
        <f t="shared" si="31"/>
        <v>UPDATE `WarStormer` SET `TimeInt`='58320' WHERE `Level`='7';</v>
      </c>
      <c r="AC119" t="str">
        <f t="shared" si="31"/>
        <v>UPDATE `WarStormer` SET `Required`='' WHERE `Level`='7';</v>
      </c>
      <c r="AD119" t="str">
        <f t="shared" si="31"/>
        <v>UPDATE `WarStormer` SET `Required_ID`='0' WHERE `Level`='7';</v>
      </c>
      <c r="AE119" t="str">
        <f t="shared" si="31"/>
        <v>UPDATE `WarStormer` SET `RequiredLevel`='0' WHERE `Level`='7';</v>
      </c>
      <c r="AK119" t="s">
        <v>399</v>
      </c>
      <c r="AL119" t="str">
        <f t="shared" si="34"/>
        <v>'7',</v>
      </c>
      <c r="AM119" t="str">
        <f t="shared" si="32"/>
        <v>'558',</v>
      </c>
      <c r="AN119" t="str">
        <f t="shared" si="32"/>
        <v>'27560',</v>
      </c>
      <c r="AO119" t="str">
        <f t="shared" si="32"/>
        <v>'7.9',</v>
      </c>
      <c r="AP119" t="str">
        <f t="shared" si="32"/>
        <v>'4.3',</v>
      </c>
      <c r="AQ119" t="str">
        <f t="shared" si="32"/>
        <v>'21.25',</v>
      </c>
      <c r="AR119" t="str">
        <f t="shared" si="32"/>
        <v>'161371',</v>
      </c>
      <c r="AS119" t="str">
        <f t="shared" si="32"/>
        <v>'150033',</v>
      </c>
      <c r="AT119" t="str">
        <f t="shared" si="32"/>
        <v>'153936',</v>
      </c>
      <c r="AU119" t="str">
        <f t="shared" si="33"/>
        <v>'223632',</v>
      </c>
      <c r="AV119" t="str">
        <f t="shared" si="33"/>
        <v>'16h:12m:00',</v>
      </c>
      <c r="AW119" t="str">
        <f t="shared" si="33"/>
        <v>'58320',</v>
      </c>
      <c r="AX119" t="str">
        <f t="shared" si="33"/>
        <v>'',</v>
      </c>
      <c r="AY119" t="str">
        <f t="shared" si="33"/>
        <v>'0',</v>
      </c>
      <c r="AZ119" t="str">
        <f t="shared" si="33"/>
        <v>'0',</v>
      </c>
      <c r="BA119" t="str">
        <f t="shared" si="35"/>
        <v>'0');</v>
      </c>
      <c r="BC11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('7','558','27560','7.9','4.3','21.25','161371','150033','153936','223632','16h:12m:00','58320','','0','0','0');</v>
      </c>
    </row>
    <row r="120" spans="1:55" x14ac:dyDescent="0.25">
      <c r="A120" s="18">
        <v>8</v>
      </c>
      <c r="B120" s="73">
        <v>551</v>
      </c>
      <c r="C120" s="20">
        <v>68870</v>
      </c>
      <c r="D120" s="103">
        <v>8.0500000000000007</v>
      </c>
      <c r="E120" s="103">
        <v>4.3499999999999996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30"/>
        <v>UPDATE `WarStormer` SET `TrainingTime`='551' WHERE `Level`='8';</v>
      </c>
      <c r="S120" t="str">
        <f t="shared" si="31"/>
        <v>UPDATE `WarStormer` SET `MightBonus`='68870' WHERE `Level`='8';</v>
      </c>
      <c r="T120" t="str">
        <f t="shared" si="31"/>
        <v>UPDATE `WarStormer` SET `Attack`='8.05' WHERE `Level`='8';</v>
      </c>
      <c r="U120" t="str">
        <f t="shared" si="31"/>
        <v>UPDATE `WarStormer` SET `Defend`='4.35' WHERE `Level`='8';</v>
      </c>
      <c r="V120" t="str">
        <f t="shared" si="31"/>
        <v>UPDATE `WarStormer` SET `Health`='21.45' WHERE `Level`='8';</v>
      </c>
      <c r="W120" t="str">
        <f t="shared" si="31"/>
        <v>UPDATE `WarStormer` SET `FoodCost`='409804' WHERE `Level`='8';</v>
      </c>
      <c r="X120" t="str">
        <f t="shared" si="31"/>
        <v>UPDATE `WarStormer` SET `WoodCost`='372637' WHERE `Level`='8';</v>
      </c>
      <c r="Y120" t="str">
        <f t="shared" si="31"/>
        <v>UPDATE `WarStormer` SET `StoneCost`='385768' WHERE `Level`='8';</v>
      </c>
      <c r="Z120" t="str">
        <f t="shared" si="31"/>
        <v>UPDATE `WarStormer` SET `MetalCost`='553528' WHERE `Level`='8';</v>
      </c>
      <c r="AA120" t="str">
        <f t="shared" si="31"/>
        <v>UPDATE `WarStormer` SET `TimeMin`='1d 16h:30m:00' WHERE `Level`='8';</v>
      </c>
      <c r="AB120" t="str">
        <f t="shared" si="31"/>
        <v>UPDATE `WarStormer` SET `TimeInt`='145800' WHERE `Level`='8';</v>
      </c>
      <c r="AC120" t="str">
        <f t="shared" si="31"/>
        <v>UPDATE `WarStormer` SET `Required`='' WHERE `Level`='8';</v>
      </c>
      <c r="AD120" t="str">
        <f t="shared" si="31"/>
        <v>UPDATE `WarStormer` SET `Required_ID`='0' WHERE `Level`='8';</v>
      </c>
      <c r="AE120" t="str">
        <f t="shared" si="31"/>
        <v>UPDATE `WarStormer` SET `RequiredLevel`='0' WHERE `Level`='8';</v>
      </c>
      <c r="AK120" t="s">
        <v>399</v>
      </c>
      <c r="AL120" t="str">
        <f t="shared" si="34"/>
        <v>'8',</v>
      </c>
      <c r="AM120" t="str">
        <f t="shared" si="32"/>
        <v>'551',</v>
      </c>
      <c r="AN120" t="str">
        <f t="shared" si="32"/>
        <v>'68870',</v>
      </c>
      <c r="AO120" t="str">
        <f t="shared" si="32"/>
        <v>'8.05',</v>
      </c>
      <c r="AP120" t="str">
        <f t="shared" si="32"/>
        <v>'4.35',</v>
      </c>
      <c r="AQ120" t="str">
        <f t="shared" si="32"/>
        <v>'21.45',</v>
      </c>
      <c r="AR120" t="str">
        <f t="shared" si="32"/>
        <v>'409804',</v>
      </c>
      <c r="AS120" t="str">
        <f t="shared" si="32"/>
        <v>'372637',</v>
      </c>
      <c r="AT120" t="str">
        <f t="shared" si="32"/>
        <v>'385768',</v>
      </c>
      <c r="AU120" t="str">
        <f t="shared" si="33"/>
        <v>'553528',</v>
      </c>
      <c r="AV120" t="str">
        <f t="shared" si="33"/>
        <v>'1d 16h:30m:00',</v>
      </c>
      <c r="AW120" t="str">
        <f t="shared" si="33"/>
        <v>'145800',</v>
      </c>
      <c r="AX120" t="str">
        <f t="shared" si="33"/>
        <v>'',</v>
      </c>
      <c r="AY120" t="str">
        <f t="shared" si="33"/>
        <v>'0',</v>
      </c>
      <c r="AZ120" t="str">
        <f t="shared" si="33"/>
        <v>'0',</v>
      </c>
      <c r="BA120" t="str">
        <f t="shared" si="35"/>
        <v>'0');</v>
      </c>
      <c r="BC12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('8','551','68870','8.05','4.35','21.45','409804','372637','385768','553528','1d 16h:30m:00','145800','','0','0','0');</v>
      </c>
    </row>
    <row r="121" spans="1:55" x14ac:dyDescent="0.25">
      <c r="A121" s="18">
        <v>9</v>
      </c>
      <c r="B121" s="73">
        <v>544</v>
      </c>
      <c r="C121" s="20">
        <v>103295</v>
      </c>
      <c r="D121" s="103">
        <v>8.1999999999999993</v>
      </c>
      <c r="E121" s="103">
        <v>4.4000000000000004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30"/>
        <v>UPDATE `WarStormer` SET `TrainingTime`='544' WHERE `Level`='9';</v>
      </c>
      <c r="S121" t="str">
        <f t="shared" si="31"/>
        <v>UPDATE `WarStormer` SET `MightBonus`='103295' WHERE `Level`='9';</v>
      </c>
      <c r="T121" t="str">
        <f t="shared" si="31"/>
        <v>UPDATE `WarStormer` SET `Attack`='8.2' WHERE `Level`='9';</v>
      </c>
      <c r="U121" t="str">
        <f t="shared" si="31"/>
        <v>UPDATE `WarStormer` SET `Defend`='4.4' WHERE `Level`='9';</v>
      </c>
      <c r="V121" t="str">
        <f t="shared" si="31"/>
        <v>UPDATE `WarStormer` SET `Health`='21.65' WHERE `Level`='9';</v>
      </c>
      <c r="W121" t="str">
        <f t="shared" si="31"/>
        <v>UPDATE `WarStormer` SET `FoodCost`='623581' WHERE `Level`='9';</v>
      </c>
      <c r="X121" t="str">
        <f t="shared" si="31"/>
        <v>UPDATE `WarStormer` SET `WoodCost`='558817' WHERE `Level`='9';</v>
      </c>
      <c r="Y121" t="str">
        <f t="shared" si="31"/>
        <v>UPDATE `WarStormer` SET `StoneCost`='576982' WHERE `Level`='9';</v>
      </c>
      <c r="Z121" t="str">
        <f t="shared" si="31"/>
        <v>UPDATE `WarStormer` SET `MetalCost`='823042' WHERE `Level`='9';</v>
      </c>
      <c r="AA121" t="str">
        <f t="shared" si="31"/>
        <v>UPDATE `WarStormer` SET `TimeMin`='2d 12h:45m:00' WHERE `Level`='9';</v>
      </c>
      <c r="AB121" t="str">
        <f t="shared" si="31"/>
        <v>UPDATE `WarStormer` SET `TimeInt`='218700' WHERE `Level`='9';</v>
      </c>
      <c r="AC121" t="str">
        <f t="shared" si="31"/>
        <v>UPDATE `WarStormer` SET `Required`='' WHERE `Level`='9';</v>
      </c>
      <c r="AD121" t="str">
        <f t="shared" si="31"/>
        <v>UPDATE `WarStormer` SET `Required_ID`='0' WHERE `Level`='9';</v>
      </c>
      <c r="AE121" t="str">
        <f t="shared" si="31"/>
        <v>UPDATE `WarStormer` SET `RequiredLevel`='0' WHERE `Level`='9';</v>
      </c>
      <c r="AK121" t="s">
        <v>399</v>
      </c>
      <c r="AL121" t="str">
        <f t="shared" si="34"/>
        <v>'9',</v>
      </c>
      <c r="AM121" t="str">
        <f t="shared" si="32"/>
        <v>'544',</v>
      </c>
      <c r="AN121" t="str">
        <f t="shared" si="32"/>
        <v>'103295',</v>
      </c>
      <c r="AO121" t="str">
        <f t="shared" si="32"/>
        <v>'8.2',</v>
      </c>
      <c r="AP121" t="str">
        <f t="shared" si="32"/>
        <v>'4.4',</v>
      </c>
      <c r="AQ121" t="str">
        <f t="shared" si="32"/>
        <v>'21.65',</v>
      </c>
      <c r="AR121" t="str">
        <f t="shared" si="32"/>
        <v>'623581',</v>
      </c>
      <c r="AS121" t="str">
        <f t="shared" si="32"/>
        <v>'558817',</v>
      </c>
      <c r="AT121" t="str">
        <f t="shared" si="32"/>
        <v>'576982',</v>
      </c>
      <c r="AU121" t="str">
        <f t="shared" si="33"/>
        <v>'823042',</v>
      </c>
      <c r="AV121" t="str">
        <f t="shared" si="33"/>
        <v>'2d 12h:45m:00',</v>
      </c>
      <c r="AW121" t="str">
        <f t="shared" si="33"/>
        <v>'218700',</v>
      </c>
      <c r="AX121" t="str">
        <f t="shared" si="33"/>
        <v>'',</v>
      </c>
      <c r="AY121" t="str">
        <f t="shared" si="33"/>
        <v>'0',</v>
      </c>
      <c r="AZ121" t="str">
        <f t="shared" si="33"/>
        <v>'0',</v>
      </c>
      <c r="BA121" t="str">
        <f t="shared" si="35"/>
        <v>'0');</v>
      </c>
      <c r="BC12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('9','544','103295','8.2','4.4','21.65','623581','558817','576982','823042','2d 12h:45m:00','218700','','0','0','0');</v>
      </c>
    </row>
    <row r="122" spans="1:55" x14ac:dyDescent="0.25">
      <c r="A122" s="18">
        <v>10</v>
      </c>
      <c r="B122" s="73">
        <v>537</v>
      </c>
      <c r="C122" s="20">
        <v>123950</v>
      </c>
      <c r="D122" s="103">
        <v>8.35</v>
      </c>
      <c r="E122" s="103">
        <v>4.45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30"/>
        <v>UPDATE `WarStormer` SET `TrainingTime`='537' WHERE `Level`='10';</v>
      </c>
      <c r="S122" t="str">
        <f t="shared" si="31"/>
        <v>UPDATE `WarStormer` SET `MightBonus`='123950' WHERE `Level`='10';</v>
      </c>
      <c r="T122" t="str">
        <f t="shared" si="31"/>
        <v>UPDATE `WarStormer` SET `Attack`='8.35' WHERE `Level`='10';</v>
      </c>
      <c r="U122" t="str">
        <f t="shared" si="31"/>
        <v>UPDATE `WarStormer` SET `Defend`='4.45' WHERE `Level`='10';</v>
      </c>
      <c r="V122" t="str">
        <f t="shared" si="31"/>
        <v>UPDATE `WarStormer` SET `Health`='21.85' WHERE `Level`='10';</v>
      </c>
      <c r="W122" t="str">
        <f t="shared" si="31"/>
        <v>UPDATE `WarStormer` SET `FoodCost`='705588' WHERE `Level`='10';</v>
      </c>
      <c r="X122" t="str">
        <f t="shared" si="31"/>
        <v>UPDATE `WarStormer` SET `WoodCost`='693022' WHERE `Level`='10';</v>
      </c>
      <c r="Y122" t="str">
        <f t="shared" si="31"/>
        <v>UPDATE `WarStormer` SET `StoneCost`='710359' WHERE `Level`='10';</v>
      </c>
      <c r="Z122" t="str">
        <f t="shared" si="31"/>
        <v>UPDATE `WarStormer` SET `MetalCost`='989791' WHERE `Level`='10';</v>
      </c>
      <c r="AA122" t="str">
        <f t="shared" si="31"/>
        <v>UPDATE `WarStormer` SET `TimeMin`='3d 0h:54m:00' WHERE `Level`='10';</v>
      </c>
      <c r="AB122" t="str">
        <f t="shared" si="31"/>
        <v>UPDATE `WarStormer` SET `TimeInt`='262440' WHERE `Level`='10';</v>
      </c>
      <c r="AC122" t="str">
        <f t="shared" si="31"/>
        <v>UPDATE `WarStormer` SET `Required`='' WHERE `Level`='10';</v>
      </c>
      <c r="AD122" t="str">
        <f t="shared" si="31"/>
        <v>UPDATE `WarStormer` SET `Required_ID`='0' WHERE `Level`='10';</v>
      </c>
      <c r="AE122" t="str">
        <f t="shared" si="31"/>
        <v>UPDATE `WarStormer` SET `RequiredLevel`='0' WHERE `Level`='10';</v>
      </c>
      <c r="AK122" t="s">
        <v>399</v>
      </c>
      <c r="AL122" t="str">
        <f t="shared" si="34"/>
        <v>'10',</v>
      </c>
      <c r="AM122" t="str">
        <f t="shared" si="32"/>
        <v>'537',</v>
      </c>
      <c r="AN122" t="str">
        <f t="shared" si="32"/>
        <v>'123950',</v>
      </c>
      <c r="AO122" t="str">
        <f t="shared" si="32"/>
        <v>'8.35',</v>
      </c>
      <c r="AP122" t="str">
        <f t="shared" si="32"/>
        <v>'4.45',</v>
      </c>
      <c r="AQ122" t="str">
        <f t="shared" si="32"/>
        <v>'21.85',</v>
      </c>
      <c r="AR122" t="str">
        <f t="shared" si="32"/>
        <v>'705588',</v>
      </c>
      <c r="AS122" t="str">
        <f t="shared" si="32"/>
        <v>'693022',</v>
      </c>
      <c r="AT122" t="str">
        <f t="shared" si="32"/>
        <v>'710359',</v>
      </c>
      <c r="AU122" t="str">
        <f t="shared" si="33"/>
        <v>'989791',</v>
      </c>
      <c r="AV122" t="str">
        <f t="shared" si="33"/>
        <v>'3d 0h:54m:00',</v>
      </c>
      <c r="AW122" t="str">
        <f t="shared" si="33"/>
        <v>'262440',</v>
      </c>
      <c r="AX122" t="str">
        <f t="shared" si="33"/>
        <v>'',</v>
      </c>
      <c r="AY122" t="str">
        <f t="shared" si="33"/>
        <v>'0',</v>
      </c>
      <c r="AZ122" t="str">
        <f t="shared" si="33"/>
        <v>'0',</v>
      </c>
      <c r="BA122" t="str">
        <f t="shared" si="35"/>
        <v>'0');</v>
      </c>
      <c r="BC12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('10','537','123950','8.35','4.45','21.85','705588','693022','710359','989791','3d 0h:54m:00','262440','','0','0','0');</v>
      </c>
    </row>
    <row r="123" spans="1:55" x14ac:dyDescent="0.25">
      <c r="A123" s="18">
        <v>11</v>
      </c>
      <c r="B123" s="73">
        <v>530</v>
      </c>
      <c r="C123" s="20">
        <v>148736</v>
      </c>
      <c r="D123" s="103">
        <v>8.5</v>
      </c>
      <c r="E123" s="103">
        <v>4.5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30"/>
        <v>UPDATE `WarStormer` SET `TrainingTime`='530' WHERE `Level`='11';</v>
      </c>
      <c r="S123" t="str">
        <f t="shared" si="31"/>
        <v>UPDATE `WarStormer` SET `MightBonus`='148736' WHERE `Level`='11';</v>
      </c>
      <c r="T123" t="str">
        <f t="shared" si="31"/>
        <v>UPDATE `WarStormer` SET `Attack`='8.5' WHERE `Level`='11';</v>
      </c>
      <c r="U123" t="str">
        <f t="shared" si="31"/>
        <v>UPDATE `WarStormer` SET `Defend`='4.5' WHERE `Level`='11';</v>
      </c>
      <c r="V123" t="str">
        <f t="shared" si="31"/>
        <v>UPDATE `WarStormer` SET `Health`='22.05' WHERE `Level`='11';</v>
      </c>
      <c r="W123" t="str">
        <f t="shared" si="31"/>
        <v>UPDATE `WarStormer` SET `FoodCost`='883807' WHERE `Level`='11';</v>
      </c>
      <c r="X123" t="str">
        <f t="shared" si="31"/>
        <v>UPDATE `WarStormer` SET `WoodCost`='798993' WHERE `Level`='11';</v>
      </c>
      <c r="Y123" t="str">
        <f t="shared" si="31"/>
        <v>UPDATE `WarStormer` SET `StoneCost`='830811' WHERE `Level`='11';</v>
      </c>
      <c r="Z123" t="str">
        <f t="shared" si="31"/>
        <v>UPDATE `WarStormer` SET `MetalCost`='1204830' WHERE `Level`='11';</v>
      </c>
      <c r="AA123" t="str">
        <f t="shared" si="31"/>
        <v>UPDATE `WarStormer` SET `TimeMin`='3d 15h:28m:48' WHERE `Level`='11';</v>
      </c>
      <c r="AB123" t="str">
        <f t="shared" si="31"/>
        <v>UPDATE `WarStormer` SET `TimeInt`='314928' WHERE `Level`='11';</v>
      </c>
      <c r="AC123" t="str">
        <f t="shared" si="31"/>
        <v>UPDATE `WarStormer` SET `Required`='' WHERE `Level`='11';</v>
      </c>
      <c r="AD123" t="str">
        <f t="shared" si="31"/>
        <v>UPDATE `WarStormer` SET `Required_ID`='0' WHERE `Level`='11';</v>
      </c>
      <c r="AE123" t="str">
        <f t="shared" si="31"/>
        <v>UPDATE `WarStormer` SET `RequiredLevel`='0' WHERE `Level`='11';</v>
      </c>
      <c r="AK123" t="s">
        <v>399</v>
      </c>
      <c r="AL123" t="str">
        <f t="shared" si="34"/>
        <v>'11',</v>
      </c>
      <c r="AM123" t="str">
        <f t="shared" si="32"/>
        <v>'530',</v>
      </c>
      <c r="AN123" t="str">
        <f t="shared" si="32"/>
        <v>'148736',</v>
      </c>
      <c r="AO123" t="str">
        <f t="shared" si="32"/>
        <v>'8.5',</v>
      </c>
      <c r="AP123" t="str">
        <f t="shared" si="32"/>
        <v>'4.5',</v>
      </c>
      <c r="AQ123" t="str">
        <f t="shared" si="32"/>
        <v>'22.05',</v>
      </c>
      <c r="AR123" t="str">
        <f t="shared" si="32"/>
        <v>'883807',</v>
      </c>
      <c r="AS123" t="str">
        <f t="shared" si="32"/>
        <v>'798993',</v>
      </c>
      <c r="AT123" t="str">
        <f t="shared" si="32"/>
        <v>'830811',</v>
      </c>
      <c r="AU123" t="str">
        <f t="shared" si="33"/>
        <v>'1204830',</v>
      </c>
      <c r="AV123" t="str">
        <f t="shared" si="33"/>
        <v>'3d 15h:28m:48',</v>
      </c>
      <c r="AW123" t="str">
        <f t="shared" si="33"/>
        <v>'314928',</v>
      </c>
      <c r="AX123" t="str">
        <f t="shared" si="33"/>
        <v>'',</v>
      </c>
      <c r="AY123" t="str">
        <f t="shared" si="33"/>
        <v>'0',</v>
      </c>
      <c r="AZ123" t="str">
        <f t="shared" si="33"/>
        <v>'0',</v>
      </c>
      <c r="BA123" t="str">
        <f t="shared" si="35"/>
        <v>'0');</v>
      </c>
      <c r="BC123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('11','530','148736','8.5','4.5','22.05','883807','798993','830811','1204830','3d 15h:28m:48','314928','','0','0','0');</v>
      </c>
    </row>
    <row r="124" spans="1:55" x14ac:dyDescent="0.25">
      <c r="A124" s="18">
        <v>12</v>
      </c>
      <c r="B124" s="73">
        <v>523</v>
      </c>
      <c r="C124" s="20">
        <v>178479</v>
      </c>
      <c r="D124" s="103">
        <v>8.65</v>
      </c>
      <c r="E124" s="103">
        <v>4.55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30"/>
        <v>UPDATE `WarStormer` SET `TrainingTime`='523' WHERE `Level`='12';</v>
      </c>
      <c r="S124" t="str">
        <f t="shared" si="31"/>
        <v>UPDATE `WarStormer` SET `MightBonus`='178479' WHERE `Level`='12';</v>
      </c>
      <c r="T124" t="str">
        <f t="shared" si="31"/>
        <v>UPDATE `WarStormer` SET `Attack`='8.65' WHERE `Level`='12';</v>
      </c>
      <c r="U124" t="str">
        <f t="shared" si="31"/>
        <v>UPDATE `WarStormer` SET `Defend`='4.55' WHERE `Level`='12';</v>
      </c>
      <c r="V124" t="str">
        <f t="shared" si="31"/>
        <v>UPDATE `WarStormer` SET `Health`='22.25' WHERE `Level`='12';</v>
      </c>
      <c r="W124" t="str">
        <f t="shared" si="31"/>
        <v>UPDATE `WarStormer` SET `FoodCost`='1015339' WHERE `Level`='12';</v>
      </c>
      <c r="X124" t="str">
        <f t="shared" si="31"/>
        <v>UPDATE `WarStormer` SET `WoodCost`='969031' WHERE `Level`='12';</v>
      </c>
      <c r="Y124" t="str">
        <f t="shared" si="31"/>
        <v>UPDATE `WarStormer` SET `StoneCost`='1050412' WHERE `Level`='12';</v>
      </c>
      <c r="Z124" t="str">
        <f t="shared" si="31"/>
        <v>UPDATE `WarStormer` SET `MetalCost`='1427236' WHERE `Level`='12';</v>
      </c>
      <c r="AA124" t="str">
        <f t="shared" si="31"/>
        <v>UPDATE `WarStormer` SET `TimeMin`='4d 8h:58m:34' WHERE `Level`='12';</v>
      </c>
      <c r="AB124" t="str">
        <f t="shared" si="31"/>
        <v>UPDATE `WarStormer` SET `TimeInt`='377914' WHERE `Level`='12';</v>
      </c>
      <c r="AC124" t="str">
        <f t="shared" si="31"/>
        <v>UPDATE `WarStormer` SET `Required`='' WHERE `Level`='12';</v>
      </c>
      <c r="AD124" t="str">
        <f t="shared" si="31"/>
        <v>UPDATE `WarStormer` SET `Required_ID`='0' WHERE `Level`='12';</v>
      </c>
      <c r="AE124" t="str">
        <f t="shared" si="31"/>
        <v>UPDATE `WarStormer` SET `RequiredLevel`='0' WHERE `Level`='12';</v>
      </c>
      <c r="AK124" t="s">
        <v>399</v>
      </c>
      <c r="AL124" t="str">
        <f t="shared" si="34"/>
        <v>'12',</v>
      </c>
      <c r="AM124" t="str">
        <f t="shared" si="32"/>
        <v>'523',</v>
      </c>
      <c r="AN124" t="str">
        <f t="shared" si="32"/>
        <v>'178479',</v>
      </c>
      <c r="AO124" t="str">
        <f t="shared" si="32"/>
        <v>'8.65',</v>
      </c>
      <c r="AP124" t="str">
        <f t="shared" si="32"/>
        <v>'4.55',</v>
      </c>
      <c r="AQ124" t="str">
        <f t="shared" si="32"/>
        <v>'22.25',</v>
      </c>
      <c r="AR124" t="str">
        <f t="shared" si="32"/>
        <v>'1015339',</v>
      </c>
      <c r="AS124" t="str">
        <f t="shared" si="32"/>
        <v>'969031',</v>
      </c>
      <c r="AT124" t="str">
        <f t="shared" si="32"/>
        <v>'1050412',</v>
      </c>
      <c r="AU124" t="str">
        <f t="shared" si="33"/>
        <v>'1427236',</v>
      </c>
      <c r="AV124" t="str">
        <f t="shared" si="33"/>
        <v>'4d 8h:58m:34',</v>
      </c>
      <c r="AW124" t="str">
        <f t="shared" si="33"/>
        <v>'377914',</v>
      </c>
      <c r="AX124" t="str">
        <f t="shared" si="33"/>
        <v>'',</v>
      </c>
      <c r="AY124" t="str">
        <f t="shared" si="33"/>
        <v>'0',</v>
      </c>
      <c r="AZ124" t="str">
        <f t="shared" si="33"/>
        <v>'0',</v>
      </c>
      <c r="BA124" t="str">
        <f t="shared" si="35"/>
        <v>'0');</v>
      </c>
      <c r="BC124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('12','523','178479','8.65','4.55','22.25','1015339','969031','1050412','1427236','4d 8h:58m:34','377914','','0','0','0');</v>
      </c>
    </row>
    <row r="125" spans="1:55" x14ac:dyDescent="0.25">
      <c r="A125" s="18">
        <v>13</v>
      </c>
      <c r="B125" s="73">
        <v>516</v>
      </c>
      <c r="C125" s="20">
        <v>214172</v>
      </c>
      <c r="D125" s="103">
        <v>8.8000000000000007</v>
      </c>
      <c r="E125" s="103">
        <v>4.5999999999999996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30"/>
        <v>UPDATE `WarStormer` SET `TrainingTime`='516' WHERE `Level`='13';</v>
      </c>
      <c r="S125" t="str">
        <f t="shared" si="31"/>
        <v>UPDATE `WarStormer` SET `MightBonus`='214172' WHERE `Level`='13';</v>
      </c>
      <c r="T125" t="str">
        <f t="shared" si="31"/>
        <v>UPDATE `WarStormer` SET `Attack`='8.8' WHERE `Level`='13';</v>
      </c>
      <c r="U125" t="str">
        <f t="shared" si="31"/>
        <v>UPDATE `WarStormer` SET `Defend`='4.6' WHERE `Level`='13';</v>
      </c>
      <c r="V125" t="str">
        <f t="shared" si="31"/>
        <v>UPDATE `WarStormer` SET `Health`='22.45' WHERE `Level`='13';</v>
      </c>
      <c r="W125" t="str">
        <f t="shared" si="31"/>
        <v>UPDATE `WarStormer` SET `FoodCost`='1228948' WHERE `Level`='13';</v>
      </c>
      <c r="X125" t="str">
        <f t="shared" si="31"/>
        <v>UPDATE `WarStormer` SET `WoodCost`='1212286' WHERE `Level`='13';</v>
      </c>
      <c r="Y125" t="str">
        <f t="shared" si="31"/>
        <v>UPDATE `WarStormer` SET `StoneCost`='1201732' WHERE `Level`='13';</v>
      </c>
      <c r="Z125" t="str">
        <f t="shared" si="31"/>
        <v>UPDATE `WarStormer` SET `MetalCost`='1711377' WHERE `Level`='13';</v>
      </c>
      <c r="AA125" t="str">
        <f t="shared" si="31"/>
        <v>UPDATE `WarStormer` SET `TimeMin`='5d 5h:58m:18' WHERE `Level`='13';</v>
      </c>
      <c r="AB125" t="str">
        <f t="shared" si="31"/>
        <v>UPDATE `WarStormer` SET `TimeInt`='453498' WHERE `Level`='13';</v>
      </c>
      <c r="AC125" t="str">
        <f t="shared" si="31"/>
        <v>UPDATE `WarStormer` SET `Required`='' WHERE `Level`='13';</v>
      </c>
      <c r="AD125" t="str">
        <f t="shared" si="31"/>
        <v>UPDATE `WarStormer` SET `Required_ID`='0' WHERE `Level`='13';</v>
      </c>
      <c r="AE125" t="str">
        <f t="shared" si="31"/>
        <v>UPDATE `WarStormer` SET `RequiredLevel`='0' WHERE `Level`='13';</v>
      </c>
      <c r="AK125" t="s">
        <v>399</v>
      </c>
      <c r="AL125" t="str">
        <f t="shared" si="34"/>
        <v>'13',</v>
      </c>
      <c r="AM125" t="str">
        <f t="shared" si="32"/>
        <v>'516',</v>
      </c>
      <c r="AN125" t="str">
        <f t="shared" si="32"/>
        <v>'214172',</v>
      </c>
      <c r="AO125" t="str">
        <f t="shared" si="32"/>
        <v>'8.8',</v>
      </c>
      <c r="AP125" t="str">
        <f t="shared" si="32"/>
        <v>'4.6',</v>
      </c>
      <c r="AQ125" t="str">
        <f t="shared" si="32"/>
        <v>'22.45',</v>
      </c>
      <c r="AR125" t="str">
        <f t="shared" si="32"/>
        <v>'1228948',</v>
      </c>
      <c r="AS125" t="str">
        <f t="shared" si="32"/>
        <v>'1212286',</v>
      </c>
      <c r="AT125" t="str">
        <f t="shared" si="32"/>
        <v>'1201732',</v>
      </c>
      <c r="AU125" t="str">
        <f t="shared" si="33"/>
        <v>'1711377',</v>
      </c>
      <c r="AV125" t="str">
        <f t="shared" si="33"/>
        <v>'5d 5h:58m:18',</v>
      </c>
      <c r="AW125" t="str">
        <f t="shared" si="33"/>
        <v>'453498',</v>
      </c>
      <c r="AX125" t="str">
        <f t="shared" si="33"/>
        <v>'',</v>
      </c>
      <c r="AY125" t="str">
        <f t="shared" si="33"/>
        <v>'0',</v>
      </c>
      <c r="AZ125" t="str">
        <f t="shared" si="33"/>
        <v>'0',</v>
      </c>
      <c r="BA125" t="str">
        <f t="shared" si="35"/>
        <v>'0');</v>
      </c>
      <c r="BC12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('13','516','214172','8.8','4.6','22.45','1228948','1212286','1201732','1711377','5d 5h:58m:18','453498','','0','0','0');</v>
      </c>
    </row>
    <row r="126" spans="1:55" x14ac:dyDescent="0.25">
      <c r="A126" s="18">
        <v>14</v>
      </c>
      <c r="B126" s="73">
        <v>509</v>
      </c>
      <c r="C126" s="20">
        <v>257002</v>
      </c>
      <c r="D126" s="103">
        <v>8.9499999999999993</v>
      </c>
      <c r="E126" s="103">
        <v>4.6500000000000004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30"/>
        <v>UPDATE `WarStormer` SET `TrainingTime`='509' WHERE `Level`='14';</v>
      </c>
      <c r="S126" t="str">
        <f t="shared" si="31"/>
        <v>UPDATE `WarStormer` SET `MightBonus`='257002' WHERE `Level`='14';</v>
      </c>
      <c r="T126" t="str">
        <f t="shared" si="31"/>
        <v>UPDATE `WarStormer` SET `Attack`='8.95' WHERE `Level`='14';</v>
      </c>
      <c r="U126" t="str">
        <f t="shared" si="31"/>
        <v>UPDATE `WarStormer` SET `Defend`='4.65' WHERE `Level`='14';</v>
      </c>
      <c r="V126" t="str">
        <f t="shared" si="31"/>
        <v>UPDATE `WarStormer` SET `Health`='22.65' WHERE `Level`='14';</v>
      </c>
      <c r="W126" t="str">
        <f t="shared" si="31"/>
        <v>UPDATE `WarStormer` SET `FoodCost`='1461724' WHERE `Level`='14';</v>
      </c>
      <c r="X126" t="str">
        <f t="shared" si="31"/>
        <v>UPDATE `WarStormer` SET `WoodCost`='1426822' WHERE `Level`='14';</v>
      </c>
      <c r="Y126" t="str">
        <f t="shared" si="31"/>
        <v>UPDATE `WarStormer` SET `StoneCost`='1435573' WHERE `Level`='14';</v>
      </c>
      <c r="Z126" t="str">
        <f t="shared" si="31"/>
        <v>UPDATE `WarStormer` SET `MetalCost`='2100931' WHERE `Level`='14';</v>
      </c>
      <c r="AA126" t="str">
        <f t="shared" si="31"/>
        <v>UPDATE `WarStormer` SET `TimeMin`='6d 7h:09m:58' WHERE `Level`='14';</v>
      </c>
      <c r="AB126" t="str">
        <f t="shared" si="31"/>
        <v>UPDATE `WarStormer` SET `TimeInt`='544198' WHERE `Level`='14';</v>
      </c>
      <c r="AC126" t="str">
        <f t="shared" si="31"/>
        <v>UPDATE `WarStormer` SET `Required`='' WHERE `Level`='14';</v>
      </c>
      <c r="AD126" t="str">
        <f t="shared" si="31"/>
        <v>UPDATE `WarStormer` SET `Required_ID`='0' WHERE `Level`='14';</v>
      </c>
      <c r="AE126" t="str">
        <f t="shared" si="31"/>
        <v>UPDATE `WarStormer` SET `RequiredLevel`='0' WHERE `Level`='14';</v>
      </c>
      <c r="AK126" t="s">
        <v>399</v>
      </c>
      <c r="AL126" t="str">
        <f t="shared" si="34"/>
        <v>'14',</v>
      </c>
      <c r="AM126" t="str">
        <f t="shared" si="32"/>
        <v>'509',</v>
      </c>
      <c r="AN126" t="str">
        <f t="shared" si="32"/>
        <v>'257002',</v>
      </c>
      <c r="AO126" t="str">
        <f t="shared" si="32"/>
        <v>'8.95',</v>
      </c>
      <c r="AP126" t="str">
        <f t="shared" si="32"/>
        <v>'4.65',</v>
      </c>
      <c r="AQ126" t="str">
        <f t="shared" si="32"/>
        <v>'22.65',</v>
      </c>
      <c r="AR126" t="str">
        <f t="shared" si="32"/>
        <v>'1461724',</v>
      </c>
      <c r="AS126" t="str">
        <f t="shared" si="32"/>
        <v>'1426822',</v>
      </c>
      <c r="AT126" t="str">
        <f t="shared" si="32"/>
        <v>'1435573',</v>
      </c>
      <c r="AU126" t="str">
        <f t="shared" si="33"/>
        <v>'2100931',</v>
      </c>
      <c r="AV126" t="str">
        <f t="shared" si="33"/>
        <v>'6d 7h:09m:58',</v>
      </c>
      <c r="AW126" t="str">
        <f t="shared" si="33"/>
        <v>'544198',</v>
      </c>
      <c r="AX126" t="str">
        <f t="shared" si="33"/>
        <v>'',</v>
      </c>
      <c r="AY126" t="str">
        <f t="shared" si="33"/>
        <v>'0',</v>
      </c>
      <c r="AZ126" t="str">
        <f t="shared" si="33"/>
        <v>'0',</v>
      </c>
      <c r="BA126" t="str">
        <f t="shared" si="35"/>
        <v>'0');</v>
      </c>
      <c r="BC12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('14','509','257002','8.95','4.65','22.65','1461724','1426822','1435573','2100931','6d 7h:09m:58','544198','','0','0','0');</v>
      </c>
    </row>
    <row r="127" spans="1:55" x14ac:dyDescent="0.25">
      <c r="A127" s="18">
        <v>15</v>
      </c>
      <c r="B127" s="73">
        <v>506</v>
      </c>
      <c r="C127" s="20">
        <v>385494</v>
      </c>
      <c r="D127" s="103">
        <v>9.1</v>
      </c>
      <c r="E127" s="103">
        <v>4.7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30"/>
        <v>UPDATE `WarStormer` SET `TrainingTime`='506' WHERE `Level`='15';</v>
      </c>
      <c r="S127" t="str">
        <f t="shared" si="31"/>
        <v>UPDATE `WarStormer` SET `MightBonus`='385494' WHERE `Level`='15';</v>
      </c>
      <c r="T127" t="str">
        <f t="shared" si="31"/>
        <v>UPDATE `WarStormer` SET `Attack`='9.1' WHERE `Level`='15';</v>
      </c>
      <c r="U127" t="str">
        <f t="shared" si="31"/>
        <v>UPDATE `WarStormer` SET `Defend`='4.7' WHERE `Level`='15';</v>
      </c>
      <c r="V127" t="str">
        <f t="shared" si="31"/>
        <v>UPDATE `WarStormer` SET `Health`='22.85' WHERE `Level`='15';</v>
      </c>
      <c r="W127" t="str">
        <f t="shared" si="31"/>
        <v>UPDATE `WarStormer` SET `FoodCost`='2300461' WHERE `Level`='15';</v>
      </c>
      <c r="X127" t="str">
        <f t="shared" si="31"/>
        <v>UPDATE `WarStormer` SET `WoodCost`='2084832' WHERE `Level`='15';</v>
      </c>
      <c r="Y127" t="str">
        <f t="shared" si="31"/>
        <v>UPDATE `WarStormer` SET `StoneCost`='2153848' WHERE `Level`='15';</v>
      </c>
      <c r="Z127" t="str">
        <f t="shared" si="31"/>
        <v>UPDATE `WarStormer` SET `MetalCost`='3098245' WHERE `Level`='15';</v>
      </c>
      <c r="AA127" t="str">
        <f t="shared" si="31"/>
        <v>UPDATE `WarStormer` SET `TimeMin`='9d 10h:44m:58' WHERE `Level`='15';</v>
      </c>
      <c r="AB127" t="str">
        <f t="shared" si="31"/>
        <v>UPDATE `WarStormer` SET `TimeInt`='816298' WHERE `Level`='15';</v>
      </c>
      <c r="AC127" t="str">
        <f t="shared" si="31"/>
        <v>UPDATE `WarStormer` SET `Required`='' WHERE `Level`='15';</v>
      </c>
      <c r="AD127" t="str">
        <f t="shared" si="31"/>
        <v>UPDATE `WarStormer` SET `Required_ID`='0' WHERE `Level`='15';</v>
      </c>
      <c r="AE127" t="str">
        <f t="shared" si="31"/>
        <v>UPDATE `WarStormer` SET `RequiredLevel`='0' WHERE `Level`='15';</v>
      </c>
      <c r="AK127" t="s">
        <v>399</v>
      </c>
      <c r="AL127" t="str">
        <f t="shared" si="34"/>
        <v>'15',</v>
      </c>
      <c r="AM127" t="str">
        <f t="shared" si="32"/>
        <v>'506',</v>
      </c>
      <c r="AN127" t="str">
        <f t="shared" si="32"/>
        <v>'385494',</v>
      </c>
      <c r="AO127" t="str">
        <f t="shared" si="32"/>
        <v>'9.1',</v>
      </c>
      <c r="AP127" t="str">
        <f t="shared" si="32"/>
        <v>'4.7',</v>
      </c>
      <c r="AQ127" t="str">
        <f t="shared" si="32"/>
        <v>'22.85',</v>
      </c>
      <c r="AR127" t="str">
        <f t="shared" si="32"/>
        <v>'2300461',</v>
      </c>
      <c r="AS127" t="str">
        <f t="shared" si="32"/>
        <v>'2084832',</v>
      </c>
      <c r="AT127" t="str">
        <f t="shared" si="32"/>
        <v>'2153848',</v>
      </c>
      <c r="AU127" t="str">
        <f t="shared" si="33"/>
        <v>'3098245',</v>
      </c>
      <c r="AV127" t="str">
        <f t="shared" si="33"/>
        <v>'9d 10h:44m:58',</v>
      </c>
      <c r="AW127" t="str">
        <f t="shared" si="33"/>
        <v>'816298',</v>
      </c>
      <c r="AX127" t="str">
        <f t="shared" si="33"/>
        <v>'',</v>
      </c>
      <c r="AY127" t="str">
        <f t="shared" si="33"/>
        <v>'0',</v>
      </c>
      <c r="AZ127" t="str">
        <f t="shared" si="33"/>
        <v>'0',</v>
      </c>
      <c r="BA127" t="str">
        <f t="shared" si="35"/>
        <v>'0');</v>
      </c>
      <c r="BC12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('15','506','385494','9.1','4.7','22.85','2300461','2084832','2153848','3098245','9d 10h:44m:58','816298','','0','0','0');</v>
      </c>
    </row>
    <row r="128" spans="1:55" x14ac:dyDescent="0.25">
      <c r="A128" s="18">
        <v>16</v>
      </c>
      <c r="B128" s="73">
        <v>503</v>
      </c>
      <c r="C128" s="20">
        <v>963701</v>
      </c>
      <c r="D128" s="103">
        <v>9.25</v>
      </c>
      <c r="E128" s="103">
        <v>4.75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30"/>
        <v>UPDATE `WarStormer` SET `TrainingTime`='503' WHERE `Level`='16';</v>
      </c>
      <c r="S128" t="str">
        <f t="shared" si="31"/>
        <v>UPDATE `WarStormer` SET `MightBonus`='963701' WHERE `Level`='16';</v>
      </c>
      <c r="T128" t="str">
        <f t="shared" si="31"/>
        <v>UPDATE `WarStormer` SET `Attack`='9.25' WHERE `Level`='16';</v>
      </c>
      <c r="U128" t="str">
        <f t="shared" si="31"/>
        <v>UPDATE `WarStormer` SET `Defend`='4.75' WHERE `Level`='16';</v>
      </c>
      <c r="V128" t="str">
        <f t="shared" si="31"/>
        <v>UPDATE `WarStormer` SET `Health`='23.05' WHERE `Level`='16';</v>
      </c>
      <c r="W128" t="str">
        <f t="shared" si="31"/>
        <v>UPDATE `WarStormer` SET `FoodCost`='5571121' WHERE `Level`='16';</v>
      </c>
      <c r="X128" t="str">
        <f t="shared" si="31"/>
        <v>UPDATE `WarStormer` SET `WoodCost`='5211913' WHERE `Level`='16';</v>
      </c>
      <c r="Y128" t="str">
        <f t="shared" si="31"/>
        <v>UPDATE `WarStormer` SET `StoneCost`='5397508' WHERE `Level`='16';</v>
      </c>
      <c r="Z128" t="str">
        <f t="shared" si="31"/>
        <v>UPDATE `WarStormer` SET `MetalCost`='7911943' WHERE `Level`='16';</v>
      </c>
      <c r="AA128" t="str">
        <f t="shared" si="31"/>
        <v>UPDATE `WarStormer` SET `TimeMin`='23d 14h:52m:16' WHERE `Level`='16';</v>
      </c>
      <c r="AB128" t="str">
        <f t="shared" si="31"/>
        <v>UPDATE `WarStormer` SET `TimeInt`='2040736' WHERE `Level`='16';</v>
      </c>
      <c r="AC128" t="str">
        <f t="shared" si="31"/>
        <v>UPDATE `WarStormer` SET `Required`='' WHERE `Level`='16';</v>
      </c>
      <c r="AD128" t="str">
        <f t="shared" si="31"/>
        <v>UPDATE `WarStormer` SET `Required_ID`='0' WHERE `Level`='16';</v>
      </c>
      <c r="AE128" t="str">
        <f t="shared" si="31"/>
        <v>UPDATE `WarStormer` SET `RequiredLevel`='0' WHERE `Level`='16';</v>
      </c>
      <c r="AK128" t="s">
        <v>399</v>
      </c>
      <c r="AL128" t="str">
        <f t="shared" si="34"/>
        <v>'16',</v>
      </c>
      <c r="AM128" t="str">
        <f t="shared" si="32"/>
        <v>'503',</v>
      </c>
      <c r="AN128" t="str">
        <f t="shared" si="32"/>
        <v>'963701',</v>
      </c>
      <c r="AO128" t="str">
        <f t="shared" si="32"/>
        <v>'9.25',</v>
      </c>
      <c r="AP128" t="str">
        <f t="shared" si="32"/>
        <v>'4.75',</v>
      </c>
      <c r="AQ128" t="str">
        <f t="shared" si="32"/>
        <v>'23.05',</v>
      </c>
      <c r="AR128" t="str">
        <f t="shared" si="32"/>
        <v>'5571121',</v>
      </c>
      <c r="AS128" t="str">
        <f t="shared" si="32"/>
        <v>'5211913',</v>
      </c>
      <c r="AT128" t="str">
        <f t="shared" si="32"/>
        <v>'5397508',</v>
      </c>
      <c r="AU128" t="str">
        <f t="shared" si="33"/>
        <v>'7911943',</v>
      </c>
      <c r="AV128" t="str">
        <f t="shared" si="33"/>
        <v>'23d 14h:52m:16',</v>
      </c>
      <c r="AW128" t="str">
        <f t="shared" si="33"/>
        <v>'2040736',</v>
      </c>
      <c r="AX128" t="str">
        <f t="shared" si="33"/>
        <v>'',</v>
      </c>
      <c r="AY128" t="str">
        <f t="shared" si="33"/>
        <v>'0',</v>
      </c>
      <c r="AZ128" t="str">
        <f t="shared" si="33"/>
        <v>'0',</v>
      </c>
      <c r="BA128" t="str">
        <f t="shared" si="35"/>
        <v>'0');</v>
      </c>
      <c r="BC12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('16','503','963701','9.25','4.75','23.05','5571121','5211913','5397508','7911943','23d 14h:52m:16','2040736','','0','0','0');</v>
      </c>
    </row>
    <row r="129" spans="1:55" x14ac:dyDescent="0.25">
      <c r="A129" s="18">
        <v>17</v>
      </c>
      <c r="B129" s="73">
        <v>500</v>
      </c>
      <c r="C129" s="20">
        <v>1445540</v>
      </c>
      <c r="D129" s="103">
        <v>9.4</v>
      </c>
      <c r="E129" s="103">
        <v>4.8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30"/>
        <v>UPDATE `WarStormer` SET `TrainingTime`='500' WHERE `Level`='17';</v>
      </c>
      <c r="S129" t="str">
        <f t="shared" ref="S129:AE132" si="37">CONCATENATE($Q$112,S$112,$Q$113,C129,$Q$114,$A129,$Q$115)</f>
        <v>UPDATE `WarStormer` SET `MightBonus`='1445540' WHERE `Level`='17';</v>
      </c>
      <c r="T129" t="str">
        <f t="shared" si="37"/>
        <v>UPDATE `WarStormer` SET `Attack`='9.4' WHERE `Level`='17';</v>
      </c>
      <c r="U129" t="str">
        <f t="shared" si="37"/>
        <v>UPDATE `WarStormer` SET `Defend`='4.8' WHERE `Level`='17';</v>
      </c>
      <c r="V129" t="str">
        <f t="shared" si="37"/>
        <v>UPDATE `WarStormer` SET `Health`='23.25' WHERE `Level`='17';</v>
      </c>
      <c r="W129" t="str">
        <f t="shared" si="37"/>
        <v>UPDATE `WarStormer` SET `FoodCost`='8401551' WHERE `Level`='17';</v>
      </c>
      <c r="X129" t="str">
        <f t="shared" si="37"/>
        <v>UPDATE `WarStormer` SET `WoodCost`='7826815' WHERE `Level`='17';</v>
      </c>
      <c r="Y129" t="str">
        <f t="shared" si="37"/>
        <v>UPDATE `WarStormer` SET `StoneCost`='8078296' WHERE `Level`='17';</v>
      </c>
      <c r="Z129" t="str">
        <f t="shared" si="37"/>
        <v>UPDATE `WarStormer` SET `MetalCost`='11831854' WHERE `Level`='17';</v>
      </c>
      <c r="AA129" t="str">
        <f t="shared" si="37"/>
        <v>UPDATE `WarStormer` SET `TimeMin`='35d 10h:18m:22' WHERE `Level`='17';</v>
      </c>
      <c r="AB129" t="str">
        <f t="shared" si="37"/>
        <v>UPDATE `WarStormer` SET `TimeInt`='3061102' WHERE `Level`='17';</v>
      </c>
      <c r="AC129" t="str">
        <f t="shared" si="37"/>
        <v>UPDATE `WarStormer` SET `Required`='' WHERE `Level`='17';</v>
      </c>
      <c r="AD129" t="str">
        <f t="shared" si="37"/>
        <v>UPDATE `WarStormer` SET `Required_ID`='0' WHERE `Level`='17';</v>
      </c>
      <c r="AE129" t="str">
        <f t="shared" si="37"/>
        <v>UPDATE `WarStormer` SET `RequiredLevel`='0' WHERE `Level`='17';</v>
      </c>
      <c r="AK129" t="s">
        <v>399</v>
      </c>
      <c r="AL129" t="str">
        <f t="shared" si="34"/>
        <v>'17',</v>
      </c>
      <c r="AM129" t="str">
        <f t="shared" si="34"/>
        <v>'500',</v>
      </c>
      <c r="AN129" t="str">
        <f t="shared" si="34"/>
        <v>'1445540',</v>
      </c>
      <c r="AO129" t="str">
        <f t="shared" si="34"/>
        <v>'9.4',</v>
      </c>
      <c r="AP129" t="str">
        <f t="shared" si="34"/>
        <v>'4.8',</v>
      </c>
      <c r="AQ129" t="str">
        <f t="shared" si="34"/>
        <v>'23.25',</v>
      </c>
      <c r="AR129" t="str">
        <f t="shared" si="34"/>
        <v>'8401551',</v>
      </c>
      <c r="AS129" t="str">
        <f t="shared" si="34"/>
        <v>'7826815',</v>
      </c>
      <c r="AT129" t="str">
        <f t="shared" si="34"/>
        <v>'8078296',</v>
      </c>
      <c r="AU129" t="str">
        <f t="shared" si="34"/>
        <v>'11831854',</v>
      </c>
      <c r="AV129" t="str">
        <f t="shared" si="34"/>
        <v>'35d 10h:18m:22',</v>
      </c>
      <c r="AW129" t="str">
        <f t="shared" si="34"/>
        <v>'3061102',</v>
      </c>
      <c r="AX129" t="str">
        <f t="shared" si="34"/>
        <v>'',</v>
      </c>
      <c r="AY129" t="str">
        <f t="shared" si="34"/>
        <v>'0',</v>
      </c>
      <c r="AZ129" t="str">
        <f t="shared" si="34"/>
        <v>'0',</v>
      </c>
      <c r="BA129" t="str">
        <f t="shared" si="35"/>
        <v>'0');</v>
      </c>
      <c r="BC12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('17','500','1445540','9.4','4.8','23.25','8401551','7826815','8078296','11831854','35d 10h:18m:22','3061102','','0','0','0');</v>
      </c>
    </row>
    <row r="130" spans="1:55" x14ac:dyDescent="0.25">
      <c r="A130" s="18">
        <v>18</v>
      </c>
      <c r="B130" s="73">
        <v>497</v>
      </c>
      <c r="C130" s="20">
        <v>2891060</v>
      </c>
      <c r="D130" s="103">
        <v>9.5500000000000007</v>
      </c>
      <c r="E130" s="103">
        <v>4.8499999999999996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30"/>
        <v>UPDATE `WarStormer` SET `TrainingTime`='497' WHERE `Level`='18';</v>
      </c>
      <c r="S130" t="str">
        <f t="shared" si="37"/>
        <v>UPDATE `WarStormer` SET `MightBonus`='2891060' WHERE `Level`='18';</v>
      </c>
      <c r="T130" t="str">
        <f t="shared" si="37"/>
        <v>UPDATE `WarStormer` SET `Attack`='9.55' WHERE `Level`='18';</v>
      </c>
      <c r="U130" t="str">
        <f t="shared" si="37"/>
        <v>UPDATE `WarStormer` SET `Defend`='4.85' WHERE `Level`='18';</v>
      </c>
      <c r="V130" t="str">
        <f t="shared" si="37"/>
        <v>UPDATE `WarStormer` SET `Health`='23.45' WHERE `Level`='18';</v>
      </c>
      <c r="W130" t="str">
        <f t="shared" si="37"/>
        <v>UPDATE `WarStormer` SET `FoodCost`='17341966' WHERE `Level`='18';</v>
      </c>
      <c r="X130" t="str">
        <f t="shared" si="37"/>
        <v>UPDATE `WarStormer` SET `WoodCost`='15653529' WHERE `Level`='18';</v>
      </c>
      <c r="Y130" t="str">
        <f t="shared" si="37"/>
        <v>UPDATE `WarStormer` SET `StoneCost`='16156314' WHERE `Level`='18';</v>
      </c>
      <c r="Z130" t="str">
        <f t="shared" si="37"/>
        <v>UPDATE `WarStormer` SET `MetalCost`='23124690' WHERE `Level`='18';</v>
      </c>
      <c r="AA130" t="str">
        <f t="shared" si="37"/>
        <v>UPDATE `WarStormer` SET `TimeMin`='70d 20h:36m:42' WHERE `Level`='18';</v>
      </c>
      <c r="AB130" t="str">
        <f t="shared" si="37"/>
        <v>UPDATE `WarStormer` SET `TimeInt`='6122202' WHERE `Level`='18';</v>
      </c>
      <c r="AC130" t="str">
        <f t="shared" si="37"/>
        <v>UPDATE `WarStormer` SET `Required`='' WHERE `Level`='18';</v>
      </c>
      <c r="AD130" t="str">
        <f t="shared" si="37"/>
        <v>UPDATE `WarStormer` SET `Required_ID`='0' WHERE `Level`='18';</v>
      </c>
      <c r="AE130" t="str">
        <f t="shared" si="37"/>
        <v>UPDATE `WarStormer` SET `RequiredLevel`='0' WHERE `Level`='18';</v>
      </c>
      <c r="AK130" t="s">
        <v>399</v>
      </c>
      <c r="AL130" t="str">
        <f t="shared" si="34"/>
        <v>'18',</v>
      </c>
      <c r="AM130" t="str">
        <f t="shared" si="34"/>
        <v>'497',</v>
      </c>
      <c r="AN130" t="str">
        <f t="shared" si="34"/>
        <v>'2891060',</v>
      </c>
      <c r="AO130" t="str">
        <f t="shared" si="34"/>
        <v>'9.55',</v>
      </c>
      <c r="AP130" t="str">
        <f t="shared" si="34"/>
        <v>'4.85',</v>
      </c>
      <c r="AQ130" t="str">
        <f t="shared" si="34"/>
        <v>'23.45',</v>
      </c>
      <c r="AR130" t="str">
        <f t="shared" si="34"/>
        <v>'17341966',</v>
      </c>
      <c r="AS130" t="str">
        <f t="shared" si="34"/>
        <v>'15653529',</v>
      </c>
      <c r="AT130" t="str">
        <f t="shared" si="34"/>
        <v>'16156314',</v>
      </c>
      <c r="AU130" t="str">
        <f t="shared" si="34"/>
        <v>'23124690',</v>
      </c>
      <c r="AV130" t="str">
        <f t="shared" si="34"/>
        <v>'70d 20h:36m:42',</v>
      </c>
      <c r="AW130" t="str">
        <f t="shared" si="34"/>
        <v>'6122202',</v>
      </c>
      <c r="AX130" t="str">
        <f t="shared" si="34"/>
        <v>'',</v>
      </c>
      <c r="AY130" t="str">
        <f t="shared" si="34"/>
        <v>'0',</v>
      </c>
      <c r="AZ130" t="str">
        <f t="shared" si="34"/>
        <v>'0',</v>
      </c>
      <c r="BA130" t="str">
        <f t="shared" si="35"/>
        <v>'0');</v>
      </c>
      <c r="BC13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('18','497','2891060','9.55','4.85','23.45','17341966','15653529','16156314','23124690','70d 20h:36m:42','6122202','','0','0','0');</v>
      </c>
    </row>
    <row r="131" spans="1:55" x14ac:dyDescent="0.25">
      <c r="A131" s="18">
        <v>19</v>
      </c>
      <c r="B131" s="73">
        <v>494</v>
      </c>
      <c r="C131" s="20">
        <v>4336578</v>
      </c>
      <c r="D131" s="103">
        <v>9.6999999999999993</v>
      </c>
      <c r="E131" s="103">
        <v>4.9000000000000004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30"/>
        <v>UPDATE `WarStormer` SET `TrainingTime`='494' WHERE `Level`='19';</v>
      </c>
      <c r="S131" t="str">
        <f t="shared" si="37"/>
        <v>UPDATE `WarStormer` SET `MightBonus`='4336578' WHERE `Level`='19';</v>
      </c>
      <c r="T131" t="str">
        <f t="shared" si="37"/>
        <v>UPDATE `WarStormer` SET `Attack`='9.7' WHERE `Level`='19';</v>
      </c>
      <c r="U131" t="str">
        <f t="shared" si="37"/>
        <v>UPDATE `WarStormer` SET `Defend`='4.9' WHERE `Level`='19';</v>
      </c>
      <c r="V131" t="str">
        <f t="shared" si="37"/>
        <v>UPDATE `WarStormer` SET `Health`='23.65' WHERE `Level`='19';</v>
      </c>
      <c r="W131" t="str">
        <f t="shared" si="37"/>
        <v>UPDATE `WarStormer` SET `FoodCost`='25022517' WHERE `Level`='19';</v>
      </c>
      <c r="X131" t="str">
        <f t="shared" si="37"/>
        <v>UPDATE `WarStormer` SET `WoodCost`='23813413' WHERE `Level`='19';</v>
      </c>
      <c r="Y131" t="str">
        <f t="shared" si="37"/>
        <v>UPDATE `WarStormer` SET `StoneCost`='24227209' WHERE `Level`='19';</v>
      </c>
      <c r="Z131" t="str">
        <f t="shared" si="37"/>
        <v>UPDATE `WarStormer` SET `MetalCost`='35351350' WHERE `Level`='19';</v>
      </c>
      <c r="AA131" t="str">
        <f t="shared" si="37"/>
        <v>UPDATE `WarStormer` SET `TimeMin`='106d 6h:55m:0' WHERE `Level`='19';</v>
      </c>
      <c r="AB131" t="str">
        <f t="shared" si="37"/>
        <v>UPDATE `WarStormer` SET `TimeInt`='9183300' WHERE `Level`='19';</v>
      </c>
      <c r="AC131" t="str">
        <f t="shared" si="37"/>
        <v>UPDATE `WarStormer` SET `Required`='' WHERE `Level`='19';</v>
      </c>
      <c r="AD131" t="str">
        <f t="shared" si="37"/>
        <v>UPDATE `WarStormer` SET `Required_ID`='0' WHERE `Level`='19';</v>
      </c>
      <c r="AE131" t="str">
        <f t="shared" si="37"/>
        <v>UPDATE `WarStormer` SET `RequiredLevel`='0' WHERE `Level`='19';</v>
      </c>
      <c r="AK131" t="s">
        <v>399</v>
      </c>
      <c r="AL131" t="str">
        <f t="shared" si="34"/>
        <v>'19',</v>
      </c>
      <c r="AM131" t="str">
        <f t="shared" si="34"/>
        <v>'494',</v>
      </c>
      <c r="AN131" t="str">
        <f t="shared" si="34"/>
        <v>'4336578',</v>
      </c>
      <c r="AO131" t="str">
        <f t="shared" si="34"/>
        <v>'9.7',</v>
      </c>
      <c r="AP131" t="str">
        <f t="shared" si="34"/>
        <v>'4.9',</v>
      </c>
      <c r="AQ131" t="str">
        <f t="shared" si="34"/>
        <v>'23.65',</v>
      </c>
      <c r="AR131" t="str">
        <f t="shared" si="34"/>
        <v>'25022517',</v>
      </c>
      <c r="AS131" t="str">
        <f t="shared" si="34"/>
        <v>'23813413',</v>
      </c>
      <c r="AT131" t="str">
        <f t="shared" si="34"/>
        <v>'24227209',</v>
      </c>
      <c r="AU131" t="str">
        <f t="shared" si="34"/>
        <v>'35351350',</v>
      </c>
      <c r="AV131" t="str">
        <f t="shared" si="34"/>
        <v>'106d 6h:55m:0',</v>
      </c>
      <c r="AW131" t="str">
        <f t="shared" si="34"/>
        <v>'9183300',</v>
      </c>
      <c r="AX131" t="str">
        <f t="shared" si="34"/>
        <v>'',</v>
      </c>
      <c r="AY131" t="str">
        <f t="shared" si="34"/>
        <v>'0',</v>
      </c>
      <c r="AZ131" t="str">
        <f t="shared" si="34"/>
        <v>'0',</v>
      </c>
      <c r="BA131" t="str">
        <f t="shared" si="35"/>
        <v>'0');</v>
      </c>
      <c r="BC13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('19','494','4336578','9.7','4.9','23.65','25022517','23813413','24227209','35351350','106d 6h:55m:0','9183300','','0','0','0');</v>
      </c>
    </row>
    <row r="132" spans="1:55" x14ac:dyDescent="0.25">
      <c r="A132" s="18">
        <v>20</v>
      </c>
      <c r="B132" s="73">
        <v>491</v>
      </c>
      <c r="C132" s="20">
        <v>0</v>
      </c>
      <c r="D132" s="103">
        <v>9.85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30"/>
        <v>UPDATE `WarStormer` SET `TrainingTime`='491' WHERE `Level`='20';</v>
      </c>
      <c r="S132" t="str">
        <f t="shared" si="37"/>
        <v>UPDATE `WarStormer` SET `MightBonus`='0' WHERE `Level`='20';</v>
      </c>
      <c r="T132" t="str">
        <f t="shared" si="37"/>
        <v>UPDATE `WarStormer` SET `Attack`='9.85' WHERE `Level`='20';</v>
      </c>
      <c r="U132" t="str">
        <f t="shared" si="37"/>
        <v>UPDATE `WarStormer` SET `Defend`='4.95' WHERE `Level`='20';</v>
      </c>
      <c r="V132" t="str">
        <f t="shared" si="37"/>
        <v>UPDATE `WarStormer` SET `Health`='23.85' WHERE `Level`='20';</v>
      </c>
      <c r="W132" t="str">
        <f t="shared" si="37"/>
        <v>UPDATE `WarStormer` SET `FoodCost`='0' WHERE `Level`='20';</v>
      </c>
      <c r="X132" t="str">
        <f t="shared" si="37"/>
        <v>UPDATE `WarStormer` SET `WoodCost`='0' WHERE `Level`='20';</v>
      </c>
      <c r="Y132" t="str">
        <f t="shared" si="37"/>
        <v>UPDATE `WarStormer` SET `StoneCost`='0' WHERE `Level`='20';</v>
      </c>
      <c r="Z132" t="str">
        <f t="shared" si="37"/>
        <v>UPDATE `WarStormer` SET `MetalCost`='0' WHERE `Level`='20';</v>
      </c>
      <c r="AA132" t="str">
        <f t="shared" si="37"/>
        <v>UPDATE `WarStormer` SET `TimeMin`='0' WHERE `Level`='20';</v>
      </c>
      <c r="AB132" t="str">
        <f t="shared" si="37"/>
        <v>UPDATE `WarStormer` SET `TimeInt`='0' WHERE `Level`='20';</v>
      </c>
      <c r="AC132" t="str">
        <f t="shared" si="37"/>
        <v>UPDATE `WarStormer` SET `Required`='' WHERE `Level`='20';</v>
      </c>
      <c r="AD132" t="str">
        <f t="shared" si="37"/>
        <v>UPDATE `WarStormer` SET `Required_ID`='0' WHERE `Level`='20';</v>
      </c>
      <c r="AE132" t="str">
        <f t="shared" si="37"/>
        <v>UPDATE `WarStormer` SET `RequiredLevel`='0' WHERE `Level`='20';</v>
      </c>
      <c r="AK132" t="s">
        <v>399</v>
      </c>
      <c r="AL132" t="str">
        <f t="shared" si="34"/>
        <v>'20',</v>
      </c>
      <c r="AM132" t="str">
        <f t="shared" si="34"/>
        <v>'491',</v>
      </c>
      <c r="AN132" t="str">
        <f t="shared" si="34"/>
        <v>'0',</v>
      </c>
      <c r="AO132" t="str">
        <f t="shared" si="34"/>
        <v>'9.85',</v>
      </c>
      <c r="AP132" t="str">
        <f t="shared" si="34"/>
        <v>'4.95',</v>
      </c>
      <c r="AQ132" t="str">
        <f t="shared" si="34"/>
        <v>'23.85',</v>
      </c>
      <c r="AR132" t="str">
        <f t="shared" si="34"/>
        <v>'0',</v>
      </c>
      <c r="AS132" t="str">
        <f t="shared" si="34"/>
        <v>'0',</v>
      </c>
      <c r="AT132" t="str">
        <f t="shared" si="34"/>
        <v>'0',</v>
      </c>
      <c r="AU132" t="str">
        <f t="shared" si="34"/>
        <v>'0',</v>
      </c>
      <c r="AV132" t="str">
        <f t="shared" si="34"/>
        <v>'0',</v>
      </c>
      <c r="AW132" t="str">
        <f t="shared" si="34"/>
        <v>'0',</v>
      </c>
      <c r="AX132" t="str">
        <f t="shared" si="34"/>
        <v>'',</v>
      </c>
      <c r="AY132" t="str">
        <f t="shared" si="34"/>
        <v>'0',</v>
      </c>
      <c r="AZ132" t="str">
        <f t="shared" si="34"/>
        <v>'0',</v>
      </c>
      <c r="BA132" t="str">
        <f t="shared" si="35"/>
        <v>'0');</v>
      </c>
      <c r="BC13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('20','491','0','9.85','4.95','23.85','0','0','0','0','0','0','','0','0','0');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W34" workbookViewId="0">
      <selection activeCell="AK34" sqref="AK34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13.42578125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21</v>
      </c>
      <c r="B3" s="26" t="s">
        <v>137</v>
      </c>
      <c r="C3" s="26" t="s">
        <v>354</v>
      </c>
      <c r="D3" s="24">
        <v>2</v>
      </c>
      <c r="E3" s="24">
        <v>1</v>
      </c>
      <c r="F3" s="25">
        <v>3</v>
      </c>
      <c r="G3" s="25">
        <v>80</v>
      </c>
      <c r="H3" s="25">
        <v>2</v>
      </c>
      <c r="I3" s="25">
        <v>1</v>
      </c>
      <c r="J3" s="25">
        <v>2</v>
      </c>
      <c r="K3" s="87">
        <v>30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42" ht="30" x14ac:dyDescent="0.25">
      <c r="A4">
        <v>22</v>
      </c>
      <c r="B4" s="26" t="s">
        <v>138</v>
      </c>
      <c r="C4" s="26" t="s">
        <v>355</v>
      </c>
      <c r="D4" s="24">
        <v>3</v>
      </c>
      <c r="E4" s="24">
        <v>2</v>
      </c>
      <c r="F4" s="25">
        <v>5</v>
      </c>
      <c r="G4" s="25">
        <v>100</v>
      </c>
      <c r="H4" s="25">
        <v>2</v>
      </c>
      <c r="I4" s="25">
        <v>1</v>
      </c>
      <c r="J4" s="25">
        <v>8</v>
      </c>
      <c r="K4" s="88">
        <v>34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42" x14ac:dyDescent="0.25">
      <c r="A5">
        <v>23</v>
      </c>
      <c r="B5" s="26" t="s">
        <v>139</v>
      </c>
      <c r="C5" s="26" t="s">
        <v>356</v>
      </c>
      <c r="D5" s="24">
        <v>5</v>
      </c>
      <c r="E5" s="24">
        <v>3</v>
      </c>
      <c r="F5" s="25">
        <v>7</v>
      </c>
      <c r="G5" s="25">
        <v>200</v>
      </c>
      <c r="H5" s="25">
        <v>2</v>
      </c>
      <c r="I5" s="25">
        <v>1</v>
      </c>
      <c r="J5" s="25">
        <v>24</v>
      </c>
      <c r="K5" s="88">
        <v>40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42" x14ac:dyDescent="0.25">
      <c r="A6">
        <v>24</v>
      </c>
      <c r="B6" s="26" t="s">
        <v>140</v>
      </c>
      <c r="C6" s="26" t="s">
        <v>353</v>
      </c>
      <c r="D6" s="24">
        <v>7</v>
      </c>
      <c r="E6" s="24">
        <v>4</v>
      </c>
      <c r="F6" s="25">
        <v>9</v>
      </c>
      <c r="G6" s="25">
        <v>400</v>
      </c>
      <c r="H6" s="25">
        <v>2</v>
      </c>
      <c r="I6" s="25">
        <v>1</v>
      </c>
      <c r="J6" s="25">
        <v>120</v>
      </c>
      <c r="K6" s="88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42" s="7" customFormat="1" x14ac:dyDescent="0.25">
      <c r="A8" s="7" t="s">
        <v>136</v>
      </c>
      <c r="B8" s="7" t="s">
        <v>357</v>
      </c>
      <c r="C8" s="7" t="s">
        <v>9</v>
      </c>
      <c r="K8" s="90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392</v>
      </c>
    </row>
    <row r="10" spans="1:42" x14ac:dyDescent="0.25">
      <c r="A10" s="6">
        <v>1</v>
      </c>
      <c r="B10" s="9">
        <v>80</v>
      </c>
      <c r="C10" s="6">
        <v>1515</v>
      </c>
      <c r="D10" s="6">
        <v>1225</v>
      </c>
      <c r="E10" s="6">
        <v>935</v>
      </c>
      <c r="F10" s="6">
        <v>515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`ranged` SET `MightBonus`='80' WHERE `Level`='1';</v>
      </c>
      <c r="O10" t="str">
        <f t="shared" ref="O10:W25" si="1">CONCATENATE($M$9,C$9,$M$10,C10,$M$11,$A10,$M$12)</f>
        <v>UPDATE `ranged` SET `FoodCost`='1515' WHERE `Level`='1';</v>
      </c>
      <c r="P10" t="str">
        <f t="shared" si="1"/>
        <v>UPDATE `ranged` SET `WoodCost`='1225' WHERE `Level`='1';</v>
      </c>
      <c r="Q10" t="str">
        <f t="shared" si="1"/>
        <v>UPDATE `ranged` SET `StoneCost`='935' WHERE `Level`='1';</v>
      </c>
      <c r="R10" t="str">
        <f t="shared" si="1"/>
        <v>UPDATE `ranged` SET `MetalCost`='515' WHERE `Level`='1';</v>
      </c>
      <c r="S10" t="str">
        <f t="shared" si="1"/>
        <v>UPDATE `ranged` SET `TimeMin`='03m:00' WHERE `Level`='1';</v>
      </c>
      <c r="T10" t="str">
        <f t="shared" si="1"/>
        <v>UPDATE `ranged` SET `TimeInt`='180' WHERE `Level`='1';</v>
      </c>
      <c r="U10" t="str">
        <f t="shared" si="1"/>
        <v>UPDATE `ranged` SET `Required`='' WHERE `Level`='1';</v>
      </c>
      <c r="V10" t="str">
        <f t="shared" si="1"/>
        <v>UPDATE `ranged` SET `Unlock`='' WHERE `Level`='1';</v>
      </c>
      <c r="W10" t="str">
        <f t="shared" si="1"/>
        <v>UPDATE `ranged` SET `Unlock_ID`='0' WHERE `Level`='1';</v>
      </c>
      <c r="AC10" t="s">
        <v>392</v>
      </c>
      <c r="AD10" t="str">
        <f>CONCATENATE("'",A10,"',")</f>
        <v>'1',</v>
      </c>
      <c r="AE10" t="str">
        <f>CONCATENATE("'",B10,"',")</f>
        <v>'80',</v>
      </c>
      <c r="AF10" t="str">
        <f t="shared" ref="AF10:AM10" si="2">CONCATENATE("'",C10,"',")</f>
        <v>'1515',</v>
      </c>
      <c r="AG10" t="str">
        <f t="shared" si="2"/>
        <v>'1225',</v>
      </c>
      <c r="AH10" t="str">
        <f t="shared" si="2"/>
        <v>'935',</v>
      </c>
      <c r="AI10" t="str">
        <f t="shared" si="2"/>
        <v>'515',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`ranged`(`Level`, `MightBonus`, `FoodCost`, `WoodCost`, `StoneCost`, `MetalCost`, `TimeMin`, `TimeInt`, `Required`, `Unlock`, `Unlock_ID`) VALUES ('1','80','1515','1225','935','515','03m:00','180','','','0');</v>
      </c>
    </row>
    <row r="11" spans="1:42" x14ac:dyDescent="0.25">
      <c r="A11" s="6">
        <v>2</v>
      </c>
      <c r="B11" s="9">
        <v>123</v>
      </c>
      <c r="C11" s="6">
        <v>2275</v>
      </c>
      <c r="D11" s="6">
        <v>1840</v>
      </c>
      <c r="E11" s="6">
        <v>1405</v>
      </c>
      <c r="F11" s="6">
        <v>825</v>
      </c>
      <c r="G11" s="67" t="s">
        <v>190</v>
      </c>
      <c r="H11" s="43">
        <v>270</v>
      </c>
      <c r="I11" s="6"/>
      <c r="J11" s="12" t="s">
        <v>137</v>
      </c>
      <c r="K11" s="91">
        <v>21</v>
      </c>
      <c r="M11" s="101" t="s">
        <v>176</v>
      </c>
      <c r="N11" t="str">
        <f t="shared" si="0"/>
        <v>UPDATE `ranged` SET `MightBonus`='123' WHERE `Level`='2';</v>
      </c>
      <c r="O11" t="str">
        <f t="shared" si="1"/>
        <v>UPDATE `ranged` SET `FoodCost`='2275' WHERE `Level`='2';</v>
      </c>
      <c r="P11" t="str">
        <f t="shared" si="1"/>
        <v>UPDATE `ranged` SET `WoodCost`='1840' WHERE `Level`='2';</v>
      </c>
      <c r="Q11" t="str">
        <f t="shared" si="1"/>
        <v>UPDATE `ranged` SET `StoneCost`='1405' WHERE `Level`='2';</v>
      </c>
      <c r="R11" t="str">
        <f t="shared" si="1"/>
        <v>UPDATE `ranged` SET `MetalCost`='825' WHERE `Level`='2';</v>
      </c>
      <c r="S11" t="str">
        <f t="shared" si="1"/>
        <v>UPDATE `ranged` SET `TimeMin`='04m:30' WHERE `Level`='2';</v>
      </c>
      <c r="T11" t="str">
        <f t="shared" si="1"/>
        <v>UPDATE `ranged` SET `TimeInt`='270' WHERE `Level`='2';</v>
      </c>
      <c r="U11" t="str">
        <f t="shared" si="1"/>
        <v>UPDATE `ranged` SET `Required`='' WHERE `Level`='2';</v>
      </c>
      <c r="V11" t="str">
        <f t="shared" si="1"/>
        <v>UPDATE `ranged` SET `Unlock`='Slingshot' WHERE `Level`='2';</v>
      </c>
      <c r="W11" t="str">
        <f t="shared" si="1"/>
        <v>UPDATE `ranged` SET `Unlock_ID`='21' WHERE `Level`='2';</v>
      </c>
      <c r="AC11" t="s">
        <v>392</v>
      </c>
      <c r="AD11" t="str">
        <f t="shared" ref="AD11:AD29" si="3">CONCATENATE("'",A11,"',")</f>
        <v>'2',</v>
      </c>
      <c r="AE11" t="str">
        <f t="shared" ref="AE11:AE29" si="4">CONCATENATE("'",B11,"',")</f>
        <v>'123',</v>
      </c>
      <c r="AF11" t="str">
        <f t="shared" ref="AF11:AF29" si="5">CONCATENATE("'",C11,"',")</f>
        <v>'2275',</v>
      </c>
      <c r="AG11" t="str">
        <f t="shared" ref="AG11:AG29" si="6">CONCATENATE("'",D11,"',")</f>
        <v>'1840',</v>
      </c>
      <c r="AH11" t="str">
        <f t="shared" ref="AH11:AH29" si="7">CONCATENATE("'",E11,"',")</f>
        <v>'1405',</v>
      </c>
      <c r="AI11" t="str">
        <f t="shared" ref="AI11:AI29" si="8">CONCATENATE("'",F11,"',")</f>
        <v>'825',</v>
      </c>
      <c r="AJ11" t="str">
        <f t="shared" ref="AJ11:AJ29" si="9">CONCATENATE("'",G11,"',")</f>
        <v>'04m:30',</v>
      </c>
      <c r="AK11" t="str">
        <f t="shared" ref="AK11:AK29" si="10">CONCATENATE("'",H11,"',")</f>
        <v>'270',</v>
      </c>
      <c r="AL11" t="str">
        <f t="shared" ref="AL11:AL29" si="11">CONCATENATE("'",I11,"',")</f>
        <v>'',</v>
      </c>
      <c r="AM11" t="str">
        <f t="shared" ref="AM11:AM29" si="12">CONCATENATE("'",J11,"',")</f>
        <v>'Slingshot',</v>
      </c>
      <c r="AN11" t="str">
        <f t="shared" ref="AN11:AN29" si="13">CONCATENATE("'",K11,"');")</f>
        <v>'21');</v>
      </c>
      <c r="AP11" t="str">
        <f t="shared" ref="AP11:AP29" si="14">CONCATENATE(AC11,AD11,AE11,AF11,AG11,AH11,AI11,AJ11,AK11,AL11,AM11,AN11)</f>
        <v>INSERT INTO `ranged`(`Level`, `MightBonus`, `FoodCost`, `WoodCost`, `StoneCost`, `MetalCost`, `TimeMin`, `TimeInt`, `Required`, `Unlock`, `Unlock_ID`) VALUES ('2','123','2275','1840','1405','825','04m:30','270','','Slingshot','21');</v>
      </c>
    </row>
    <row r="12" spans="1:42" x14ac:dyDescent="0.25">
      <c r="A12" s="6">
        <v>3</v>
      </c>
      <c r="B12" s="9">
        <v>187</v>
      </c>
      <c r="C12" s="6">
        <v>3425</v>
      </c>
      <c r="D12" s="6">
        <v>2763</v>
      </c>
      <c r="E12" s="6">
        <v>2110</v>
      </c>
      <c r="F12" s="6">
        <v>1240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`ranged` SET `MightBonus`='187' WHERE `Level`='3';</v>
      </c>
      <c r="O12" t="str">
        <f t="shared" si="1"/>
        <v>UPDATE `ranged` SET `FoodCost`='3425' WHERE `Level`='3';</v>
      </c>
      <c r="P12" t="str">
        <f t="shared" si="1"/>
        <v>UPDATE `ranged` SET `WoodCost`='2763' WHERE `Level`='3';</v>
      </c>
      <c r="Q12" t="str">
        <f t="shared" si="1"/>
        <v>UPDATE `ranged` SET `StoneCost`='2110' WHERE `Level`='3';</v>
      </c>
      <c r="R12" t="str">
        <f t="shared" si="1"/>
        <v>UPDATE `ranged` SET `MetalCost`='1240' WHERE `Level`='3';</v>
      </c>
      <c r="S12" t="str">
        <f t="shared" si="1"/>
        <v>UPDATE `ranged` SET `TimeMin`='06m:45' WHERE `Level`='3';</v>
      </c>
      <c r="T12" t="str">
        <f t="shared" si="1"/>
        <v>UPDATE `ranged` SET `TimeInt`='405' WHERE `Level`='3';</v>
      </c>
      <c r="U12" t="str">
        <f t="shared" si="1"/>
        <v>UPDATE `ranged` SET `Required`='' WHERE `Level`='3';</v>
      </c>
      <c r="V12" t="str">
        <f t="shared" si="1"/>
        <v>UPDATE `ranged` SET `Unlock`='' WHERE `Level`='3';</v>
      </c>
      <c r="W12" t="str">
        <f t="shared" si="1"/>
        <v>UPDATE `ranged` SET `Unlock_ID`='0' WHERE `Level`='3';</v>
      </c>
      <c r="AC12" t="s">
        <v>392</v>
      </c>
      <c r="AD12" t="str">
        <f t="shared" si="3"/>
        <v>'3',</v>
      </c>
      <c r="AE12" t="str">
        <f t="shared" si="4"/>
        <v>'187',</v>
      </c>
      <c r="AF12" t="str">
        <f t="shared" si="5"/>
        <v>'3425',</v>
      </c>
      <c r="AG12" t="str">
        <f t="shared" si="6"/>
        <v>'2763',</v>
      </c>
      <c r="AH12" t="str">
        <f t="shared" si="7"/>
        <v>'2110',</v>
      </c>
      <c r="AI12" t="str">
        <f t="shared" si="8"/>
        <v>'1240',</v>
      </c>
      <c r="AJ12" t="str">
        <f t="shared" si="9"/>
        <v>'06m:45',</v>
      </c>
      <c r="AK12" t="str">
        <f t="shared" si="10"/>
        <v>'405',</v>
      </c>
      <c r="AL12" t="str">
        <f t="shared" si="11"/>
        <v>'',</v>
      </c>
      <c r="AM12" t="str">
        <f t="shared" si="12"/>
        <v>'',</v>
      </c>
      <c r="AN12" t="str">
        <f t="shared" si="13"/>
        <v>'0');</v>
      </c>
      <c r="AP12" t="str">
        <f t="shared" si="14"/>
        <v>INSERT INTO `ranged`(`Level`, `MightBonus`, `FoodCost`, `WoodCost`, `StoneCost`, `MetalCost`, `TimeMin`, `TimeInt`, `Required`, `Unlock`, `Unlock_ID`) VALUES ('3','187','3425','2763','2110','1240','06m:45','405','','','0');</v>
      </c>
    </row>
    <row r="13" spans="1:42" x14ac:dyDescent="0.25">
      <c r="A13" s="6">
        <v>4</v>
      </c>
      <c r="B13" s="9">
        <v>378</v>
      </c>
      <c r="C13" s="6">
        <v>6855</v>
      </c>
      <c r="D13" s="6">
        <v>5531</v>
      </c>
      <c r="E13" s="6">
        <v>4225</v>
      </c>
      <c r="F13" s="6">
        <v>2485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`ranged` SET `MightBonus`='378' WHERE `Level`='4';</v>
      </c>
      <c r="O13" t="str">
        <f t="shared" si="1"/>
        <v>UPDATE `ranged` SET `FoodCost`='6855' WHERE `Level`='4';</v>
      </c>
      <c r="P13" t="str">
        <f t="shared" si="1"/>
        <v>UPDATE `ranged` SET `WoodCost`='5531' WHERE `Level`='4';</v>
      </c>
      <c r="Q13" t="str">
        <f t="shared" si="1"/>
        <v>UPDATE `ranged` SET `StoneCost`='4225' WHERE `Level`='4';</v>
      </c>
      <c r="R13" t="str">
        <f t="shared" si="1"/>
        <v>UPDATE `ranged` SET `MetalCost`='2485' WHERE `Level`='4';</v>
      </c>
      <c r="S13" t="str">
        <f t="shared" si="1"/>
        <v>UPDATE `ranged` SET `TimeMin`='13m:30' WHERE `Level`='4';</v>
      </c>
      <c r="T13" t="str">
        <f t="shared" si="1"/>
        <v>UPDATE `ranged` SET `TimeInt`='810' WHERE `Level`='4';</v>
      </c>
      <c r="U13" t="str">
        <f t="shared" si="1"/>
        <v>UPDATE `ranged` SET `Required`='' WHERE `Level`='4';</v>
      </c>
      <c r="V13" t="str">
        <f t="shared" si="1"/>
        <v>UPDATE `ranged` SET `Unlock`='' WHERE `Level`='4';</v>
      </c>
      <c r="W13" t="str">
        <f t="shared" si="1"/>
        <v>UPDATE `ranged` SET `Unlock_ID`='0' WHERE `Level`='4';</v>
      </c>
      <c r="AC13" t="s">
        <v>392</v>
      </c>
      <c r="AD13" t="str">
        <f t="shared" si="3"/>
        <v>'4',</v>
      </c>
      <c r="AE13" t="str">
        <f t="shared" si="4"/>
        <v>'378',</v>
      </c>
      <c r="AF13" t="str">
        <f t="shared" si="5"/>
        <v>'6855',</v>
      </c>
      <c r="AG13" t="str">
        <f t="shared" si="6"/>
        <v>'5531',</v>
      </c>
      <c r="AH13" t="str">
        <f t="shared" si="7"/>
        <v>'4225',</v>
      </c>
      <c r="AI13" t="str">
        <f t="shared" si="8"/>
        <v>'2485',</v>
      </c>
      <c r="AJ13" t="str">
        <f t="shared" si="9"/>
        <v>'13m:30',</v>
      </c>
      <c r="AK13" t="str">
        <f t="shared" si="10"/>
        <v>'810',</v>
      </c>
      <c r="AL13" t="str">
        <f t="shared" si="11"/>
        <v>'',</v>
      </c>
      <c r="AM13" t="str">
        <f t="shared" si="12"/>
        <v>'',</v>
      </c>
      <c r="AN13" t="str">
        <f t="shared" si="13"/>
        <v>'0');</v>
      </c>
      <c r="AP13" t="str">
        <f t="shared" si="14"/>
        <v>INSERT INTO `ranged`(`Level`, `MightBonus`, `FoodCost`, `WoodCost`, `StoneCost`, `MetalCost`, `TimeMin`, `TimeInt`, `Required`, `Unlock`, `Unlock_ID`) VALUES ('4','378','6855','5531','4225','2485','13m:30','810','','','0');</v>
      </c>
    </row>
    <row r="14" spans="1:42" x14ac:dyDescent="0.25">
      <c r="A14" s="6">
        <v>5</v>
      </c>
      <c r="B14" s="9">
        <v>569</v>
      </c>
      <c r="C14" s="6">
        <v>10285</v>
      </c>
      <c r="D14" s="6">
        <v>8299</v>
      </c>
      <c r="E14" s="6">
        <v>6340</v>
      </c>
      <c r="F14" s="6">
        <v>3730</v>
      </c>
      <c r="G14" s="67" t="s">
        <v>193</v>
      </c>
      <c r="H14" s="43">
        <v>1215</v>
      </c>
      <c r="I14" s="6"/>
      <c r="J14" s="12" t="s">
        <v>138</v>
      </c>
      <c r="K14" s="91">
        <v>22</v>
      </c>
      <c r="N14" t="str">
        <f t="shared" si="0"/>
        <v>UPDATE `ranged` SET `MightBonus`='569' WHERE `Level`='5';</v>
      </c>
      <c r="O14" t="str">
        <f t="shared" si="1"/>
        <v>UPDATE `ranged` SET `FoodCost`='10285' WHERE `Level`='5';</v>
      </c>
      <c r="P14" t="str">
        <f t="shared" si="1"/>
        <v>UPDATE `ranged` SET `WoodCost`='8299' WHERE `Level`='5';</v>
      </c>
      <c r="Q14" t="str">
        <f t="shared" si="1"/>
        <v>UPDATE `ranged` SET `StoneCost`='6340' WHERE `Level`='5';</v>
      </c>
      <c r="R14" t="str">
        <f t="shared" si="1"/>
        <v>UPDATE `ranged` SET `MetalCost`='3730' WHERE `Level`='5';</v>
      </c>
      <c r="S14" t="str">
        <f t="shared" si="1"/>
        <v>UPDATE `ranged` SET `TimeMin`='20m:15' WHERE `Level`='5';</v>
      </c>
      <c r="T14" t="str">
        <f t="shared" si="1"/>
        <v>UPDATE `ranged` SET `TimeInt`='1215' WHERE `Level`='5';</v>
      </c>
      <c r="U14" t="str">
        <f t="shared" si="1"/>
        <v>UPDATE `ranged` SET `Required`='' WHERE `Level`='5';</v>
      </c>
      <c r="V14" t="str">
        <f t="shared" si="1"/>
        <v>UPDATE `ranged` SET `Unlock`='Sharpshooter' WHERE `Level`='5';</v>
      </c>
      <c r="W14" t="str">
        <f t="shared" si="1"/>
        <v>UPDATE `ranged` SET `Unlock_ID`='22' WHERE `Level`='5';</v>
      </c>
      <c r="AC14" t="s">
        <v>392</v>
      </c>
      <c r="AD14" t="str">
        <f t="shared" si="3"/>
        <v>'5',</v>
      </c>
      <c r="AE14" t="str">
        <f t="shared" si="4"/>
        <v>'569',</v>
      </c>
      <c r="AF14" t="str">
        <f t="shared" si="5"/>
        <v>'10285',</v>
      </c>
      <c r="AG14" t="str">
        <f t="shared" si="6"/>
        <v>'8299',</v>
      </c>
      <c r="AH14" t="str">
        <f t="shared" si="7"/>
        <v>'6340',</v>
      </c>
      <c r="AI14" t="str">
        <f t="shared" si="8"/>
        <v>'3730',</v>
      </c>
      <c r="AJ14" t="str">
        <f t="shared" si="9"/>
        <v>'20m:15',</v>
      </c>
      <c r="AK14" t="str">
        <f t="shared" si="10"/>
        <v>'1215',</v>
      </c>
      <c r="AL14" t="str">
        <f t="shared" si="11"/>
        <v>'',</v>
      </c>
      <c r="AM14" t="str">
        <f t="shared" si="12"/>
        <v>'Sharpshooter',</v>
      </c>
      <c r="AN14" t="str">
        <f t="shared" si="13"/>
        <v>'22');</v>
      </c>
      <c r="AP14" t="str">
        <f t="shared" si="14"/>
        <v>INSERT INTO `ranged`(`Level`, `MightBonus`, `FoodCost`, `WoodCost`, `StoneCost`, `MetalCost`, `TimeMin`, `TimeInt`, `Required`, `Unlock`, `Unlock_ID`) VALUES ('5','569','10285','8299','6340','3730','20m:15','1215','','Sharpshooter','22');</v>
      </c>
    </row>
    <row r="15" spans="1:42" x14ac:dyDescent="0.25">
      <c r="A15" s="6">
        <v>6</v>
      </c>
      <c r="B15" s="9">
        <v>1143</v>
      </c>
      <c r="C15" s="6">
        <v>20575</v>
      </c>
      <c r="D15" s="6">
        <v>16603</v>
      </c>
      <c r="E15" s="6">
        <v>12685</v>
      </c>
      <c r="F15" s="6">
        <v>7485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`ranged` SET `MightBonus`='1143' WHERE `Level`='6';</v>
      </c>
      <c r="O15" t="str">
        <f t="shared" si="1"/>
        <v>UPDATE `ranged` SET `FoodCost`='20575' WHERE `Level`='6';</v>
      </c>
      <c r="P15" t="str">
        <f t="shared" si="1"/>
        <v>UPDATE `ranged` SET `WoodCost`='16603' WHERE `Level`='6';</v>
      </c>
      <c r="Q15" t="str">
        <f t="shared" si="1"/>
        <v>UPDATE `ranged` SET `StoneCost`='12685' WHERE `Level`='6';</v>
      </c>
      <c r="R15" t="str">
        <f t="shared" si="1"/>
        <v>UPDATE `ranged` SET `MetalCost`='7485' WHERE `Level`='6';</v>
      </c>
      <c r="S15" t="str">
        <f t="shared" si="1"/>
        <v>UPDATE `ranged` SET `TimeMin`='40m:30' WHERE `Level`='6';</v>
      </c>
      <c r="T15" t="str">
        <f t="shared" si="1"/>
        <v>UPDATE `ranged` SET `TimeInt`='2430' WHERE `Level`='6';</v>
      </c>
      <c r="U15" t="str">
        <f t="shared" si="1"/>
        <v>UPDATE `ranged` SET `Required`='' WHERE `Level`='6';</v>
      </c>
      <c r="V15" t="str">
        <f t="shared" si="1"/>
        <v>UPDATE `ranged` SET `Unlock`='' WHERE `Level`='6';</v>
      </c>
      <c r="W15" t="str">
        <f t="shared" si="1"/>
        <v>UPDATE `ranged` SET `Unlock_ID`='0' WHERE `Level`='6';</v>
      </c>
      <c r="AC15" t="s">
        <v>392</v>
      </c>
      <c r="AD15" t="str">
        <f t="shared" si="3"/>
        <v>'6',</v>
      </c>
      <c r="AE15" t="str">
        <f t="shared" si="4"/>
        <v>'1143',</v>
      </c>
      <c r="AF15" t="str">
        <f t="shared" si="5"/>
        <v>'20575',</v>
      </c>
      <c r="AG15" t="str">
        <f t="shared" si="6"/>
        <v>'16603',</v>
      </c>
      <c r="AH15" t="str">
        <f t="shared" si="7"/>
        <v>'12685',</v>
      </c>
      <c r="AI15" t="str">
        <f t="shared" si="8"/>
        <v>'7485',</v>
      </c>
      <c r="AJ15" t="str">
        <f t="shared" si="9"/>
        <v>'40m:30',</v>
      </c>
      <c r="AK15" t="str">
        <f t="shared" si="10"/>
        <v>'2430',</v>
      </c>
      <c r="AL15" t="str">
        <f t="shared" si="11"/>
        <v>'',</v>
      </c>
      <c r="AM15" t="str">
        <f t="shared" si="12"/>
        <v>'',</v>
      </c>
      <c r="AN15" t="str">
        <f t="shared" si="13"/>
        <v>'0');</v>
      </c>
      <c r="AP15" t="str">
        <f t="shared" si="14"/>
        <v>INSERT INTO `ranged`(`Level`, `MightBonus`, `FoodCost`, `WoodCost`, `StoneCost`, `MetalCost`, `TimeMin`, `TimeInt`, `Required`, `Unlock`, `Unlock_ID`) VALUES ('6','1143','20575','16603','12685','7485','40m:30','2430','','','0');</v>
      </c>
    </row>
    <row r="16" spans="1:42" x14ac:dyDescent="0.25">
      <c r="A16" s="6">
        <v>7</v>
      </c>
      <c r="B16" s="9">
        <v>1717</v>
      </c>
      <c r="C16" s="6">
        <v>30865</v>
      </c>
      <c r="D16" s="6">
        <v>24907</v>
      </c>
      <c r="E16" s="6">
        <v>19030</v>
      </c>
      <c r="F16" s="6">
        <v>11230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`ranged` SET `MightBonus`='1717' WHERE `Level`='7';</v>
      </c>
      <c r="O16" t="str">
        <f t="shared" si="1"/>
        <v>UPDATE `ranged` SET `FoodCost`='30865' WHERE `Level`='7';</v>
      </c>
      <c r="P16" t="str">
        <f t="shared" si="1"/>
        <v>UPDATE `ranged` SET `WoodCost`='24907' WHERE `Level`='7';</v>
      </c>
      <c r="Q16" t="str">
        <f t="shared" si="1"/>
        <v>UPDATE `ranged` SET `StoneCost`='19030' WHERE `Level`='7';</v>
      </c>
      <c r="R16" t="str">
        <f t="shared" si="1"/>
        <v>UPDATE `ranged` SET `MetalCost`='11230' WHERE `Level`='7';</v>
      </c>
      <c r="S16" t="str">
        <f t="shared" si="1"/>
        <v>UPDATE `ranged` SET `TimeMin`='1h:00m:45' WHERE `Level`='7';</v>
      </c>
      <c r="T16" t="str">
        <f t="shared" si="1"/>
        <v>UPDATE `ranged` SET `TimeInt`='3645' WHERE `Level`='7';</v>
      </c>
      <c r="U16" t="str">
        <f t="shared" si="1"/>
        <v>UPDATE `ranged` SET `Required`='' WHERE `Level`='7';</v>
      </c>
      <c r="V16" t="str">
        <f t="shared" si="1"/>
        <v>UPDATE `ranged` SET `Unlock`='' WHERE `Level`='7';</v>
      </c>
      <c r="W16" t="str">
        <f t="shared" si="1"/>
        <v>UPDATE `ranged` SET `Unlock_ID`='0' WHERE `Level`='7';</v>
      </c>
      <c r="AC16" t="s">
        <v>392</v>
      </c>
      <c r="AD16" t="str">
        <f t="shared" si="3"/>
        <v>'7',</v>
      </c>
      <c r="AE16" t="str">
        <f t="shared" si="4"/>
        <v>'1717',</v>
      </c>
      <c r="AF16" t="str">
        <f t="shared" si="5"/>
        <v>'30865',</v>
      </c>
      <c r="AG16" t="str">
        <f t="shared" si="6"/>
        <v>'24907',</v>
      </c>
      <c r="AH16" t="str">
        <f t="shared" si="7"/>
        <v>'19030',</v>
      </c>
      <c r="AI16" t="str">
        <f t="shared" si="8"/>
        <v>'11230',</v>
      </c>
      <c r="AJ16" t="str">
        <f t="shared" si="9"/>
        <v>'1h:00m:45',</v>
      </c>
      <c r="AK16" t="str">
        <f t="shared" si="10"/>
        <v>'3645',</v>
      </c>
      <c r="AL16" t="str">
        <f t="shared" si="11"/>
        <v>'',</v>
      </c>
      <c r="AM16" t="str">
        <f t="shared" si="12"/>
        <v>'',</v>
      </c>
      <c r="AN16" t="str">
        <f t="shared" si="13"/>
        <v>'0');</v>
      </c>
      <c r="AP16" t="str">
        <f t="shared" si="14"/>
        <v>INSERT INTO `ranged`(`Level`, `MightBonus`, `FoodCost`, `WoodCost`, `StoneCost`, `MetalCost`, `TimeMin`, `TimeInt`, `Required`, `Unlock`, `Unlock_ID`) VALUES ('7','1717','30865','24907','19030','11230','1h:00m:45','3645','','','0');</v>
      </c>
    </row>
    <row r="17" spans="1:42" x14ac:dyDescent="0.25">
      <c r="A17" s="6">
        <v>8</v>
      </c>
      <c r="B17" s="9">
        <v>3438</v>
      </c>
      <c r="C17" s="6">
        <v>61735</v>
      </c>
      <c r="D17" s="6">
        <v>49819</v>
      </c>
      <c r="E17" s="6">
        <v>38065</v>
      </c>
      <c r="F17" s="6">
        <v>22465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`ranged` SET `MightBonus`='3438' WHERE `Level`='8';</v>
      </c>
      <c r="O17" t="str">
        <f t="shared" si="1"/>
        <v>UPDATE `ranged` SET `FoodCost`='61735' WHERE `Level`='8';</v>
      </c>
      <c r="P17" t="str">
        <f t="shared" si="1"/>
        <v>UPDATE `ranged` SET `WoodCost`='49819' WHERE `Level`='8';</v>
      </c>
      <c r="Q17" t="str">
        <f t="shared" si="1"/>
        <v>UPDATE `ranged` SET `StoneCost`='38065' WHERE `Level`='8';</v>
      </c>
      <c r="R17" t="str">
        <f t="shared" si="1"/>
        <v>UPDATE `ranged` SET `MetalCost`='22465' WHERE `Level`='8';</v>
      </c>
      <c r="S17" t="str">
        <f t="shared" si="1"/>
        <v>UPDATE `ranged` SET `TimeMin`='2h:01m:30' WHERE `Level`='8';</v>
      </c>
      <c r="T17" t="str">
        <f t="shared" si="1"/>
        <v>UPDATE `ranged` SET `TimeInt`='7290' WHERE `Level`='8';</v>
      </c>
      <c r="U17" t="str">
        <f t="shared" si="1"/>
        <v>UPDATE `ranged` SET `Required`='' WHERE `Level`='8';</v>
      </c>
      <c r="V17" t="str">
        <f t="shared" si="1"/>
        <v>UPDATE `ranged` SET `Unlock`='' WHERE `Level`='8';</v>
      </c>
      <c r="W17" t="str">
        <f t="shared" si="1"/>
        <v>UPDATE `ranged` SET `Unlock_ID`='0' WHERE `Level`='8';</v>
      </c>
      <c r="AC17" t="s">
        <v>392</v>
      </c>
      <c r="AD17" t="str">
        <f t="shared" si="3"/>
        <v>'8',</v>
      </c>
      <c r="AE17" t="str">
        <f t="shared" si="4"/>
        <v>'3438',</v>
      </c>
      <c r="AF17" t="str">
        <f t="shared" si="5"/>
        <v>'61735',</v>
      </c>
      <c r="AG17" t="str">
        <f t="shared" si="6"/>
        <v>'49819',</v>
      </c>
      <c r="AH17" t="str">
        <f t="shared" si="7"/>
        <v>'38065',</v>
      </c>
      <c r="AI17" t="str">
        <f t="shared" si="8"/>
        <v>'22465',</v>
      </c>
      <c r="AJ17" t="str">
        <f t="shared" si="9"/>
        <v>'2h:01m:30',</v>
      </c>
      <c r="AK17" t="str">
        <f t="shared" si="10"/>
        <v>'7290',</v>
      </c>
      <c r="AL17" t="str">
        <f t="shared" si="11"/>
        <v>'',</v>
      </c>
      <c r="AM17" t="str">
        <f t="shared" si="12"/>
        <v>'',</v>
      </c>
      <c r="AN17" t="str">
        <f t="shared" si="13"/>
        <v>'0');</v>
      </c>
      <c r="AP17" t="str">
        <f t="shared" si="14"/>
        <v>INSERT INTO `ranged`(`Level`, `MightBonus`, `FoodCost`, `WoodCost`, `StoneCost`, `MetalCost`, `TimeMin`, `TimeInt`, `Required`, `Unlock`, `Unlock_ID`) VALUES ('8','3438','61735','49819','38065','22465','2h:01m:30','7290','','','0');</v>
      </c>
    </row>
    <row r="18" spans="1:42" x14ac:dyDescent="0.25">
      <c r="A18" s="6">
        <v>9</v>
      </c>
      <c r="B18" s="9">
        <v>5159</v>
      </c>
      <c r="C18" s="6">
        <v>92605</v>
      </c>
      <c r="D18" s="6">
        <v>74731</v>
      </c>
      <c r="E18" s="6">
        <v>57100</v>
      </c>
      <c r="F18" s="6">
        <v>33700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`ranged` SET `MightBonus`='5159' WHERE `Level`='9';</v>
      </c>
      <c r="O18" t="str">
        <f t="shared" si="1"/>
        <v>UPDATE `ranged` SET `FoodCost`='92605' WHERE `Level`='9';</v>
      </c>
      <c r="P18" t="str">
        <f t="shared" si="1"/>
        <v>UPDATE `ranged` SET `WoodCost`='74731' WHERE `Level`='9';</v>
      </c>
      <c r="Q18" t="str">
        <f t="shared" si="1"/>
        <v>UPDATE `ranged` SET `StoneCost`='57100' WHERE `Level`='9';</v>
      </c>
      <c r="R18" t="str">
        <f t="shared" si="1"/>
        <v>UPDATE `ranged` SET `MetalCost`='33700' WHERE `Level`='9';</v>
      </c>
      <c r="S18" t="str">
        <f t="shared" si="1"/>
        <v>UPDATE `ranged` SET `TimeMin`='3h:02m:15' WHERE `Level`='9';</v>
      </c>
      <c r="T18" t="str">
        <f t="shared" si="1"/>
        <v>UPDATE `ranged` SET `TimeInt`='10935' WHERE `Level`='9';</v>
      </c>
      <c r="U18" t="str">
        <f t="shared" si="1"/>
        <v>UPDATE `ranged` SET `Required`='' WHERE `Level`='9';</v>
      </c>
      <c r="V18" t="str">
        <f t="shared" si="1"/>
        <v>UPDATE `ranged` SET `Unlock`='' WHERE `Level`='9';</v>
      </c>
      <c r="W18" t="str">
        <f t="shared" si="1"/>
        <v>UPDATE `ranged` SET `Unlock_ID`='0' WHERE `Level`='9';</v>
      </c>
      <c r="AC18" t="s">
        <v>392</v>
      </c>
      <c r="AD18" t="str">
        <f t="shared" si="3"/>
        <v>'9',</v>
      </c>
      <c r="AE18" t="str">
        <f t="shared" si="4"/>
        <v>'5159',</v>
      </c>
      <c r="AF18" t="str">
        <f t="shared" si="5"/>
        <v>'92605',</v>
      </c>
      <c r="AG18" t="str">
        <f t="shared" si="6"/>
        <v>'74731',</v>
      </c>
      <c r="AH18" t="str">
        <f t="shared" si="7"/>
        <v>'57100',</v>
      </c>
      <c r="AI18" t="str">
        <f t="shared" si="8"/>
        <v>'33700',</v>
      </c>
      <c r="AJ18" t="str">
        <f t="shared" si="9"/>
        <v>'3h:02m:15',</v>
      </c>
      <c r="AK18" t="str">
        <f t="shared" si="10"/>
        <v>'10935',</v>
      </c>
      <c r="AL18" t="str">
        <f t="shared" si="11"/>
        <v>'',</v>
      </c>
      <c r="AM18" t="str">
        <f t="shared" si="12"/>
        <v>'',</v>
      </c>
      <c r="AN18" t="str">
        <f t="shared" si="13"/>
        <v>'0');</v>
      </c>
      <c r="AP18" t="str">
        <f t="shared" si="14"/>
        <v>INSERT INTO `ranged`(`Level`, `MightBonus`, `FoodCost`, `WoodCost`, `StoneCost`, `MetalCost`, `TimeMin`, `TimeInt`, `Required`, `Unlock`, `Unlock_ID`) VALUES ('9','5159','92605','74731','57100','33700','3h:02m:15','10935','','','0');</v>
      </c>
    </row>
    <row r="19" spans="1:42" x14ac:dyDescent="0.25">
      <c r="A19" s="6">
        <v>10</v>
      </c>
      <c r="B19" s="9">
        <v>12905</v>
      </c>
      <c r="C19" s="6">
        <v>231525</v>
      </c>
      <c r="D19" s="6">
        <v>186840</v>
      </c>
      <c r="E19" s="6">
        <v>142830</v>
      </c>
      <c r="F19" s="6">
        <v>84269</v>
      </c>
      <c r="G19" s="67" t="s">
        <v>212</v>
      </c>
      <c r="H19" s="43">
        <v>27338</v>
      </c>
      <c r="I19" s="6" t="s">
        <v>17</v>
      </c>
      <c r="J19" s="12" t="s">
        <v>139</v>
      </c>
      <c r="K19" s="91">
        <v>23</v>
      </c>
      <c r="N19" t="str">
        <f t="shared" si="0"/>
        <v>UPDATE `ranged` SET `MightBonus`='12905' WHERE `Level`='10';</v>
      </c>
      <c r="O19" t="str">
        <f t="shared" si="1"/>
        <v>UPDATE `ranged` SET `FoodCost`='231525' WHERE `Level`='10';</v>
      </c>
      <c r="P19" t="str">
        <f t="shared" si="1"/>
        <v>UPDATE `ranged` SET `WoodCost`='186840' WHERE `Level`='10';</v>
      </c>
      <c r="Q19" t="str">
        <f t="shared" si="1"/>
        <v>UPDATE `ranged` SET `StoneCost`='142830' WHERE `Level`='10';</v>
      </c>
      <c r="R19" t="str">
        <f t="shared" si="1"/>
        <v>UPDATE `ranged` SET `MetalCost`='84269' WHERE `Level`='10';</v>
      </c>
      <c r="S19" t="str">
        <f t="shared" si="1"/>
        <v>UPDATE `ranged` SET `TimeMin`='7h:35m:38' WHERE `Level`='10';</v>
      </c>
      <c r="T19" t="str">
        <f t="shared" si="1"/>
        <v>UPDATE `ranged` SET `TimeInt`='27338' WHERE `Level`='10';</v>
      </c>
      <c r="U19" t="str">
        <f t="shared" si="1"/>
        <v>UPDATE `ranged` SET `Required`='Farm Lv10' WHERE `Level`='10';</v>
      </c>
      <c r="V19" t="str">
        <f t="shared" si="1"/>
        <v>UPDATE `ranged` SET `Unlock`='Crossbow' WHERE `Level`='10';</v>
      </c>
      <c r="W19" t="str">
        <f t="shared" si="1"/>
        <v>UPDATE `ranged` SET `Unlock_ID`='23' WHERE `Level`='10';</v>
      </c>
      <c r="AC19" t="s">
        <v>392</v>
      </c>
      <c r="AD19" t="str">
        <f t="shared" si="3"/>
        <v>'10',</v>
      </c>
      <c r="AE19" t="str">
        <f t="shared" si="4"/>
        <v>'12905',</v>
      </c>
      <c r="AF19" t="str">
        <f t="shared" si="5"/>
        <v>'231525',</v>
      </c>
      <c r="AG19" t="str">
        <f t="shared" si="6"/>
        <v>'186840',</v>
      </c>
      <c r="AH19" t="str">
        <f t="shared" si="7"/>
        <v>'142830',</v>
      </c>
      <c r="AI19" t="str">
        <f t="shared" si="8"/>
        <v>'84269',</v>
      </c>
      <c r="AJ19" t="str">
        <f t="shared" si="9"/>
        <v>'7h:35m:38',</v>
      </c>
      <c r="AK19" t="str">
        <f t="shared" si="10"/>
        <v>'27338',</v>
      </c>
      <c r="AL19" t="str">
        <f t="shared" si="11"/>
        <v>'Farm Lv10',</v>
      </c>
      <c r="AM19" t="str">
        <f t="shared" si="12"/>
        <v>'Crossbow',</v>
      </c>
      <c r="AN19" t="str">
        <f t="shared" si="13"/>
        <v>'23');</v>
      </c>
      <c r="AP19" t="str">
        <f t="shared" si="14"/>
        <v>INSERT INTO `ranged`(`Level`, `MightBonus`, `FoodCost`, `WoodCost`, `StoneCost`, `MetalCost`, `TimeMin`, `TimeInt`, `Required`, `Unlock`, `Unlock_ID`) VALUES ('10','12905','231525','186840','142830','84269','7h:35m:38','27338','Farm Lv10','Crossbow','23');</v>
      </c>
    </row>
    <row r="20" spans="1:42" x14ac:dyDescent="0.25">
      <c r="A20" s="6">
        <v>11</v>
      </c>
      <c r="B20" s="9">
        <v>19360</v>
      </c>
      <c r="C20" s="6">
        <v>347290</v>
      </c>
      <c r="D20" s="6">
        <v>280262</v>
      </c>
      <c r="E20" s="6">
        <v>214247</v>
      </c>
      <c r="F20" s="6">
        <v>126406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`ranged` SET `MightBonus`='19360' WHERE `Level`='11';</v>
      </c>
      <c r="O20" t="str">
        <f t="shared" si="1"/>
        <v>UPDATE `ranged` SET `FoodCost`='347290' WHERE `Level`='11';</v>
      </c>
      <c r="P20" t="str">
        <f t="shared" si="1"/>
        <v>UPDATE `ranged` SET `WoodCost`='280262' WHERE `Level`='11';</v>
      </c>
      <c r="Q20" t="str">
        <f t="shared" si="1"/>
        <v>UPDATE `ranged` SET `StoneCost`='214247' WHERE `Level`='11';</v>
      </c>
      <c r="R20" t="str">
        <f t="shared" si="1"/>
        <v>UPDATE `ranged` SET `MetalCost`='126406' WHERE `Level`='11';</v>
      </c>
      <c r="S20" t="str">
        <f t="shared" si="1"/>
        <v>UPDATE `ranged` SET `TimeMin`='11h:23m:27' WHERE `Level`='11';</v>
      </c>
      <c r="T20" t="str">
        <f t="shared" si="1"/>
        <v>UPDATE `ranged` SET `TimeInt`='41007' WHERE `Level`='11';</v>
      </c>
      <c r="U20" t="str">
        <f t="shared" si="1"/>
        <v>UPDATE `ranged` SET `Required`='Farm Lv11' WHERE `Level`='11';</v>
      </c>
      <c r="V20" t="str">
        <f t="shared" si="1"/>
        <v>UPDATE `ranged` SET `Unlock`='' WHERE `Level`='11';</v>
      </c>
      <c r="W20" t="str">
        <f t="shared" si="1"/>
        <v>UPDATE `ranged` SET `Unlock_ID`='0' WHERE `Level`='11';</v>
      </c>
      <c r="AC20" t="s">
        <v>392</v>
      </c>
      <c r="AD20" t="str">
        <f t="shared" si="3"/>
        <v>'11',</v>
      </c>
      <c r="AE20" t="str">
        <f t="shared" si="4"/>
        <v>'19360',</v>
      </c>
      <c r="AF20" t="str">
        <f t="shared" si="5"/>
        <v>'347290',</v>
      </c>
      <c r="AG20" t="str">
        <f t="shared" si="6"/>
        <v>'280262',</v>
      </c>
      <c r="AH20" t="str">
        <f t="shared" si="7"/>
        <v>'214247',</v>
      </c>
      <c r="AI20" t="str">
        <f t="shared" si="8"/>
        <v>'126406',</v>
      </c>
      <c r="AJ20" t="str">
        <f t="shared" si="9"/>
        <v>'11h:23m:27',</v>
      </c>
      <c r="AK20" t="str">
        <f t="shared" si="10"/>
        <v>'41007',</v>
      </c>
      <c r="AL20" t="str">
        <f t="shared" si="11"/>
        <v>'Farm Lv11',</v>
      </c>
      <c r="AM20" t="str">
        <f t="shared" si="12"/>
        <v>'',</v>
      </c>
      <c r="AN20" t="str">
        <f t="shared" si="13"/>
        <v>'0');</v>
      </c>
      <c r="AP20" t="str">
        <f t="shared" si="14"/>
        <v>INSERT INTO `ranged`(`Level`, `MightBonus`, `FoodCost`, `WoodCost`, `StoneCost`, `MetalCost`, `TimeMin`, `TimeInt`, `Required`, `Unlock`, `Unlock_ID`) VALUES ('11','19360','347290','280262','214247','126406','11h:23m:27','41007','Farm Lv11','','0');</v>
      </c>
    </row>
    <row r="21" spans="1:42" x14ac:dyDescent="0.25">
      <c r="A21" s="6">
        <v>12</v>
      </c>
      <c r="B21" s="9">
        <v>38724</v>
      </c>
      <c r="C21" s="6">
        <v>694577</v>
      </c>
      <c r="D21" s="6">
        <v>560495</v>
      </c>
      <c r="E21" s="6">
        <v>428494</v>
      </c>
      <c r="F21" s="6">
        <v>252843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`ranged` SET `MightBonus`='38724' WHERE `Level`='12';</v>
      </c>
      <c r="O21" t="str">
        <f t="shared" si="1"/>
        <v>UPDATE `ranged` SET `FoodCost`='694577' WHERE `Level`='12';</v>
      </c>
      <c r="P21" t="str">
        <f t="shared" si="1"/>
        <v>UPDATE `ranged` SET `WoodCost`='560495' WHERE `Level`='12';</v>
      </c>
      <c r="Q21" t="str">
        <f t="shared" si="1"/>
        <v>UPDATE `ranged` SET `StoneCost`='428494' WHERE `Level`='12';</v>
      </c>
      <c r="R21" t="str">
        <f t="shared" si="1"/>
        <v>UPDATE `ranged` SET `MetalCost`='252843' WHERE `Level`='12';</v>
      </c>
      <c r="S21" t="str">
        <f t="shared" si="1"/>
        <v>UPDATE `ranged` SET `TimeMin`='22h:46m:53' WHERE `Level`='12';</v>
      </c>
      <c r="T21" t="str">
        <f t="shared" si="1"/>
        <v>UPDATE `ranged` SET `TimeInt`='82013' WHERE `Level`='12';</v>
      </c>
      <c r="U21" t="str">
        <f t="shared" si="1"/>
        <v>UPDATE `ranged` SET `Required`='Farm Lv12' WHERE `Level`='12';</v>
      </c>
      <c r="V21" t="str">
        <f t="shared" si="1"/>
        <v>UPDATE `ranged` SET `Unlock`='' WHERE `Level`='12';</v>
      </c>
      <c r="W21" t="str">
        <f t="shared" si="1"/>
        <v>UPDATE `ranged` SET `Unlock_ID`='0' WHERE `Level`='12';</v>
      </c>
      <c r="AC21" t="s">
        <v>392</v>
      </c>
      <c r="AD21" t="str">
        <f t="shared" si="3"/>
        <v>'12',</v>
      </c>
      <c r="AE21" t="str">
        <f t="shared" si="4"/>
        <v>'38724',</v>
      </c>
      <c r="AF21" t="str">
        <f t="shared" si="5"/>
        <v>'694577',</v>
      </c>
      <c r="AG21" t="str">
        <f t="shared" si="6"/>
        <v>'560495',</v>
      </c>
      <c r="AH21" t="str">
        <f t="shared" si="7"/>
        <v>'428494',</v>
      </c>
      <c r="AI21" t="str">
        <f t="shared" si="8"/>
        <v>'252843',</v>
      </c>
      <c r="AJ21" t="str">
        <f t="shared" si="9"/>
        <v>'22h:46m:53',</v>
      </c>
      <c r="AK21" t="str">
        <f t="shared" si="10"/>
        <v>'82013',</v>
      </c>
      <c r="AL21" t="str">
        <f t="shared" si="11"/>
        <v>'Farm Lv12',</v>
      </c>
      <c r="AM21" t="str">
        <f t="shared" si="12"/>
        <v>'',</v>
      </c>
      <c r="AN21" t="str">
        <f t="shared" si="13"/>
        <v>'0');</v>
      </c>
      <c r="AP21" t="str">
        <f t="shared" si="14"/>
        <v>INSERT INTO `ranged`(`Level`, `MightBonus`, `FoodCost`, `WoodCost`, `StoneCost`, `MetalCost`, `TimeMin`, `TimeInt`, `Required`, `Unlock`, `Unlock_ID`) VALUES ('12','38724','694577','560495','428494','252843','22h:46m:53','82013','Farm Lv12','','0');</v>
      </c>
    </row>
    <row r="22" spans="1:42" x14ac:dyDescent="0.25">
      <c r="A22" s="6">
        <v>13</v>
      </c>
      <c r="B22" s="9">
        <v>96816</v>
      </c>
      <c r="C22" s="6">
        <v>1736445</v>
      </c>
      <c r="D22" s="6">
        <v>1401241</v>
      </c>
      <c r="E22" s="6">
        <v>1071239</v>
      </c>
      <c r="F22" s="6">
        <v>632104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`ranged` SET `MightBonus`='96816' WHERE `Level`='13';</v>
      </c>
      <c r="O22" t="str">
        <f t="shared" si="1"/>
        <v>UPDATE `ranged` SET `FoodCost`='1736445' WHERE `Level`='13';</v>
      </c>
      <c r="P22" t="str">
        <f t="shared" si="1"/>
        <v>UPDATE `ranged` SET `WoodCost`='1401241' WHERE `Level`='13';</v>
      </c>
      <c r="Q22" t="str">
        <f t="shared" si="1"/>
        <v>UPDATE `ranged` SET `StoneCost`='1071239' WHERE `Level`='13';</v>
      </c>
      <c r="R22" t="str">
        <f t="shared" si="1"/>
        <v>UPDATE `ranged` SET `MetalCost`='632104' WHERE `Level`='13';</v>
      </c>
      <c r="S22" t="str">
        <f t="shared" si="1"/>
        <v>UPDATE `ranged` SET `TimeMin`='2d 8h:57m:12' WHERE `Level`='13';</v>
      </c>
      <c r="T22" t="str">
        <f t="shared" si="1"/>
        <v>UPDATE `ranged` SET `TimeInt`='205032' WHERE `Level`='13';</v>
      </c>
      <c r="U22" t="str">
        <f t="shared" si="1"/>
        <v>UPDATE `ranged` SET `Required`='Farm Lv13' WHERE `Level`='13';</v>
      </c>
      <c r="V22" t="str">
        <f t="shared" si="1"/>
        <v>UPDATE `ranged` SET `Unlock`='' WHERE `Level`='13';</v>
      </c>
      <c r="W22" t="str">
        <f t="shared" si="1"/>
        <v>UPDATE `ranged` SET `Unlock_ID`='0' WHERE `Level`='13';</v>
      </c>
      <c r="AC22" t="s">
        <v>392</v>
      </c>
      <c r="AD22" t="str">
        <f t="shared" si="3"/>
        <v>'13',</v>
      </c>
      <c r="AE22" t="str">
        <f t="shared" si="4"/>
        <v>'96816',</v>
      </c>
      <c r="AF22" t="str">
        <f t="shared" si="5"/>
        <v>'1736445',</v>
      </c>
      <c r="AG22" t="str">
        <f t="shared" si="6"/>
        <v>'1401241',</v>
      </c>
      <c r="AH22" t="str">
        <f t="shared" si="7"/>
        <v>'1071239',</v>
      </c>
      <c r="AI22" t="str">
        <f t="shared" si="8"/>
        <v>'632104',</v>
      </c>
      <c r="AJ22" t="str">
        <f t="shared" si="9"/>
        <v>'2d 8h:57m:12',</v>
      </c>
      <c r="AK22" t="str">
        <f t="shared" si="10"/>
        <v>'205032',</v>
      </c>
      <c r="AL22" t="str">
        <f t="shared" si="11"/>
        <v>'Farm Lv13',</v>
      </c>
      <c r="AM22" t="str">
        <f t="shared" si="12"/>
        <v>'',</v>
      </c>
      <c r="AN22" t="str">
        <f t="shared" si="13"/>
        <v>'0');</v>
      </c>
      <c r="AP22" t="str">
        <f t="shared" si="14"/>
        <v>INSERT INTO `ranged`(`Level`, `MightBonus`, `FoodCost`, `WoodCost`, `StoneCost`, `MetalCost`, `TimeMin`, `TimeInt`, `Required`, `Unlock`, `Unlock_ID`) VALUES ('13','96816','1736445','1401241','1071239','632104','2d 8h:57m:12','205032','Farm Lv13','','0');</v>
      </c>
    </row>
    <row r="23" spans="1:42" x14ac:dyDescent="0.25">
      <c r="A23" s="6">
        <v>14</v>
      </c>
      <c r="B23" s="9">
        <v>290457</v>
      </c>
      <c r="C23" s="6">
        <v>5209330</v>
      </c>
      <c r="D23" s="6">
        <v>4203711</v>
      </c>
      <c r="E23" s="6">
        <v>3213699</v>
      </c>
      <c r="F23" s="6">
        <v>1896334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`ranged` SET `MightBonus`='290457' WHERE `Level`='14';</v>
      </c>
      <c r="O23" t="str">
        <f t="shared" si="1"/>
        <v>UPDATE `ranged` SET `FoodCost`='5209330' WHERE `Level`='14';</v>
      </c>
      <c r="P23" t="str">
        <f t="shared" si="1"/>
        <v>UPDATE `ranged` SET `WoodCost`='4203711' WHERE `Level`='14';</v>
      </c>
      <c r="Q23" t="str">
        <f t="shared" si="1"/>
        <v>UPDATE `ranged` SET `StoneCost`='3213699' WHERE `Level`='14';</v>
      </c>
      <c r="R23" t="str">
        <f t="shared" si="1"/>
        <v>UPDATE `ranged` SET `MetalCost`='1896334' WHERE `Level`='14';</v>
      </c>
      <c r="S23" t="str">
        <f t="shared" si="1"/>
        <v>UPDATE `ranged` SET `TimeMin`='7d 2h:51m:34' WHERE `Level`='14';</v>
      </c>
      <c r="T23" t="str">
        <f t="shared" si="1"/>
        <v>UPDATE `ranged` SET `TimeInt`='615094' WHERE `Level`='14';</v>
      </c>
      <c r="U23" t="str">
        <f t="shared" si="1"/>
        <v>UPDATE `ranged` SET `Required`='Farm Lv14' WHERE `Level`='14';</v>
      </c>
      <c r="V23" t="str">
        <f t="shared" si="1"/>
        <v>UPDATE `ranged` SET `Unlock`='' WHERE `Level`='14';</v>
      </c>
      <c r="W23" t="str">
        <f t="shared" si="1"/>
        <v>UPDATE `ranged` SET `Unlock_ID`='0' WHERE `Level`='14';</v>
      </c>
      <c r="AC23" t="s">
        <v>392</v>
      </c>
      <c r="AD23" t="str">
        <f t="shared" si="3"/>
        <v>'14',</v>
      </c>
      <c r="AE23" t="str">
        <f t="shared" si="4"/>
        <v>'290457',</v>
      </c>
      <c r="AF23" t="str">
        <f t="shared" si="5"/>
        <v>'5209330',</v>
      </c>
      <c r="AG23" t="str">
        <f t="shared" si="6"/>
        <v>'4203711',</v>
      </c>
      <c r="AH23" t="str">
        <f t="shared" si="7"/>
        <v>'3213699',</v>
      </c>
      <c r="AI23" t="str">
        <f t="shared" si="8"/>
        <v>'1896334',</v>
      </c>
      <c r="AJ23" t="str">
        <f t="shared" si="9"/>
        <v>'7d 2h:51m:34',</v>
      </c>
      <c r="AK23" t="str">
        <f t="shared" si="10"/>
        <v>'615094',</v>
      </c>
      <c r="AL23" t="str">
        <f t="shared" si="11"/>
        <v>'Farm Lv14',</v>
      </c>
      <c r="AM23" t="str">
        <f t="shared" si="12"/>
        <v>'',</v>
      </c>
      <c r="AN23" t="str">
        <f t="shared" si="13"/>
        <v>'0');</v>
      </c>
      <c r="AP23" t="str">
        <f t="shared" si="14"/>
        <v>INSERT INTO `ranged`(`Level`, `MightBonus`, `FoodCost`, `WoodCost`, `StoneCost`, `MetalCost`, `TimeMin`, `TimeInt`, `Required`, `Unlock`, `Unlock_ID`) VALUES ('14','290457','5209330','4203711','3213699','1896334','7d 2h:51m:34','615094','Farm Lv14','','0');</v>
      </c>
    </row>
    <row r="24" spans="1:42" x14ac:dyDescent="0.25">
      <c r="A24" s="6">
        <v>15</v>
      </c>
      <c r="B24" s="9">
        <v>580918</v>
      </c>
      <c r="C24" s="6">
        <v>10418665</v>
      </c>
      <c r="D24" s="6">
        <v>8407397</v>
      </c>
      <c r="E24" s="6">
        <v>6427343</v>
      </c>
      <c r="F24" s="6">
        <v>3792693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`ranged` SET `MightBonus`='580918' WHERE `Level`='15';</v>
      </c>
      <c r="O24" t="str">
        <f t="shared" si="1"/>
        <v>UPDATE `ranged` SET `FoodCost`='10418665' WHERE `Level`='15';</v>
      </c>
      <c r="P24" t="str">
        <f t="shared" si="1"/>
        <v>UPDATE `ranged` SET `WoodCost`='8407397' WHERE `Level`='15';</v>
      </c>
      <c r="Q24" t="str">
        <f t="shared" si="1"/>
        <v>UPDATE `ranged` SET `StoneCost`='6427343' WHERE `Level`='15';</v>
      </c>
      <c r="R24" t="str">
        <f t="shared" si="1"/>
        <v>UPDATE `ranged` SET `MetalCost`='3792693' WHERE `Level`='15';</v>
      </c>
      <c r="S24" t="str">
        <f t="shared" si="1"/>
        <v>UPDATE `ranged` SET `TimeMin`='14d 5h:43m:08' WHERE `Level`='15';</v>
      </c>
      <c r="T24" t="str">
        <f t="shared" si="1"/>
        <v>UPDATE `ranged` SET `TimeInt`='1230188' WHERE `Level`='15';</v>
      </c>
      <c r="U24" t="str">
        <f t="shared" si="1"/>
        <v>UPDATE `ranged` SET `Required`='Farm Lv15' WHERE `Level`='15';</v>
      </c>
      <c r="V24" t="str">
        <f t="shared" si="1"/>
        <v>UPDATE `ranged` SET `Unlock`='' WHERE `Level`='15';</v>
      </c>
      <c r="W24" t="str">
        <f t="shared" si="1"/>
        <v>UPDATE `ranged` SET `Unlock_ID`='0' WHERE `Level`='15';</v>
      </c>
      <c r="AC24" t="s">
        <v>392</v>
      </c>
      <c r="AD24" t="str">
        <f t="shared" si="3"/>
        <v>'15',</v>
      </c>
      <c r="AE24" t="str">
        <f t="shared" si="4"/>
        <v>'580918',</v>
      </c>
      <c r="AF24" t="str">
        <f t="shared" si="5"/>
        <v>'10418665',</v>
      </c>
      <c r="AG24" t="str">
        <f t="shared" si="6"/>
        <v>'8407397',</v>
      </c>
      <c r="AH24" t="str">
        <f t="shared" si="7"/>
        <v>'6427343',</v>
      </c>
      <c r="AI24" t="str">
        <f t="shared" si="8"/>
        <v>'3792693',</v>
      </c>
      <c r="AJ24" t="str">
        <f t="shared" si="9"/>
        <v>'14d 5h:43m:08',</v>
      </c>
      <c r="AK24" t="str">
        <f t="shared" si="10"/>
        <v>'1230188',</v>
      </c>
      <c r="AL24" t="str">
        <f t="shared" si="11"/>
        <v>'Farm Lv15',</v>
      </c>
      <c r="AM24" t="str">
        <f t="shared" si="12"/>
        <v>'',</v>
      </c>
      <c r="AN24" t="str">
        <f t="shared" si="13"/>
        <v>'0');</v>
      </c>
      <c r="AP24" t="str">
        <f t="shared" si="14"/>
        <v>INSERT INTO `ranged`(`Level`, `MightBonus`, `FoodCost`, `WoodCost`, `StoneCost`, `MetalCost`, `TimeMin`, `TimeInt`, `Required`, `Unlock`, `Unlock_ID`) VALUES ('15','580918','10418665','8407397','6427343','3792693','14d 5h:43m:08','1230188','Farm Lv15','','0');</v>
      </c>
    </row>
    <row r="25" spans="1:42" x14ac:dyDescent="0.25">
      <c r="A25" s="6">
        <v>16</v>
      </c>
      <c r="B25" s="9">
        <v>871379</v>
      </c>
      <c r="C25" s="6">
        <v>15628001</v>
      </c>
      <c r="D25" s="6">
        <v>12611073</v>
      </c>
      <c r="E25" s="6">
        <v>9641017</v>
      </c>
      <c r="F25" s="6">
        <v>5689042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`ranged` SET `MightBonus`='871379' WHERE `Level`='16';</v>
      </c>
      <c r="O25" t="str">
        <f t="shared" si="1"/>
        <v>UPDATE `ranged` SET `FoodCost`='15628001' WHERE `Level`='16';</v>
      </c>
      <c r="P25" t="str">
        <f t="shared" si="1"/>
        <v>UPDATE `ranged` SET `WoodCost`='12611073' WHERE `Level`='16';</v>
      </c>
      <c r="Q25" t="str">
        <f t="shared" si="1"/>
        <v>UPDATE `ranged` SET `StoneCost`='9641017' WHERE `Level`='16';</v>
      </c>
      <c r="R25" t="str">
        <f t="shared" si="1"/>
        <v>UPDATE `ranged` SET `MetalCost`='5689042' WHERE `Level`='16';</v>
      </c>
      <c r="S25" t="str">
        <f t="shared" si="1"/>
        <v>UPDATE `ranged` SET `TimeMin`='21d 8h:34m:42' WHERE `Level`='16';</v>
      </c>
      <c r="T25" t="str">
        <f t="shared" si="1"/>
        <v>UPDATE `ranged` SET `TimeInt`='1845282' WHERE `Level`='16';</v>
      </c>
      <c r="U25" t="str">
        <f t="shared" si="1"/>
        <v>UPDATE `ranged` SET `Required`='Farm Lv16' WHERE `Level`='16';</v>
      </c>
      <c r="V25" t="str">
        <f t="shared" si="1"/>
        <v>UPDATE `ranged` SET `Unlock`='' WHERE `Level`='16';</v>
      </c>
      <c r="W25" t="str">
        <f t="shared" si="1"/>
        <v>UPDATE `ranged` SET `Unlock_ID`='0' WHERE `Level`='16';</v>
      </c>
      <c r="AC25" t="s">
        <v>392</v>
      </c>
      <c r="AD25" t="str">
        <f t="shared" si="3"/>
        <v>'16',</v>
      </c>
      <c r="AE25" t="str">
        <f t="shared" si="4"/>
        <v>'871379',</v>
      </c>
      <c r="AF25" t="str">
        <f t="shared" si="5"/>
        <v>'15628001',</v>
      </c>
      <c r="AG25" t="str">
        <f t="shared" si="6"/>
        <v>'12611073',</v>
      </c>
      <c r="AH25" t="str">
        <f t="shared" si="7"/>
        <v>'9641017',</v>
      </c>
      <c r="AI25" t="str">
        <f t="shared" si="8"/>
        <v>'5689042',</v>
      </c>
      <c r="AJ25" t="str">
        <f t="shared" si="9"/>
        <v>'21d 8h:34m:42',</v>
      </c>
      <c r="AK25" t="str">
        <f t="shared" si="10"/>
        <v>'1845282',</v>
      </c>
      <c r="AL25" t="str">
        <f t="shared" si="11"/>
        <v>'Farm Lv16',</v>
      </c>
      <c r="AM25" t="str">
        <f t="shared" si="12"/>
        <v>'',</v>
      </c>
      <c r="AN25" t="str">
        <f t="shared" si="13"/>
        <v>'0');</v>
      </c>
      <c r="AP25" t="str">
        <f t="shared" si="14"/>
        <v>INSERT INTO `ranged`(`Level`, `MightBonus`, `FoodCost`, `WoodCost`, `StoneCost`, `MetalCost`, `TimeMin`, `TimeInt`, `Required`, `Unlock`, `Unlock_ID`) VALUES ('16','871379','15628001','12611073','9641017','5689042','21d 8h:34m:42','1845282','Farm Lv16','','0');</v>
      </c>
    </row>
    <row r="26" spans="1:42" x14ac:dyDescent="0.25">
      <c r="A26" s="6">
        <v>17</v>
      </c>
      <c r="B26" s="9">
        <v>1742761</v>
      </c>
      <c r="C26" s="6">
        <v>31255998</v>
      </c>
      <c r="D26" s="6">
        <v>25222144</v>
      </c>
      <c r="E26" s="6">
        <v>19282035</v>
      </c>
      <c r="F26" s="6">
        <v>11378087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`ranged` SET `MightBonus`='1742761' WHERE `Level`='17';</v>
      </c>
      <c r="O26" t="str">
        <f t="shared" ref="O26:W29" si="15">CONCATENATE($M$9,C$9,$M$10,C26,$M$11,$A26,$M$12)</f>
        <v>UPDATE `ranged` SET `FoodCost`='31255998' WHERE `Level`='17';</v>
      </c>
      <c r="P26" t="str">
        <f t="shared" si="15"/>
        <v>UPDATE `ranged` SET `WoodCost`='25222144' WHERE `Level`='17';</v>
      </c>
      <c r="Q26" t="str">
        <f t="shared" si="15"/>
        <v>UPDATE `ranged` SET `StoneCost`='19282035' WHERE `Level`='17';</v>
      </c>
      <c r="R26" t="str">
        <f t="shared" si="15"/>
        <v>UPDATE `ranged` SET `MetalCost`='11378087' WHERE `Level`='17';</v>
      </c>
      <c r="S26" t="str">
        <f t="shared" si="15"/>
        <v>UPDATE `ranged` SET `TimeMin`='42d 17h:9m:23' WHERE `Level`='17';</v>
      </c>
      <c r="T26" t="str">
        <f t="shared" si="15"/>
        <v>UPDATE `ranged` SET `TimeInt`='3690563' WHERE `Level`='17';</v>
      </c>
      <c r="U26" t="str">
        <f t="shared" si="15"/>
        <v>UPDATE `ranged` SET `Required`='Farm Lv17' WHERE `Level`='17';</v>
      </c>
      <c r="V26" t="str">
        <f t="shared" si="15"/>
        <v>UPDATE `ranged` SET `Unlock`='' WHERE `Level`='17';</v>
      </c>
      <c r="W26" t="str">
        <f t="shared" si="15"/>
        <v>UPDATE `ranged` SET `Unlock_ID`='0' WHERE `Level`='17';</v>
      </c>
      <c r="AC26" t="s">
        <v>392</v>
      </c>
      <c r="AD26" t="str">
        <f t="shared" si="3"/>
        <v>'17',</v>
      </c>
      <c r="AE26" t="str">
        <f t="shared" si="4"/>
        <v>'1742761',</v>
      </c>
      <c r="AF26" t="str">
        <f t="shared" si="5"/>
        <v>'31255998',</v>
      </c>
      <c r="AG26" t="str">
        <f t="shared" si="6"/>
        <v>'25222144',</v>
      </c>
      <c r="AH26" t="str">
        <f t="shared" si="7"/>
        <v>'19282035',</v>
      </c>
      <c r="AI26" t="str">
        <f t="shared" si="8"/>
        <v>'11378087',</v>
      </c>
      <c r="AJ26" t="str">
        <f t="shared" si="9"/>
        <v>'42d 17h:9m:23',</v>
      </c>
      <c r="AK26" t="str">
        <f t="shared" si="10"/>
        <v>'3690563',</v>
      </c>
      <c r="AL26" t="str">
        <f t="shared" si="11"/>
        <v>'Farm Lv17',</v>
      </c>
      <c r="AM26" t="str">
        <f t="shared" si="12"/>
        <v>'',</v>
      </c>
      <c r="AN26" t="str">
        <f t="shared" si="13"/>
        <v>'0');</v>
      </c>
      <c r="AP26" t="str">
        <f t="shared" si="14"/>
        <v>INSERT INTO `ranged`(`Level`, `MightBonus`, `FoodCost`, `WoodCost`, `StoneCost`, `MetalCost`, `TimeMin`, `TimeInt`, `Required`, `Unlock`, `Unlock_ID`) VALUES ('17','1742761','31255998','25222144','19282035','11378087','42d 17h:9m:23','3690563','Farm Lv17','','0');</v>
      </c>
    </row>
    <row r="27" spans="1:42" x14ac:dyDescent="0.25">
      <c r="A27" s="6">
        <v>18</v>
      </c>
      <c r="B27" s="9">
        <v>2614144</v>
      </c>
      <c r="C27" s="6">
        <v>46883796</v>
      </c>
      <c r="D27" s="6">
        <v>37833216</v>
      </c>
      <c r="E27" s="6">
        <v>28923302</v>
      </c>
      <c r="F27" s="6">
        <v>17067111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`ranged` SET `MightBonus`='2614144' WHERE `Level`='18';</v>
      </c>
      <c r="O27" t="str">
        <f t="shared" si="15"/>
        <v>UPDATE `ranged` SET `FoodCost`='46883796' WHERE `Level`='18';</v>
      </c>
      <c r="P27" t="str">
        <f t="shared" si="15"/>
        <v>UPDATE `ranged` SET `WoodCost`='37833216' WHERE `Level`='18';</v>
      </c>
      <c r="Q27" t="str">
        <f t="shared" si="15"/>
        <v>UPDATE `ranged` SET `StoneCost`='28923302' WHERE `Level`='18';</v>
      </c>
      <c r="R27" t="str">
        <f t="shared" si="15"/>
        <v>UPDATE `ranged` SET `MetalCost`='17067111' WHERE `Level`='18';</v>
      </c>
      <c r="S27" t="str">
        <f t="shared" si="15"/>
        <v>UPDATE `ranged` SET `TimeMin`='64d 1h:44m:4' WHERE `Level`='18';</v>
      </c>
      <c r="T27" t="str">
        <f t="shared" si="15"/>
        <v>UPDATE `ranged` SET `TimeInt`='5535844' WHERE `Level`='18';</v>
      </c>
      <c r="U27" t="str">
        <f t="shared" si="15"/>
        <v>UPDATE `ranged` SET `Required`='Farm Lv18' WHERE `Level`='18';</v>
      </c>
      <c r="V27" t="str">
        <f t="shared" si="15"/>
        <v>UPDATE `ranged` SET `Unlock`='' WHERE `Level`='18';</v>
      </c>
      <c r="W27" t="str">
        <f t="shared" si="15"/>
        <v>UPDATE `ranged` SET `Unlock_ID`='0' WHERE `Level`='18';</v>
      </c>
      <c r="AC27" t="s">
        <v>392</v>
      </c>
      <c r="AD27" t="str">
        <f t="shared" si="3"/>
        <v>'18',</v>
      </c>
      <c r="AE27" t="str">
        <f t="shared" si="4"/>
        <v>'2614144',</v>
      </c>
      <c r="AF27" t="str">
        <f t="shared" si="5"/>
        <v>'46883796',</v>
      </c>
      <c r="AG27" t="str">
        <f t="shared" si="6"/>
        <v>'37833216',</v>
      </c>
      <c r="AH27" t="str">
        <f t="shared" si="7"/>
        <v>'28923302',</v>
      </c>
      <c r="AI27" t="str">
        <f t="shared" si="8"/>
        <v>'17067111',</v>
      </c>
      <c r="AJ27" t="str">
        <f t="shared" si="9"/>
        <v>'64d 1h:44m:4',</v>
      </c>
      <c r="AK27" t="str">
        <f t="shared" si="10"/>
        <v>'5535844',</v>
      </c>
      <c r="AL27" t="str">
        <f t="shared" si="11"/>
        <v>'Farm Lv18',</v>
      </c>
      <c r="AM27" t="str">
        <f t="shared" si="12"/>
        <v>'',</v>
      </c>
      <c r="AN27" t="str">
        <f t="shared" si="13"/>
        <v>'0');</v>
      </c>
      <c r="AP27" t="str">
        <f t="shared" si="14"/>
        <v>INSERT INTO `ranged`(`Level`, `MightBonus`, `FoodCost`, `WoodCost`, `StoneCost`, `MetalCost`, `TimeMin`, `TimeInt`, `Required`, `Unlock`, `Unlock_ID`) VALUES ('18','2614144','46883796','37833216','28923302','17067111','64d 1h:44m:4','5535844','Farm Lv18','','0');</v>
      </c>
    </row>
    <row r="28" spans="1:42" x14ac:dyDescent="0.25">
      <c r="A28" s="6">
        <v>19</v>
      </c>
      <c r="B28" s="9">
        <v>5228293</v>
      </c>
      <c r="C28" s="6">
        <v>93767947</v>
      </c>
      <c r="D28" s="6">
        <v>75665837</v>
      </c>
      <c r="E28" s="6">
        <v>57846809</v>
      </c>
      <c r="F28" s="6">
        <v>34134268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`ranged` SET `MightBonus`='5228293' WHERE `Level`='19';</v>
      </c>
      <c r="O28" t="str">
        <f t="shared" si="15"/>
        <v>UPDATE `ranged` SET `FoodCost`='93767947' WHERE `Level`='19';</v>
      </c>
      <c r="P28" t="str">
        <f t="shared" si="15"/>
        <v>UPDATE `ranged` SET `WoodCost`='75665837' WHERE `Level`='19';</v>
      </c>
      <c r="Q28" t="str">
        <f t="shared" si="15"/>
        <v>UPDATE `ranged` SET `StoneCost`='57846809' WHERE `Level`='19';</v>
      </c>
      <c r="R28" t="str">
        <f t="shared" si="15"/>
        <v>UPDATE `ranged` SET `MetalCost`='34134268' WHERE `Level`='19';</v>
      </c>
      <c r="S28" t="str">
        <f t="shared" si="15"/>
        <v>UPDATE `ranged` SET `TimeMin`='128d 3h:28m:8' WHERE `Level`='19';</v>
      </c>
      <c r="T28" t="str">
        <f t="shared" si="15"/>
        <v>UPDATE `ranged` SET `TimeInt`='11071688' WHERE `Level`='19';</v>
      </c>
      <c r="U28" t="str">
        <f t="shared" si="15"/>
        <v>UPDATE `ranged` SET `Required`='Farm Lv19' WHERE `Level`='19';</v>
      </c>
      <c r="V28" t="str">
        <f t="shared" si="15"/>
        <v>UPDATE `ranged` SET `Unlock`='' WHERE `Level`='19';</v>
      </c>
      <c r="W28" t="str">
        <f t="shared" si="15"/>
        <v>UPDATE `ranged` SET `Unlock_ID`='0' WHERE `Level`='19';</v>
      </c>
      <c r="AC28" t="s">
        <v>392</v>
      </c>
      <c r="AD28" t="str">
        <f t="shared" si="3"/>
        <v>'19',</v>
      </c>
      <c r="AE28" t="str">
        <f t="shared" si="4"/>
        <v>'5228293',</v>
      </c>
      <c r="AF28" t="str">
        <f t="shared" si="5"/>
        <v>'93767947',</v>
      </c>
      <c r="AG28" t="str">
        <f t="shared" si="6"/>
        <v>'75665837',</v>
      </c>
      <c r="AH28" t="str">
        <f t="shared" si="7"/>
        <v>'57846809',</v>
      </c>
      <c r="AI28" t="str">
        <f t="shared" si="8"/>
        <v>'34134268',</v>
      </c>
      <c r="AJ28" t="str">
        <f t="shared" si="9"/>
        <v>'128d 3h:28m:8',</v>
      </c>
      <c r="AK28" t="str">
        <f t="shared" si="10"/>
        <v>'11071688',</v>
      </c>
      <c r="AL28" t="str">
        <f t="shared" si="11"/>
        <v>'Farm Lv19',</v>
      </c>
      <c r="AM28" t="str">
        <f t="shared" si="12"/>
        <v>'',</v>
      </c>
      <c r="AN28" t="str">
        <f t="shared" si="13"/>
        <v>'0');</v>
      </c>
      <c r="AP28" t="str">
        <f t="shared" si="14"/>
        <v>INSERT INTO `ranged`(`Level`, `MightBonus`, `FoodCost`, `WoodCost`, `StoneCost`, `MetalCost`, `TimeMin`, `TimeInt`, `Required`, `Unlock`, `Unlock_ID`) VALUES ('19','5228293','93767947','75665837','57846809','34134268','128d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140</v>
      </c>
      <c r="K29" s="91">
        <v>24</v>
      </c>
      <c r="N29" t="str">
        <f t="shared" si="0"/>
        <v>UPDATE `ranged` SET `MightBonus`='0' WHERE `Level`='20';</v>
      </c>
      <c r="O29" t="str">
        <f t="shared" si="15"/>
        <v>UPDATE `ranged` SET `FoodCost`='0' WHERE `Level`='20';</v>
      </c>
      <c r="P29" t="str">
        <f t="shared" si="15"/>
        <v>UPDATE `ranged` SET `WoodCost`='0' WHERE `Level`='20';</v>
      </c>
      <c r="Q29" t="str">
        <f t="shared" si="15"/>
        <v>UPDATE `ranged` SET `StoneCost`='0' WHERE `Level`='20';</v>
      </c>
      <c r="R29" t="str">
        <f t="shared" si="15"/>
        <v>UPDATE `ranged` SET `MetalCost`='0' WHERE `Level`='20';</v>
      </c>
      <c r="S29" t="str">
        <f t="shared" si="15"/>
        <v>UPDATE `ranged` SET `TimeMin`='0' WHERE `Level`='20';</v>
      </c>
      <c r="T29" t="str">
        <f t="shared" si="15"/>
        <v>UPDATE `ranged` SET `TimeInt`='0' WHERE `Level`='20';</v>
      </c>
      <c r="U29" t="str">
        <f t="shared" si="15"/>
        <v>UPDATE `ranged` SET `Required`='' WHERE `Level`='20';</v>
      </c>
      <c r="V29" t="str">
        <f t="shared" si="15"/>
        <v>UPDATE `ranged` SET `Unlock`='Bomber' WHERE `Level`='20';</v>
      </c>
      <c r="W29" t="str">
        <f t="shared" si="15"/>
        <v>UPDATE `ranged` SET `Unlock_ID`='24' WHERE `Level`='20';</v>
      </c>
      <c r="AC29" t="s">
        <v>392</v>
      </c>
      <c r="AD29" t="str">
        <f t="shared" si="3"/>
        <v>'20',</v>
      </c>
      <c r="AE29" t="str">
        <f t="shared" si="4"/>
        <v>'0',</v>
      </c>
      <c r="AF29" t="str">
        <f t="shared" si="5"/>
        <v>'0',</v>
      </c>
      <c r="AG29" t="str">
        <f t="shared" si="6"/>
        <v>'0',</v>
      </c>
      <c r="AH29" t="str">
        <f t="shared" si="7"/>
        <v>'0',</v>
      </c>
      <c r="AI29" t="str">
        <f t="shared" si="8"/>
        <v>'0',</v>
      </c>
      <c r="AJ29" t="str">
        <f t="shared" si="9"/>
        <v>'0',</v>
      </c>
      <c r="AK29" t="str">
        <f t="shared" si="10"/>
        <v>'0',</v>
      </c>
      <c r="AL29" t="str">
        <f t="shared" si="11"/>
        <v>'',</v>
      </c>
      <c r="AM29" t="str">
        <f t="shared" si="12"/>
        <v>'Bomber',</v>
      </c>
      <c r="AN29" t="str">
        <f t="shared" si="13"/>
        <v>'24');</v>
      </c>
      <c r="AP29" t="str">
        <f t="shared" si="14"/>
        <v>INSERT INTO `ranged`(`Level`, `MightBonus`, `FoodCost`, `WoodCost`, `StoneCost`, `MetalCost`, `TimeMin`, `TimeInt`, `Required`, `Unlock`, `Unlock_ID`) VALUES ('20','0','0','0','0','0','0','0','','Bomber','24');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137</v>
      </c>
      <c r="B32" s="21" t="s">
        <v>354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D33" s="3">
        <v>2</v>
      </c>
      <c r="E33" s="3">
        <v>1</v>
      </c>
      <c r="F33" s="3">
        <v>3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360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  <c r="AK34" t="s">
        <v>395</v>
      </c>
    </row>
    <row r="35" spans="1:55" x14ac:dyDescent="0.25">
      <c r="A35" s="18">
        <v>1</v>
      </c>
      <c r="B35" s="73">
        <v>80</v>
      </c>
      <c r="C35" s="120">
        <v>170</v>
      </c>
      <c r="D35" s="18">
        <v>2.15</v>
      </c>
      <c r="E35" s="18">
        <v>1.1000000000000001</v>
      </c>
      <c r="F35" s="18">
        <v>3.2</v>
      </c>
      <c r="G35" s="95">
        <v>1870</v>
      </c>
      <c r="H35" s="95">
        <v>3240</v>
      </c>
      <c r="I35" s="95">
        <v>1450</v>
      </c>
      <c r="J35" s="95">
        <v>1790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16">CONCATENATE($Q$34,R$34,$Q$35,C35,$Q$36,$A35,$Q$37)</f>
        <v>UPDATE `Slingshot` SET `MightBonus`='170' WHERE `Level`='1';</v>
      </c>
      <c r="S35" t="str">
        <f t="shared" ref="S35:S54" si="17">CONCATENATE($Q$34,S$34,$Q$35,D35,$Q$36,$A35,$Q$37)</f>
        <v>UPDATE `Slingshot` SET `Attack`='2.15' WHERE `Level`='1';</v>
      </c>
      <c r="T35" t="str">
        <f t="shared" ref="T35:AD50" si="18">CONCATENATE($Q$34,T$34,$Q$35,E35,$Q$36,$A35,$Q$37)</f>
        <v>UPDATE `Slingshot` SET `Defend`='1.1' WHERE `Level`='1';</v>
      </c>
      <c r="U35" t="str">
        <f t="shared" si="18"/>
        <v>UPDATE `Slingshot` SET `Health`='3.2' WHERE `Level`='1';</v>
      </c>
      <c r="V35" t="str">
        <f t="shared" si="18"/>
        <v>UPDATE `Slingshot` SET `FoodCost`='1870' WHERE `Level`='1';</v>
      </c>
      <c r="W35" t="str">
        <f t="shared" si="18"/>
        <v>UPDATE `Slingshot` SET `WoodCost`='3240' WHERE `Level`='1';</v>
      </c>
      <c r="X35" t="str">
        <f t="shared" si="18"/>
        <v>UPDATE `Slingshot` SET `StoneCost`='1450' WHERE `Level`='1';</v>
      </c>
      <c r="Y35" t="str">
        <f t="shared" si="18"/>
        <v>UPDATE `Slingshot` SET `MetalCost`='1790' WHERE `Level`='1';</v>
      </c>
      <c r="Z35" t="str">
        <f t="shared" si="18"/>
        <v>UPDATE `Slingshot` SET `TimeMin`='06m:00' WHERE `Level`='1';</v>
      </c>
      <c r="AA35" t="str">
        <f t="shared" si="18"/>
        <v>UPDATE `Slingshot` SET `TimeInt`='360' WHERE `Level`='1';</v>
      </c>
      <c r="AB35" t="str">
        <f t="shared" si="18"/>
        <v>UPDATE `Slingshot` SET `Required`='' WHERE `Level`='1';</v>
      </c>
      <c r="AC35" t="str">
        <f t="shared" si="18"/>
        <v>UPDATE `Slingshot` SET `Required_ID`='0' WHERE `Level`='1';</v>
      </c>
      <c r="AD35" t="str">
        <f t="shared" si="18"/>
        <v>UPDATE `Slingshot` SET `RequiredLevel`='0' WHERE `Level`='1';</v>
      </c>
      <c r="AK35" t="s">
        <v>395</v>
      </c>
      <c r="AL35" t="str">
        <f>CONCATENATE("'",A35,"',")</f>
        <v>'1',</v>
      </c>
      <c r="AM35" t="str">
        <f t="shared" ref="AM35:AS35" si="19">CONCATENATE("'",B35,"',")</f>
        <v>'80',</v>
      </c>
      <c r="AN35" t="str">
        <f t="shared" si="19"/>
        <v>'170',</v>
      </c>
      <c r="AO35" t="str">
        <f t="shared" si="19"/>
        <v>'2.15',</v>
      </c>
      <c r="AP35" t="str">
        <f t="shared" si="19"/>
        <v>'1.1',</v>
      </c>
      <c r="AQ35" t="str">
        <f t="shared" si="19"/>
        <v>'3.2',</v>
      </c>
      <c r="AR35" t="str">
        <f t="shared" si="19"/>
        <v>'1870',</v>
      </c>
      <c r="AS35" t="str">
        <f t="shared" si="19"/>
        <v>'3240',</v>
      </c>
      <c r="AT35" t="str">
        <f>CONCATENATE("'",I35,"',")</f>
        <v>'1450',</v>
      </c>
      <c r="AU35" t="str">
        <f t="shared" ref="AU35" si="20">CONCATENATE("'",J35,"',")</f>
        <v>'1790',</v>
      </c>
      <c r="AV35" t="str">
        <f t="shared" ref="AV35" si="21">CONCATENATE("'",K35,"',")</f>
        <v>'06m:00',</v>
      </c>
      <c r="AW35" t="str">
        <f t="shared" ref="AW35" si="22">CONCATENATE("'",L35,"',")</f>
        <v>'360',</v>
      </c>
      <c r="AX35" t="str">
        <f t="shared" ref="AX35" si="23">CONCATENATE("'",M35,"',")</f>
        <v>'',</v>
      </c>
      <c r="AY35" t="str">
        <f t="shared" ref="AY35" si="24">CONCATENATE("'",N35,"',")</f>
        <v>'0',</v>
      </c>
      <c r="AZ35" t="str">
        <f t="shared" ref="AZ35" si="25">CONCATENATE("'",O35,"',")</f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`Slingshot`(`Level`, `TrainingTime`, `MightBonus`, `Attack`, `Defend`, `Health`, `FoodCost`, `WoodCost`, `StoneCost`, `MetalCost`, `TimeMin`, `TimeInt`, `Required`, `Required_ID`, `RequiredLevel`, `Unlock_ID`) VALUES ('1','80','170','2.15','1.1','3.2','1870','3240','1450','1790','06m:00','360','','0','0','0');</v>
      </c>
    </row>
    <row r="36" spans="1:55" x14ac:dyDescent="0.25">
      <c r="A36" s="18">
        <v>2</v>
      </c>
      <c r="B36" s="73">
        <v>76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v>3.45</v>
      </c>
      <c r="G36" s="95">
        <v>4834</v>
      </c>
      <c r="H36" s="95">
        <v>6788</v>
      </c>
      <c r="I36" s="95">
        <v>4747</v>
      </c>
      <c r="J36" s="95">
        <v>4698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16"/>
        <v>UPDATE `Slingshot` SET `MightBonus`='424' WHERE `Level`='2';</v>
      </c>
      <c r="S36" t="str">
        <f t="shared" si="17"/>
        <v>UPDATE `Slingshot` SET `Attack`='2.3' WHERE `Level`='2';</v>
      </c>
      <c r="T36" t="str">
        <f t="shared" si="18"/>
        <v>UPDATE `Slingshot` SET `Defend`='1.15' WHERE `Level`='2';</v>
      </c>
      <c r="U36" t="str">
        <f t="shared" si="18"/>
        <v>UPDATE `Slingshot` SET `Health`='3.45' WHERE `Level`='2';</v>
      </c>
      <c r="V36" t="str">
        <f t="shared" si="18"/>
        <v>UPDATE `Slingshot` SET `FoodCost`='4834' WHERE `Level`='2';</v>
      </c>
      <c r="W36" t="str">
        <f t="shared" si="18"/>
        <v>UPDATE `Slingshot` SET `WoodCost`='6788' WHERE `Level`='2';</v>
      </c>
      <c r="X36" t="str">
        <f t="shared" si="18"/>
        <v>UPDATE `Slingshot` SET `StoneCost`='4747' WHERE `Level`='2';</v>
      </c>
      <c r="Y36" t="str">
        <f t="shared" si="18"/>
        <v>UPDATE `Slingshot` SET `MetalCost`='4698' WHERE `Level`='2';</v>
      </c>
      <c r="Z36" t="str">
        <f t="shared" si="18"/>
        <v>UPDATE `Slingshot` SET `TimeMin`='15m:00' WHERE `Level`='2';</v>
      </c>
      <c r="AA36" t="str">
        <f t="shared" si="18"/>
        <v>UPDATE `Slingshot` SET `TimeInt`='900' WHERE `Level`='2';</v>
      </c>
      <c r="AB36" t="str">
        <f t="shared" si="18"/>
        <v>UPDATE `Slingshot` SET `Required`='' WHERE `Level`='2';</v>
      </c>
      <c r="AC36" t="str">
        <f t="shared" si="18"/>
        <v>UPDATE `Slingshot` SET `Required_ID`='0' WHERE `Level`='2';</v>
      </c>
      <c r="AD36" t="str">
        <f t="shared" si="18"/>
        <v>UPDATE `Slingshot` SET `RequiredLevel`='0' WHERE `Level`='2';</v>
      </c>
      <c r="AK36" t="s">
        <v>395</v>
      </c>
      <c r="AL36" t="str">
        <f t="shared" ref="AL36:AL54" si="26">CONCATENATE("'",A36,"',")</f>
        <v>'2',</v>
      </c>
      <c r="AM36" t="str">
        <f t="shared" ref="AM36:AM54" si="27">CONCATENATE("'",B36,"',")</f>
        <v>'76',</v>
      </c>
      <c r="AN36" t="str">
        <f t="shared" ref="AN36:AN54" si="28">CONCATENATE("'",C36,"',")</f>
        <v>'424',</v>
      </c>
      <c r="AO36" t="str">
        <f t="shared" ref="AO36:AO54" si="29">CONCATENATE("'",D36,"',")</f>
        <v>'2.3',</v>
      </c>
      <c r="AP36" t="str">
        <f t="shared" ref="AP36:AP54" si="30">CONCATENATE("'",E36,"',")</f>
        <v>'1.15',</v>
      </c>
      <c r="AQ36" t="str">
        <f t="shared" ref="AQ36:AQ54" si="31">CONCATENATE("'",F36,"',")</f>
        <v>'3.45',</v>
      </c>
      <c r="AR36" t="str">
        <f t="shared" ref="AR36:AR54" si="32">CONCATENATE("'",G36,"',")</f>
        <v>'4834',</v>
      </c>
      <c r="AS36" t="str">
        <f t="shared" ref="AS36:AS54" si="33">CONCATENATE("'",H36,"',")</f>
        <v>'6788',</v>
      </c>
      <c r="AT36" t="str">
        <f t="shared" ref="AT36:AT54" si="34">CONCATENATE("'",I36,"',")</f>
        <v>'4747',</v>
      </c>
      <c r="AU36" t="str">
        <f t="shared" ref="AU36:AU54" si="35">CONCATENATE("'",J36,"',")</f>
        <v>'4698',</v>
      </c>
      <c r="AV36" t="str">
        <f t="shared" ref="AV36:AV54" si="36">CONCATENATE("'",K36,"',")</f>
        <v>'15m:00',</v>
      </c>
      <c r="AW36" t="str">
        <f t="shared" ref="AW36:AW54" si="37">CONCATENATE("'",L36,"',")</f>
        <v>'900',</v>
      </c>
      <c r="AX36" t="str">
        <f t="shared" ref="AX36:AX54" si="38">CONCATENATE("'",M36,"',")</f>
        <v>'',</v>
      </c>
      <c r="AY36" t="str">
        <f t="shared" ref="AY36:AY54" si="39">CONCATENATE("'",N36,"',")</f>
        <v>'0',</v>
      </c>
      <c r="AZ36" t="str">
        <f t="shared" ref="AZ36:AZ54" si="40">CONCATENATE("'",O36,"',")</f>
        <v>'0',</v>
      </c>
      <c r="BA36" t="str">
        <f t="shared" ref="BA36:BA54" si="41">CONCATENATE("'",P36,"');")</f>
        <v>'0');</v>
      </c>
      <c r="BC36" t="str">
        <f t="shared" ref="BC36:BC54" si="42">CONCATENATE(AK36,AL36,AM36,AN36,AO36,AP36,AQ36,AR36,AS36,AT36,AU36,AV36,AW36,AX36,AY36,AZ36,BA36)</f>
        <v>INSERT INTO `Slingshot`(`Level`, `TrainingTime`, `MightBonus`, `Attack`, `Defend`, `Health`, `FoodCost`, `WoodCost`, `StoneCost`, `MetalCost`, `TimeMin`, `TimeInt`, `Required`, `Required_ID`, `RequiredLevel`, `Unlock_ID`) VALUES ('2','76','424','2.3','1.15','3.45','4834','6788','4747','4698','15m:00','900','','0','0','0');</v>
      </c>
    </row>
    <row r="37" spans="1:55" x14ac:dyDescent="0.25">
      <c r="A37" s="18">
        <v>3</v>
      </c>
      <c r="B37" s="73">
        <v>72</v>
      </c>
      <c r="C37" s="120">
        <v>680</v>
      </c>
      <c r="D37" s="18">
        <f t="shared" ref="D37:D54" si="43">D36+0.15</f>
        <v>2.4499999999999997</v>
      </c>
      <c r="E37" s="18">
        <f t="shared" ref="E37:E54" si="44">E36+0.05</f>
        <v>1.2000000000000002</v>
      </c>
      <c r="F37" s="18">
        <v>3.6500000000000004</v>
      </c>
      <c r="G37" s="95">
        <v>7734</v>
      </c>
      <c r="H37" s="95">
        <v>10860</v>
      </c>
      <c r="I37" s="95">
        <v>7705</v>
      </c>
      <c r="J37" s="95">
        <v>7546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6"/>
        <v>UPDATE `Slingshot` SET `MightBonus`='680' WHERE `Level`='3';</v>
      </c>
      <c r="S37" t="str">
        <f t="shared" si="17"/>
        <v>UPDATE `Slingshot` SET `Attack`='2.45' WHERE `Level`='3';</v>
      </c>
      <c r="T37" t="str">
        <f t="shared" si="18"/>
        <v>UPDATE `Slingshot` SET `Defend`='1.2' WHERE `Level`='3';</v>
      </c>
      <c r="U37" t="str">
        <f t="shared" si="18"/>
        <v>UPDATE `Slingshot` SET `Health`='3.65' WHERE `Level`='3';</v>
      </c>
      <c r="V37" t="str">
        <f t="shared" si="18"/>
        <v>UPDATE `Slingshot` SET `FoodCost`='7734' WHERE `Level`='3';</v>
      </c>
      <c r="W37" t="str">
        <f t="shared" si="18"/>
        <v>UPDATE `Slingshot` SET `WoodCost`='10860' WHERE `Level`='3';</v>
      </c>
      <c r="X37" t="str">
        <f t="shared" si="18"/>
        <v>UPDATE `Slingshot` SET `StoneCost`='7705' WHERE `Level`='3';</v>
      </c>
      <c r="Y37" t="str">
        <f t="shared" si="18"/>
        <v>UPDATE `Slingshot` SET `MetalCost`='7546' WHERE `Level`='3';</v>
      </c>
      <c r="Z37" t="str">
        <f t="shared" si="18"/>
        <v>UPDATE `Slingshot` SET `TimeMin`='24m:00' WHERE `Level`='3';</v>
      </c>
      <c r="AA37" t="str">
        <f t="shared" si="18"/>
        <v>UPDATE `Slingshot` SET `TimeInt`='1440' WHERE `Level`='3';</v>
      </c>
      <c r="AB37" t="str">
        <f t="shared" si="18"/>
        <v>UPDATE `Slingshot` SET `Required`='' WHERE `Level`='3';</v>
      </c>
      <c r="AC37" t="str">
        <f t="shared" si="18"/>
        <v>UPDATE `Slingshot` SET `Required_ID`='0' WHERE `Level`='3';</v>
      </c>
      <c r="AD37" t="str">
        <f t="shared" si="18"/>
        <v>UPDATE `Slingshot` SET `RequiredLevel`='0' WHERE `Level`='3';</v>
      </c>
      <c r="AK37" t="s">
        <v>395</v>
      </c>
      <c r="AL37" t="str">
        <f t="shared" si="26"/>
        <v>'3',</v>
      </c>
      <c r="AM37" t="str">
        <f t="shared" si="27"/>
        <v>'72',</v>
      </c>
      <c r="AN37" t="str">
        <f t="shared" si="28"/>
        <v>'680',</v>
      </c>
      <c r="AO37" t="str">
        <f t="shared" si="29"/>
        <v>'2.45',</v>
      </c>
      <c r="AP37" t="str">
        <f t="shared" si="30"/>
        <v>'1.2',</v>
      </c>
      <c r="AQ37" t="str">
        <f t="shared" si="31"/>
        <v>'3.65',</v>
      </c>
      <c r="AR37" t="str">
        <f t="shared" si="32"/>
        <v>'7734',</v>
      </c>
      <c r="AS37" t="str">
        <f t="shared" si="33"/>
        <v>'10860',</v>
      </c>
      <c r="AT37" t="str">
        <f t="shared" si="34"/>
        <v>'7705',</v>
      </c>
      <c r="AU37" t="str">
        <f t="shared" si="35"/>
        <v>'7546',</v>
      </c>
      <c r="AV37" t="str">
        <f t="shared" si="36"/>
        <v>'24m:00',</v>
      </c>
      <c r="AW37" t="str">
        <f t="shared" si="37"/>
        <v>'1440',</v>
      </c>
      <c r="AX37" t="str">
        <f t="shared" si="38"/>
        <v>'',</v>
      </c>
      <c r="AY37" t="str">
        <f t="shared" si="39"/>
        <v>'0',</v>
      </c>
      <c r="AZ37" t="str">
        <f t="shared" si="40"/>
        <v>'0',</v>
      </c>
      <c r="BA37" t="str">
        <f t="shared" si="41"/>
        <v>'0');</v>
      </c>
      <c r="BC3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('3','72','680','2.45','1.2','3.65','7734','10860','7705','7546','24m:00','1440','','0','0','0');</v>
      </c>
    </row>
    <row r="38" spans="1:55" x14ac:dyDescent="0.25">
      <c r="A38" s="18">
        <v>4</v>
      </c>
      <c r="B38" s="73">
        <v>68</v>
      </c>
      <c r="C38" s="120">
        <v>1699</v>
      </c>
      <c r="D38" s="18">
        <f t="shared" si="43"/>
        <v>2.5999999999999996</v>
      </c>
      <c r="E38" s="18">
        <f t="shared" si="44"/>
        <v>1.2500000000000002</v>
      </c>
      <c r="F38" s="18">
        <v>3.8500000000000005</v>
      </c>
      <c r="G38" s="95">
        <v>19286</v>
      </c>
      <c r="H38" s="95">
        <v>28152</v>
      </c>
      <c r="I38" s="95">
        <v>18438</v>
      </c>
      <c r="J38" s="95">
        <v>18942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6"/>
        <v>UPDATE `Slingshot` SET `MightBonus`='1699' WHERE `Level`='4';</v>
      </c>
      <c r="S38" t="str">
        <f t="shared" si="17"/>
        <v>UPDATE `Slingshot` SET `Attack`='2.6' WHERE `Level`='4';</v>
      </c>
      <c r="T38" t="str">
        <f t="shared" si="18"/>
        <v>UPDATE `Slingshot` SET `Defend`='1.25' WHERE `Level`='4';</v>
      </c>
      <c r="U38" t="str">
        <f t="shared" si="18"/>
        <v>UPDATE `Slingshot` SET `Health`='3.85' WHERE `Level`='4';</v>
      </c>
      <c r="V38" t="str">
        <f t="shared" si="18"/>
        <v>UPDATE `Slingshot` SET `FoodCost`='19286' WHERE `Level`='4';</v>
      </c>
      <c r="W38" t="str">
        <f t="shared" si="18"/>
        <v>UPDATE `Slingshot` SET `WoodCost`='28152' WHERE `Level`='4';</v>
      </c>
      <c r="X38" t="str">
        <f t="shared" si="18"/>
        <v>UPDATE `Slingshot` SET `StoneCost`='18438' WHERE `Level`='4';</v>
      </c>
      <c r="Y38" t="str">
        <f t="shared" si="18"/>
        <v>UPDATE `Slingshot` SET `MetalCost`='18942' WHERE `Level`='4';</v>
      </c>
      <c r="Z38" t="str">
        <f t="shared" si="18"/>
        <v>UPDATE `Slingshot` SET `TimeMin`='1h:00m:00' WHERE `Level`='4';</v>
      </c>
      <c r="AA38" t="str">
        <f t="shared" si="18"/>
        <v>UPDATE `Slingshot` SET `TimeInt`='3600' WHERE `Level`='4';</v>
      </c>
      <c r="AB38" t="str">
        <f t="shared" si="18"/>
        <v>UPDATE `Slingshot` SET `Required`='' WHERE `Level`='4';</v>
      </c>
      <c r="AC38" t="str">
        <f t="shared" si="18"/>
        <v>UPDATE `Slingshot` SET `Required_ID`='0' WHERE `Level`='4';</v>
      </c>
      <c r="AD38" t="str">
        <f t="shared" si="18"/>
        <v>UPDATE `Slingshot` SET `RequiredLevel`='0' WHERE `Level`='4';</v>
      </c>
      <c r="AK38" t="s">
        <v>395</v>
      </c>
      <c r="AL38" t="str">
        <f t="shared" si="26"/>
        <v>'4',</v>
      </c>
      <c r="AM38" t="str">
        <f t="shared" si="27"/>
        <v>'68',</v>
      </c>
      <c r="AN38" t="str">
        <f t="shared" si="28"/>
        <v>'1699',</v>
      </c>
      <c r="AO38" t="str">
        <f t="shared" si="29"/>
        <v>'2.6',</v>
      </c>
      <c r="AP38" t="str">
        <f t="shared" si="30"/>
        <v>'1.25',</v>
      </c>
      <c r="AQ38" t="str">
        <f t="shared" si="31"/>
        <v>'3.85',</v>
      </c>
      <c r="AR38" t="str">
        <f t="shared" si="32"/>
        <v>'19286',</v>
      </c>
      <c r="AS38" t="str">
        <f t="shared" si="33"/>
        <v>'28152',</v>
      </c>
      <c r="AT38" t="str">
        <f t="shared" si="34"/>
        <v>'18438',</v>
      </c>
      <c r="AU38" t="str">
        <f t="shared" si="35"/>
        <v>'18942',</v>
      </c>
      <c r="AV38" t="str">
        <f t="shared" si="36"/>
        <v>'1h:00m:00',</v>
      </c>
      <c r="AW38" t="str">
        <f t="shared" si="37"/>
        <v>'3600',</v>
      </c>
      <c r="AX38" t="str">
        <f t="shared" si="38"/>
        <v>'',</v>
      </c>
      <c r="AY38" t="str">
        <f t="shared" si="39"/>
        <v>'0',</v>
      </c>
      <c r="AZ38" t="str">
        <f t="shared" si="40"/>
        <v>'0',</v>
      </c>
      <c r="BA38" t="str">
        <f t="shared" si="41"/>
        <v>'0');</v>
      </c>
      <c r="BC3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('4','68','1699','2.6','1.25','3.85','19286','28152','18438','18942','1h:00m:00','3600','','0','0','0');</v>
      </c>
    </row>
    <row r="39" spans="1:55" x14ac:dyDescent="0.25">
      <c r="A39" s="18">
        <v>5</v>
      </c>
      <c r="B39" s="73">
        <v>64</v>
      </c>
      <c r="C39" s="120">
        <v>2549</v>
      </c>
      <c r="D39" s="18">
        <f t="shared" si="43"/>
        <v>2.7499999999999996</v>
      </c>
      <c r="E39" s="18">
        <f t="shared" si="44"/>
        <v>1.3000000000000003</v>
      </c>
      <c r="F39" s="18">
        <v>4.0500000000000007</v>
      </c>
      <c r="G39" s="95">
        <v>28954</v>
      </c>
      <c r="H39" s="95">
        <v>41728</v>
      </c>
      <c r="I39" s="95">
        <v>28232</v>
      </c>
      <c r="J39" s="95">
        <v>28388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6"/>
        <v>UPDATE `Slingshot` SET `MightBonus`='2549' WHERE `Level`='5';</v>
      </c>
      <c r="S39" t="str">
        <f t="shared" si="17"/>
        <v>UPDATE `Slingshot` SET `Attack`='2.75' WHERE `Level`='5';</v>
      </c>
      <c r="T39" t="str">
        <f t="shared" si="18"/>
        <v>UPDATE `Slingshot` SET `Defend`='1.3' WHERE `Level`='5';</v>
      </c>
      <c r="U39" t="str">
        <f t="shared" si="18"/>
        <v>UPDATE `Slingshot` SET `Health`='4.05' WHERE `Level`='5';</v>
      </c>
      <c r="V39" t="str">
        <f t="shared" si="18"/>
        <v>UPDATE `Slingshot` SET `FoodCost`='28954' WHERE `Level`='5';</v>
      </c>
      <c r="W39" t="str">
        <f t="shared" si="18"/>
        <v>UPDATE `Slingshot` SET `WoodCost`='41728' WHERE `Level`='5';</v>
      </c>
      <c r="X39" t="str">
        <f t="shared" si="18"/>
        <v>UPDATE `Slingshot` SET `StoneCost`='28232' WHERE `Level`='5';</v>
      </c>
      <c r="Y39" t="str">
        <f t="shared" si="18"/>
        <v>UPDATE `Slingshot` SET `MetalCost`='28388' WHERE `Level`='5';</v>
      </c>
      <c r="Z39" t="str">
        <f t="shared" si="18"/>
        <v>UPDATE `Slingshot` SET `TimeMin`='1h:30m:00' WHERE `Level`='5';</v>
      </c>
      <c r="AA39" t="str">
        <f t="shared" si="18"/>
        <v>UPDATE `Slingshot` SET `TimeInt`='5400' WHERE `Level`='5';</v>
      </c>
      <c r="AB39" t="str">
        <f t="shared" si="18"/>
        <v>UPDATE `Slingshot` SET `Required`='' WHERE `Level`='5';</v>
      </c>
      <c r="AC39" t="str">
        <f t="shared" si="18"/>
        <v>UPDATE `Slingshot` SET `Required_ID`='0' WHERE `Level`='5';</v>
      </c>
      <c r="AD39" t="str">
        <f t="shared" si="18"/>
        <v>UPDATE `Slingshot` SET `RequiredLevel`='0' WHERE `Level`='5';</v>
      </c>
      <c r="AK39" t="s">
        <v>395</v>
      </c>
      <c r="AL39" t="str">
        <f t="shared" si="26"/>
        <v>'5',</v>
      </c>
      <c r="AM39" t="str">
        <f t="shared" si="27"/>
        <v>'64',</v>
      </c>
      <c r="AN39" t="str">
        <f t="shared" si="28"/>
        <v>'2549',</v>
      </c>
      <c r="AO39" t="str">
        <f t="shared" si="29"/>
        <v>'2.75',</v>
      </c>
      <c r="AP39" t="str">
        <f t="shared" si="30"/>
        <v>'1.3',</v>
      </c>
      <c r="AQ39" t="str">
        <f t="shared" si="31"/>
        <v>'4.05',</v>
      </c>
      <c r="AR39" t="str">
        <f t="shared" si="32"/>
        <v>'28954',</v>
      </c>
      <c r="AS39" t="str">
        <f t="shared" si="33"/>
        <v>'41728',</v>
      </c>
      <c r="AT39" t="str">
        <f t="shared" si="34"/>
        <v>'28232',</v>
      </c>
      <c r="AU39" t="str">
        <f t="shared" si="35"/>
        <v>'28388',</v>
      </c>
      <c r="AV39" t="str">
        <f t="shared" si="36"/>
        <v>'1h:30m:00',</v>
      </c>
      <c r="AW39" t="str">
        <f t="shared" si="37"/>
        <v>'5400',</v>
      </c>
      <c r="AX39" t="str">
        <f t="shared" si="38"/>
        <v>'',</v>
      </c>
      <c r="AY39" t="str">
        <f t="shared" si="39"/>
        <v>'0',</v>
      </c>
      <c r="AZ39" t="str">
        <f t="shared" si="40"/>
        <v>'0',</v>
      </c>
      <c r="BA39" t="str">
        <f t="shared" si="41"/>
        <v>'0');</v>
      </c>
      <c r="BC3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('5','64','2549','2.75','1.3','4.05','28954','41728','28232','28388','1h:30m:00','5400','','0','0','0');</v>
      </c>
    </row>
    <row r="40" spans="1:55" x14ac:dyDescent="0.25">
      <c r="A40" s="18">
        <v>6</v>
      </c>
      <c r="B40" s="73">
        <v>60</v>
      </c>
      <c r="C40" s="120">
        <v>5099</v>
      </c>
      <c r="D40" s="18">
        <f t="shared" si="43"/>
        <v>2.8999999999999995</v>
      </c>
      <c r="E40" s="18">
        <f t="shared" si="44"/>
        <v>1.3500000000000003</v>
      </c>
      <c r="F40" s="18">
        <v>4.2500000000000009</v>
      </c>
      <c r="G40" s="95">
        <v>58008</v>
      </c>
      <c r="H40" s="95">
        <v>81756</v>
      </c>
      <c r="I40" s="95">
        <v>56114</v>
      </c>
      <c r="J40" s="95">
        <v>58926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6"/>
        <v>UPDATE `Slingshot` SET `MightBonus`='5099' WHERE `Level`='6';</v>
      </c>
      <c r="S40" t="str">
        <f t="shared" si="17"/>
        <v>UPDATE `Slingshot` SET `Attack`='2.9' WHERE `Level`='6';</v>
      </c>
      <c r="T40" t="str">
        <f t="shared" si="18"/>
        <v>UPDATE `Slingshot` SET `Defend`='1.35' WHERE `Level`='6';</v>
      </c>
      <c r="U40" t="str">
        <f t="shared" si="18"/>
        <v>UPDATE `Slingshot` SET `Health`='4.25' WHERE `Level`='6';</v>
      </c>
      <c r="V40" t="str">
        <f t="shared" si="18"/>
        <v>UPDATE `Slingshot` SET `FoodCost`='58008' WHERE `Level`='6';</v>
      </c>
      <c r="W40" t="str">
        <f t="shared" si="18"/>
        <v>UPDATE `Slingshot` SET `WoodCost`='81756' WHERE `Level`='6';</v>
      </c>
      <c r="X40" t="str">
        <f t="shared" si="18"/>
        <v>UPDATE `Slingshot` SET `StoneCost`='56114' WHERE `Level`='6';</v>
      </c>
      <c r="Y40" t="str">
        <f t="shared" si="18"/>
        <v>UPDATE `Slingshot` SET `MetalCost`='58926' WHERE `Level`='6';</v>
      </c>
      <c r="Z40" t="str">
        <f t="shared" si="18"/>
        <v>UPDATE `Slingshot` SET `TimeMin`='3h:00m:00' WHERE `Level`='6';</v>
      </c>
      <c r="AA40" t="str">
        <f t="shared" si="18"/>
        <v>UPDATE `Slingshot` SET `TimeInt`='10800' WHERE `Level`='6';</v>
      </c>
      <c r="AB40" t="str">
        <f t="shared" si="18"/>
        <v>UPDATE `Slingshot` SET `Required`='' WHERE `Level`='6';</v>
      </c>
      <c r="AC40" t="str">
        <f t="shared" si="18"/>
        <v>UPDATE `Slingshot` SET `Required_ID`='0' WHERE `Level`='6';</v>
      </c>
      <c r="AD40" t="str">
        <f t="shared" si="18"/>
        <v>UPDATE `Slingshot` SET `RequiredLevel`='0' WHERE `Level`='6';</v>
      </c>
      <c r="AK40" t="s">
        <v>395</v>
      </c>
      <c r="AL40" t="str">
        <f t="shared" si="26"/>
        <v>'6',</v>
      </c>
      <c r="AM40" t="str">
        <f t="shared" si="27"/>
        <v>'60',</v>
      </c>
      <c r="AN40" t="str">
        <f t="shared" si="28"/>
        <v>'5099',</v>
      </c>
      <c r="AO40" t="str">
        <f t="shared" si="29"/>
        <v>'2.9',</v>
      </c>
      <c r="AP40" t="str">
        <f t="shared" si="30"/>
        <v>'1.35',</v>
      </c>
      <c r="AQ40" t="str">
        <f t="shared" si="31"/>
        <v>'4.25',</v>
      </c>
      <c r="AR40" t="str">
        <f t="shared" si="32"/>
        <v>'58008',</v>
      </c>
      <c r="AS40" t="str">
        <f t="shared" si="33"/>
        <v>'81756',</v>
      </c>
      <c r="AT40" t="str">
        <f t="shared" si="34"/>
        <v>'56114',</v>
      </c>
      <c r="AU40" t="str">
        <f t="shared" si="35"/>
        <v>'58926',</v>
      </c>
      <c r="AV40" t="str">
        <f t="shared" si="36"/>
        <v>'3h:00m:00',</v>
      </c>
      <c r="AW40" t="str">
        <f t="shared" si="37"/>
        <v>'10800',</v>
      </c>
      <c r="AX40" t="str">
        <f t="shared" si="38"/>
        <v>'',</v>
      </c>
      <c r="AY40" t="str">
        <f t="shared" si="39"/>
        <v>'0',</v>
      </c>
      <c r="AZ40" t="str">
        <f t="shared" si="40"/>
        <v>'0',</v>
      </c>
      <c r="BA40" t="str">
        <f t="shared" si="41"/>
        <v>'0');</v>
      </c>
      <c r="BC4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('6','60','5099','2.9','1.35','4.25','58008','81756','56114','58926','3h:00m:00','10800','','0','0','0');</v>
      </c>
    </row>
    <row r="41" spans="1:55" x14ac:dyDescent="0.25">
      <c r="A41" s="18">
        <v>7</v>
      </c>
      <c r="B41" s="73">
        <v>56</v>
      </c>
      <c r="C41" s="120">
        <v>7649</v>
      </c>
      <c r="D41" s="18">
        <f t="shared" si="43"/>
        <v>3.0499999999999994</v>
      </c>
      <c r="E41" s="18">
        <f t="shared" si="44"/>
        <v>1.4000000000000004</v>
      </c>
      <c r="F41" s="18">
        <v>4.4500000000000011</v>
      </c>
      <c r="G41" s="95">
        <v>89462</v>
      </c>
      <c r="H41" s="95">
        <v>124184</v>
      </c>
      <c r="I41" s="95">
        <v>83246</v>
      </c>
      <c r="J41" s="95">
        <v>85414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6"/>
        <v>UPDATE `Slingshot` SET `MightBonus`='7649' WHERE `Level`='7';</v>
      </c>
      <c r="S41" t="str">
        <f t="shared" si="17"/>
        <v>UPDATE `Slingshot` SET `Attack`='3.05' WHERE `Level`='7';</v>
      </c>
      <c r="T41" t="str">
        <f t="shared" si="18"/>
        <v>UPDATE `Slingshot` SET `Defend`='1.4' WHERE `Level`='7';</v>
      </c>
      <c r="U41" t="str">
        <f t="shared" si="18"/>
        <v>UPDATE `Slingshot` SET `Health`='4.45' WHERE `Level`='7';</v>
      </c>
      <c r="V41" t="str">
        <f t="shared" si="18"/>
        <v>UPDATE `Slingshot` SET `FoodCost`='89462' WHERE `Level`='7';</v>
      </c>
      <c r="W41" t="str">
        <f t="shared" si="18"/>
        <v>UPDATE `Slingshot` SET `WoodCost`='124184' WHERE `Level`='7';</v>
      </c>
      <c r="X41" t="str">
        <f t="shared" si="18"/>
        <v>UPDATE `Slingshot` SET `StoneCost`='83246' WHERE `Level`='7';</v>
      </c>
      <c r="Y41" t="str">
        <f t="shared" si="18"/>
        <v>UPDATE `Slingshot` SET `MetalCost`='85414' WHERE `Level`='7';</v>
      </c>
      <c r="Z41" t="str">
        <f t="shared" si="18"/>
        <v>UPDATE `Slingshot` SET `TimeMin`='4h:30m:00' WHERE `Level`='7';</v>
      </c>
      <c r="AA41" t="str">
        <f t="shared" si="18"/>
        <v>UPDATE `Slingshot` SET `TimeInt`='16200' WHERE `Level`='7';</v>
      </c>
      <c r="AB41" t="str">
        <f t="shared" si="18"/>
        <v>UPDATE `Slingshot` SET `Required`='' WHERE `Level`='7';</v>
      </c>
      <c r="AC41" t="str">
        <f t="shared" si="18"/>
        <v>UPDATE `Slingshot` SET `Required_ID`='0' WHERE `Level`='7';</v>
      </c>
      <c r="AD41" t="str">
        <f t="shared" si="18"/>
        <v>UPDATE `Slingshot` SET `RequiredLevel`='0' WHERE `Level`='7';</v>
      </c>
      <c r="AK41" t="s">
        <v>395</v>
      </c>
      <c r="AL41" t="str">
        <f t="shared" si="26"/>
        <v>'7',</v>
      </c>
      <c r="AM41" t="str">
        <f t="shared" si="27"/>
        <v>'56',</v>
      </c>
      <c r="AN41" t="str">
        <f t="shared" si="28"/>
        <v>'7649',</v>
      </c>
      <c r="AO41" t="str">
        <f t="shared" si="29"/>
        <v>'3.05',</v>
      </c>
      <c r="AP41" t="str">
        <f t="shared" si="30"/>
        <v>'1.4',</v>
      </c>
      <c r="AQ41" t="str">
        <f t="shared" si="31"/>
        <v>'4.45',</v>
      </c>
      <c r="AR41" t="str">
        <f t="shared" si="32"/>
        <v>'89462',</v>
      </c>
      <c r="AS41" t="str">
        <f t="shared" si="33"/>
        <v>'124184',</v>
      </c>
      <c r="AT41" t="str">
        <f t="shared" si="34"/>
        <v>'83246',</v>
      </c>
      <c r="AU41" t="str">
        <f t="shared" si="35"/>
        <v>'85414',</v>
      </c>
      <c r="AV41" t="str">
        <f t="shared" si="36"/>
        <v>'4h:30m:00',</v>
      </c>
      <c r="AW41" t="str">
        <f t="shared" si="37"/>
        <v>'16200',</v>
      </c>
      <c r="AX41" t="str">
        <f t="shared" si="38"/>
        <v>'',</v>
      </c>
      <c r="AY41" t="str">
        <f t="shared" si="39"/>
        <v>'0',</v>
      </c>
      <c r="AZ41" t="str">
        <f t="shared" si="40"/>
        <v>'0',</v>
      </c>
      <c r="BA41" t="str">
        <f t="shared" si="41"/>
        <v>'0');</v>
      </c>
      <c r="BC4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('7','56','7649','3.05','1.4','4.45','89462','124184','83246','85414','4h:30m:00','16200','','0','0','0');</v>
      </c>
    </row>
    <row r="42" spans="1:55" x14ac:dyDescent="0.25">
      <c r="A42" s="18">
        <v>8</v>
      </c>
      <c r="B42" s="73">
        <v>52</v>
      </c>
      <c r="C42" s="120">
        <v>19124</v>
      </c>
      <c r="D42" s="18">
        <f t="shared" si="43"/>
        <v>3.1999999999999993</v>
      </c>
      <c r="E42" s="18">
        <f t="shared" si="44"/>
        <v>1.4500000000000004</v>
      </c>
      <c r="F42" s="18">
        <v>4.6500000000000012</v>
      </c>
      <c r="G42" s="95">
        <v>227480</v>
      </c>
      <c r="H42" s="95">
        <v>307460</v>
      </c>
      <c r="I42" s="95">
        <v>206915</v>
      </c>
      <c r="J42" s="95">
        <v>214210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6"/>
        <v>UPDATE `Slingshot` SET `MightBonus`='19124' WHERE `Level`='8';</v>
      </c>
      <c r="S42" t="str">
        <f t="shared" si="17"/>
        <v>UPDATE `Slingshot` SET `Attack`='3.2' WHERE `Level`='8';</v>
      </c>
      <c r="T42" t="str">
        <f t="shared" si="18"/>
        <v>UPDATE `Slingshot` SET `Defend`='1.45' WHERE `Level`='8';</v>
      </c>
      <c r="U42" t="str">
        <f t="shared" si="18"/>
        <v>UPDATE `Slingshot` SET `Health`='4.65' WHERE `Level`='8';</v>
      </c>
      <c r="V42" t="str">
        <f t="shared" si="18"/>
        <v>UPDATE `Slingshot` SET `FoodCost`='227480' WHERE `Level`='8';</v>
      </c>
      <c r="W42" t="str">
        <f t="shared" si="18"/>
        <v>UPDATE `Slingshot` SET `WoodCost`='307460' WHERE `Level`='8';</v>
      </c>
      <c r="X42" t="str">
        <f t="shared" si="18"/>
        <v>UPDATE `Slingshot` SET `StoneCost`='206915' WHERE `Level`='8';</v>
      </c>
      <c r="Y42" t="str">
        <f t="shared" si="18"/>
        <v>UPDATE `Slingshot` SET `MetalCost`='214210' WHERE `Level`='8';</v>
      </c>
      <c r="Z42" t="str">
        <f t="shared" si="18"/>
        <v>UPDATE `Slingshot` SET `TimeMin`='11h:15m:00' WHERE `Level`='8';</v>
      </c>
      <c r="AA42" t="str">
        <f t="shared" si="18"/>
        <v>UPDATE `Slingshot` SET `TimeInt`='40500' WHERE `Level`='8';</v>
      </c>
      <c r="AB42" t="str">
        <f t="shared" si="18"/>
        <v>UPDATE `Slingshot` SET `Required`='' WHERE `Level`='8';</v>
      </c>
      <c r="AC42" t="str">
        <f t="shared" si="18"/>
        <v>UPDATE `Slingshot` SET `Required_ID`='0' WHERE `Level`='8';</v>
      </c>
      <c r="AD42" t="str">
        <f t="shared" si="18"/>
        <v>UPDATE `Slingshot` SET `RequiredLevel`='0' WHERE `Level`='8';</v>
      </c>
      <c r="AK42" t="s">
        <v>395</v>
      </c>
      <c r="AL42" t="str">
        <f t="shared" si="26"/>
        <v>'8',</v>
      </c>
      <c r="AM42" t="str">
        <f t="shared" si="27"/>
        <v>'52',</v>
      </c>
      <c r="AN42" t="str">
        <f t="shared" si="28"/>
        <v>'19124',</v>
      </c>
      <c r="AO42" t="str">
        <f t="shared" si="29"/>
        <v>'3.2',</v>
      </c>
      <c r="AP42" t="str">
        <f t="shared" si="30"/>
        <v>'1.45',</v>
      </c>
      <c r="AQ42" t="str">
        <f t="shared" si="31"/>
        <v>'4.65',</v>
      </c>
      <c r="AR42" t="str">
        <f t="shared" si="32"/>
        <v>'227480',</v>
      </c>
      <c r="AS42" t="str">
        <f t="shared" si="33"/>
        <v>'307460',</v>
      </c>
      <c r="AT42" t="str">
        <f t="shared" si="34"/>
        <v>'206915',</v>
      </c>
      <c r="AU42" t="str">
        <f t="shared" si="35"/>
        <v>'214210',</v>
      </c>
      <c r="AV42" t="str">
        <f t="shared" si="36"/>
        <v>'11h:15m:00',</v>
      </c>
      <c r="AW42" t="str">
        <f t="shared" si="37"/>
        <v>'40500',</v>
      </c>
      <c r="AX42" t="str">
        <f t="shared" si="38"/>
        <v>'',</v>
      </c>
      <c r="AY42" t="str">
        <f t="shared" si="39"/>
        <v>'0',</v>
      </c>
      <c r="AZ42" t="str">
        <f t="shared" si="40"/>
        <v>'0',</v>
      </c>
      <c r="BA42" t="str">
        <f t="shared" si="41"/>
        <v>'0');</v>
      </c>
      <c r="BC4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('8','52','19124','3.2','1.45','4.65','227480','307460','206915','214210','11h:15m:00','40500','','0','0','0');</v>
      </c>
    </row>
    <row r="43" spans="1:55" x14ac:dyDescent="0.25">
      <c r="A43" s="18">
        <v>9</v>
      </c>
      <c r="B43" s="73">
        <v>48</v>
      </c>
      <c r="C43" s="120">
        <v>28687</v>
      </c>
      <c r="D43" s="18">
        <f t="shared" si="43"/>
        <v>3.3499999999999992</v>
      </c>
      <c r="E43" s="18">
        <f t="shared" si="44"/>
        <v>1.5000000000000004</v>
      </c>
      <c r="F43" s="18">
        <v>4.8500000000000014</v>
      </c>
      <c r="G43" s="95">
        <v>346245</v>
      </c>
      <c r="H43" s="95">
        <v>457190</v>
      </c>
      <c r="I43" s="95">
        <v>310348</v>
      </c>
      <c r="J43" s="95">
        <v>320440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6"/>
        <v>UPDATE `Slingshot` SET `MightBonus`='28687' WHERE `Level`='9';</v>
      </c>
      <c r="S43" t="str">
        <f t="shared" si="17"/>
        <v>UPDATE `Slingshot` SET `Attack`='3.35' WHERE `Level`='9';</v>
      </c>
      <c r="T43" t="str">
        <f t="shared" si="18"/>
        <v>UPDATE `Slingshot` SET `Defend`='1.5' WHERE `Level`='9';</v>
      </c>
      <c r="U43" t="str">
        <f t="shared" si="18"/>
        <v>UPDATE `Slingshot` SET `Health`='4.85' WHERE `Level`='9';</v>
      </c>
      <c r="V43" t="str">
        <f t="shared" si="18"/>
        <v>UPDATE `Slingshot` SET `FoodCost`='346245' WHERE `Level`='9';</v>
      </c>
      <c r="W43" t="str">
        <f t="shared" si="18"/>
        <v>UPDATE `Slingshot` SET `WoodCost`='457190' WHERE `Level`='9';</v>
      </c>
      <c r="X43" t="str">
        <f t="shared" si="18"/>
        <v>UPDATE `Slingshot` SET `StoneCost`='310348' WHERE `Level`='9';</v>
      </c>
      <c r="Y43" t="str">
        <f t="shared" si="18"/>
        <v>UPDATE `Slingshot` SET `MetalCost`='320440' WHERE `Level`='9';</v>
      </c>
      <c r="Z43" t="str">
        <f t="shared" si="18"/>
        <v>UPDATE `Slingshot` SET `TimeMin`='16h:52m:30' WHERE `Level`='9';</v>
      </c>
      <c r="AA43" t="str">
        <f t="shared" si="18"/>
        <v>UPDATE `Slingshot` SET `TimeInt`='60750' WHERE `Level`='9';</v>
      </c>
      <c r="AB43" t="str">
        <f t="shared" si="18"/>
        <v>UPDATE `Slingshot` SET `Required`='' WHERE `Level`='9';</v>
      </c>
      <c r="AC43" t="str">
        <f t="shared" si="18"/>
        <v>UPDATE `Slingshot` SET `Required_ID`='0' WHERE `Level`='9';</v>
      </c>
      <c r="AD43" t="str">
        <f t="shared" si="18"/>
        <v>UPDATE `Slingshot` SET `RequiredLevel`='0' WHERE `Level`='9';</v>
      </c>
      <c r="AK43" t="s">
        <v>395</v>
      </c>
      <c r="AL43" t="str">
        <f t="shared" si="26"/>
        <v>'9',</v>
      </c>
      <c r="AM43" t="str">
        <f t="shared" si="27"/>
        <v>'48',</v>
      </c>
      <c r="AN43" t="str">
        <f t="shared" si="28"/>
        <v>'28687',</v>
      </c>
      <c r="AO43" t="str">
        <f t="shared" si="29"/>
        <v>'3.35',</v>
      </c>
      <c r="AP43" t="str">
        <f t="shared" si="30"/>
        <v>'1.5',</v>
      </c>
      <c r="AQ43" t="str">
        <f t="shared" si="31"/>
        <v>'4.85',</v>
      </c>
      <c r="AR43" t="str">
        <f t="shared" si="32"/>
        <v>'346245',</v>
      </c>
      <c r="AS43" t="str">
        <f t="shared" si="33"/>
        <v>'457190',</v>
      </c>
      <c r="AT43" t="str">
        <f t="shared" si="34"/>
        <v>'310348',</v>
      </c>
      <c r="AU43" t="str">
        <f t="shared" si="35"/>
        <v>'320440',</v>
      </c>
      <c r="AV43" t="str">
        <f t="shared" si="36"/>
        <v>'16h:52m:30',</v>
      </c>
      <c r="AW43" t="str">
        <f t="shared" si="37"/>
        <v>'60750',</v>
      </c>
      <c r="AX43" t="str">
        <f t="shared" si="38"/>
        <v>'',</v>
      </c>
      <c r="AY43" t="str">
        <f t="shared" si="39"/>
        <v>'0',</v>
      </c>
      <c r="AZ43" t="str">
        <f t="shared" si="40"/>
        <v>'0',</v>
      </c>
      <c r="BA43" t="str">
        <f t="shared" si="41"/>
        <v>'0');</v>
      </c>
      <c r="BC4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('9','48','28687','3.35','1.5','4.85','346245','457190','310348','320440','16h:52m:30','60750','','0','0','0');</v>
      </c>
    </row>
    <row r="44" spans="1:55" x14ac:dyDescent="0.25">
      <c r="A44" s="18">
        <v>10</v>
      </c>
      <c r="B44" s="73">
        <v>44</v>
      </c>
      <c r="C44" s="120">
        <v>34425</v>
      </c>
      <c r="D44" s="18">
        <f t="shared" si="43"/>
        <v>3.4999999999999991</v>
      </c>
      <c r="E44" s="18">
        <f t="shared" si="44"/>
        <v>1.5500000000000005</v>
      </c>
      <c r="F44" s="18">
        <v>5.0500000000000016</v>
      </c>
      <c r="G44" s="95">
        <v>391804</v>
      </c>
      <c r="H44" s="95">
        <v>549828</v>
      </c>
      <c r="I44" s="95">
        <v>384907</v>
      </c>
      <c r="J44" s="95">
        <v>394538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6"/>
        <v>UPDATE `Slingshot` SET `MightBonus`='34425' WHERE `Level`='10';</v>
      </c>
      <c r="S44" t="str">
        <f t="shared" si="17"/>
        <v>UPDATE `Slingshot` SET `Attack`='3.5' WHERE `Level`='10';</v>
      </c>
      <c r="T44" t="str">
        <f t="shared" si="18"/>
        <v>UPDATE `Slingshot` SET `Defend`='1.55' WHERE `Level`='10';</v>
      </c>
      <c r="U44" t="str">
        <f t="shared" si="18"/>
        <v>UPDATE `Slingshot` SET `Health`='5.05' WHERE `Level`='10';</v>
      </c>
      <c r="V44" t="str">
        <f t="shared" si="18"/>
        <v>UPDATE `Slingshot` SET `FoodCost`='391804' WHERE `Level`='10';</v>
      </c>
      <c r="W44" t="str">
        <f t="shared" si="18"/>
        <v>UPDATE `Slingshot` SET `WoodCost`='549828' WHERE `Level`='10';</v>
      </c>
      <c r="X44" t="str">
        <f t="shared" si="18"/>
        <v>UPDATE `Slingshot` SET `StoneCost`='384907' WHERE `Level`='10';</v>
      </c>
      <c r="Y44" t="str">
        <f t="shared" si="18"/>
        <v>UPDATE `Slingshot` SET `MetalCost`='394538' WHERE `Level`='10';</v>
      </c>
      <c r="Z44" t="str">
        <f t="shared" si="18"/>
        <v>UPDATE `Slingshot` SET `TimeMin`='20h:15m:00' WHERE `Level`='10';</v>
      </c>
      <c r="AA44" t="str">
        <f t="shared" si="18"/>
        <v>UPDATE `Slingshot` SET `TimeInt`='72900' WHERE `Level`='10';</v>
      </c>
      <c r="AB44" t="str">
        <f t="shared" si="18"/>
        <v>UPDATE `Slingshot` SET `Required`='Wood Lv10' WHERE `Level`='10';</v>
      </c>
      <c r="AC44" t="str">
        <f t="shared" si="18"/>
        <v>UPDATE `Slingshot` SET `Required_ID`='5' WHERE `Level`='10';</v>
      </c>
      <c r="AD44" t="str">
        <f t="shared" si="18"/>
        <v>UPDATE `Slingshot` SET `RequiredLevel`='10' WHERE `Level`='10';</v>
      </c>
      <c r="AK44" t="s">
        <v>395</v>
      </c>
      <c r="AL44" t="str">
        <f t="shared" si="26"/>
        <v>'10',</v>
      </c>
      <c r="AM44" t="str">
        <f t="shared" si="27"/>
        <v>'44',</v>
      </c>
      <c r="AN44" t="str">
        <f t="shared" si="28"/>
        <v>'34425',</v>
      </c>
      <c r="AO44" t="str">
        <f t="shared" si="29"/>
        <v>'3.5',</v>
      </c>
      <c r="AP44" t="str">
        <f t="shared" si="30"/>
        <v>'1.55',</v>
      </c>
      <c r="AQ44" t="str">
        <f t="shared" si="31"/>
        <v>'5.05',</v>
      </c>
      <c r="AR44" t="str">
        <f t="shared" si="32"/>
        <v>'391804',</v>
      </c>
      <c r="AS44" t="str">
        <f t="shared" si="33"/>
        <v>'549828',</v>
      </c>
      <c r="AT44" t="str">
        <f t="shared" si="34"/>
        <v>'384907',</v>
      </c>
      <c r="AU44" t="str">
        <f t="shared" si="35"/>
        <v>'394538',</v>
      </c>
      <c r="AV44" t="str">
        <f t="shared" si="36"/>
        <v>'20h:15m:00',</v>
      </c>
      <c r="AW44" t="str">
        <f t="shared" si="37"/>
        <v>'72900',</v>
      </c>
      <c r="AX44" t="str">
        <f t="shared" si="38"/>
        <v>'Wood Lv10',</v>
      </c>
      <c r="AY44" t="str">
        <f t="shared" si="39"/>
        <v>'5',</v>
      </c>
      <c r="AZ44" t="str">
        <f t="shared" si="40"/>
        <v>'10',</v>
      </c>
      <c r="BA44" t="str">
        <f t="shared" si="41"/>
        <v>'0');</v>
      </c>
      <c r="BC4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('10','44','34425','3.5','1.55','5.05','391804','549828','384907','394538','20h:15m:00','72900','Wood Lv10','5','10','0');</v>
      </c>
    </row>
    <row r="45" spans="1:55" x14ac:dyDescent="0.25">
      <c r="A45" s="18">
        <v>11</v>
      </c>
      <c r="B45" s="73">
        <v>40</v>
      </c>
      <c r="C45" s="120">
        <v>41310</v>
      </c>
      <c r="D45" s="18">
        <f t="shared" si="43"/>
        <v>3.649999999999999</v>
      </c>
      <c r="E45" s="18">
        <f t="shared" si="44"/>
        <v>1.6000000000000005</v>
      </c>
      <c r="F45" s="18">
        <v>5.2500000000000018</v>
      </c>
      <c r="G45" s="95">
        <v>490815</v>
      </c>
      <c r="H45" s="95">
        <v>669294</v>
      </c>
      <c r="I45" s="95">
        <v>443779</v>
      </c>
      <c r="J45" s="95">
        <v>461456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6"/>
        <v>UPDATE `Slingshot` SET `MightBonus`='41310' WHERE `Level`='11';</v>
      </c>
      <c r="S45" t="str">
        <f t="shared" si="17"/>
        <v>UPDATE `Slingshot` SET `Attack`='3.65' WHERE `Level`='11';</v>
      </c>
      <c r="T45" t="str">
        <f t="shared" si="18"/>
        <v>UPDATE `Slingshot` SET `Defend`='1.6' WHERE `Level`='11';</v>
      </c>
      <c r="U45" t="str">
        <f t="shared" si="18"/>
        <v>UPDATE `Slingshot` SET `Health`='5.25' WHERE `Level`='11';</v>
      </c>
      <c r="V45" t="str">
        <f t="shared" si="18"/>
        <v>UPDATE `Slingshot` SET `FoodCost`='490815' WHERE `Level`='11';</v>
      </c>
      <c r="W45" t="str">
        <f t="shared" si="18"/>
        <v>UPDATE `Slingshot` SET `WoodCost`='669294' WHERE `Level`='11';</v>
      </c>
      <c r="X45" t="str">
        <f t="shared" si="18"/>
        <v>UPDATE `Slingshot` SET `StoneCost`='443779' WHERE `Level`='11';</v>
      </c>
      <c r="Y45" t="str">
        <f t="shared" si="18"/>
        <v>UPDATE `Slingshot` SET `MetalCost`='461456' WHERE `Level`='11';</v>
      </c>
      <c r="Z45" t="str">
        <f t="shared" si="18"/>
        <v>UPDATE `Slingshot` SET `TimeMin`='1d 0h:18m:00' WHERE `Level`='11';</v>
      </c>
      <c r="AA45" t="str">
        <f t="shared" si="18"/>
        <v>UPDATE `Slingshot` SET `TimeInt`='87480' WHERE `Level`='11';</v>
      </c>
      <c r="AB45" t="str">
        <f t="shared" si="18"/>
        <v>UPDATE `Slingshot` SET `Required`='Wood Lv11' WHERE `Level`='11';</v>
      </c>
      <c r="AC45" t="str">
        <f t="shared" si="18"/>
        <v>UPDATE `Slingshot` SET `Required_ID`='5' WHERE `Level`='11';</v>
      </c>
      <c r="AD45" t="str">
        <f t="shared" si="18"/>
        <v>UPDATE `Slingshot` SET `RequiredLevel`='11' WHERE `Level`='11';</v>
      </c>
      <c r="AK45" t="s">
        <v>395</v>
      </c>
      <c r="AL45" t="str">
        <f t="shared" si="26"/>
        <v>'11',</v>
      </c>
      <c r="AM45" t="str">
        <f t="shared" si="27"/>
        <v>'40',</v>
      </c>
      <c r="AN45" t="str">
        <f t="shared" si="28"/>
        <v>'41310',</v>
      </c>
      <c r="AO45" t="str">
        <f t="shared" si="29"/>
        <v>'3.65',</v>
      </c>
      <c r="AP45" t="str">
        <f t="shared" si="30"/>
        <v>'1.6',</v>
      </c>
      <c r="AQ45" t="str">
        <f t="shared" si="31"/>
        <v>'5.25',</v>
      </c>
      <c r="AR45" t="str">
        <f t="shared" si="32"/>
        <v>'490815',</v>
      </c>
      <c r="AS45" t="str">
        <f t="shared" si="33"/>
        <v>'669294',</v>
      </c>
      <c r="AT45" t="str">
        <f t="shared" si="34"/>
        <v>'443779',</v>
      </c>
      <c r="AU45" t="str">
        <f t="shared" si="35"/>
        <v>'461456',</v>
      </c>
      <c r="AV45" t="str">
        <f t="shared" si="36"/>
        <v>'1d 0h:18m:00',</v>
      </c>
      <c r="AW45" t="str">
        <f t="shared" si="37"/>
        <v>'87480',</v>
      </c>
      <c r="AX45" t="str">
        <f t="shared" si="38"/>
        <v>'Wood Lv11',</v>
      </c>
      <c r="AY45" t="str">
        <f t="shared" si="39"/>
        <v>'5',</v>
      </c>
      <c r="AZ45" t="str">
        <f t="shared" si="40"/>
        <v>'11',</v>
      </c>
      <c r="BA45" t="str">
        <f t="shared" si="41"/>
        <v>'0');</v>
      </c>
      <c r="BC45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('11','40','41310','3.65','1.6','5.25','490815','669294','443779','461456','1d 0h:18m:00','87480','Wood Lv11','5','11','0');</v>
      </c>
    </row>
    <row r="46" spans="1:55" x14ac:dyDescent="0.25">
      <c r="A46" s="18">
        <v>12</v>
      </c>
      <c r="B46" s="73">
        <v>36</v>
      </c>
      <c r="C46" s="120">
        <v>49572</v>
      </c>
      <c r="D46" s="18">
        <f t="shared" si="43"/>
        <v>3.7999999999999989</v>
      </c>
      <c r="E46" s="18">
        <f t="shared" si="44"/>
        <v>1.6500000000000006</v>
      </c>
      <c r="F46" s="18">
        <v>5.450000000000002</v>
      </c>
      <c r="G46" s="95">
        <v>563888</v>
      </c>
      <c r="H46" s="95">
        <v>792853</v>
      </c>
      <c r="I46" s="95">
        <v>538245</v>
      </c>
      <c r="J46" s="95">
        <v>583457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6"/>
        <v>UPDATE `Slingshot` SET `MightBonus`='49572' WHERE `Level`='12';</v>
      </c>
      <c r="S46" t="str">
        <f t="shared" si="17"/>
        <v>UPDATE `Slingshot` SET `Attack`='3.8' WHERE `Level`='12';</v>
      </c>
      <c r="T46" t="str">
        <f t="shared" si="18"/>
        <v>UPDATE `Slingshot` SET `Defend`='1.65' WHERE `Level`='12';</v>
      </c>
      <c r="U46" t="str">
        <f t="shared" si="18"/>
        <v>UPDATE `Slingshot` SET `Health`='5.45' WHERE `Level`='12';</v>
      </c>
      <c r="V46" t="str">
        <f t="shared" si="18"/>
        <v>UPDATE `Slingshot` SET `FoodCost`='563888' WHERE `Level`='12';</v>
      </c>
      <c r="W46" t="str">
        <f t="shared" si="18"/>
        <v>UPDATE `Slingshot` SET `WoodCost`='792853' WHERE `Level`='12';</v>
      </c>
      <c r="X46" t="str">
        <f t="shared" si="18"/>
        <v>UPDATE `Slingshot` SET `StoneCost`='538245' WHERE `Level`='12';</v>
      </c>
      <c r="Y46" t="str">
        <f t="shared" si="18"/>
        <v>UPDATE `Slingshot` SET `MetalCost`='583457' WHERE `Level`='12';</v>
      </c>
      <c r="Z46" t="str">
        <f t="shared" si="18"/>
        <v>UPDATE `Slingshot` SET `TimeMin`='1d 5h:09m:36' WHERE `Level`='12';</v>
      </c>
      <c r="AA46" t="str">
        <f t="shared" si="18"/>
        <v>UPDATE `Slingshot` SET `TimeInt`='104976' WHERE `Level`='12';</v>
      </c>
      <c r="AB46" t="str">
        <f t="shared" si="18"/>
        <v>UPDATE `Slingshot` SET `Required`='Wood Lv12' WHERE `Level`='12';</v>
      </c>
      <c r="AC46" t="str">
        <f t="shared" si="18"/>
        <v>UPDATE `Slingshot` SET `Required_ID`='5' WHERE `Level`='12';</v>
      </c>
      <c r="AD46" t="str">
        <f t="shared" si="18"/>
        <v>UPDATE `Slingshot` SET `RequiredLevel`='12' WHERE `Level`='12';</v>
      </c>
      <c r="AK46" t="s">
        <v>395</v>
      </c>
      <c r="AL46" t="str">
        <f t="shared" si="26"/>
        <v>'12',</v>
      </c>
      <c r="AM46" t="str">
        <f t="shared" si="27"/>
        <v>'36',</v>
      </c>
      <c r="AN46" t="str">
        <f t="shared" si="28"/>
        <v>'49572',</v>
      </c>
      <c r="AO46" t="str">
        <f t="shared" si="29"/>
        <v>'3.8',</v>
      </c>
      <c r="AP46" t="str">
        <f t="shared" si="30"/>
        <v>'1.65',</v>
      </c>
      <c r="AQ46" t="str">
        <f t="shared" si="31"/>
        <v>'5.45',</v>
      </c>
      <c r="AR46" t="str">
        <f t="shared" si="32"/>
        <v>'563888',</v>
      </c>
      <c r="AS46" t="str">
        <f t="shared" si="33"/>
        <v>'792853',</v>
      </c>
      <c r="AT46" t="str">
        <f t="shared" si="34"/>
        <v>'538245',</v>
      </c>
      <c r="AU46" t="str">
        <f t="shared" si="35"/>
        <v>'583457',</v>
      </c>
      <c r="AV46" t="str">
        <f t="shared" si="36"/>
        <v>'1d 5h:09m:36',</v>
      </c>
      <c r="AW46" t="str">
        <f t="shared" si="37"/>
        <v>'104976',</v>
      </c>
      <c r="AX46" t="str">
        <f t="shared" si="38"/>
        <v>'Wood Lv12',</v>
      </c>
      <c r="AY46" t="str">
        <f t="shared" si="39"/>
        <v>'5',</v>
      </c>
      <c r="AZ46" t="str">
        <f t="shared" si="40"/>
        <v>'12',</v>
      </c>
      <c r="BA46" t="str">
        <f t="shared" si="41"/>
        <v>'0');</v>
      </c>
      <c r="BC46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('12','36','49572','3.8','1.65','5.45','563888','792853','538245','583457','1d 5h:09m:36','104976','Wood Lv12','5','12','0');</v>
      </c>
    </row>
    <row r="47" spans="1:55" x14ac:dyDescent="0.25">
      <c r="A47" s="18">
        <v>13</v>
      </c>
      <c r="B47" s="73">
        <v>32</v>
      </c>
      <c r="C47" s="120">
        <v>59487</v>
      </c>
      <c r="D47" s="18">
        <f t="shared" si="43"/>
        <v>3.9499999999999988</v>
      </c>
      <c r="E47" s="18">
        <f t="shared" si="44"/>
        <v>1.7000000000000006</v>
      </c>
      <c r="F47" s="18">
        <v>5.6500000000000021</v>
      </c>
      <c r="G47" s="95">
        <v>682560</v>
      </c>
      <c r="H47" s="95">
        <v>950709</v>
      </c>
      <c r="I47" s="95">
        <v>673387</v>
      </c>
      <c r="J47" s="95">
        <v>667523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6"/>
        <v>UPDATE `Slingshot` SET `MightBonus`='59487' WHERE `Level`='13';</v>
      </c>
      <c r="S47" t="str">
        <f t="shared" si="17"/>
        <v>UPDATE `Slingshot` SET `Attack`='3.95' WHERE `Level`='13';</v>
      </c>
      <c r="T47" t="str">
        <f t="shared" si="18"/>
        <v>UPDATE `Slingshot` SET `Defend`='1.7' WHERE `Level`='13';</v>
      </c>
      <c r="U47" t="str">
        <f t="shared" si="18"/>
        <v>UPDATE `Slingshot` SET `Health`='5.65' WHERE `Level`='13';</v>
      </c>
      <c r="V47" t="str">
        <f t="shared" si="18"/>
        <v>UPDATE `Slingshot` SET `FoodCost`='682560' WHERE `Level`='13';</v>
      </c>
      <c r="W47" t="str">
        <f t="shared" si="18"/>
        <v>UPDATE `Slingshot` SET `WoodCost`='950709' WHERE `Level`='13';</v>
      </c>
      <c r="X47" t="str">
        <f t="shared" si="18"/>
        <v>UPDATE `Slingshot` SET `StoneCost`='673387' WHERE `Level`='13';</v>
      </c>
      <c r="Y47" t="str">
        <f t="shared" si="18"/>
        <v>UPDATE `Slingshot` SET `MetalCost`='667523' WHERE `Level`='13';</v>
      </c>
      <c r="Z47" t="str">
        <f t="shared" si="18"/>
        <v>UPDATE `Slingshot` SET `TimeMin`='1d 10h:59m:32' WHERE `Level`='13';</v>
      </c>
      <c r="AA47" t="str">
        <f t="shared" si="18"/>
        <v>UPDATE `Slingshot` SET `TimeInt`='125972' WHERE `Level`='13';</v>
      </c>
      <c r="AB47" t="str">
        <f t="shared" si="18"/>
        <v>UPDATE `Slingshot` SET `Required`='Wood Lv13' WHERE `Level`='13';</v>
      </c>
      <c r="AC47" t="str">
        <f t="shared" si="18"/>
        <v>UPDATE `Slingshot` SET `Required_ID`='5' WHERE `Level`='13';</v>
      </c>
      <c r="AD47" t="str">
        <f t="shared" si="18"/>
        <v>UPDATE `Slingshot` SET `RequiredLevel`='13' WHERE `Level`='13';</v>
      </c>
      <c r="AK47" t="s">
        <v>395</v>
      </c>
      <c r="AL47" t="str">
        <f t="shared" si="26"/>
        <v>'13',</v>
      </c>
      <c r="AM47" t="str">
        <f t="shared" si="27"/>
        <v>'32',</v>
      </c>
      <c r="AN47" t="str">
        <f t="shared" si="28"/>
        <v>'59487',</v>
      </c>
      <c r="AO47" t="str">
        <f t="shared" si="29"/>
        <v>'3.95',</v>
      </c>
      <c r="AP47" t="str">
        <f t="shared" si="30"/>
        <v>'1.7',</v>
      </c>
      <c r="AQ47" t="str">
        <f t="shared" si="31"/>
        <v>'5.65',</v>
      </c>
      <c r="AR47" t="str">
        <f t="shared" si="32"/>
        <v>'682560',</v>
      </c>
      <c r="AS47" t="str">
        <f t="shared" si="33"/>
        <v>'950709',</v>
      </c>
      <c r="AT47" t="str">
        <f t="shared" si="34"/>
        <v>'673387',</v>
      </c>
      <c r="AU47" t="str">
        <f t="shared" si="35"/>
        <v>'667523',</v>
      </c>
      <c r="AV47" t="str">
        <f t="shared" si="36"/>
        <v>'1d 10h:59m:32',</v>
      </c>
      <c r="AW47" t="str">
        <f t="shared" si="37"/>
        <v>'125972',</v>
      </c>
      <c r="AX47" t="str">
        <f t="shared" si="38"/>
        <v>'Wood Lv13',</v>
      </c>
      <c r="AY47" t="str">
        <f t="shared" si="39"/>
        <v>'5',</v>
      </c>
      <c r="AZ47" t="str">
        <f t="shared" si="40"/>
        <v>'13',</v>
      </c>
      <c r="BA47" t="str">
        <f t="shared" si="41"/>
        <v>'0');</v>
      </c>
      <c r="BC4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('13','32','59487','3.95','1.7','5.65','682560','950709','673387','667523','1d 10h:59m:32','125972','Wood Lv13','5','13','0');</v>
      </c>
    </row>
    <row r="48" spans="1:55" x14ac:dyDescent="0.25">
      <c r="A48" s="18">
        <v>14</v>
      </c>
      <c r="B48" s="73">
        <v>28</v>
      </c>
      <c r="C48" s="120">
        <v>71383</v>
      </c>
      <c r="D48" s="18">
        <f t="shared" si="43"/>
        <v>4.0999999999999988</v>
      </c>
      <c r="E48" s="18">
        <f t="shared" si="44"/>
        <v>1.7500000000000007</v>
      </c>
      <c r="F48" s="18">
        <v>5.8500000000000023</v>
      </c>
      <c r="G48" s="95">
        <v>811880</v>
      </c>
      <c r="H48" s="95">
        <v>1167128</v>
      </c>
      <c r="I48" s="95">
        <v>792573</v>
      </c>
      <c r="J48" s="95">
        <v>797435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6"/>
        <v>UPDATE `Slingshot` SET `MightBonus`='71383' WHERE `Level`='14';</v>
      </c>
      <c r="S48" t="str">
        <f t="shared" si="17"/>
        <v>UPDATE `Slingshot` SET `Attack`='4.1' WHERE `Level`='14';</v>
      </c>
      <c r="T48" t="str">
        <f t="shared" si="18"/>
        <v>UPDATE `Slingshot` SET `Defend`='1.75' WHERE `Level`='14';</v>
      </c>
      <c r="U48" t="str">
        <f t="shared" si="18"/>
        <v>UPDATE `Slingshot` SET `Health`='5.85' WHERE `Level`='14';</v>
      </c>
      <c r="V48" t="str">
        <f t="shared" si="18"/>
        <v>UPDATE `Slingshot` SET `FoodCost`='811880' WHERE `Level`='14';</v>
      </c>
      <c r="W48" t="str">
        <f t="shared" si="18"/>
        <v>UPDATE `Slingshot` SET `WoodCost`='1167128' WHERE `Level`='14';</v>
      </c>
      <c r="X48" t="str">
        <f t="shared" si="18"/>
        <v>UPDATE `Slingshot` SET `StoneCost`='792573' WHERE `Level`='14';</v>
      </c>
      <c r="Y48" t="str">
        <f t="shared" si="18"/>
        <v>UPDATE `Slingshot` SET `MetalCost`='797435' WHERE `Level`='14';</v>
      </c>
      <c r="Z48" t="str">
        <f t="shared" si="18"/>
        <v>UPDATE `Slingshot` SET `TimeMin`='1d 17h:59m:26' WHERE `Level`='14';</v>
      </c>
      <c r="AA48" t="str">
        <f t="shared" si="18"/>
        <v>UPDATE `Slingshot` SET `TimeInt`='151166' WHERE `Level`='14';</v>
      </c>
      <c r="AB48" t="str">
        <f t="shared" si="18"/>
        <v>UPDATE `Slingshot` SET `Required`='Wood Lv14' WHERE `Level`='14';</v>
      </c>
      <c r="AC48" t="str">
        <f t="shared" si="18"/>
        <v>UPDATE `Slingshot` SET `Required_ID`='5' WHERE `Level`='14';</v>
      </c>
      <c r="AD48" t="str">
        <f t="shared" si="18"/>
        <v>UPDATE `Slingshot` SET `RequiredLevel`='14' WHERE `Level`='14';</v>
      </c>
      <c r="AK48" t="s">
        <v>395</v>
      </c>
      <c r="AL48" t="str">
        <f t="shared" si="26"/>
        <v>'14',</v>
      </c>
      <c r="AM48" t="str">
        <f t="shared" si="27"/>
        <v>'28',</v>
      </c>
      <c r="AN48" t="str">
        <f t="shared" si="28"/>
        <v>'71383',</v>
      </c>
      <c r="AO48" t="str">
        <f t="shared" si="29"/>
        <v>'4.1',</v>
      </c>
      <c r="AP48" t="str">
        <f t="shared" si="30"/>
        <v>'1.75',</v>
      </c>
      <c r="AQ48" t="str">
        <f t="shared" si="31"/>
        <v>'5.85',</v>
      </c>
      <c r="AR48" t="str">
        <f t="shared" si="32"/>
        <v>'811880',</v>
      </c>
      <c r="AS48" t="str">
        <f t="shared" si="33"/>
        <v>'1167128',</v>
      </c>
      <c r="AT48" t="str">
        <f t="shared" si="34"/>
        <v>'792573',</v>
      </c>
      <c r="AU48" t="str">
        <f t="shared" si="35"/>
        <v>'797435',</v>
      </c>
      <c r="AV48" t="str">
        <f t="shared" si="36"/>
        <v>'1d 17h:59m:26',</v>
      </c>
      <c r="AW48" t="str">
        <f t="shared" si="37"/>
        <v>'151166',</v>
      </c>
      <c r="AX48" t="str">
        <f t="shared" si="38"/>
        <v>'Wood Lv14',</v>
      </c>
      <c r="AY48" t="str">
        <f t="shared" si="39"/>
        <v>'5',</v>
      </c>
      <c r="AZ48" t="str">
        <f t="shared" si="40"/>
        <v>'14',</v>
      </c>
      <c r="BA48" t="str">
        <f t="shared" si="41"/>
        <v>'0');</v>
      </c>
      <c r="BC4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('14','28','71383','4.1','1.75','5.85','811880','1167128','792573','797435','1d 17h:59m:26','151166','Wood Lv14','5','14','0');</v>
      </c>
    </row>
    <row r="49" spans="1:55" x14ac:dyDescent="0.25">
      <c r="A49" s="18">
        <v>15</v>
      </c>
      <c r="B49" s="73">
        <v>25</v>
      </c>
      <c r="C49" s="120">
        <v>107076</v>
      </c>
      <c r="D49" s="18">
        <f t="shared" si="43"/>
        <v>4.2499999999999991</v>
      </c>
      <c r="E49" s="18">
        <f t="shared" si="44"/>
        <v>1.8000000000000007</v>
      </c>
      <c r="F49" s="18">
        <v>6.0500000000000025</v>
      </c>
      <c r="G49" s="95">
        <v>1277845</v>
      </c>
      <c r="H49" s="95">
        <v>1721192</v>
      </c>
      <c r="I49" s="95">
        <v>1158134</v>
      </c>
      <c r="J49" s="95">
        <v>1196477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6"/>
        <v>UPDATE `Slingshot` SET `MightBonus`='107076' WHERE `Level`='15';</v>
      </c>
      <c r="S49" t="str">
        <f t="shared" si="17"/>
        <v>UPDATE `Slingshot` SET `Attack`='4.25' WHERE `Level`='15';</v>
      </c>
      <c r="T49" t="str">
        <f t="shared" si="18"/>
        <v>UPDATE `Slingshot` SET `Defend`='1.8' WHERE `Level`='15';</v>
      </c>
      <c r="U49" t="str">
        <f t="shared" si="18"/>
        <v>UPDATE `Slingshot` SET `Health`='6.05' WHERE `Level`='15';</v>
      </c>
      <c r="V49" t="str">
        <f t="shared" si="18"/>
        <v>UPDATE `Slingshot` SET `FoodCost`='1277845' WHERE `Level`='15';</v>
      </c>
      <c r="W49" t="str">
        <f t="shared" si="18"/>
        <v>UPDATE `Slingshot` SET `WoodCost`='1721192' WHERE `Level`='15';</v>
      </c>
      <c r="X49" t="str">
        <f t="shared" si="18"/>
        <v>UPDATE `Slingshot` SET `StoneCost`='1158134' WHERE `Level`='15';</v>
      </c>
      <c r="Y49" t="str">
        <f t="shared" si="18"/>
        <v>UPDATE `Slingshot` SET `MetalCost`='1196477' WHERE `Level`='15';</v>
      </c>
      <c r="Z49" t="str">
        <f t="shared" si="18"/>
        <v>UPDATE `Slingshot` SET `TimeMin`='2d 14h:59m:09' WHERE `Level`='15';</v>
      </c>
      <c r="AA49" t="str">
        <f t="shared" si="18"/>
        <v>UPDATE `Slingshot` SET `TimeInt`='226749' WHERE `Level`='15';</v>
      </c>
      <c r="AB49" t="str">
        <f t="shared" si="18"/>
        <v>UPDATE `Slingshot` SET `Required`='Wood Lv15' WHERE `Level`='15';</v>
      </c>
      <c r="AC49" t="str">
        <f t="shared" si="18"/>
        <v>UPDATE `Slingshot` SET `Required_ID`='5' WHERE `Level`='15';</v>
      </c>
      <c r="AD49" t="str">
        <f t="shared" si="18"/>
        <v>UPDATE `Slingshot` SET `RequiredLevel`='15' WHERE `Level`='15';</v>
      </c>
      <c r="AK49" t="s">
        <v>395</v>
      </c>
      <c r="AL49" t="str">
        <f t="shared" si="26"/>
        <v>'15',</v>
      </c>
      <c r="AM49" t="str">
        <f t="shared" si="27"/>
        <v>'25',</v>
      </c>
      <c r="AN49" t="str">
        <f t="shared" si="28"/>
        <v>'107076',</v>
      </c>
      <c r="AO49" t="str">
        <f t="shared" si="29"/>
        <v>'4.25',</v>
      </c>
      <c r="AP49" t="str">
        <f t="shared" si="30"/>
        <v>'1.8',</v>
      </c>
      <c r="AQ49" t="str">
        <f t="shared" si="31"/>
        <v>'6.05',</v>
      </c>
      <c r="AR49" t="str">
        <f t="shared" si="32"/>
        <v>'1277845',</v>
      </c>
      <c r="AS49" t="str">
        <f t="shared" si="33"/>
        <v>'1721192',</v>
      </c>
      <c r="AT49" t="str">
        <f t="shared" si="34"/>
        <v>'1158134',</v>
      </c>
      <c r="AU49" t="str">
        <f t="shared" si="35"/>
        <v>'1196477',</v>
      </c>
      <c r="AV49" t="str">
        <f t="shared" si="36"/>
        <v>'2d 14h:59m:09',</v>
      </c>
      <c r="AW49" t="str">
        <f t="shared" si="37"/>
        <v>'226749',</v>
      </c>
      <c r="AX49" t="str">
        <f t="shared" si="38"/>
        <v>'Wood Lv15',</v>
      </c>
      <c r="AY49" t="str">
        <f t="shared" si="39"/>
        <v>'5',</v>
      </c>
      <c r="AZ49" t="str">
        <f t="shared" si="40"/>
        <v>'15',</v>
      </c>
      <c r="BA49" t="str">
        <f t="shared" si="41"/>
        <v>'0');</v>
      </c>
      <c r="BC4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('15','25','107076','4.25','1.8','6.05','1277845','1721192','1158134','1196477','2d 14h:59m:09','226749','Wood Lv15','5','15','0');</v>
      </c>
    </row>
    <row r="50" spans="1:55" x14ac:dyDescent="0.25">
      <c r="A50" s="18">
        <v>16</v>
      </c>
      <c r="B50" s="73">
        <v>22</v>
      </c>
      <c r="C50" s="120">
        <v>267688</v>
      </c>
      <c r="D50" s="18">
        <f t="shared" si="43"/>
        <v>4.3999999999999995</v>
      </c>
      <c r="E50" s="18">
        <f t="shared" si="44"/>
        <v>1.8500000000000008</v>
      </c>
      <c r="F50" s="18">
        <v>6.2500000000000018</v>
      </c>
      <c r="G50" s="95">
        <v>3094878</v>
      </c>
      <c r="H50" s="95">
        <v>4395468</v>
      </c>
      <c r="I50" s="95">
        <v>2895402</v>
      </c>
      <c r="J50" s="95">
        <v>2998510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6"/>
        <v>UPDATE `Slingshot` SET `MightBonus`='267688' WHERE `Level`='16';</v>
      </c>
      <c r="S50" t="str">
        <f t="shared" si="17"/>
        <v>UPDATE `Slingshot` SET `Attack`='4.4' WHERE `Level`='16';</v>
      </c>
      <c r="T50" t="str">
        <f t="shared" si="18"/>
        <v>UPDATE `Slingshot` SET `Defend`='1.85' WHERE `Level`='16';</v>
      </c>
      <c r="U50" t="str">
        <f t="shared" si="18"/>
        <v>UPDATE `Slingshot` SET `Health`='6.25' WHERE `Level`='16';</v>
      </c>
      <c r="V50" t="str">
        <f t="shared" si="18"/>
        <v>UPDATE `Slingshot` SET `FoodCost`='3094878' WHERE `Level`='16';</v>
      </c>
      <c r="W50" t="str">
        <f t="shared" si="18"/>
        <v>UPDATE `Slingshot` SET `WoodCost`='4395468' WHERE `Level`='16';</v>
      </c>
      <c r="X50" t="str">
        <f t="shared" si="18"/>
        <v>UPDATE `Slingshot` SET `StoneCost`='2895402' WHERE `Level`='16';</v>
      </c>
      <c r="Y50" t="str">
        <f t="shared" si="18"/>
        <v>UPDATE `Slingshot` SET `MetalCost`='2998510' WHERE `Level`='16';</v>
      </c>
      <c r="Z50" t="str">
        <f t="shared" si="18"/>
        <v>UPDATE `Slingshot` SET `TimeMin`='6d 13h:27m:51' WHERE `Level`='16';</v>
      </c>
      <c r="AA50" t="str">
        <f t="shared" si="18"/>
        <v>UPDATE `Slingshot` SET `TimeInt`='566871' WHERE `Level`='16';</v>
      </c>
      <c r="AB50" t="str">
        <f t="shared" si="18"/>
        <v>UPDATE `Slingshot` SET `Required`='Wood Lv16' WHERE `Level`='16';</v>
      </c>
      <c r="AC50" t="str">
        <f t="shared" si="18"/>
        <v>UPDATE `Slingshot` SET `Required_ID`='5' WHERE `Level`='16';</v>
      </c>
      <c r="AD50" t="str">
        <f t="shared" si="18"/>
        <v>UPDATE `Slingshot` SET `RequiredLevel`='16' WHERE `Level`='16';</v>
      </c>
      <c r="AK50" t="s">
        <v>395</v>
      </c>
      <c r="AL50" t="str">
        <f t="shared" si="26"/>
        <v>'16',</v>
      </c>
      <c r="AM50" t="str">
        <f t="shared" si="27"/>
        <v>'22',</v>
      </c>
      <c r="AN50" t="str">
        <f t="shared" si="28"/>
        <v>'267688',</v>
      </c>
      <c r="AO50" t="str">
        <f t="shared" si="29"/>
        <v>'4.4',</v>
      </c>
      <c r="AP50" t="str">
        <f t="shared" si="30"/>
        <v>'1.85',</v>
      </c>
      <c r="AQ50" t="str">
        <f t="shared" si="31"/>
        <v>'6.25',</v>
      </c>
      <c r="AR50" t="str">
        <f t="shared" si="32"/>
        <v>'3094878',</v>
      </c>
      <c r="AS50" t="str">
        <f t="shared" si="33"/>
        <v>'4395468',</v>
      </c>
      <c r="AT50" t="str">
        <f t="shared" si="34"/>
        <v>'2895402',</v>
      </c>
      <c r="AU50" t="str">
        <f t="shared" si="35"/>
        <v>'2998510',</v>
      </c>
      <c r="AV50" t="str">
        <f t="shared" si="36"/>
        <v>'6d 13h:27m:51',</v>
      </c>
      <c r="AW50" t="str">
        <f t="shared" si="37"/>
        <v>'566871',</v>
      </c>
      <c r="AX50" t="str">
        <f t="shared" si="38"/>
        <v>'Wood Lv16',</v>
      </c>
      <c r="AY50" t="str">
        <f t="shared" si="39"/>
        <v>'5',</v>
      </c>
      <c r="AZ50" t="str">
        <f t="shared" si="40"/>
        <v>'16',</v>
      </c>
      <c r="BA50" t="str">
        <f t="shared" si="41"/>
        <v>'0');</v>
      </c>
      <c r="BC5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('16','22','267688','4.4','1.85','6.25','3094878','4395468','2895402','2998510','6d 13h:27m:51','566871','Wood Lv16','5','16','0');</v>
      </c>
    </row>
    <row r="51" spans="1:55" x14ac:dyDescent="0.25">
      <c r="A51" s="18">
        <v>17</v>
      </c>
      <c r="B51" s="73">
        <v>19</v>
      </c>
      <c r="C51" s="120">
        <v>401533</v>
      </c>
      <c r="D51" s="18">
        <f t="shared" si="43"/>
        <v>4.55</v>
      </c>
      <c r="E51" s="18">
        <f t="shared" si="44"/>
        <v>1.9000000000000008</v>
      </c>
      <c r="F51" s="18">
        <v>6.4500000000000011</v>
      </c>
      <c r="G51" s="95">
        <v>4667339</v>
      </c>
      <c r="H51" s="95">
        <v>6573197</v>
      </c>
      <c r="I51" s="95">
        <v>4348125</v>
      </c>
      <c r="J51" s="95">
        <v>4487837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6"/>
        <v>UPDATE `Slingshot` SET `MightBonus`='401533' WHERE `Level`='17';</v>
      </c>
      <c r="S51" t="str">
        <f t="shared" si="17"/>
        <v>UPDATE `Slingshot` SET `Attack`='4.55' WHERE `Level`='17';</v>
      </c>
      <c r="T51" t="str">
        <f t="shared" ref="T51:AD54" si="45">CONCATENATE($Q$34,T$34,$Q$35,E51,$Q$36,$A51,$Q$37)</f>
        <v>UPDATE `Slingshot` SET `Defend`='1.9' WHERE `Level`='17';</v>
      </c>
      <c r="U51" t="str">
        <f t="shared" si="45"/>
        <v>UPDATE `Slingshot` SET `Health`='6.45' WHERE `Level`='17';</v>
      </c>
      <c r="V51" t="str">
        <f t="shared" si="45"/>
        <v>UPDATE `Slingshot` SET `FoodCost`='4667339' WHERE `Level`='17';</v>
      </c>
      <c r="W51" t="str">
        <f t="shared" si="45"/>
        <v>UPDATE `Slingshot` SET `WoodCost`='6573197' WHERE `Level`='17';</v>
      </c>
      <c r="X51" t="str">
        <f t="shared" si="45"/>
        <v>UPDATE `Slingshot` SET `StoneCost`='4348125' WHERE `Level`='17';</v>
      </c>
      <c r="Y51" t="str">
        <f t="shared" si="45"/>
        <v>UPDATE `Slingshot` SET `MetalCost`='4487837' WHERE `Level`='17';</v>
      </c>
      <c r="Z51" t="str">
        <f t="shared" si="45"/>
        <v>UPDATE `Slingshot` SET `TimeMin`='9d 20h:11m:46' WHERE `Level`='17';</v>
      </c>
      <c r="AA51" t="str">
        <f t="shared" si="45"/>
        <v>UPDATE `Slingshot` SET `TimeInt`='850306' WHERE `Level`='17';</v>
      </c>
      <c r="AB51" t="str">
        <f t="shared" si="45"/>
        <v>UPDATE `Slingshot` SET `Required`='Wood Lv17' WHERE `Level`='17';</v>
      </c>
      <c r="AC51" t="str">
        <f t="shared" si="45"/>
        <v>UPDATE `Slingshot` SET `Required_ID`='5' WHERE `Level`='17';</v>
      </c>
      <c r="AD51" t="str">
        <f t="shared" si="45"/>
        <v>UPDATE `Slingshot` SET `RequiredLevel`='17' WHERE `Level`='17';</v>
      </c>
      <c r="AK51" t="s">
        <v>395</v>
      </c>
      <c r="AL51" t="str">
        <f t="shared" si="26"/>
        <v>'17',</v>
      </c>
      <c r="AM51" t="str">
        <f t="shared" si="27"/>
        <v>'19',</v>
      </c>
      <c r="AN51" t="str">
        <f t="shared" si="28"/>
        <v>'401533',</v>
      </c>
      <c r="AO51" t="str">
        <f t="shared" si="29"/>
        <v>'4.55',</v>
      </c>
      <c r="AP51" t="str">
        <f t="shared" si="30"/>
        <v>'1.9',</v>
      </c>
      <c r="AQ51" t="str">
        <f t="shared" si="31"/>
        <v>'6.45',</v>
      </c>
      <c r="AR51" t="str">
        <f t="shared" si="32"/>
        <v>'4667339',</v>
      </c>
      <c r="AS51" t="str">
        <f t="shared" si="33"/>
        <v>'6573197',</v>
      </c>
      <c r="AT51" t="str">
        <f t="shared" si="34"/>
        <v>'4348125',</v>
      </c>
      <c r="AU51" t="str">
        <f t="shared" si="35"/>
        <v>'4487837',</v>
      </c>
      <c r="AV51" t="str">
        <f t="shared" si="36"/>
        <v>'9d 20h:11m:46',</v>
      </c>
      <c r="AW51" t="str">
        <f t="shared" si="37"/>
        <v>'850306',</v>
      </c>
      <c r="AX51" t="str">
        <f t="shared" si="38"/>
        <v>'Wood Lv17',</v>
      </c>
      <c r="AY51" t="str">
        <f t="shared" si="39"/>
        <v>'5',</v>
      </c>
      <c r="AZ51" t="str">
        <f t="shared" si="40"/>
        <v>'17',</v>
      </c>
      <c r="BA51" t="str">
        <f t="shared" si="41"/>
        <v>'0');</v>
      </c>
      <c r="BC5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('17','19','401533','4.55','1.9','6.45','4667339','6573197','4348125','4487837','9d 20h:11m:46','850306','Wood Lv17','5','17','0');</v>
      </c>
    </row>
    <row r="52" spans="1:55" x14ac:dyDescent="0.25">
      <c r="A52" s="18">
        <v>18</v>
      </c>
      <c r="B52" s="73">
        <v>16</v>
      </c>
      <c r="C52" s="120">
        <v>803066</v>
      </c>
      <c r="D52" s="18">
        <f t="shared" si="43"/>
        <v>4.7</v>
      </c>
      <c r="E52" s="18">
        <f t="shared" si="44"/>
        <v>1.9500000000000008</v>
      </c>
      <c r="F52" s="18">
        <v>6.65</v>
      </c>
      <c r="G52" s="95">
        <v>9634237</v>
      </c>
      <c r="H52" s="95">
        <v>12846994</v>
      </c>
      <c r="I52" s="95">
        <v>8696299</v>
      </c>
      <c r="J52" s="95">
        <v>8975624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6"/>
        <v>UPDATE `Slingshot` SET `MightBonus`='803066' WHERE `Level`='18';</v>
      </c>
      <c r="S52" t="str">
        <f t="shared" si="17"/>
        <v>UPDATE `Slingshot` SET `Attack`='4.7' WHERE `Level`='18';</v>
      </c>
      <c r="T52" t="str">
        <f t="shared" si="45"/>
        <v>UPDATE `Slingshot` SET `Defend`='1.95' WHERE `Level`='18';</v>
      </c>
      <c r="U52" t="str">
        <f t="shared" si="45"/>
        <v>UPDATE `Slingshot` SET `Health`='6.65' WHERE `Level`='18';</v>
      </c>
      <c r="V52" t="str">
        <f t="shared" si="45"/>
        <v>UPDATE `Slingshot` SET `FoodCost`='9634237' WHERE `Level`='18';</v>
      </c>
      <c r="W52" t="str">
        <f t="shared" si="45"/>
        <v>UPDATE `Slingshot` SET `WoodCost`='12846994' WHERE `Level`='18';</v>
      </c>
      <c r="X52" t="str">
        <f t="shared" si="45"/>
        <v>UPDATE `Slingshot` SET `StoneCost`='8696299' WHERE `Level`='18';</v>
      </c>
      <c r="Y52" t="str">
        <f t="shared" si="45"/>
        <v>UPDATE `Slingshot` SET `MetalCost`='8975624' WHERE `Level`='18';</v>
      </c>
      <c r="Z52" t="str">
        <f t="shared" si="45"/>
        <v>UPDATE `Slingshot` SET `TimeMin`='19d 16h:23m:32' WHERE `Level`='18';</v>
      </c>
      <c r="AA52" t="str">
        <f t="shared" si="45"/>
        <v>UPDATE `Slingshot` SET `TimeInt`='1700612' WHERE `Level`='18';</v>
      </c>
      <c r="AB52" t="str">
        <f t="shared" si="45"/>
        <v>UPDATE `Slingshot` SET `Required`='Wood Lv18' WHERE `Level`='18';</v>
      </c>
      <c r="AC52" t="str">
        <f t="shared" si="45"/>
        <v>UPDATE `Slingshot` SET `Required_ID`='5' WHERE `Level`='18';</v>
      </c>
      <c r="AD52" t="str">
        <f t="shared" si="45"/>
        <v>UPDATE `Slingshot` SET `RequiredLevel`='18' WHERE `Level`='18';</v>
      </c>
      <c r="AK52" t="s">
        <v>395</v>
      </c>
      <c r="AL52" t="str">
        <f t="shared" si="26"/>
        <v>'18',</v>
      </c>
      <c r="AM52" t="str">
        <f t="shared" si="27"/>
        <v>'16',</v>
      </c>
      <c r="AN52" t="str">
        <f t="shared" si="28"/>
        <v>'803066',</v>
      </c>
      <c r="AO52" t="str">
        <f t="shared" si="29"/>
        <v>'4.7',</v>
      </c>
      <c r="AP52" t="str">
        <f t="shared" si="30"/>
        <v>'1.95',</v>
      </c>
      <c r="AQ52" t="str">
        <f t="shared" si="31"/>
        <v>'6.65',</v>
      </c>
      <c r="AR52" t="str">
        <f t="shared" si="32"/>
        <v>'9634237',</v>
      </c>
      <c r="AS52" t="str">
        <f t="shared" si="33"/>
        <v>'12846994',</v>
      </c>
      <c r="AT52" t="str">
        <f t="shared" si="34"/>
        <v>'8696299',</v>
      </c>
      <c r="AU52" t="str">
        <f t="shared" si="35"/>
        <v>'8975624',</v>
      </c>
      <c r="AV52" t="str">
        <f t="shared" si="36"/>
        <v>'19d 16h:23m:32',</v>
      </c>
      <c r="AW52" t="str">
        <f t="shared" si="37"/>
        <v>'1700612',</v>
      </c>
      <c r="AX52" t="str">
        <f t="shared" si="38"/>
        <v>'Wood Lv18',</v>
      </c>
      <c r="AY52" t="str">
        <f t="shared" si="39"/>
        <v>'5',</v>
      </c>
      <c r="AZ52" t="str">
        <f t="shared" si="40"/>
        <v>'18',</v>
      </c>
      <c r="BA52" t="str">
        <f t="shared" si="41"/>
        <v>'0');</v>
      </c>
      <c r="BC5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('18','16','803066','4.7','1.95','6.65','9634237','12846994','8696299','8975624','19d 16h:23m:32','1700612','Wood Lv18','5','18','0');</v>
      </c>
    </row>
    <row r="53" spans="1:55" x14ac:dyDescent="0.25">
      <c r="A53" s="18">
        <v>19</v>
      </c>
      <c r="B53" s="73">
        <v>13</v>
      </c>
      <c r="C53" s="120">
        <v>1204599</v>
      </c>
      <c r="D53" s="18">
        <f t="shared" si="43"/>
        <v>4.8500000000000005</v>
      </c>
      <c r="E53" s="18">
        <f t="shared" si="44"/>
        <v>2.0000000000000009</v>
      </c>
      <c r="F53" s="18">
        <v>6.85</v>
      </c>
      <c r="G53" s="95">
        <v>13901209</v>
      </c>
      <c r="H53" s="95">
        <v>19639583</v>
      </c>
      <c r="I53" s="95">
        <v>13229568</v>
      </c>
      <c r="J53" s="95">
        <v>13459455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6"/>
        <v>UPDATE `Slingshot` SET `MightBonus`='1204599' WHERE `Level`='19';</v>
      </c>
      <c r="S53" t="str">
        <f t="shared" si="17"/>
        <v>UPDATE `Slingshot` SET `Attack`='4.85' WHERE `Level`='19';</v>
      </c>
      <c r="T53" t="str">
        <f t="shared" si="45"/>
        <v>UPDATE `Slingshot` SET `Defend`='2' WHERE `Level`='19';</v>
      </c>
      <c r="U53" t="str">
        <f t="shared" si="45"/>
        <v>UPDATE `Slingshot` SET `Health`='6.85' WHERE `Level`='19';</v>
      </c>
      <c r="V53" t="str">
        <f t="shared" si="45"/>
        <v>UPDATE `Slingshot` SET `FoodCost`='13901209' WHERE `Level`='19';</v>
      </c>
      <c r="W53" t="str">
        <f t="shared" si="45"/>
        <v>UPDATE `Slingshot` SET `WoodCost`='19639583' WHERE `Level`='19';</v>
      </c>
      <c r="X53" t="str">
        <f t="shared" si="45"/>
        <v>UPDATE `Slingshot` SET `StoneCost`='13229568' WHERE `Level`='19';</v>
      </c>
      <c r="Y53" t="str">
        <f t="shared" si="45"/>
        <v>UPDATE `Slingshot` SET `MetalCost`='13459455' WHERE `Level`='19';</v>
      </c>
      <c r="Z53" t="str">
        <f t="shared" si="45"/>
        <v>UPDATE `Slingshot` SET `TimeMin`='29d 12h:35m:17' WHERE `Level`='19';</v>
      </c>
      <c r="AA53" t="str">
        <f t="shared" si="45"/>
        <v>UPDATE `Slingshot` SET `TimeInt`='2550917' WHERE `Level`='19';</v>
      </c>
      <c r="AB53" t="str">
        <f t="shared" si="45"/>
        <v>UPDATE `Slingshot` SET `Required`='Wood Lv19' WHERE `Level`='19';</v>
      </c>
      <c r="AC53" t="str">
        <f t="shared" si="45"/>
        <v>UPDATE `Slingshot` SET `Required_ID`='5' WHERE `Level`='19';</v>
      </c>
      <c r="AD53" t="str">
        <f t="shared" si="45"/>
        <v>UPDATE `Slingshot` SET `RequiredLevel`='19' WHERE `Level`='19';</v>
      </c>
      <c r="AK53" t="s">
        <v>395</v>
      </c>
      <c r="AL53" t="str">
        <f t="shared" si="26"/>
        <v>'19',</v>
      </c>
      <c r="AM53" t="str">
        <f t="shared" si="27"/>
        <v>'13',</v>
      </c>
      <c r="AN53" t="str">
        <f t="shared" si="28"/>
        <v>'1204599',</v>
      </c>
      <c r="AO53" t="str">
        <f t="shared" si="29"/>
        <v>'4.85',</v>
      </c>
      <c r="AP53" t="str">
        <f t="shared" si="30"/>
        <v>'2',</v>
      </c>
      <c r="AQ53" t="str">
        <f t="shared" si="31"/>
        <v>'6.85',</v>
      </c>
      <c r="AR53" t="str">
        <f t="shared" si="32"/>
        <v>'13901209',</v>
      </c>
      <c r="AS53" t="str">
        <f t="shared" si="33"/>
        <v>'19639583',</v>
      </c>
      <c r="AT53" t="str">
        <f t="shared" si="34"/>
        <v>'13229568',</v>
      </c>
      <c r="AU53" t="str">
        <f t="shared" si="35"/>
        <v>'13459455',</v>
      </c>
      <c r="AV53" t="str">
        <f t="shared" si="36"/>
        <v>'29d 12h:35m:17',</v>
      </c>
      <c r="AW53" t="str">
        <f t="shared" si="37"/>
        <v>'2550917',</v>
      </c>
      <c r="AX53" t="str">
        <f t="shared" si="38"/>
        <v>'Wood Lv19',</v>
      </c>
      <c r="AY53" t="str">
        <f t="shared" si="39"/>
        <v>'5',</v>
      </c>
      <c r="AZ53" t="str">
        <f t="shared" si="40"/>
        <v>'19',</v>
      </c>
      <c r="BA53" t="str">
        <f t="shared" si="41"/>
        <v>'0');</v>
      </c>
      <c r="BC5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('19','13','1204599','4.85','2','6.85','13901209','19639583','13229568','13459455','29d 12h:35m:17','2550917','Wood Lv19','5','19','0');</v>
      </c>
    </row>
    <row r="54" spans="1:55" x14ac:dyDescent="0.25">
      <c r="A54" s="18">
        <v>20</v>
      </c>
      <c r="B54" s="73">
        <v>10</v>
      </c>
      <c r="C54" s="20">
        <v>0</v>
      </c>
      <c r="D54" s="18">
        <f t="shared" si="43"/>
        <v>5.0000000000000009</v>
      </c>
      <c r="E54" s="18">
        <f t="shared" si="44"/>
        <v>2.0500000000000007</v>
      </c>
      <c r="F54" s="18">
        <v>7.0499999999999989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6"/>
        <v>UPDATE `Slingshot` SET `MightBonus`='0' WHERE `Level`='20';</v>
      </c>
      <c r="S54" t="str">
        <f t="shared" si="17"/>
        <v>UPDATE `Slingshot` SET `Attack`='5' WHERE `Level`='20';</v>
      </c>
      <c r="T54" t="str">
        <f t="shared" si="45"/>
        <v>UPDATE `Slingshot` SET `Defend`='2.05' WHERE `Level`='20';</v>
      </c>
      <c r="U54" t="str">
        <f t="shared" si="45"/>
        <v>UPDATE `Slingshot` SET `Health`='7.05' WHERE `Level`='20';</v>
      </c>
      <c r="V54" t="str">
        <f t="shared" si="45"/>
        <v>UPDATE `Slingshot` SET `FoodCost`='0' WHERE `Level`='20';</v>
      </c>
      <c r="W54" t="str">
        <f t="shared" si="45"/>
        <v>UPDATE `Slingshot` SET `WoodCost`='0' WHERE `Level`='20';</v>
      </c>
      <c r="X54" t="str">
        <f t="shared" si="45"/>
        <v>UPDATE `Slingshot` SET `StoneCost`='0' WHERE `Level`='20';</v>
      </c>
      <c r="Y54" t="str">
        <f t="shared" si="45"/>
        <v>UPDATE `Slingshot` SET `MetalCost`='0' WHERE `Level`='20';</v>
      </c>
      <c r="Z54" t="str">
        <f t="shared" si="45"/>
        <v>UPDATE `Slingshot` SET `TimeMin`='0' WHERE `Level`='20';</v>
      </c>
      <c r="AA54" t="str">
        <f t="shared" si="45"/>
        <v>UPDATE `Slingshot` SET `TimeInt`='0' WHERE `Level`='20';</v>
      </c>
      <c r="AB54" t="str">
        <f t="shared" si="45"/>
        <v>UPDATE `Slingshot` SET `Required`='' WHERE `Level`='20';</v>
      </c>
      <c r="AC54" t="str">
        <f t="shared" si="45"/>
        <v>UPDATE `Slingshot` SET `Required_ID`='0' WHERE `Level`='20';</v>
      </c>
      <c r="AD54" t="str">
        <f t="shared" si="45"/>
        <v>UPDATE `Slingshot` SET `RequiredLevel`='0' WHERE `Level`='20';</v>
      </c>
      <c r="AK54" t="s">
        <v>395</v>
      </c>
      <c r="AL54" t="str">
        <f t="shared" si="26"/>
        <v>'20',</v>
      </c>
      <c r="AM54" t="str">
        <f t="shared" si="27"/>
        <v>'10',</v>
      </c>
      <c r="AN54" t="str">
        <f t="shared" si="28"/>
        <v>'0',</v>
      </c>
      <c r="AO54" t="str">
        <f t="shared" si="29"/>
        <v>'5',</v>
      </c>
      <c r="AP54" t="str">
        <f t="shared" si="30"/>
        <v>'2.05',</v>
      </c>
      <c r="AQ54" t="str">
        <f t="shared" si="31"/>
        <v>'7.05',</v>
      </c>
      <c r="AR54" t="str">
        <f t="shared" si="32"/>
        <v>'0',</v>
      </c>
      <c r="AS54" t="str">
        <f t="shared" si="33"/>
        <v>'0',</v>
      </c>
      <c r="AT54" t="str">
        <f t="shared" si="34"/>
        <v>'0',</v>
      </c>
      <c r="AU54" t="str">
        <f t="shared" si="35"/>
        <v>'0',</v>
      </c>
      <c r="AV54" t="str">
        <f t="shared" si="36"/>
        <v>'0',</v>
      </c>
      <c r="AW54" t="str">
        <f t="shared" si="37"/>
        <v>'0',</v>
      </c>
      <c r="AX54" t="str">
        <f t="shared" si="38"/>
        <v>'',</v>
      </c>
      <c r="AY54" t="str">
        <f t="shared" si="39"/>
        <v>'0',</v>
      </c>
      <c r="AZ54" t="str">
        <f t="shared" si="40"/>
        <v>'0',</v>
      </c>
      <c r="BA54" t="str">
        <f t="shared" si="41"/>
        <v>'0');</v>
      </c>
      <c r="BC5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('20','10','0','5','2.05','7.05','0','0','0','0','0','0','','0','0','0');</v>
      </c>
    </row>
    <row r="55" spans="1:55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55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138</v>
      </c>
      <c r="B58" s="21" t="s">
        <v>355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D59" s="3">
        <v>3</v>
      </c>
      <c r="E59" s="3">
        <v>2</v>
      </c>
      <c r="F59" s="3">
        <v>5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  <c r="AK60" t="s">
        <v>397</v>
      </c>
    </row>
    <row r="61" spans="1:55" x14ac:dyDescent="0.25">
      <c r="A61" s="18">
        <v>1</v>
      </c>
      <c r="B61" s="73">
        <v>100</v>
      </c>
      <c r="C61" s="20">
        <v>204</v>
      </c>
      <c r="D61" s="103">
        <v>3</v>
      </c>
      <c r="E61" s="103">
        <v>2</v>
      </c>
      <c r="F61" s="103">
        <v>5</v>
      </c>
      <c r="G61" s="95">
        <v>2304</v>
      </c>
      <c r="H61" s="95">
        <v>3938</v>
      </c>
      <c r="I61" s="95">
        <v>3290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46">CONCATENATE($Q$60,R$60,$Q$61,B61,$Q$62,$A61,$Q$63)</f>
        <v>UPDATE `Sharpshooter` SET `TrainingTime`='100' WHERE `Level`='1';</v>
      </c>
      <c r="S61" t="str">
        <f t="shared" si="46"/>
        <v>UPDATE `Sharpshooter` SET `MightBonus`='204' WHERE `Level`='1';</v>
      </c>
      <c r="T61" t="str">
        <f t="shared" si="46"/>
        <v>UPDATE `Sharpshooter` SET `Attack`='3' WHERE `Level`='1';</v>
      </c>
      <c r="U61" t="str">
        <f t="shared" si="46"/>
        <v>UPDATE `Sharpshooter` SET `Defend`='2' WHERE `Level`='1';</v>
      </c>
      <c r="V61" t="str">
        <f t="shared" si="46"/>
        <v>UPDATE `Sharpshooter` SET `Health`='5' WHERE `Level`='1';</v>
      </c>
      <c r="W61" t="str">
        <f t="shared" si="46"/>
        <v>UPDATE `Sharpshooter` SET `FoodCost`='2304' WHERE `Level`='1';</v>
      </c>
      <c r="X61" t="str">
        <f t="shared" si="46"/>
        <v>UPDATE `Sharpshooter` SET `WoodCost`='3938' WHERE `Level`='1';</v>
      </c>
      <c r="Y61" t="str">
        <f t="shared" si="46"/>
        <v>UPDATE `Sharpshooter` SET `StoneCost`='3290' WHERE `Level`='1';</v>
      </c>
      <c r="Z61" t="str">
        <f t="shared" si="46"/>
        <v>UPDATE `Sharpshooter` SET `MetalCost`='1800' WHERE `Level`='1';</v>
      </c>
      <c r="AA61" t="str">
        <f t="shared" si="46"/>
        <v>UPDATE `Sharpshooter` SET `TimeMin`='07m:12' WHERE `Level`='1';</v>
      </c>
      <c r="AB61" t="str">
        <f t="shared" si="46"/>
        <v>UPDATE `Sharpshooter` SET `TimeInt`='432' WHERE `Level`='1';</v>
      </c>
      <c r="AC61" t="str">
        <f t="shared" si="46"/>
        <v>UPDATE `Sharpshooter` SET `Required`='' WHERE `Level`='1';</v>
      </c>
      <c r="AD61" t="str">
        <f t="shared" si="46"/>
        <v>UPDATE `Sharpshooter` SET `Required_ID`='0' WHERE `Level`='1';</v>
      </c>
      <c r="AE61" t="str">
        <f t="shared" si="46"/>
        <v>UPDATE `Sharpshooter` SET `RequiredLevel`='0' WHERE `Level`='1';</v>
      </c>
      <c r="AK61" t="s">
        <v>397</v>
      </c>
      <c r="AL61" t="str">
        <f>CONCATENATE("'",A61,"',")</f>
        <v>'1',</v>
      </c>
      <c r="AM61" t="str">
        <f t="shared" ref="AM61:AM80" si="47">CONCATENATE("'",B61,"',")</f>
        <v>'100',</v>
      </c>
      <c r="AN61" t="str">
        <f t="shared" ref="AN61:AN80" si="48">CONCATENATE("'",C61,"',")</f>
        <v>'204',</v>
      </c>
      <c r="AO61" t="str">
        <f t="shared" ref="AO61:AO80" si="49">CONCATENATE("'",D61,"',")</f>
        <v>'3',</v>
      </c>
      <c r="AP61" t="str">
        <f t="shared" ref="AP61:AP80" si="50">CONCATENATE("'",E61,"',")</f>
        <v>'2',</v>
      </c>
      <c r="AQ61" t="str">
        <f t="shared" ref="AQ61:AQ80" si="51">CONCATENATE("'",F61,"',")</f>
        <v>'5',</v>
      </c>
      <c r="AR61" t="str">
        <f t="shared" ref="AR61:AR80" si="52">CONCATENATE("'",G61,"',")</f>
        <v>'2304',</v>
      </c>
      <c r="AS61" t="str">
        <f t="shared" ref="AS61:AS80" si="53">CONCATENATE("'",H61,"',")</f>
        <v>'3938',</v>
      </c>
      <c r="AT61" t="str">
        <f>CONCATENATE("'",I61,"',")</f>
        <v>'3290',</v>
      </c>
      <c r="AU61" t="str">
        <f t="shared" ref="AU61:AU80" si="54">CONCATENATE("'",J61,"',")</f>
        <v>'1800',</v>
      </c>
      <c r="AV61" t="str">
        <f t="shared" ref="AV61:AV80" si="55">CONCATENATE("'",K61,"',")</f>
        <v>'07m:12',</v>
      </c>
      <c r="AW61" t="str">
        <f t="shared" ref="AW61:AW80" si="56">CONCATENATE("'",L61,"',")</f>
        <v>'432',</v>
      </c>
      <c r="AX61" t="str">
        <f t="shared" ref="AX61:AX80" si="57">CONCATENATE("'",M61,"',")</f>
        <v>'',</v>
      </c>
      <c r="AY61" t="str">
        <f t="shared" ref="AY61:AY80" si="58">CONCATENATE("'",N61,"',")</f>
        <v>'0',</v>
      </c>
      <c r="AZ61" t="str">
        <f t="shared" ref="AZ61:AZ80" si="59">CONCATENATE("'",O61,"',")</f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`Sharpshooter`(`Level`, `TrainingTime`, `MightBonus`, `Attack`, `Defend`, `Health`, `FoodCost`, `WoodCost`, `StoneCost`, `MetalCost`, `TimeMin`, `TimeInt`, `Required`, `Required_ID`, `RequiredLevel`, `Unlock_ID`) VALUES ('1','100','204','3','2','5','2304','3938','3290','1800','07m:12','432','','0','0','0');</v>
      </c>
    </row>
    <row r="62" spans="1:55" x14ac:dyDescent="0.25">
      <c r="A62" s="18">
        <v>2</v>
      </c>
      <c r="B62" s="73">
        <v>96</v>
      </c>
      <c r="C62" s="20">
        <v>510</v>
      </c>
      <c r="D62" s="103">
        <v>3.1500000000000004</v>
      </c>
      <c r="E62" s="103">
        <v>2.0499999999999998</v>
      </c>
      <c r="F62" s="103">
        <v>5.25</v>
      </c>
      <c r="G62" s="95">
        <v>5861</v>
      </c>
      <c r="H62" s="95">
        <v>8196</v>
      </c>
      <c r="I62" s="95">
        <v>6838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46"/>
        <v>UPDATE `Sharpshooter` SET `TrainingTime`='96' WHERE `Level`='2';</v>
      </c>
      <c r="S62" t="str">
        <f t="shared" si="46"/>
        <v>UPDATE `Sharpshooter` SET `MightBonus`='510' WHERE `Level`='2';</v>
      </c>
      <c r="T62" t="str">
        <f t="shared" si="46"/>
        <v>UPDATE `Sharpshooter` SET `Attack`='3.15' WHERE `Level`='2';</v>
      </c>
      <c r="U62" t="str">
        <f t="shared" si="46"/>
        <v>UPDATE `Sharpshooter` SET `Defend`='2.05' WHERE `Level`='2';</v>
      </c>
      <c r="V62" t="str">
        <f t="shared" si="46"/>
        <v>UPDATE `Sharpshooter` SET `Health`='5.25' WHERE `Level`='2';</v>
      </c>
      <c r="W62" t="str">
        <f t="shared" si="46"/>
        <v>UPDATE `Sharpshooter` SET `FoodCost`='5861' WHERE `Level`='2';</v>
      </c>
      <c r="X62" t="str">
        <f t="shared" si="46"/>
        <v>UPDATE `Sharpshooter` SET `WoodCost`='8196' WHERE `Level`='2';</v>
      </c>
      <c r="Y62" t="str">
        <f t="shared" si="46"/>
        <v>UPDATE `Sharpshooter` SET `StoneCost`='6838' WHERE `Level`='2';</v>
      </c>
      <c r="Z62" t="str">
        <f t="shared" si="46"/>
        <v>UPDATE `Sharpshooter` SET `MetalCost`='5756' WHERE `Level`='2';</v>
      </c>
      <c r="AA62" t="str">
        <f t="shared" si="46"/>
        <v>UPDATE `Sharpshooter` SET `TimeMin`='18m:00' WHERE `Level`='2';</v>
      </c>
      <c r="AB62" t="str">
        <f t="shared" si="46"/>
        <v>UPDATE `Sharpshooter` SET `TimeInt`='1080' WHERE `Level`='2';</v>
      </c>
      <c r="AC62" t="str">
        <f t="shared" si="46"/>
        <v>UPDATE `Sharpshooter` SET `Required`='' WHERE `Level`='2';</v>
      </c>
      <c r="AD62" t="str">
        <f t="shared" si="46"/>
        <v>UPDATE `Sharpshooter` SET `Required_ID`='0' WHERE `Level`='2';</v>
      </c>
      <c r="AE62" t="str">
        <f t="shared" si="46"/>
        <v>UPDATE `Sharpshooter` SET `RequiredLevel`='0' WHERE `Level`='2';</v>
      </c>
      <c r="AK62" t="s">
        <v>397</v>
      </c>
      <c r="AL62" t="str">
        <f t="shared" ref="AL62:AL80" si="60">CONCATENATE("'",A62,"',")</f>
        <v>'2',</v>
      </c>
      <c r="AM62" t="str">
        <f t="shared" si="47"/>
        <v>'96',</v>
      </c>
      <c r="AN62" t="str">
        <f t="shared" si="48"/>
        <v>'510',</v>
      </c>
      <c r="AO62" t="str">
        <f t="shared" si="49"/>
        <v>'3.15',</v>
      </c>
      <c r="AP62" t="str">
        <f t="shared" si="50"/>
        <v>'2.05',</v>
      </c>
      <c r="AQ62" t="str">
        <f t="shared" si="51"/>
        <v>'5.25',</v>
      </c>
      <c r="AR62" t="str">
        <f t="shared" si="52"/>
        <v>'5861',</v>
      </c>
      <c r="AS62" t="str">
        <f t="shared" si="53"/>
        <v>'8196',</v>
      </c>
      <c r="AT62" t="str">
        <f t="shared" ref="AT62:AT80" si="61">CONCATENATE("'",I62,"',")</f>
        <v>'6838',</v>
      </c>
      <c r="AU62" t="str">
        <f t="shared" si="54"/>
        <v>'5756',</v>
      </c>
      <c r="AV62" t="str">
        <f t="shared" si="55"/>
        <v>'18m:00',</v>
      </c>
      <c r="AW62" t="str">
        <f t="shared" si="56"/>
        <v>'1080',</v>
      </c>
      <c r="AX62" t="str">
        <f t="shared" si="57"/>
        <v>'',</v>
      </c>
      <c r="AY62" t="str">
        <f t="shared" si="58"/>
        <v>'0',</v>
      </c>
      <c r="AZ62" t="str">
        <f t="shared" si="59"/>
        <v>'0',</v>
      </c>
      <c r="BA62" t="str">
        <f t="shared" ref="BA62:BA80" si="62">CONCATENATE("'",P62,"');")</f>
        <v>'0');</v>
      </c>
      <c r="BC62" t="str">
        <f t="shared" ref="BC62:BC80" si="63">CONCATENATE(AK62,AL62,AM62,AN62,AO62,AP62,AQ62,AR62,AS62,AT62,AU62,AV62,AW62,AX62,AY62,AZ62,BA62)</f>
        <v>INSERT INTO `Sharpshooter`(`Level`, `TrainingTime`, `MightBonus`, `Attack`, `Defend`, `Health`, `FoodCost`, `WoodCost`, `StoneCost`, `MetalCost`, `TimeMin`, `TimeInt`, `Required`, `Required_ID`, `RequiredLevel`, `Unlock_ID`) VALUES ('2','96','510','3.15','2.05','5.25','5861','8196','6838','5756','18m:00','1080','','0','0','0');</v>
      </c>
    </row>
    <row r="63" spans="1:55" x14ac:dyDescent="0.25">
      <c r="A63" s="18">
        <v>3</v>
      </c>
      <c r="B63" s="73">
        <v>92</v>
      </c>
      <c r="C63" s="20">
        <v>816</v>
      </c>
      <c r="D63" s="103">
        <v>3.3</v>
      </c>
      <c r="E63" s="103">
        <v>2.1</v>
      </c>
      <c r="F63" s="103">
        <v>5.4499999999999993</v>
      </c>
      <c r="G63" s="95">
        <v>9341</v>
      </c>
      <c r="H63" s="95">
        <v>13082</v>
      </c>
      <c r="I63" s="95">
        <v>10910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46"/>
        <v>UPDATE `Sharpshooter` SET `TrainingTime`='92' WHERE `Level`='3';</v>
      </c>
      <c r="S63" t="str">
        <f t="shared" si="46"/>
        <v>UPDATE `Sharpshooter` SET `MightBonus`='816' WHERE `Level`='3';</v>
      </c>
      <c r="T63" t="str">
        <f t="shared" si="46"/>
        <v>UPDATE `Sharpshooter` SET `Attack`='3.3' WHERE `Level`='3';</v>
      </c>
      <c r="U63" t="str">
        <f t="shared" si="46"/>
        <v>UPDATE `Sharpshooter` SET `Defend`='2.1' WHERE `Level`='3';</v>
      </c>
      <c r="V63" t="str">
        <f t="shared" si="46"/>
        <v>UPDATE `Sharpshooter` SET `Health`='5.45' WHERE `Level`='3';</v>
      </c>
      <c r="W63" t="str">
        <f t="shared" si="46"/>
        <v>UPDATE `Sharpshooter` SET `FoodCost`='9341' WHERE `Level`='3';</v>
      </c>
      <c r="X63" t="str">
        <f t="shared" si="46"/>
        <v>UPDATE `Sharpshooter` SET `WoodCost`='13082' WHERE `Level`='3';</v>
      </c>
      <c r="Y63" t="str">
        <f t="shared" si="46"/>
        <v>UPDATE `Sharpshooter` SET `StoneCost`='10910' WHERE `Level`='3';</v>
      </c>
      <c r="Z63" t="str">
        <f t="shared" si="46"/>
        <v>UPDATE `Sharpshooter` SET `MetalCost`='9306' WHERE `Level`='3';</v>
      </c>
      <c r="AA63" t="str">
        <f t="shared" si="46"/>
        <v>UPDATE `Sharpshooter` SET `TimeMin`='28m:48' WHERE `Level`='3';</v>
      </c>
      <c r="AB63" t="str">
        <f t="shared" si="46"/>
        <v>UPDATE `Sharpshooter` SET `TimeInt`='1728' WHERE `Level`='3';</v>
      </c>
      <c r="AC63" t="str">
        <f t="shared" si="46"/>
        <v>UPDATE `Sharpshooter` SET `Required`='' WHERE `Level`='3';</v>
      </c>
      <c r="AD63" t="str">
        <f t="shared" si="46"/>
        <v>UPDATE `Sharpshooter` SET `Required_ID`='0' WHERE `Level`='3';</v>
      </c>
      <c r="AE63" t="str">
        <f t="shared" si="46"/>
        <v>UPDATE `Sharpshooter` SET `RequiredLevel`='0' WHERE `Level`='3';</v>
      </c>
      <c r="AK63" t="s">
        <v>397</v>
      </c>
      <c r="AL63" t="str">
        <f t="shared" si="60"/>
        <v>'3',</v>
      </c>
      <c r="AM63" t="str">
        <f t="shared" si="47"/>
        <v>'92',</v>
      </c>
      <c r="AN63" t="str">
        <f t="shared" si="48"/>
        <v>'816',</v>
      </c>
      <c r="AO63" t="str">
        <f t="shared" si="49"/>
        <v>'3.3',</v>
      </c>
      <c r="AP63" t="str">
        <f t="shared" si="50"/>
        <v>'2.1',</v>
      </c>
      <c r="AQ63" t="str">
        <f t="shared" si="51"/>
        <v>'5.45',</v>
      </c>
      <c r="AR63" t="str">
        <f t="shared" si="52"/>
        <v>'9341',</v>
      </c>
      <c r="AS63" t="str">
        <f t="shared" si="53"/>
        <v>'13082',</v>
      </c>
      <c r="AT63" t="str">
        <f t="shared" si="61"/>
        <v>'10910',</v>
      </c>
      <c r="AU63" t="str">
        <f t="shared" si="54"/>
        <v>'9306',</v>
      </c>
      <c r="AV63" t="str">
        <f t="shared" si="55"/>
        <v>'28m:48',</v>
      </c>
      <c r="AW63" t="str">
        <f t="shared" si="56"/>
        <v>'1728',</v>
      </c>
      <c r="AX63" t="str">
        <f t="shared" si="57"/>
        <v>'',</v>
      </c>
      <c r="AY63" t="str">
        <f t="shared" si="58"/>
        <v>'0',</v>
      </c>
      <c r="AZ63" t="str">
        <f t="shared" si="59"/>
        <v>'0',</v>
      </c>
      <c r="BA63" t="str">
        <f t="shared" si="62"/>
        <v>'0');</v>
      </c>
      <c r="BC6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('3','92','816','3.3','2.1','5.45','9341','13082','10910','9306','28m:48','1728','','0','0','0');</v>
      </c>
    </row>
    <row r="64" spans="1:55" x14ac:dyDescent="0.25">
      <c r="A64" s="18">
        <v>4</v>
      </c>
      <c r="B64" s="73">
        <v>88</v>
      </c>
      <c r="C64" s="20">
        <v>2040</v>
      </c>
      <c r="D64" s="103">
        <v>3.45</v>
      </c>
      <c r="E64" s="103">
        <v>2.15</v>
      </c>
      <c r="F64" s="103">
        <v>5.65</v>
      </c>
      <c r="G64" s="95">
        <v>23203</v>
      </c>
      <c r="H64" s="95">
        <v>33832</v>
      </c>
      <c r="I64" s="95">
        <v>28202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46"/>
        <v>UPDATE `Sharpshooter` SET `TrainingTime`='88' WHERE `Level`='4';</v>
      </c>
      <c r="S64" t="str">
        <f t="shared" si="46"/>
        <v>UPDATE `Sharpshooter` SET `MightBonus`='2040' WHERE `Level`='4';</v>
      </c>
      <c r="T64" t="str">
        <f t="shared" si="46"/>
        <v>UPDATE `Sharpshooter` SET `Attack`='3.45' WHERE `Level`='4';</v>
      </c>
      <c r="U64" t="str">
        <f t="shared" si="46"/>
        <v>UPDATE `Sharpshooter` SET `Defend`='2.15' WHERE `Level`='4';</v>
      </c>
      <c r="V64" t="str">
        <f t="shared" si="46"/>
        <v>UPDATE `Sharpshooter` SET `Health`='5.65' WHERE `Level`='4';</v>
      </c>
      <c r="W64" t="str">
        <f t="shared" si="46"/>
        <v>UPDATE `Sharpshooter` SET `FoodCost`='23203' WHERE `Level`='4';</v>
      </c>
      <c r="X64" t="str">
        <f t="shared" si="46"/>
        <v>UPDATE `Sharpshooter` SET `WoodCost`='33832' WHERE `Level`='4';</v>
      </c>
      <c r="Y64" t="str">
        <f t="shared" si="46"/>
        <v>UPDATE `Sharpshooter` SET `StoneCost`='28202' WHERE `Level`='4';</v>
      </c>
      <c r="Z64" t="str">
        <f t="shared" si="46"/>
        <v>UPDATE `Sharpshooter` SET `MetalCost`='22186' WHERE `Level`='4';</v>
      </c>
      <c r="AA64" t="str">
        <f t="shared" si="46"/>
        <v>UPDATE `Sharpshooter` SET `TimeMin`='1h:12m:00' WHERE `Level`='4';</v>
      </c>
      <c r="AB64" t="str">
        <f t="shared" si="46"/>
        <v>UPDATE `Sharpshooter` SET `TimeInt`='4320' WHERE `Level`='4';</v>
      </c>
      <c r="AC64" t="str">
        <f t="shared" si="46"/>
        <v>UPDATE `Sharpshooter` SET `Required`='' WHERE `Level`='4';</v>
      </c>
      <c r="AD64" t="str">
        <f t="shared" si="46"/>
        <v>UPDATE `Sharpshooter` SET `Required_ID`='0' WHERE `Level`='4';</v>
      </c>
      <c r="AE64" t="str">
        <f t="shared" si="46"/>
        <v>UPDATE `Sharpshooter` SET `RequiredLevel`='0' WHERE `Level`='4';</v>
      </c>
      <c r="AK64" t="s">
        <v>397</v>
      </c>
      <c r="AL64" t="str">
        <f t="shared" si="60"/>
        <v>'4',</v>
      </c>
      <c r="AM64" t="str">
        <f t="shared" si="47"/>
        <v>'88',</v>
      </c>
      <c r="AN64" t="str">
        <f t="shared" si="48"/>
        <v>'2040',</v>
      </c>
      <c r="AO64" t="str">
        <f t="shared" si="49"/>
        <v>'3.45',</v>
      </c>
      <c r="AP64" t="str">
        <f t="shared" si="50"/>
        <v>'2.15',</v>
      </c>
      <c r="AQ64" t="str">
        <f t="shared" si="51"/>
        <v>'5.65',</v>
      </c>
      <c r="AR64" t="str">
        <f t="shared" si="52"/>
        <v>'23203',</v>
      </c>
      <c r="AS64" t="str">
        <f t="shared" si="53"/>
        <v>'33832',</v>
      </c>
      <c r="AT64" t="str">
        <f t="shared" si="61"/>
        <v>'28202',</v>
      </c>
      <c r="AU64" t="str">
        <f t="shared" si="54"/>
        <v>'22186',</v>
      </c>
      <c r="AV64" t="str">
        <f t="shared" si="55"/>
        <v>'1h:12m:00',</v>
      </c>
      <c r="AW64" t="str">
        <f t="shared" si="56"/>
        <v>'4320',</v>
      </c>
      <c r="AX64" t="str">
        <f t="shared" si="57"/>
        <v>'',</v>
      </c>
      <c r="AY64" t="str">
        <f t="shared" si="58"/>
        <v>'0',</v>
      </c>
      <c r="AZ64" t="str">
        <f t="shared" si="59"/>
        <v>'0',</v>
      </c>
      <c r="BA64" t="str">
        <f t="shared" si="62"/>
        <v>'0');</v>
      </c>
      <c r="BC6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('4','88','2040','3.45','2.15','5.65','23203','33832','28202','22186','1h:12m:00','4320','','0','0','0');</v>
      </c>
    </row>
    <row r="65" spans="1:55" x14ac:dyDescent="0.25">
      <c r="A65" s="18">
        <v>5</v>
      </c>
      <c r="B65" s="73">
        <v>84</v>
      </c>
      <c r="C65" s="20">
        <v>3060</v>
      </c>
      <c r="D65" s="103">
        <v>3.5999999999999996</v>
      </c>
      <c r="E65" s="103">
        <v>2.2000000000000002</v>
      </c>
      <c r="F65" s="103">
        <v>5.85</v>
      </c>
      <c r="G65" s="95">
        <v>34805</v>
      </c>
      <c r="H65" s="95">
        <v>50124</v>
      </c>
      <c r="I65" s="95">
        <v>41778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46"/>
        <v>UPDATE `Sharpshooter` SET `TrainingTime`='84' WHERE `Level`='5';</v>
      </c>
      <c r="S65" t="str">
        <f t="shared" si="46"/>
        <v>UPDATE `Sharpshooter` SET `MightBonus`='3060' WHERE `Level`='5';</v>
      </c>
      <c r="T65" t="str">
        <f t="shared" si="46"/>
        <v>UPDATE `Sharpshooter` SET `Attack`='3.6' WHERE `Level`='5';</v>
      </c>
      <c r="U65" t="str">
        <f t="shared" si="46"/>
        <v>UPDATE `Sharpshooter` SET `Defend`='2.2' WHERE `Level`='5';</v>
      </c>
      <c r="V65" t="str">
        <f t="shared" si="46"/>
        <v>UPDATE `Sharpshooter` SET `Health`='5.85' WHERE `Level`='5';</v>
      </c>
      <c r="W65" t="str">
        <f t="shared" si="46"/>
        <v>UPDATE `Sharpshooter` SET `FoodCost`='34805' WHERE `Level`='5';</v>
      </c>
      <c r="X65" t="str">
        <f t="shared" si="46"/>
        <v>UPDATE `Sharpshooter` SET `WoodCost`='50124' WHERE `Level`='5';</v>
      </c>
      <c r="Y65" t="str">
        <f t="shared" si="46"/>
        <v>UPDATE `Sharpshooter` SET `StoneCost`='41778' WHERE `Level`='5';</v>
      </c>
      <c r="Z65" t="str">
        <f t="shared" si="46"/>
        <v>UPDATE `Sharpshooter` SET `MetalCost`='33938' WHERE `Level`='5';</v>
      </c>
      <c r="AA65" t="str">
        <f t="shared" si="46"/>
        <v>UPDATE `Sharpshooter` SET `TimeMin`='1h:48m:00' WHERE `Level`='5';</v>
      </c>
      <c r="AB65" t="str">
        <f t="shared" si="46"/>
        <v>UPDATE `Sharpshooter` SET `TimeInt`='6480' WHERE `Level`='5';</v>
      </c>
      <c r="AC65" t="str">
        <f t="shared" si="46"/>
        <v>UPDATE `Sharpshooter` SET `Required`='' WHERE `Level`='5';</v>
      </c>
      <c r="AD65" t="str">
        <f t="shared" si="46"/>
        <v>UPDATE `Sharpshooter` SET `Required_ID`='0' WHERE `Level`='5';</v>
      </c>
      <c r="AE65" t="str">
        <f t="shared" si="46"/>
        <v>UPDATE `Sharpshooter` SET `RequiredLevel`='0' WHERE `Level`='5';</v>
      </c>
      <c r="AK65" t="s">
        <v>397</v>
      </c>
      <c r="AL65" t="str">
        <f t="shared" si="60"/>
        <v>'5',</v>
      </c>
      <c r="AM65" t="str">
        <f t="shared" si="47"/>
        <v>'84',</v>
      </c>
      <c r="AN65" t="str">
        <f t="shared" si="48"/>
        <v>'3060',</v>
      </c>
      <c r="AO65" t="str">
        <f t="shared" si="49"/>
        <v>'3.6',</v>
      </c>
      <c r="AP65" t="str">
        <f t="shared" si="50"/>
        <v>'2.2',</v>
      </c>
      <c r="AQ65" t="str">
        <f t="shared" si="51"/>
        <v>'5.85',</v>
      </c>
      <c r="AR65" t="str">
        <f t="shared" si="52"/>
        <v>'34805',</v>
      </c>
      <c r="AS65" t="str">
        <f t="shared" si="53"/>
        <v>'50124',</v>
      </c>
      <c r="AT65" t="str">
        <f t="shared" si="61"/>
        <v>'41778',</v>
      </c>
      <c r="AU65" t="str">
        <f t="shared" si="54"/>
        <v>'33938',</v>
      </c>
      <c r="AV65" t="str">
        <f t="shared" si="55"/>
        <v>'1h:48m:00',</v>
      </c>
      <c r="AW65" t="str">
        <f t="shared" si="56"/>
        <v>'6480',</v>
      </c>
      <c r="AX65" t="str">
        <f t="shared" si="57"/>
        <v>'',</v>
      </c>
      <c r="AY65" t="str">
        <f t="shared" si="58"/>
        <v>'0',</v>
      </c>
      <c r="AZ65" t="str">
        <f t="shared" si="59"/>
        <v>'0',</v>
      </c>
      <c r="BA65" t="str">
        <f t="shared" si="62"/>
        <v>'0');</v>
      </c>
      <c r="BC6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('5','84','3060','3.6','2.2','5.85','34805','50124','41778','33938','1h:48m:00','6480','','0','0','0');</v>
      </c>
    </row>
    <row r="66" spans="1:55" x14ac:dyDescent="0.25">
      <c r="A66" s="18">
        <v>6</v>
      </c>
      <c r="B66" s="73">
        <v>80</v>
      </c>
      <c r="C66" s="20">
        <v>6120</v>
      </c>
      <c r="D66" s="103">
        <v>3.75</v>
      </c>
      <c r="E66" s="103">
        <v>2.25</v>
      </c>
      <c r="F66" s="103">
        <v>6.0500000000000007</v>
      </c>
      <c r="G66" s="95">
        <v>69670</v>
      </c>
      <c r="H66" s="95">
        <v>98157</v>
      </c>
      <c r="I66" s="95">
        <v>81806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46"/>
        <v>UPDATE `Sharpshooter` SET `TrainingTime`='80' WHERE `Level`='6';</v>
      </c>
      <c r="S66" t="str">
        <f t="shared" si="46"/>
        <v>UPDATE `Sharpshooter` SET `MightBonus`='6120' WHERE `Level`='6';</v>
      </c>
      <c r="T66" t="str">
        <f t="shared" si="46"/>
        <v>UPDATE `Sharpshooter` SET `Attack`='3.75' WHERE `Level`='6';</v>
      </c>
      <c r="U66" t="str">
        <f t="shared" si="46"/>
        <v>UPDATE `Sharpshooter` SET `Defend`='2.25' WHERE `Level`='6';</v>
      </c>
      <c r="V66" t="str">
        <f t="shared" si="46"/>
        <v>UPDATE `Sharpshooter` SET `Health`='6.05' WHERE `Level`='6';</v>
      </c>
      <c r="W66" t="str">
        <f t="shared" si="46"/>
        <v>UPDATE `Sharpshooter` SET `FoodCost`='69670' WHERE `Level`='6';</v>
      </c>
      <c r="X66" t="str">
        <f t="shared" si="46"/>
        <v>UPDATE `Sharpshooter` SET `WoodCost`='98157' WHERE `Level`='6';</v>
      </c>
      <c r="Y66" t="str">
        <f t="shared" si="46"/>
        <v>UPDATE `Sharpshooter` SET `StoneCost`='81806' WHERE `Level`='6';</v>
      </c>
      <c r="Z66" t="str">
        <f t="shared" si="46"/>
        <v>UPDATE `Sharpshooter` SET `MetalCost`='67397' WHERE `Level`='6';</v>
      </c>
      <c r="AA66" t="str">
        <f t="shared" si="46"/>
        <v>UPDATE `Sharpshooter` SET `TimeMin`='3h:36m:00' WHERE `Level`='6';</v>
      </c>
      <c r="AB66" t="str">
        <f t="shared" si="46"/>
        <v>UPDATE `Sharpshooter` SET `TimeInt`='12960' WHERE `Level`='6';</v>
      </c>
      <c r="AC66" t="str">
        <f t="shared" si="46"/>
        <v>UPDATE `Sharpshooter` SET `Required`='' WHERE `Level`='6';</v>
      </c>
      <c r="AD66" t="str">
        <f t="shared" si="46"/>
        <v>UPDATE `Sharpshooter` SET `Required_ID`='0' WHERE `Level`='6';</v>
      </c>
      <c r="AE66" t="str">
        <f t="shared" si="46"/>
        <v>UPDATE `Sharpshooter` SET `RequiredLevel`='0' WHERE `Level`='6';</v>
      </c>
      <c r="AK66" t="s">
        <v>397</v>
      </c>
      <c r="AL66" t="str">
        <f t="shared" si="60"/>
        <v>'6',</v>
      </c>
      <c r="AM66" t="str">
        <f t="shared" si="47"/>
        <v>'80',</v>
      </c>
      <c r="AN66" t="str">
        <f t="shared" si="48"/>
        <v>'6120',</v>
      </c>
      <c r="AO66" t="str">
        <f t="shared" si="49"/>
        <v>'3.75',</v>
      </c>
      <c r="AP66" t="str">
        <f t="shared" si="50"/>
        <v>'2.25',</v>
      </c>
      <c r="AQ66" t="str">
        <f t="shared" si="51"/>
        <v>'6.05',</v>
      </c>
      <c r="AR66" t="str">
        <f t="shared" si="52"/>
        <v>'69670',</v>
      </c>
      <c r="AS66" t="str">
        <f t="shared" si="53"/>
        <v>'98157',</v>
      </c>
      <c r="AT66" t="str">
        <f t="shared" si="61"/>
        <v>'81806',</v>
      </c>
      <c r="AU66" t="str">
        <f t="shared" si="54"/>
        <v>'67397',</v>
      </c>
      <c r="AV66" t="str">
        <f t="shared" si="55"/>
        <v>'3h:36m:00',</v>
      </c>
      <c r="AW66" t="str">
        <f t="shared" si="56"/>
        <v>'12960',</v>
      </c>
      <c r="AX66" t="str">
        <f t="shared" si="57"/>
        <v>'',</v>
      </c>
      <c r="AY66" t="str">
        <f t="shared" si="58"/>
        <v>'0',</v>
      </c>
      <c r="AZ66" t="str">
        <f t="shared" si="59"/>
        <v>'0',</v>
      </c>
      <c r="BA66" t="str">
        <f t="shared" si="62"/>
        <v>'0');</v>
      </c>
      <c r="BC6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('6','80','6120','3.75','2.25','6.05','69670','98157','81806','67397','3h:36m:00','12960','','0','0','0');</v>
      </c>
    </row>
    <row r="67" spans="1:55" x14ac:dyDescent="0.25">
      <c r="A67" s="18">
        <v>7</v>
      </c>
      <c r="B67" s="73">
        <v>76</v>
      </c>
      <c r="C67" s="20">
        <v>9180</v>
      </c>
      <c r="D67" s="103">
        <v>3.9000000000000004</v>
      </c>
      <c r="E67" s="103">
        <v>2.2999999999999998</v>
      </c>
      <c r="F67" s="103">
        <v>6.25</v>
      </c>
      <c r="G67" s="95">
        <v>107414</v>
      </c>
      <c r="H67" s="95">
        <v>149071</v>
      </c>
      <c r="I67" s="95">
        <v>124234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46"/>
        <v>UPDATE `Sharpshooter` SET `TrainingTime`='76' WHERE `Level`='7';</v>
      </c>
      <c r="S67" t="str">
        <f t="shared" si="46"/>
        <v>UPDATE `Sharpshooter` SET `MightBonus`='9180' WHERE `Level`='7';</v>
      </c>
      <c r="T67" t="str">
        <f t="shared" si="46"/>
        <v>UPDATE `Sharpshooter` SET `Attack`='3.9' WHERE `Level`='7';</v>
      </c>
      <c r="U67" t="str">
        <f t="shared" si="46"/>
        <v>UPDATE `Sharpshooter` SET `Defend`='2.3' WHERE `Level`='7';</v>
      </c>
      <c r="V67" t="str">
        <f t="shared" si="46"/>
        <v>UPDATE `Sharpshooter` SET `Health`='6.25' WHERE `Level`='7';</v>
      </c>
      <c r="W67" t="str">
        <f t="shared" si="46"/>
        <v>UPDATE `Sharpshooter` SET `FoodCost`='107414' WHERE `Level`='7';</v>
      </c>
      <c r="X67" t="str">
        <f t="shared" si="46"/>
        <v>UPDATE `Sharpshooter` SET `WoodCost`='149071' WHERE `Level`='7';</v>
      </c>
      <c r="Y67" t="str">
        <f t="shared" si="46"/>
        <v>UPDATE `Sharpshooter` SET `StoneCost`='124234' WHERE `Level`='7';</v>
      </c>
      <c r="Z67" t="str">
        <f t="shared" si="46"/>
        <v>UPDATE `Sharpshooter` SET `MetalCost`='99955' WHERE `Level`='7';</v>
      </c>
      <c r="AA67" t="str">
        <f t="shared" si="46"/>
        <v>UPDATE `Sharpshooter` SET `TimeMin`='5h:24m:00' WHERE `Level`='7';</v>
      </c>
      <c r="AB67" t="str">
        <f t="shared" si="46"/>
        <v>UPDATE `Sharpshooter` SET `TimeInt`='19440' WHERE `Level`='7';</v>
      </c>
      <c r="AC67" t="str">
        <f t="shared" si="46"/>
        <v>UPDATE `Sharpshooter` SET `Required`='' WHERE `Level`='7';</v>
      </c>
      <c r="AD67" t="str">
        <f t="shared" si="46"/>
        <v>UPDATE `Sharpshooter` SET `Required_ID`='0' WHERE `Level`='7';</v>
      </c>
      <c r="AE67" t="str">
        <f t="shared" si="46"/>
        <v>UPDATE `Sharpshooter` SET `RequiredLevel`='0' WHERE `Level`='7';</v>
      </c>
      <c r="AK67" t="s">
        <v>397</v>
      </c>
      <c r="AL67" t="str">
        <f t="shared" si="60"/>
        <v>'7',</v>
      </c>
      <c r="AM67" t="str">
        <f t="shared" si="47"/>
        <v>'76',</v>
      </c>
      <c r="AN67" t="str">
        <f t="shared" si="48"/>
        <v>'9180',</v>
      </c>
      <c r="AO67" t="str">
        <f t="shared" si="49"/>
        <v>'3.9',</v>
      </c>
      <c r="AP67" t="str">
        <f t="shared" si="50"/>
        <v>'2.3',</v>
      </c>
      <c r="AQ67" t="str">
        <f t="shared" si="51"/>
        <v>'6.25',</v>
      </c>
      <c r="AR67" t="str">
        <f t="shared" si="52"/>
        <v>'107414',</v>
      </c>
      <c r="AS67" t="str">
        <f t="shared" si="53"/>
        <v>'149071',</v>
      </c>
      <c r="AT67" t="str">
        <f t="shared" si="61"/>
        <v>'124234',</v>
      </c>
      <c r="AU67" t="str">
        <f t="shared" si="54"/>
        <v>'99955',</v>
      </c>
      <c r="AV67" t="str">
        <f t="shared" si="55"/>
        <v>'5h:24m:00',</v>
      </c>
      <c r="AW67" t="str">
        <f t="shared" si="56"/>
        <v>'19440',</v>
      </c>
      <c r="AX67" t="str">
        <f t="shared" si="57"/>
        <v>'',</v>
      </c>
      <c r="AY67" t="str">
        <f t="shared" si="58"/>
        <v>'0',</v>
      </c>
      <c r="AZ67" t="str">
        <f t="shared" si="59"/>
        <v>'0',</v>
      </c>
      <c r="BA67" t="str">
        <f t="shared" si="62"/>
        <v>'0');</v>
      </c>
      <c r="BC6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('7','76','9180','3.9','2.3','6.25','107414','149071','124234','99955','5h:24m:00','19440','','0','0','0');</v>
      </c>
    </row>
    <row r="68" spans="1:55" x14ac:dyDescent="0.25">
      <c r="A68" s="18">
        <v>8</v>
      </c>
      <c r="B68" s="73">
        <v>72</v>
      </c>
      <c r="C68" s="20">
        <v>22950</v>
      </c>
      <c r="D68" s="103">
        <v>4.05</v>
      </c>
      <c r="E68" s="103">
        <v>2.35</v>
      </c>
      <c r="F68" s="103">
        <v>6.4499999999999993</v>
      </c>
      <c r="G68" s="95">
        <v>273036</v>
      </c>
      <c r="H68" s="95">
        <v>369002</v>
      </c>
      <c r="I68" s="95">
        <v>307510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46"/>
        <v>UPDATE `Sharpshooter` SET `TrainingTime`='72' WHERE `Level`='8';</v>
      </c>
      <c r="S68" t="str">
        <f t="shared" si="46"/>
        <v>UPDATE `Sharpshooter` SET `MightBonus`='22950' WHERE `Level`='8';</v>
      </c>
      <c r="T68" t="str">
        <f t="shared" si="46"/>
        <v>UPDATE `Sharpshooter` SET `Attack`='4.05' WHERE `Level`='8';</v>
      </c>
      <c r="U68" t="str">
        <f t="shared" si="46"/>
        <v>UPDATE `Sharpshooter` SET `Defend`='2.35' WHERE `Level`='8';</v>
      </c>
      <c r="V68" t="str">
        <f t="shared" si="46"/>
        <v>UPDATE `Sharpshooter` SET `Health`='6.45' WHERE `Level`='8';</v>
      </c>
      <c r="W68" t="str">
        <f t="shared" si="46"/>
        <v>UPDATE `Sharpshooter` SET `FoodCost`='273036' WHERE `Level`='8';</v>
      </c>
      <c r="X68" t="str">
        <f t="shared" si="46"/>
        <v>UPDATE `Sharpshooter` SET `WoodCost`='369002' WHERE `Level`='8';</v>
      </c>
      <c r="Y68" t="str">
        <f t="shared" si="46"/>
        <v>UPDATE `Sharpshooter` SET `StoneCost`='307510' WHERE `Level`='8';</v>
      </c>
      <c r="Z68" t="str">
        <f t="shared" si="46"/>
        <v>UPDATE `Sharpshooter` SET `MetalCost`='248358' WHERE `Level`='8';</v>
      </c>
      <c r="AA68" t="str">
        <f t="shared" si="46"/>
        <v>UPDATE `Sharpshooter` SET `TimeMin`='13h:30m:00' WHERE `Level`='8';</v>
      </c>
      <c r="AB68" t="str">
        <f t="shared" si="46"/>
        <v>UPDATE `Sharpshooter` SET `TimeInt`='48600' WHERE `Level`='8';</v>
      </c>
      <c r="AC68" t="str">
        <f t="shared" si="46"/>
        <v>UPDATE `Sharpshooter` SET `Required`='' WHERE `Level`='8';</v>
      </c>
      <c r="AD68" t="str">
        <f t="shared" si="46"/>
        <v>UPDATE `Sharpshooter` SET `Required_ID`='0' WHERE `Level`='8';</v>
      </c>
      <c r="AE68" t="str">
        <f t="shared" si="46"/>
        <v>UPDATE `Sharpshooter` SET `RequiredLevel`='0' WHERE `Level`='8';</v>
      </c>
      <c r="AK68" t="s">
        <v>397</v>
      </c>
      <c r="AL68" t="str">
        <f t="shared" si="60"/>
        <v>'8',</v>
      </c>
      <c r="AM68" t="str">
        <f t="shared" si="47"/>
        <v>'72',</v>
      </c>
      <c r="AN68" t="str">
        <f t="shared" si="48"/>
        <v>'22950',</v>
      </c>
      <c r="AO68" t="str">
        <f t="shared" si="49"/>
        <v>'4.05',</v>
      </c>
      <c r="AP68" t="str">
        <f t="shared" si="50"/>
        <v>'2.35',</v>
      </c>
      <c r="AQ68" t="str">
        <f t="shared" si="51"/>
        <v>'6.45',</v>
      </c>
      <c r="AR68" t="str">
        <f t="shared" si="52"/>
        <v>'273036',</v>
      </c>
      <c r="AS68" t="str">
        <f t="shared" si="53"/>
        <v>'369002',</v>
      </c>
      <c r="AT68" t="str">
        <f t="shared" si="61"/>
        <v>'307510',</v>
      </c>
      <c r="AU68" t="str">
        <f t="shared" si="54"/>
        <v>'248358',</v>
      </c>
      <c r="AV68" t="str">
        <f t="shared" si="55"/>
        <v>'13h:30m:00',</v>
      </c>
      <c r="AW68" t="str">
        <f t="shared" si="56"/>
        <v>'48600',</v>
      </c>
      <c r="AX68" t="str">
        <f t="shared" si="57"/>
        <v>'',</v>
      </c>
      <c r="AY68" t="str">
        <f t="shared" si="58"/>
        <v>'0',</v>
      </c>
      <c r="AZ68" t="str">
        <f t="shared" si="59"/>
        <v>'0',</v>
      </c>
      <c r="BA68" t="str">
        <f t="shared" si="62"/>
        <v>'0');</v>
      </c>
      <c r="BC6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('8','72','22950','4.05','2.35','6.45','273036','369002','307510','248358','13h:30m:00','48600','','0','0','0');</v>
      </c>
    </row>
    <row r="69" spans="1:55" x14ac:dyDescent="0.25">
      <c r="A69" s="18">
        <v>9</v>
      </c>
      <c r="B69" s="73">
        <v>68</v>
      </c>
      <c r="C69" s="20">
        <v>34425</v>
      </c>
      <c r="D69" s="103">
        <v>4.2</v>
      </c>
      <c r="E69" s="103">
        <v>2.4</v>
      </c>
      <c r="F69" s="103">
        <v>6.65</v>
      </c>
      <c r="G69" s="95">
        <v>415554</v>
      </c>
      <c r="H69" s="95">
        <v>548678</v>
      </c>
      <c r="I69" s="95">
        <v>457240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46"/>
        <v>UPDATE `Sharpshooter` SET `TrainingTime`='68' WHERE `Level`='9';</v>
      </c>
      <c r="S69" t="str">
        <f t="shared" si="46"/>
        <v>UPDATE `Sharpshooter` SET `MightBonus`='34425' WHERE `Level`='9';</v>
      </c>
      <c r="T69" t="str">
        <f t="shared" si="46"/>
        <v>UPDATE `Sharpshooter` SET `Attack`='4.2' WHERE `Level`='9';</v>
      </c>
      <c r="U69" t="str">
        <f t="shared" si="46"/>
        <v>UPDATE `Sharpshooter` SET `Defend`='2.4' WHERE `Level`='9';</v>
      </c>
      <c r="V69" t="str">
        <f t="shared" si="46"/>
        <v>UPDATE `Sharpshooter` SET `Health`='6.65' WHERE `Level`='9';</v>
      </c>
      <c r="W69" t="str">
        <f t="shared" si="46"/>
        <v>UPDATE `Sharpshooter` SET `FoodCost`='415554' WHERE `Level`='9';</v>
      </c>
      <c r="X69" t="str">
        <f t="shared" si="46"/>
        <v>UPDATE `Sharpshooter` SET `WoodCost`='548678' WHERE `Level`='9';</v>
      </c>
      <c r="Y69" t="str">
        <f t="shared" si="46"/>
        <v>UPDATE `Sharpshooter` SET `StoneCost`='457240' WHERE `Level`='9';</v>
      </c>
      <c r="Z69" t="str">
        <f t="shared" si="46"/>
        <v>UPDATE `Sharpshooter` SET `MetalCost`='372478' WHERE `Level`='9';</v>
      </c>
      <c r="AA69" t="str">
        <f t="shared" si="46"/>
        <v>UPDATE `Sharpshooter` SET `TimeMin`='20h:15m:00' WHERE `Level`='9';</v>
      </c>
      <c r="AB69" t="str">
        <f t="shared" si="46"/>
        <v>UPDATE `Sharpshooter` SET `TimeInt`='72900' WHERE `Level`='9';</v>
      </c>
      <c r="AC69" t="str">
        <f t="shared" si="46"/>
        <v>UPDATE `Sharpshooter` SET `Required`='' WHERE `Level`='9';</v>
      </c>
      <c r="AD69" t="str">
        <f t="shared" si="46"/>
        <v>UPDATE `Sharpshooter` SET `Required_ID`='0' WHERE `Level`='9';</v>
      </c>
      <c r="AE69" t="str">
        <f t="shared" si="46"/>
        <v>UPDATE `Sharpshooter` SET `RequiredLevel`='0' WHERE `Level`='9';</v>
      </c>
      <c r="AK69" t="s">
        <v>397</v>
      </c>
      <c r="AL69" t="str">
        <f t="shared" si="60"/>
        <v>'9',</v>
      </c>
      <c r="AM69" t="str">
        <f t="shared" si="47"/>
        <v>'68',</v>
      </c>
      <c r="AN69" t="str">
        <f t="shared" si="48"/>
        <v>'34425',</v>
      </c>
      <c r="AO69" t="str">
        <f t="shared" si="49"/>
        <v>'4.2',</v>
      </c>
      <c r="AP69" t="str">
        <f t="shared" si="50"/>
        <v>'2.4',</v>
      </c>
      <c r="AQ69" t="str">
        <f t="shared" si="51"/>
        <v>'6.65',</v>
      </c>
      <c r="AR69" t="str">
        <f t="shared" si="52"/>
        <v>'415554',</v>
      </c>
      <c r="AS69" t="str">
        <f t="shared" si="53"/>
        <v>'548678',</v>
      </c>
      <c r="AT69" t="str">
        <f t="shared" si="61"/>
        <v>'457240',</v>
      </c>
      <c r="AU69" t="str">
        <f t="shared" si="54"/>
        <v>'372478',</v>
      </c>
      <c r="AV69" t="str">
        <f t="shared" si="55"/>
        <v>'20h:15m:00',</v>
      </c>
      <c r="AW69" t="str">
        <f t="shared" si="56"/>
        <v>'72900',</v>
      </c>
      <c r="AX69" t="str">
        <f t="shared" si="57"/>
        <v>'',</v>
      </c>
      <c r="AY69" t="str">
        <f t="shared" si="58"/>
        <v>'0',</v>
      </c>
      <c r="AZ69" t="str">
        <f t="shared" si="59"/>
        <v>'0',</v>
      </c>
      <c r="BA69" t="str">
        <f t="shared" si="62"/>
        <v>'0');</v>
      </c>
      <c r="BC6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('9','68','34425','4.2','2.4','6.65','415554','548678','457240','372478','20h:15m:00','72900','','0','0','0');</v>
      </c>
    </row>
    <row r="70" spans="1:55" x14ac:dyDescent="0.25">
      <c r="A70" s="18">
        <v>10</v>
      </c>
      <c r="B70" s="73">
        <v>64</v>
      </c>
      <c r="C70" s="20">
        <v>41310</v>
      </c>
      <c r="D70" s="103">
        <v>4.3499999999999996</v>
      </c>
      <c r="E70" s="103">
        <v>2.4500000000000002</v>
      </c>
      <c r="F70" s="103">
        <v>6.85</v>
      </c>
      <c r="G70" s="95">
        <v>470225</v>
      </c>
      <c r="H70" s="95">
        <v>659844</v>
      </c>
      <c r="I70" s="95">
        <v>549878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46"/>
        <v>UPDATE `Sharpshooter` SET `TrainingTime`='64' WHERE `Level`='10';</v>
      </c>
      <c r="S70" t="str">
        <f t="shared" si="46"/>
        <v>UPDATE `Sharpshooter` SET `MightBonus`='41310' WHERE `Level`='10';</v>
      </c>
      <c r="T70" t="str">
        <f t="shared" si="46"/>
        <v>UPDATE `Sharpshooter` SET `Attack`='4.35' WHERE `Level`='10';</v>
      </c>
      <c r="U70" t="str">
        <f t="shared" si="46"/>
        <v>UPDATE `Sharpshooter` SET `Defend`='2.45' WHERE `Level`='10';</v>
      </c>
      <c r="V70" t="str">
        <f t="shared" si="46"/>
        <v>UPDATE `Sharpshooter` SET `Health`='6.85' WHERE `Level`='10';</v>
      </c>
      <c r="W70" t="str">
        <f t="shared" si="46"/>
        <v>UPDATE `Sharpshooter` SET `FoodCost`='470225' WHERE `Level`='10';</v>
      </c>
      <c r="X70" t="str">
        <f t="shared" si="46"/>
        <v>UPDATE `Sharpshooter` SET `WoodCost`='659844' WHERE `Level`='10';</v>
      </c>
      <c r="Y70" t="str">
        <f t="shared" si="46"/>
        <v>UPDATE `Sharpshooter` SET `StoneCost`='549878' WHERE `Level`='10';</v>
      </c>
      <c r="Z70" t="str">
        <f t="shared" si="46"/>
        <v>UPDATE `Sharpshooter` SET `MetalCost`='461948' WHERE `Level`='10';</v>
      </c>
      <c r="AA70" t="str">
        <f t="shared" si="46"/>
        <v>UPDATE `Sharpshooter` SET `TimeMin`='1d 0h:18m:00' WHERE `Level`='10';</v>
      </c>
      <c r="AB70" t="str">
        <f t="shared" si="46"/>
        <v>UPDATE `Sharpshooter` SET `TimeInt`='87480' WHERE `Level`='10';</v>
      </c>
      <c r="AC70" t="str">
        <f t="shared" si="46"/>
        <v>UPDATE `Sharpshooter` SET `Required`='Stone Lv10' WHERE `Level`='10';</v>
      </c>
      <c r="AD70" t="str">
        <f t="shared" si="46"/>
        <v>UPDATE `Sharpshooter` SET `Required_ID`='8' WHERE `Level`='10';</v>
      </c>
      <c r="AE70" t="str">
        <f t="shared" si="46"/>
        <v>UPDATE `Sharpshooter` SET `RequiredLevel`='10' WHERE `Level`='10';</v>
      </c>
      <c r="AK70" t="s">
        <v>397</v>
      </c>
      <c r="AL70" t="str">
        <f t="shared" si="60"/>
        <v>'10',</v>
      </c>
      <c r="AM70" t="str">
        <f t="shared" si="47"/>
        <v>'64',</v>
      </c>
      <c r="AN70" t="str">
        <f t="shared" si="48"/>
        <v>'41310',</v>
      </c>
      <c r="AO70" t="str">
        <f t="shared" si="49"/>
        <v>'4.35',</v>
      </c>
      <c r="AP70" t="str">
        <f t="shared" si="50"/>
        <v>'2.45',</v>
      </c>
      <c r="AQ70" t="str">
        <f t="shared" si="51"/>
        <v>'6.85',</v>
      </c>
      <c r="AR70" t="str">
        <f t="shared" si="52"/>
        <v>'470225',</v>
      </c>
      <c r="AS70" t="str">
        <f t="shared" si="53"/>
        <v>'659844',</v>
      </c>
      <c r="AT70" t="str">
        <f t="shared" si="61"/>
        <v>'549878',</v>
      </c>
      <c r="AU70" t="str">
        <f t="shared" si="54"/>
        <v>'461948',</v>
      </c>
      <c r="AV70" t="str">
        <f t="shared" si="55"/>
        <v>'1d 0h:18m:00',</v>
      </c>
      <c r="AW70" t="str">
        <f t="shared" si="56"/>
        <v>'87480',</v>
      </c>
      <c r="AX70" t="str">
        <f t="shared" si="57"/>
        <v>'Stone Lv10',</v>
      </c>
      <c r="AY70" t="str">
        <f t="shared" si="58"/>
        <v>'8',</v>
      </c>
      <c r="AZ70" t="str">
        <f t="shared" si="59"/>
        <v>'10',</v>
      </c>
      <c r="BA70" t="str">
        <f t="shared" si="62"/>
        <v>'0');</v>
      </c>
      <c r="BC7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('10','64','41310','4.35','2.45','6.85','470225','659844','549878','461948','1d 0h:18m:00','87480','Stone Lv10','8','10','0');</v>
      </c>
    </row>
    <row r="71" spans="1:55" x14ac:dyDescent="0.25">
      <c r="A71" s="18">
        <v>11</v>
      </c>
      <c r="B71" s="73">
        <v>59</v>
      </c>
      <c r="C71" s="20">
        <v>49572</v>
      </c>
      <c r="D71" s="103">
        <v>4.5</v>
      </c>
      <c r="E71" s="103">
        <v>2.5</v>
      </c>
      <c r="F71" s="103">
        <v>7.0500000000000007</v>
      </c>
      <c r="G71" s="95">
        <v>589038</v>
      </c>
      <c r="H71" s="95">
        <v>803203</v>
      </c>
      <c r="I71" s="95">
        <v>669344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46"/>
        <v>UPDATE `Sharpshooter` SET `TrainingTime`='59' WHERE `Level`='11';</v>
      </c>
      <c r="S71" t="str">
        <f t="shared" si="46"/>
        <v>UPDATE `Sharpshooter` SET `MightBonus`='49572' WHERE `Level`='11';</v>
      </c>
      <c r="T71" t="str">
        <f t="shared" si="46"/>
        <v>UPDATE `Sharpshooter` SET `Attack`='4.5' WHERE `Level`='11';</v>
      </c>
      <c r="U71" t="str">
        <f t="shared" si="46"/>
        <v>UPDATE `Sharpshooter` SET `Defend`='2.5' WHERE `Level`='11';</v>
      </c>
      <c r="V71" t="str">
        <f t="shared" si="46"/>
        <v>UPDATE `Sharpshooter` SET `Health`='7.05' WHERE `Level`='11';</v>
      </c>
      <c r="W71" t="str">
        <f t="shared" si="46"/>
        <v>UPDATE `Sharpshooter` SET `FoodCost`='589038' WHERE `Level`='11';</v>
      </c>
      <c r="X71" t="str">
        <f t="shared" si="46"/>
        <v>UPDATE `Sharpshooter` SET `WoodCost`='803203' WHERE `Level`='11';</v>
      </c>
      <c r="Y71" t="str">
        <f t="shared" si="46"/>
        <v>UPDATE `Sharpshooter` SET `StoneCost`='669344' WHERE `Level`='11';</v>
      </c>
      <c r="Z71" t="str">
        <f t="shared" si="46"/>
        <v>UPDATE `Sharpshooter` SET `MetalCost`='532595' WHERE `Level`='11';</v>
      </c>
      <c r="AA71" t="str">
        <f t="shared" si="46"/>
        <v>UPDATE `Sharpshooter` SET `TimeMin`='1d 5h:09m:36' WHERE `Level`='11';</v>
      </c>
      <c r="AB71" t="str">
        <f t="shared" si="46"/>
        <v>UPDATE `Sharpshooter` SET `TimeInt`='104976' WHERE `Level`='11';</v>
      </c>
      <c r="AC71" t="str">
        <f t="shared" si="46"/>
        <v>UPDATE `Sharpshooter` SET `Required`='Stone Lv11' WHERE `Level`='11';</v>
      </c>
      <c r="AD71" t="str">
        <f t="shared" si="46"/>
        <v>UPDATE `Sharpshooter` SET `Required_ID`='8' WHERE `Level`='11';</v>
      </c>
      <c r="AE71" t="str">
        <f t="shared" si="46"/>
        <v>UPDATE `Sharpshooter` SET `RequiredLevel`='11' WHERE `Level`='11';</v>
      </c>
      <c r="AK71" t="s">
        <v>397</v>
      </c>
      <c r="AL71" t="str">
        <f t="shared" si="60"/>
        <v>'11',</v>
      </c>
      <c r="AM71" t="str">
        <f t="shared" si="47"/>
        <v>'59',</v>
      </c>
      <c r="AN71" t="str">
        <f t="shared" si="48"/>
        <v>'49572',</v>
      </c>
      <c r="AO71" t="str">
        <f t="shared" si="49"/>
        <v>'4.5',</v>
      </c>
      <c r="AP71" t="str">
        <f t="shared" si="50"/>
        <v>'2.5',</v>
      </c>
      <c r="AQ71" t="str">
        <f t="shared" si="51"/>
        <v>'7.05',</v>
      </c>
      <c r="AR71" t="str">
        <f t="shared" si="52"/>
        <v>'589038',</v>
      </c>
      <c r="AS71" t="str">
        <f t="shared" si="53"/>
        <v>'803203',</v>
      </c>
      <c r="AT71" t="str">
        <f t="shared" si="61"/>
        <v>'669344',</v>
      </c>
      <c r="AU71" t="str">
        <f t="shared" si="54"/>
        <v>'532595',</v>
      </c>
      <c r="AV71" t="str">
        <f t="shared" si="55"/>
        <v>'1d 5h:09m:36',</v>
      </c>
      <c r="AW71" t="str">
        <f t="shared" si="56"/>
        <v>'104976',</v>
      </c>
      <c r="AX71" t="str">
        <f t="shared" si="57"/>
        <v>'Stone Lv11',</v>
      </c>
      <c r="AY71" t="str">
        <f t="shared" si="58"/>
        <v>'8',</v>
      </c>
      <c r="AZ71" t="str">
        <f t="shared" si="59"/>
        <v>'11',</v>
      </c>
      <c r="BA71" t="str">
        <f t="shared" si="62"/>
        <v>'0');</v>
      </c>
      <c r="BC71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('11','59','49572','4.5','2.5','7.05','589038','803203','669344','532595','1d 5h:09m:36','104976','Stone Lv11','8','11','0');</v>
      </c>
    </row>
    <row r="72" spans="1:55" x14ac:dyDescent="0.25">
      <c r="A72" s="18">
        <v>12</v>
      </c>
      <c r="B72" s="73">
        <v>54</v>
      </c>
      <c r="C72" s="20">
        <v>59486</v>
      </c>
      <c r="D72" s="103">
        <v>4.6500000000000004</v>
      </c>
      <c r="E72" s="103">
        <v>2.5499999999999998</v>
      </c>
      <c r="F72" s="103">
        <v>7.25</v>
      </c>
      <c r="G72" s="95">
        <v>676726</v>
      </c>
      <c r="H72" s="95">
        <v>951474</v>
      </c>
      <c r="I72" s="95">
        <v>792903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46"/>
        <v>UPDATE `Sharpshooter` SET `TrainingTime`='54' WHERE `Level`='12';</v>
      </c>
      <c r="S72" t="str">
        <f t="shared" si="46"/>
        <v>UPDATE `Sharpshooter` SET `MightBonus`='59486' WHERE `Level`='12';</v>
      </c>
      <c r="T72" t="str">
        <f t="shared" si="46"/>
        <v>UPDATE `Sharpshooter` SET `Attack`='4.65' WHERE `Level`='12';</v>
      </c>
      <c r="U72" t="str">
        <f t="shared" si="46"/>
        <v>UPDATE `Sharpshooter` SET `Defend`='2.55' WHERE `Level`='12';</v>
      </c>
      <c r="V72" t="str">
        <f t="shared" si="46"/>
        <v>UPDATE `Sharpshooter` SET `Health`='7.25' WHERE `Level`='12';</v>
      </c>
      <c r="W72" t="str">
        <f t="shared" si="46"/>
        <v>UPDATE `Sharpshooter` SET `FoodCost`='676726' WHERE `Level`='12';</v>
      </c>
      <c r="X72" t="str">
        <f t="shared" si="46"/>
        <v>UPDATE `Sharpshooter` SET `WoodCost`='951474' WHERE `Level`='12';</v>
      </c>
      <c r="Y72" t="str">
        <f t="shared" si="46"/>
        <v>UPDATE `Sharpshooter` SET `StoneCost`='792903' WHERE `Level`='12';</v>
      </c>
      <c r="Z72" t="str">
        <f t="shared" si="46"/>
        <v>UPDATE `Sharpshooter` SET `MetalCost`='645954' WHERE `Level`='12';</v>
      </c>
      <c r="AA72" t="str">
        <f t="shared" si="46"/>
        <v>UPDATE `Sharpshooter` SET `TimeMin`='1d 10h:59m:31' WHERE `Level`='12';</v>
      </c>
      <c r="AB72" t="str">
        <f t="shared" si="46"/>
        <v>UPDATE `Sharpshooter` SET `TimeInt`='125971' WHERE `Level`='12';</v>
      </c>
      <c r="AC72" t="str">
        <f t="shared" si="46"/>
        <v>UPDATE `Sharpshooter` SET `Required`='Stone Lv12' WHERE `Level`='12';</v>
      </c>
      <c r="AD72" t="str">
        <f t="shared" si="46"/>
        <v>UPDATE `Sharpshooter` SET `Required_ID`='8' WHERE `Level`='12';</v>
      </c>
      <c r="AE72" t="str">
        <f t="shared" si="46"/>
        <v>UPDATE `Sharpshooter` SET `RequiredLevel`='12' WHERE `Level`='12';</v>
      </c>
      <c r="AK72" t="s">
        <v>397</v>
      </c>
      <c r="AL72" t="str">
        <f t="shared" si="60"/>
        <v>'12',</v>
      </c>
      <c r="AM72" t="str">
        <f t="shared" si="47"/>
        <v>'54',</v>
      </c>
      <c r="AN72" t="str">
        <f t="shared" si="48"/>
        <v>'59486',</v>
      </c>
      <c r="AO72" t="str">
        <f t="shared" si="49"/>
        <v>'4.65',</v>
      </c>
      <c r="AP72" t="str">
        <f t="shared" si="50"/>
        <v>'2.55',</v>
      </c>
      <c r="AQ72" t="str">
        <f t="shared" si="51"/>
        <v>'7.25',</v>
      </c>
      <c r="AR72" t="str">
        <f t="shared" si="52"/>
        <v>'676726',</v>
      </c>
      <c r="AS72" t="str">
        <f t="shared" si="53"/>
        <v>'951474',</v>
      </c>
      <c r="AT72" t="str">
        <f t="shared" si="61"/>
        <v>'792903',</v>
      </c>
      <c r="AU72" t="str">
        <f t="shared" si="54"/>
        <v>'645954',</v>
      </c>
      <c r="AV72" t="str">
        <f t="shared" si="55"/>
        <v>'1d 10h:59m:31',</v>
      </c>
      <c r="AW72" t="str">
        <f t="shared" si="56"/>
        <v>'125971',</v>
      </c>
      <c r="AX72" t="str">
        <f t="shared" si="57"/>
        <v>'Stone Lv12',</v>
      </c>
      <c r="AY72" t="str">
        <f t="shared" si="58"/>
        <v>'8',</v>
      </c>
      <c r="AZ72" t="str">
        <f t="shared" si="59"/>
        <v>'12',</v>
      </c>
      <c r="BA72" t="str">
        <f t="shared" si="62"/>
        <v>'0');</v>
      </c>
      <c r="BC72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('12','54','59486','4.65','2.55','7.25','676726','951474','792903','645954','1d 10h:59m:31','125971','Stone Lv12','8','12','0');</v>
      </c>
    </row>
    <row r="73" spans="1:55" x14ac:dyDescent="0.25">
      <c r="A73" s="18">
        <v>13</v>
      </c>
      <c r="B73" s="73">
        <v>49</v>
      </c>
      <c r="C73" s="20">
        <v>71384</v>
      </c>
      <c r="D73" s="103">
        <v>4.8</v>
      </c>
      <c r="E73" s="103">
        <v>2.6</v>
      </c>
      <c r="F73" s="103">
        <v>7.4499999999999993</v>
      </c>
      <c r="G73" s="95">
        <v>819132</v>
      </c>
      <c r="H73" s="95">
        <v>1140901</v>
      </c>
      <c r="I73" s="95">
        <v>950759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46"/>
        <v>UPDATE `Sharpshooter` SET `TrainingTime`='49' WHERE `Level`='13';</v>
      </c>
      <c r="S73" t="str">
        <f t="shared" si="46"/>
        <v>UPDATE `Sharpshooter` SET `MightBonus`='71384' WHERE `Level`='13';</v>
      </c>
      <c r="T73" t="str">
        <f t="shared" si="46"/>
        <v>UPDATE `Sharpshooter` SET `Attack`='4.8' WHERE `Level`='13';</v>
      </c>
      <c r="U73" t="str">
        <f t="shared" si="46"/>
        <v>UPDATE `Sharpshooter` SET `Defend`='2.6' WHERE `Level`='13';</v>
      </c>
      <c r="V73" t="str">
        <f t="shared" si="46"/>
        <v>UPDATE `Sharpshooter` SET `Health`='7.45' WHERE `Level`='13';</v>
      </c>
      <c r="W73" t="str">
        <f t="shared" si="46"/>
        <v>UPDATE `Sharpshooter` SET `FoodCost`='819132' WHERE `Level`='13';</v>
      </c>
      <c r="X73" t="str">
        <f t="shared" si="46"/>
        <v>UPDATE `Sharpshooter` SET `WoodCost`='1140901' WHERE `Level`='13';</v>
      </c>
      <c r="Y73" t="str">
        <f t="shared" si="46"/>
        <v>UPDATE `Sharpshooter` SET `StoneCost`='950759' WHERE `Level`='13';</v>
      </c>
      <c r="Z73" t="str">
        <f t="shared" si="46"/>
        <v>UPDATE `Sharpshooter` SET `MetalCost`='808124' WHERE `Level`='13';</v>
      </c>
      <c r="AA73" t="str">
        <f t="shared" si="46"/>
        <v>UPDATE `Sharpshooter` SET `TimeMin`='1d 17h:59m:26' WHERE `Level`='13';</v>
      </c>
      <c r="AB73" t="str">
        <f t="shared" si="46"/>
        <v>UPDATE `Sharpshooter` SET `TimeInt`='151166' WHERE `Level`='13';</v>
      </c>
      <c r="AC73" t="str">
        <f t="shared" si="46"/>
        <v>UPDATE `Sharpshooter` SET `Required`='Stone Lv13' WHERE `Level`='13';</v>
      </c>
      <c r="AD73" t="str">
        <f t="shared" si="46"/>
        <v>UPDATE `Sharpshooter` SET `Required_ID`='8' WHERE `Level`='13';</v>
      </c>
      <c r="AE73" t="str">
        <f t="shared" si="46"/>
        <v>UPDATE `Sharpshooter` SET `RequiredLevel`='13' WHERE `Level`='13';</v>
      </c>
      <c r="AK73" t="s">
        <v>397</v>
      </c>
      <c r="AL73" t="str">
        <f t="shared" si="60"/>
        <v>'13',</v>
      </c>
      <c r="AM73" t="str">
        <f t="shared" si="47"/>
        <v>'49',</v>
      </c>
      <c r="AN73" t="str">
        <f t="shared" si="48"/>
        <v>'71384',</v>
      </c>
      <c r="AO73" t="str">
        <f t="shared" si="49"/>
        <v>'4.8',</v>
      </c>
      <c r="AP73" t="str">
        <f t="shared" si="50"/>
        <v>'2.6',</v>
      </c>
      <c r="AQ73" t="str">
        <f t="shared" si="51"/>
        <v>'7.45',</v>
      </c>
      <c r="AR73" t="str">
        <f t="shared" si="52"/>
        <v>'819132',</v>
      </c>
      <c r="AS73" t="str">
        <f t="shared" si="53"/>
        <v>'1140901',</v>
      </c>
      <c r="AT73" t="str">
        <f t="shared" si="61"/>
        <v>'950759',</v>
      </c>
      <c r="AU73" t="str">
        <f t="shared" si="54"/>
        <v>'808124',</v>
      </c>
      <c r="AV73" t="str">
        <f t="shared" si="55"/>
        <v>'1d 17h:59m:26',</v>
      </c>
      <c r="AW73" t="str">
        <f t="shared" si="56"/>
        <v>'151166',</v>
      </c>
      <c r="AX73" t="str">
        <f t="shared" si="57"/>
        <v>'Stone Lv13',</v>
      </c>
      <c r="AY73" t="str">
        <f t="shared" si="58"/>
        <v>'8',</v>
      </c>
      <c r="AZ73" t="str">
        <f t="shared" si="59"/>
        <v>'13',</v>
      </c>
      <c r="BA73" t="str">
        <f t="shared" si="62"/>
        <v>'0');</v>
      </c>
      <c r="BC7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('13','49','71384','4.8','2.6','7.45','819132','1140901','950759','808124','1d 17h:59m:26','151166','Stone Lv13','8','13','0');</v>
      </c>
    </row>
    <row r="74" spans="1:55" x14ac:dyDescent="0.25">
      <c r="A74" s="18">
        <v>14</v>
      </c>
      <c r="B74" s="73">
        <v>44</v>
      </c>
      <c r="C74" s="20">
        <v>85661</v>
      </c>
      <c r="D74" s="103">
        <v>4.95</v>
      </c>
      <c r="E74" s="103">
        <v>2.65</v>
      </c>
      <c r="F74" s="103">
        <v>7.65</v>
      </c>
      <c r="G74" s="95">
        <v>974316</v>
      </c>
      <c r="H74" s="95">
        <v>1400604</v>
      </c>
      <c r="I74" s="95">
        <v>1167178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46"/>
        <v>UPDATE `Sharpshooter` SET `TrainingTime`='44' WHERE `Level`='14';</v>
      </c>
      <c r="S74" t="str">
        <f t="shared" si="46"/>
        <v>UPDATE `Sharpshooter` SET `MightBonus`='85661' WHERE `Level`='14';</v>
      </c>
      <c r="T74" t="str">
        <f t="shared" si="46"/>
        <v>UPDATE `Sharpshooter` SET `Attack`='4.95' WHERE `Level`='14';</v>
      </c>
      <c r="U74" t="str">
        <f t="shared" si="46"/>
        <v>UPDATE `Sharpshooter` SET `Defend`='2.65' WHERE `Level`='14';</v>
      </c>
      <c r="V74" t="str">
        <f t="shared" si="46"/>
        <v>UPDATE `Sharpshooter` SET `Health`='7.65' WHERE `Level`='14';</v>
      </c>
      <c r="W74" t="str">
        <f t="shared" si="46"/>
        <v>UPDATE `Sharpshooter` SET `FoodCost`='974316' WHERE `Level`='14';</v>
      </c>
      <c r="X74" t="str">
        <f t="shared" si="46"/>
        <v>UPDATE `Sharpshooter` SET `WoodCost`='1400604' WHERE `Level`='14';</v>
      </c>
      <c r="Y74" t="str">
        <f t="shared" si="46"/>
        <v>UPDATE `Sharpshooter` SET `StoneCost`='1167178' WHERE `Level`='14';</v>
      </c>
      <c r="Z74" t="str">
        <f t="shared" si="46"/>
        <v>UPDATE `Sharpshooter` SET `MetalCost`='951148' WHERE `Level`='14';</v>
      </c>
      <c r="AA74" t="str">
        <f t="shared" si="46"/>
        <v>UPDATE `Sharpshooter` SET `TimeMin`='2d 2h:23m:19' WHERE `Level`='14';</v>
      </c>
      <c r="AB74" t="str">
        <f t="shared" si="46"/>
        <v>UPDATE `Sharpshooter` SET `TimeInt`='181399' WHERE `Level`='14';</v>
      </c>
      <c r="AC74" t="str">
        <f t="shared" si="46"/>
        <v>UPDATE `Sharpshooter` SET `Required`='Stone Lv14' WHERE `Level`='14';</v>
      </c>
      <c r="AD74" t="str">
        <f t="shared" si="46"/>
        <v>UPDATE `Sharpshooter` SET `Required_ID`='8' WHERE `Level`='14';</v>
      </c>
      <c r="AE74" t="str">
        <f t="shared" si="46"/>
        <v>UPDATE `Sharpshooter` SET `RequiredLevel`='14' WHERE `Level`='14';</v>
      </c>
      <c r="AK74" t="s">
        <v>397</v>
      </c>
      <c r="AL74" t="str">
        <f t="shared" si="60"/>
        <v>'14',</v>
      </c>
      <c r="AM74" t="str">
        <f t="shared" si="47"/>
        <v>'44',</v>
      </c>
      <c r="AN74" t="str">
        <f t="shared" si="48"/>
        <v>'85661',</v>
      </c>
      <c r="AO74" t="str">
        <f t="shared" si="49"/>
        <v>'4.95',</v>
      </c>
      <c r="AP74" t="str">
        <f t="shared" si="50"/>
        <v>'2.65',</v>
      </c>
      <c r="AQ74" t="str">
        <f t="shared" si="51"/>
        <v>'7.65',</v>
      </c>
      <c r="AR74" t="str">
        <f t="shared" si="52"/>
        <v>'974316',</v>
      </c>
      <c r="AS74" t="str">
        <f t="shared" si="53"/>
        <v>'1400604',</v>
      </c>
      <c r="AT74" t="str">
        <f t="shared" si="61"/>
        <v>'1167178',</v>
      </c>
      <c r="AU74" t="str">
        <f t="shared" si="54"/>
        <v>'951148',</v>
      </c>
      <c r="AV74" t="str">
        <f t="shared" si="55"/>
        <v>'2d 2h:23m:19',</v>
      </c>
      <c r="AW74" t="str">
        <f t="shared" si="56"/>
        <v>'181399',</v>
      </c>
      <c r="AX74" t="str">
        <f t="shared" si="57"/>
        <v>'Stone Lv14',</v>
      </c>
      <c r="AY74" t="str">
        <f t="shared" si="58"/>
        <v>'8',</v>
      </c>
      <c r="AZ74" t="str">
        <f t="shared" si="59"/>
        <v>'14',</v>
      </c>
      <c r="BA74" t="str">
        <f t="shared" si="62"/>
        <v>'0');</v>
      </c>
      <c r="BC7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('14','44','85661','4.95','2.65','7.65','974316','1400604','1167178','951148','2d 2h:23m:19','181399','Stone Lv14','8','14','0');</v>
      </c>
    </row>
    <row r="75" spans="1:55" x14ac:dyDescent="0.25">
      <c r="A75" s="18">
        <v>15</v>
      </c>
      <c r="B75" s="73">
        <v>41</v>
      </c>
      <c r="C75" s="20">
        <v>128491</v>
      </c>
      <c r="D75" s="103">
        <v>5.0999999999999996</v>
      </c>
      <c r="E75" s="103">
        <v>2.7</v>
      </c>
      <c r="F75" s="103">
        <v>7.85</v>
      </c>
      <c r="G75" s="95">
        <v>1533474</v>
      </c>
      <c r="H75" s="95">
        <v>2065480</v>
      </c>
      <c r="I75" s="95">
        <v>1721242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46"/>
        <v>UPDATE `Sharpshooter` SET `TrainingTime`='41' WHERE `Level`='15';</v>
      </c>
      <c r="S75" t="str">
        <f t="shared" si="46"/>
        <v>UPDATE `Sharpshooter` SET `MightBonus`='128491' WHERE `Level`='15';</v>
      </c>
      <c r="T75" t="str">
        <f t="shared" si="46"/>
        <v>UPDATE `Sharpshooter` SET `Attack`='5.1' WHERE `Level`='15';</v>
      </c>
      <c r="U75" t="str">
        <f t="shared" si="46"/>
        <v>UPDATE `Sharpshooter` SET `Defend`='2.7' WHERE `Level`='15';</v>
      </c>
      <c r="V75" t="str">
        <f t="shared" si="46"/>
        <v>UPDATE `Sharpshooter` SET `Health`='7.85' WHERE `Level`='15';</v>
      </c>
      <c r="W75" t="str">
        <f t="shared" si="46"/>
        <v>UPDATE `Sharpshooter` SET `FoodCost`='1533474' WHERE `Level`='15';</v>
      </c>
      <c r="X75" t="str">
        <f t="shared" si="46"/>
        <v>UPDATE `Sharpshooter` SET `WoodCost`='2065480' WHERE `Level`='15';</v>
      </c>
      <c r="Y75" t="str">
        <f t="shared" si="46"/>
        <v>UPDATE `Sharpshooter` SET `StoneCost`='1721242' WHERE `Level`='15';</v>
      </c>
      <c r="Z75" t="str">
        <f t="shared" si="46"/>
        <v>UPDATE `Sharpshooter` SET `MetalCost`='1389821' WHERE `Level`='15';</v>
      </c>
      <c r="AA75" t="str">
        <f t="shared" si="46"/>
        <v>UPDATE `Sharpshooter` SET `TimeMin`='3d 3h:34m:59' WHERE `Level`='15';</v>
      </c>
      <c r="AB75" t="str">
        <f t="shared" si="46"/>
        <v>UPDATE `Sharpshooter` SET `TimeInt`='272099' WHERE `Level`='15';</v>
      </c>
      <c r="AC75" t="str">
        <f t="shared" si="46"/>
        <v>UPDATE `Sharpshooter` SET `Required`='Stone Lv15' WHERE `Level`='15';</v>
      </c>
      <c r="AD75" t="str">
        <f t="shared" si="46"/>
        <v>UPDATE `Sharpshooter` SET `Required_ID`='8' WHERE `Level`='15';</v>
      </c>
      <c r="AE75" t="str">
        <f t="shared" si="46"/>
        <v>UPDATE `Sharpshooter` SET `RequiredLevel`='15' WHERE `Level`='15';</v>
      </c>
      <c r="AK75" t="s">
        <v>397</v>
      </c>
      <c r="AL75" t="str">
        <f t="shared" si="60"/>
        <v>'15',</v>
      </c>
      <c r="AM75" t="str">
        <f t="shared" si="47"/>
        <v>'41',</v>
      </c>
      <c r="AN75" t="str">
        <f t="shared" si="48"/>
        <v>'128491',</v>
      </c>
      <c r="AO75" t="str">
        <f t="shared" si="49"/>
        <v>'5.1',</v>
      </c>
      <c r="AP75" t="str">
        <f t="shared" si="50"/>
        <v>'2.7',</v>
      </c>
      <c r="AQ75" t="str">
        <f t="shared" si="51"/>
        <v>'7.85',</v>
      </c>
      <c r="AR75" t="str">
        <f t="shared" si="52"/>
        <v>'1533474',</v>
      </c>
      <c r="AS75" t="str">
        <f t="shared" si="53"/>
        <v>'2065480',</v>
      </c>
      <c r="AT75" t="str">
        <f t="shared" si="61"/>
        <v>'1721242',</v>
      </c>
      <c r="AU75" t="str">
        <f t="shared" si="54"/>
        <v>'1389821',</v>
      </c>
      <c r="AV75" t="str">
        <f t="shared" si="55"/>
        <v>'3d 3h:34m:59',</v>
      </c>
      <c r="AW75" t="str">
        <f t="shared" si="56"/>
        <v>'272099',</v>
      </c>
      <c r="AX75" t="str">
        <f t="shared" si="57"/>
        <v>'Stone Lv15',</v>
      </c>
      <c r="AY75" t="str">
        <f t="shared" si="58"/>
        <v>'8',</v>
      </c>
      <c r="AZ75" t="str">
        <f t="shared" si="59"/>
        <v>'15',</v>
      </c>
      <c r="BA75" t="str">
        <f t="shared" si="62"/>
        <v>'0');</v>
      </c>
      <c r="BC7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('15','41','128491','5.1','2.7','7.85','1533474','2065480','1721242','1389821','3d 3h:34m:59','272099','Stone Lv15','8','15','0');</v>
      </c>
    </row>
    <row r="76" spans="1:55" x14ac:dyDescent="0.25">
      <c r="A76" s="18">
        <v>16</v>
      </c>
      <c r="B76" s="73">
        <v>38</v>
      </c>
      <c r="C76" s="20">
        <v>321227</v>
      </c>
      <c r="D76" s="103">
        <v>5.25</v>
      </c>
      <c r="E76" s="103">
        <v>2.75</v>
      </c>
      <c r="F76" s="103">
        <v>8.0500000000000007</v>
      </c>
      <c r="G76" s="95">
        <v>3713914</v>
      </c>
      <c r="H76" s="95">
        <v>5274612</v>
      </c>
      <c r="I76" s="95">
        <v>4395518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46"/>
        <v>UPDATE `Sharpshooter` SET `TrainingTime`='38' WHERE `Level`='16';</v>
      </c>
      <c r="S76" t="str">
        <f t="shared" si="46"/>
        <v>UPDATE `Sharpshooter` SET `MightBonus`='321227' WHERE `Level`='16';</v>
      </c>
      <c r="T76" t="str">
        <f t="shared" si="46"/>
        <v>UPDATE `Sharpshooter` SET `Attack`='5.25' WHERE `Level`='16';</v>
      </c>
      <c r="U76" t="str">
        <f t="shared" si="46"/>
        <v>UPDATE `Sharpshooter` SET `Defend`='2.75' WHERE `Level`='16';</v>
      </c>
      <c r="V76" t="str">
        <f t="shared" si="46"/>
        <v>UPDATE `Sharpshooter` SET `Health`='8.05' WHERE `Level`='16';</v>
      </c>
      <c r="W76" t="str">
        <f t="shared" si="46"/>
        <v>UPDATE `Sharpshooter` SET `FoodCost`='3713914' WHERE `Level`='16';</v>
      </c>
      <c r="X76" t="str">
        <f t="shared" si="46"/>
        <v>UPDATE `Sharpshooter` SET `WoodCost`='5274612' WHERE `Level`='16';</v>
      </c>
      <c r="Y76" t="str">
        <f t="shared" si="46"/>
        <v>UPDATE `Sharpshooter` SET `StoneCost`='4395518' WHERE `Level`='16';</v>
      </c>
      <c r="Z76" t="str">
        <f t="shared" si="46"/>
        <v>UPDATE `Sharpshooter` SET `MetalCost`='3474542' WHERE `Level`='16';</v>
      </c>
      <c r="AA76" t="str">
        <f t="shared" si="46"/>
        <v>UPDATE `Sharpshooter` SET `TimeMin`='7d 20h:57m:25' WHERE `Level`='16';</v>
      </c>
      <c r="AB76" t="str">
        <f t="shared" si="46"/>
        <v>UPDATE `Sharpshooter` SET `TimeInt`='680245' WHERE `Level`='16';</v>
      </c>
      <c r="AC76" t="str">
        <f t="shared" si="46"/>
        <v>UPDATE `Sharpshooter` SET `Required`='Stone Lv16' WHERE `Level`='16';</v>
      </c>
      <c r="AD76" t="str">
        <f t="shared" si="46"/>
        <v>UPDATE `Sharpshooter` SET `Required_ID`='8' WHERE `Level`='16';</v>
      </c>
      <c r="AE76" t="str">
        <f t="shared" si="46"/>
        <v>UPDATE `Sharpshooter` SET `RequiredLevel`='16' WHERE `Level`='16';</v>
      </c>
      <c r="AK76" t="s">
        <v>397</v>
      </c>
      <c r="AL76" t="str">
        <f t="shared" si="60"/>
        <v>'16',</v>
      </c>
      <c r="AM76" t="str">
        <f t="shared" si="47"/>
        <v>'38',</v>
      </c>
      <c r="AN76" t="str">
        <f t="shared" si="48"/>
        <v>'321227',</v>
      </c>
      <c r="AO76" t="str">
        <f t="shared" si="49"/>
        <v>'5.25',</v>
      </c>
      <c r="AP76" t="str">
        <f t="shared" si="50"/>
        <v>'2.75',</v>
      </c>
      <c r="AQ76" t="str">
        <f t="shared" si="51"/>
        <v>'8.05',</v>
      </c>
      <c r="AR76" t="str">
        <f t="shared" si="52"/>
        <v>'3713914',</v>
      </c>
      <c r="AS76" t="str">
        <f t="shared" si="53"/>
        <v>'5274612',</v>
      </c>
      <c r="AT76" t="str">
        <f t="shared" si="61"/>
        <v>'4395518',</v>
      </c>
      <c r="AU76" t="str">
        <f t="shared" si="54"/>
        <v>'3474542',</v>
      </c>
      <c r="AV76" t="str">
        <f t="shared" si="55"/>
        <v>'7d 20h:57m:25',</v>
      </c>
      <c r="AW76" t="str">
        <f t="shared" si="56"/>
        <v>'680245',</v>
      </c>
      <c r="AX76" t="str">
        <f t="shared" si="57"/>
        <v>'Stone Lv16',</v>
      </c>
      <c r="AY76" t="str">
        <f t="shared" si="58"/>
        <v>'8',</v>
      </c>
      <c r="AZ76" t="str">
        <f t="shared" si="59"/>
        <v>'16',</v>
      </c>
      <c r="BA76" t="str">
        <f t="shared" si="62"/>
        <v>'0');</v>
      </c>
      <c r="BC7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('16','38','321227','5.25','2.75','8.05','3713914','5274612','4395518','3474542','7d 20h:57m:25','680245','Stone Lv16','8','16','0');</v>
      </c>
    </row>
    <row r="77" spans="1:55" x14ac:dyDescent="0.25">
      <c r="A77" s="18">
        <v>17</v>
      </c>
      <c r="B77" s="73">
        <v>35</v>
      </c>
      <c r="C77" s="20">
        <v>481840</v>
      </c>
      <c r="D77" s="103">
        <v>5.4</v>
      </c>
      <c r="E77" s="103">
        <v>2.8</v>
      </c>
      <c r="F77" s="103">
        <v>8.25</v>
      </c>
      <c r="G77" s="95">
        <v>5600867</v>
      </c>
      <c r="H77" s="95">
        <v>7887886</v>
      </c>
      <c r="I77" s="95">
        <v>6573247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64">CONCATENATE($Q$60,R$60,$Q$61,B77,$Q$62,$A77,$Q$63)</f>
        <v>UPDATE `Sharpshooter` SET `TrainingTime`='35' WHERE `Level`='17';</v>
      </c>
      <c r="S77" t="str">
        <f t="shared" si="64"/>
        <v>UPDATE `Sharpshooter` SET `MightBonus`='481840' WHERE `Level`='17';</v>
      </c>
      <c r="T77" t="str">
        <f t="shared" si="64"/>
        <v>UPDATE `Sharpshooter` SET `Attack`='5.4' WHERE `Level`='17';</v>
      </c>
      <c r="U77" t="str">
        <f t="shared" si="64"/>
        <v>UPDATE `Sharpshooter` SET `Defend`='2.8' WHERE `Level`='17';</v>
      </c>
      <c r="V77" t="str">
        <f t="shared" si="64"/>
        <v>UPDATE `Sharpshooter` SET `Health`='8.25' WHERE `Level`='17';</v>
      </c>
      <c r="W77" t="str">
        <f t="shared" si="64"/>
        <v>UPDATE `Sharpshooter` SET `FoodCost`='5600867' WHERE `Level`='17';</v>
      </c>
      <c r="X77" t="str">
        <f t="shared" si="64"/>
        <v>UPDATE `Sharpshooter` SET `WoodCost`='7887886' WHERE `Level`='17';</v>
      </c>
      <c r="Y77" t="str">
        <f t="shared" si="64"/>
        <v>UPDATE `Sharpshooter` SET `StoneCost`='6573247' WHERE `Level`='17';</v>
      </c>
      <c r="Z77" t="str">
        <f t="shared" si="64"/>
        <v>UPDATE `Sharpshooter` SET `MetalCost`='5217810' WHERE `Level`='17';</v>
      </c>
      <c r="AA77" t="str">
        <f t="shared" si="64"/>
        <v>UPDATE `Sharpshooter` SET `TimeMin`='11d 19h:26m:07' WHERE `Level`='17';</v>
      </c>
      <c r="AB77" t="str">
        <f t="shared" si="64"/>
        <v>UPDATE `Sharpshooter` SET `TimeInt`='1020367' WHERE `Level`='17';</v>
      </c>
      <c r="AC77" t="str">
        <f t="shared" si="64"/>
        <v>UPDATE `Sharpshooter` SET `Required`='Stone Lv17' WHERE `Level`='17';</v>
      </c>
      <c r="AD77" t="str">
        <f t="shared" si="64"/>
        <v>UPDATE `Sharpshooter` SET `Required_ID`='8' WHERE `Level`='17';</v>
      </c>
      <c r="AE77" t="str">
        <f t="shared" si="64"/>
        <v>UPDATE `Sharpshooter` SET `RequiredLevel`='17' WHERE `Level`='17';</v>
      </c>
      <c r="AK77" t="s">
        <v>397</v>
      </c>
      <c r="AL77" t="str">
        <f t="shared" si="60"/>
        <v>'17',</v>
      </c>
      <c r="AM77" t="str">
        <f t="shared" si="47"/>
        <v>'35',</v>
      </c>
      <c r="AN77" t="str">
        <f t="shared" si="48"/>
        <v>'481840',</v>
      </c>
      <c r="AO77" t="str">
        <f t="shared" si="49"/>
        <v>'5.4',</v>
      </c>
      <c r="AP77" t="str">
        <f t="shared" si="50"/>
        <v>'2.8',</v>
      </c>
      <c r="AQ77" t="str">
        <f t="shared" si="51"/>
        <v>'8.25',</v>
      </c>
      <c r="AR77" t="str">
        <f t="shared" si="52"/>
        <v>'5600867',</v>
      </c>
      <c r="AS77" t="str">
        <f t="shared" si="53"/>
        <v>'7887886',</v>
      </c>
      <c r="AT77" t="str">
        <f t="shared" si="61"/>
        <v>'6573247',</v>
      </c>
      <c r="AU77" t="str">
        <f t="shared" si="54"/>
        <v>'5217810',</v>
      </c>
      <c r="AV77" t="str">
        <f t="shared" si="55"/>
        <v>'11d 19h:26m:07',</v>
      </c>
      <c r="AW77" t="str">
        <f t="shared" si="56"/>
        <v>'1020367',</v>
      </c>
      <c r="AX77" t="str">
        <f t="shared" si="57"/>
        <v>'Stone Lv17',</v>
      </c>
      <c r="AY77" t="str">
        <f t="shared" si="58"/>
        <v>'8',</v>
      </c>
      <c r="AZ77" t="str">
        <f t="shared" si="59"/>
        <v>'17',</v>
      </c>
      <c r="BA77" t="str">
        <f t="shared" si="62"/>
        <v>'0');</v>
      </c>
      <c r="BC7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('17','35','481840','5.4','2.8','8.25','5600867','7887886','6573247','5217810','11d 19h:26m:07','1020367','Stone Lv17','8','17','0');</v>
      </c>
    </row>
    <row r="78" spans="1:55" x14ac:dyDescent="0.25">
      <c r="A78" s="18">
        <v>18</v>
      </c>
      <c r="B78" s="73">
        <v>32</v>
      </c>
      <c r="C78" s="20">
        <v>963680</v>
      </c>
      <c r="D78" s="103">
        <v>5.55</v>
      </c>
      <c r="E78" s="103">
        <v>2.85</v>
      </c>
      <c r="F78" s="103">
        <v>8.4499999999999993</v>
      </c>
      <c r="G78" s="95">
        <v>11561144</v>
      </c>
      <c r="H78" s="95">
        <v>15416443</v>
      </c>
      <c r="I78" s="95">
        <v>12847044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64"/>
        <v>UPDATE `Sharpshooter` SET `TrainingTime`='32' WHERE `Level`='18';</v>
      </c>
      <c r="S78" t="str">
        <f t="shared" si="64"/>
        <v>UPDATE `Sharpshooter` SET `MightBonus`='963680' WHERE `Level`='18';</v>
      </c>
      <c r="T78" t="str">
        <f t="shared" si="64"/>
        <v>UPDATE `Sharpshooter` SET `Attack`='5.55' WHERE `Level`='18';</v>
      </c>
      <c r="U78" t="str">
        <f t="shared" si="64"/>
        <v>UPDATE `Sharpshooter` SET `Defend`='2.85' WHERE `Level`='18';</v>
      </c>
      <c r="V78" t="str">
        <f t="shared" si="64"/>
        <v>UPDATE `Sharpshooter` SET `Health`='8.45' WHERE `Level`='18';</v>
      </c>
      <c r="W78" t="str">
        <f t="shared" si="64"/>
        <v>UPDATE `Sharpshooter` SET `FoodCost`='11561144' WHERE `Level`='18';</v>
      </c>
      <c r="X78" t="str">
        <f t="shared" si="64"/>
        <v>UPDATE `Sharpshooter` SET `WoodCost`='15416443' WHERE `Level`='18';</v>
      </c>
      <c r="Y78" t="str">
        <f t="shared" si="64"/>
        <v>UPDATE `Sharpshooter` SET `StoneCost`='12847044' WHERE `Level`='18';</v>
      </c>
      <c r="Z78" t="str">
        <f t="shared" si="64"/>
        <v>UPDATE `Sharpshooter` SET `MetalCost`='10435619' WHERE `Level`='18';</v>
      </c>
      <c r="AA78" t="str">
        <f t="shared" si="64"/>
        <v>UPDATE `Sharpshooter` SET `TimeMin`='23d 14h:52m:14' WHERE `Level`='18';</v>
      </c>
      <c r="AB78" t="str">
        <f t="shared" si="64"/>
        <v>UPDATE `Sharpshooter` SET `TimeInt`='2040734' WHERE `Level`='18';</v>
      </c>
      <c r="AC78" t="str">
        <f t="shared" si="64"/>
        <v>UPDATE `Sharpshooter` SET `Required`='Stone Lv18' WHERE `Level`='18';</v>
      </c>
      <c r="AD78" t="str">
        <f t="shared" si="64"/>
        <v>UPDATE `Sharpshooter` SET `Required_ID`='8' WHERE `Level`='18';</v>
      </c>
      <c r="AE78" t="str">
        <f t="shared" si="64"/>
        <v>UPDATE `Sharpshooter` SET `RequiredLevel`='18' WHERE `Level`='18';</v>
      </c>
      <c r="AK78" t="s">
        <v>397</v>
      </c>
      <c r="AL78" t="str">
        <f t="shared" si="60"/>
        <v>'18',</v>
      </c>
      <c r="AM78" t="str">
        <f t="shared" si="47"/>
        <v>'32',</v>
      </c>
      <c r="AN78" t="str">
        <f t="shared" si="48"/>
        <v>'963680',</v>
      </c>
      <c r="AO78" t="str">
        <f t="shared" si="49"/>
        <v>'5.55',</v>
      </c>
      <c r="AP78" t="str">
        <f t="shared" si="50"/>
        <v>'2.85',</v>
      </c>
      <c r="AQ78" t="str">
        <f t="shared" si="51"/>
        <v>'8.45',</v>
      </c>
      <c r="AR78" t="str">
        <f t="shared" si="52"/>
        <v>'11561144',</v>
      </c>
      <c r="AS78" t="str">
        <f t="shared" si="53"/>
        <v>'15416443',</v>
      </c>
      <c r="AT78" t="str">
        <f t="shared" si="61"/>
        <v>'12847044',</v>
      </c>
      <c r="AU78" t="str">
        <f t="shared" si="54"/>
        <v>'10435619',</v>
      </c>
      <c r="AV78" t="str">
        <f t="shared" si="55"/>
        <v>'23d 14h:52m:14',</v>
      </c>
      <c r="AW78" t="str">
        <f t="shared" si="56"/>
        <v>'2040734',</v>
      </c>
      <c r="AX78" t="str">
        <f t="shared" si="57"/>
        <v>'Stone Lv18',</v>
      </c>
      <c r="AY78" t="str">
        <f t="shared" si="58"/>
        <v>'8',</v>
      </c>
      <c r="AZ78" t="str">
        <f t="shared" si="59"/>
        <v>'18',</v>
      </c>
      <c r="BA78" t="str">
        <f t="shared" si="62"/>
        <v>'0');</v>
      </c>
      <c r="BC7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('18','32','963680','5.55','2.85','8.45','11561144','15416443','12847044','10435619','23d 14h:52m:14','2040734','Stone Lv18','8','18','0');</v>
      </c>
    </row>
    <row r="79" spans="1:55" x14ac:dyDescent="0.25">
      <c r="A79" s="18">
        <v>19</v>
      </c>
      <c r="B79" s="73">
        <v>29</v>
      </c>
      <c r="C79" s="20">
        <v>1445519</v>
      </c>
      <c r="D79" s="103">
        <v>5.7</v>
      </c>
      <c r="E79" s="103">
        <v>2.9</v>
      </c>
      <c r="F79" s="103">
        <v>8.65</v>
      </c>
      <c r="G79" s="95">
        <v>16681511</v>
      </c>
      <c r="H79" s="95">
        <v>23567550</v>
      </c>
      <c r="I79" s="95">
        <v>19639633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64"/>
        <v>UPDATE `Sharpshooter` SET `TrainingTime`='29' WHERE `Level`='19';</v>
      </c>
      <c r="S79" t="str">
        <f t="shared" si="64"/>
        <v>UPDATE `Sharpshooter` SET `MightBonus`='1445519' WHERE `Level`='19';</v>
      </c>
      <c r="T79" t="str">
        <f t="shared" si="64"/>
        <v>UPDATE `Sharpshooter` SET `Attack`='5.7' WHERE `Level`='19';</v>
      </c>
      <c r="U79" t="str">
        <f t="shared" si="64"/>
        <v>UPDATE `Sharpshooter` SET `Defend`='2.9' WHERE `Level`='19';</v>
      </c>
      <c r="V79" t="str">
        <f t="shared" si="64"/>
        <v>UPDATE `Sharpshooter` SET `Health`='8.65' WHERE `Level`='19';</v>
      </c>
      <c r="W79" t="str">
        <f t="shared" si="64"/>
        <v>UPDATE `Sharpshooter` SET `FoodCost`='16681511' WHERE `Level`='19';</v>
      </c>
      <c r="X79" t="str">
        <f t="shared" si="64"/>
        <v>UPDATE `Sharpshooter` SET `WoodCost`='23567550' WHERE `Level`='19';</v>
      </c>
      <c r="Y79" t="str">
        <f t="shared" si="64"/>
        <v>UPDATE `Sharpshooter` SET `StoneCost`='19639633' WHERE `Level`='19';</v>
      </c>
      <c r="Z79" t="str">
        <f t="shared" si="64"/>
        <v>UPDATE `Sharpshooter` SET `MetalCost`='15875542' WHERE `Level`='19';</v>
      </c>
      <c r="AA79" t="str">
        <f t="shared" si="64"/>
        <v>UPDATE `Sharpshooter` SET `TimeMin`='35d 10h:18m:20' WHERE `Level`='19';</v>
      </c>
      <c r="AB79" t="str">
        <f t="shared" si="64"/>
        <v>UPDATE `Sharpshooter` SET `TimeInt`='3061100' WHERE `Level`='19';</v>
      </c>
      <c r="AC79" t="str">
        <f t="shared" si="64"/>
        <v>UPDATE `Sharpshooter` SET `Required`='Stone Lv19' WHERE `Level`='19';</v>
      </c>
      <c r="AD79" t="str">
        <f t="shared" si="64"/>
        <v>UPDATE `Sharpshooter` SET `Required_ID`='8' WHERE `Level`='19';</v>
      </c>
      <c r="AE79" t="str">
        <f t="shared" si="64"/>
        <v>UPDATE `Sharpshooter` SET `RequiredLevel`='19' WHERE `Level`='19';</v>
      </c>
      <c r="AK79" t="s">
        <v>397</v>
      </c>
      <c r="AL79" t="str">
        <f t="shared" si="60"/>
        <v>'19',</v>
      </c>
      <c r="AM79" t="str">
        <f t="shared" si="47"/>
        <v>'29',</v>
      </c>
      <c r="AN79" t="str">
        <f t="shared" si="48"/>
        <v>'1445519',</v>
      </c>
      <c r="AO79" t="str">
        <f t="shared" si="49"/>
        <v>'5.7',</v>
      </c>
      <c r="AP79" t="str">
        <f t="shared" si="50"/>
        <v>'2.9',</v>
      </c>
      <c r="AQ79" t="str">
        <f t="shared" si="51"/>
        <v>'8.65',</v>
      </c>
      <c r="AR79" t="str">
        <f t="shared" si="52"/>
        <v>'16681511',</v>
      </c>
      <c r="AS79" t="str">
        <f t="shared" si="53"/>
        <v>'23567550',</v>
      </c>
      <c r="AT79" t="str">
        <f t="shared" si="61"/>
        <v>'19639633',</v>
      </c>
      <c r="AU79" t="str">
        <f t="shared" si="54"/>
        <v>'15875542',</v>
      </c>
      <c r="AV79" t="str">
        <f t="shared" si="55"/>
        <v>'35d 10h:18m:20',</v>
      </c>
      <c r="AW79" t="str">
        <f t="shared" si="56"/>
        <v>'3061100',</v>
      </c>
      <c r="AX79" t="str">
        <f t="shared" si="57"/>
        <v>'Stone Lv19',</v>
      </c>
      <c r="AY79" t="str">
        <f t="shared" si="58"/>
        <v>'8',</v>
      </c>
      <c r="AZ79" t="str">
        <f t="shared" si="59"/>
        <v>'19',</v>
      </c>
      <c r="BA79" t="str">
        <f t="shared" si="62"/>
        <v>'0');</v>
      </c>
      <c r="BC7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('19','29','1445519','5.7','2.9','8.65','16681511','23567550','19639633','15875542','35d 10h:18m:20','3061100','Stone Lv19','8','19','0');</v>
      </c>
    </row>
    <row r="80" spans="1:55" x14ac:dyDescent="0.25">
      <c r="A80" s="18">
        <v>20</v>
      </c>
      <c r="B80" s="73">
        <v>26</v>
      </c>
      <c r="C80" s="20">
        <v>0</v>
      </c>
      <c r="D80" s="103">
        <v>5.85</v>
      </c>
      <c r="E80" s="103">
        <v>2.95</v>
      </c>
      <c r="F80" s="103">
        <v>8.85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64"/>
        <v>UPDATE `Sharpshooter` SET `TrainingTime`='26' WHERE `Level`='20';</v>
      </c>
      <c r="S80" t="str">
        <f t="shared" si="64"/>
        <v>UPDATE `Sharpshooter` SET `MightBonus`='0' WHERE `Level`='20';</v>
      </c>
      <c r="T80" t="str">
        <f t="shared" si="64"/>
        <v>UPDATE `Sharpshooter` SET `Attack`='5.85' WHERE `Level`='20';</v>
      </c>
      <c r="U80" t="str">
        <f t="shared" si="64"/>
        <v>UPDATE `Sharpshooter` SET `Defend`='2.95' WHERE `Level`='20';</v>
      </c>
      <c r="V80" t="str">
        <f t="shared" si="64"/>
        <v>UPDATE `Sharpshooter` SET `Health`='8.85' WHERE `Level`='20';</v>
      </c>
      <c r="W80" t="str">
        <f t="shared" si="64"/>
        <v>UPDATE `Sharpshooter` SET `FoodCost`='0' WHERE `Level`='20';</v>
      </c>
      <c r="X80" t="str">
        <f t="shared" si="64"/>
        <v>UPDATE `Sharpshooter` SET `WoodCost`='0' WHERE `Level`='20';</v>
      </c>
      <c r="Y80" t="str">
        <f t="shared" si="64"/>
        <v>UPDATE `Sharpshooter` SET `StoneCost`='0' WHERE `Level`='20';</v>
      </c>
      <c r="Z80" t="str">
        <f t="shared" si="64"/>
        <v>UPDATE `Sharpshooter` SET `MetalCost`='0' WHERE `Level`='20';</v>
      </c>
      <c r="AA80" t="str">
        <f t="shared" si="64"/>
        <v>UPDATE `Sharpshooter` SET `TimeMin`='0' WHERE `Level`='20';</v>
      </c>
      <c r="AB80" t="str">
        <f t="shared" si="64"/>
        <v>UPDATE `Sharpshooter` SET `TimeInt`='0' WHERE `Level`='20';</v>
      </c>
      <c r="AC80" t="str">
        <f t="shared" si="64"/>
        <v>UPDATE `Sharpshooter` SET `Required`='' WHERE `Level`='20';</v>
      </c>
      <c r="AD80" t="str">
        <f t="shared" si="64"/>
        <v>UPDATE `Sharpshooter` SET `Required_ID`='0' WHERE `Level`='20';</v>
      </c>
      <c r="AE80" t="str">
        <f t="shared" si="64"/>
        <v>UPDATE `Sharpshooter` SET `RequiredLevel`='0' WHERE `Level`='20';</v>
      </c>
      <c r="AK80" t="s">
        <v>397</v>
      </c>
      <c r="AL80" t="str">
        <f t="shared" si="60"/>
        <v>'20',</v>
      </c>
      <c r="AM80" t="str">
        <f t="shared" si="47"/>
        <v>'26',</v>
      </c>
      <c r="AN80" t="str">
        <f t="shared" si="48"/>
        <v>'0',</v>
      </c>
      <c r="AO80" t="str">
        <f t="shared" si="49"/>
        <v>'5.85',</v>
      </c>
      <c r="AP80" t="str">
        <f t="shared" si="50"/>
        <v>'2.95',</v>
      </c>
      <c r="AQ80" t="str">
        <f t="shared" si="51"/>
        <v>'8.85',</v>
      </c>
      <c r="AR80" t="str">
        <f t="shared" si="52"/>
        <v>'0',</v>
      </c>
      <c r="AS80" t="str">
        <f t="shared" si="53"/>
        <v>'0',</v>
      </c>
      <c r="AT80" t="str">
        <f t="shared" si="61"/>
        <v>'0',</v>
      </c>
      <c r="AU80" t="str">
        <f t="shared" si="54"/>
        <v>'0',</v>
      </c>
      <c r="AV80" t="str">
        <f t="shared" si="55"/>
        <v>'0',</v>
      </c>
      <c r="AW80" t="str">
        <f t="shared" si="56"/>
        <v>'0',</v>
      </c>
      <c r="AX80" t="str">
        <f t="shared" si="57"/>
        <v>'',</v>
      </c>
      <c r="AY80" t="str">
        <f t="shared" si="58"/>
        <v>'0',</v>
      </c>
      <c r="AZ80" t="str">
        <f t="shared" si="59"/>
        <v>'0',</v>
      </c>
      <c r="BA80" t="str">
        <f t="shared" si="62"/>
        <v>'0');</v>
      </c>
      <c r="BC8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('20','26','0','5.85','2.95','8.85','0','0','0','0','0','0','','0','0','0');</v>
      </c>
    </row>
    <row r="81" spans="1:55" s="4" customFormat="1" x14ac:dyDescent="0.25">
      <c r="K81" s="122"/>
    </row>
    <row r="82" spans="1:55" s="4" customFormat="1" x14ac:dyDescent="0.25">
      <c r="K82" s="122"/>
    </row>
    <row r="84" spans="1:55" s="21" customFormat="1" x14ac:dyDescent="0.25">
      <c r="A84" s="21" t="s">
        <v>139</v>
      </c>
      <c r="B84" s="21" t="s">
        <v>356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7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361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  <c r="AK86" t="s">
        <v>396</v>
      </c>
    </row>
    <row r="87" spans="1:55" x14ac:dyDescent="0.25">
      <c r="A87" s="18">
        <v>1</v>
      </c>
      <c r="B87" s="73">
        <v>200</v>
      </c>
      <c r="C87" s="20">
        <v>306</v>
      </c>
      <c r="D87" s="103">
        <v>5</v>
      </c>
      <c r="E87" s="103">
        <v>3</v>
      </c>
      <c r="F87" s="103">
        <v>7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65">CONCATENATE($Q$86,R$86,$Q$87,B87,$Q$88,$A87,$Q$89)</f>
        <v>UPDATE `Crossbow` SET `TrainingTime`='200' WHERE `Level`='1';</v>
      </c>
      <c r="S87" t="str">
        <f t="shared" si="65"/>
        <v>UPDATE `Crossbow` SET `MightBonus`='306' WHERE `Level`='1';</v>
      </c>
      <c r="T87" t="str">
        <f t="shared" si="65"/>
        <v>UPDATE `Crossbow` SET `Attack`='5' WHERE `Level`='1';</v>
      </c>
      <c r="U87" t="str">
        <f t="shared" si="65"/>
        <v>UPDATE `Crossbow` SET `Defend`='3' WHERE `Level`='1';</v>
      </c>
      <c r="V87" t="str">
        <f t="shared" si="65"/>
        <v>UPDATE `Crossbow` SET `Health`='7' WHERE `Level`='1';</v>
      </c>
      <c r="W87" t="str">
        <f t="shared" si="65"/>
        <v>UPDATE `Crossbow` SET `FoodCost`='3506' WHERE `Level`='1';</v>
      </c>
      <c r="X87" t="str">
        <f t="shared" si="65"/>
        <v>UPDATE `Crossbow` SET `WoodCost`='3362' WHERE `Level`='1';</v>
      </c>
      <c r="Y87" t="str">
        <f t="shared" si="65"/>
        <v>UPDATE `Crossbow` SET `StoneCost`='2750' WHERE `Level`='1';</v>
      </c>
      <c r="Z87" t="str">
        <f t="shared" si="65"/>
        <v>UPDATE `Crossbow` SET `MetalCost`='5882' WHERE `Level`='1';</v>
      </c>
      <c r="AA87" t="str">
        <f t="shared" si="65"/>
        <v>UPDATE `Crossbow` SET `TimeMin`='10m:48' WHERE `Level`='1';</v>
      </c>
      <c r="AB87" t="str">
        <f t="shared" si="65"/>
        <v>UPDATE `Crossbow` SET `TimeInt`='648' WHERE `Level`='1';</v>
      </c>
      <c r="AC87" t="str">
        <f t="shared" si="65"/>
        <v>UPDATE `Crossbow` SET `Required`='' WHERE `Level`='1';</v>
      </c>
      <c r="AD87" t="str">
        <f t="shared" si="65"/>
        <v>UPDATE `Crossbow` SET `Required_ID`='0' WHERE `Level`='1';</v>
      </c>
      <c r="AE87" t="str">
        <f t="shared" si="65"/>
        <v>UPDATE `Crossbow` SET `RequiredLevel`='0' WHERE `Level`='1';</v>
      </c>
      <c r="AK87" t="s">
        <v>396</v>
      </c>
      <c r="AL87" t="str">
        <f>CONCATENATE("'",A87,"',")</f>
        <v>'1',</v>
      </c>
      <c r="AM87" t="str">
        <f t="shared" ref="AM87:AM106" si="66">CONCATENATE("'",B87,"',")</f>
        <v>'200',</v>
      </c>
      <c r="AN87" t="str">
        <f t="shared" ref="AN87:AN106" si="67">CONCATENATE("'",C87,"',")</f>
        <v>'306',</v>
      </c>
      <c r="AO87" t="str">
        <f t="shared" ref="AO87:AO106" si="68">CONCATENATE("'",D87,"',")</f>
        <v>'5',</v>
      </c>
      <c r="AP87" t="str">
        <f t="shared" ref="AP87:AP106" si="69">CONCATENATE("'",E87,"',")</f>
        <v>'3',</v>
      </c>
      <c r="AQ87" t="str">
        <f t="shared" ref="AQ87:AQ106" si="70">CONCATENATE("'",F87,"',")</f>
        <v>'7',</v>
      </c>
      <c r="AR87" t="str">
        <f t="shared" ref="AR87:AR106" si="71">CONCATENATE("'",G87,"',")</f>
        <v>'3506',</v>
      </c>
      <c r="AS87" t="str">
        <f t="shared" ref="AS87:AS106" si="72">CONCATENATE("'",H87,"',")</f>
        <v>'3362',</v>
      </c>
      <c r="AT87" t="str">
        <f>CONCATENATE("'",I87,"',")</f>
        <v>'2750',</v>
      </c>
      <c r="AU87" t="str">
        <f t="shared" ref="AU87:AU106" si="73">CONCATENATE("'",J87,"',")</f>
        <v>'5882',</v>
      </c>
      <c r="AV87" t="str">
        <f t="shared" ref="AV87:AV106" si="74">CONCATENATE("'",K87,"',")</f>
        <v>'10m:48',</v>
      </c>
      <c r="AW87" t="str">
        <f t="shared" ref="AW87:AW106" si="75">CONCATENATE("'",L87,"',")</f>
        <v>'648',</v>
      </c>
      <c r="AX87" t="str">
        <f t="shared" ref="AX87:AX106" si="76">CONCATENATE("'",M87,"',")</f>
        <v>'',</v>
      </c>
      <c r="AY87" t="str">
        <f t="shared" ref="AY87:AY106" si="77">CONCATENATE("'",N87,"',")</f>
        <v>'0',</v>
      </c>
      <c r="AZ87" t="str">
        <f t="shared" ref="AZ87:AZ106" si="78">CONCATENATE("'",O87,"',")</f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`Crossbow`(`Level`, `TrainingTime`, `MightBonus`, `Attack`, `Defend`, `Health`, `FoodCost`, `WoodCost`, `StoneCost`, `MetalCost`, `TimeMin`, `TimeInt`, `Required`, `Required_ID`, `RequiredLevel`, `Unlock_ID`) VALUES ('1','200','306','5','3','7','3506','3362','2750','5882','10m:48','648','','0','0','0');</v>
      </c>
    </row>
    <row r="88" spans="1:55" x14ac:dyDescent="0.25">
      <c r="A88" s="18">
        <v>2</v>
      </c>
      <c r="B88" s="73">
        <v>193</v>
      </c>
      <c r="C88" s="20">
        <v>765</v>
      </c>
      <c r="D88" s="103">
        <v>5.15</v>
      </c>
      <c r="E88" s="103">
        <v>3.05</v>
      </c>
      <c r="F88" s="103">
        <v>7.25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65"/>
        <v>UPDATE `Crossbow` SET `TrainingTime`='193' WHERE `Level`='2';</v>
      </c>
      <c r="S88" t="str">
        <f t="shared" si="65"/>
        <v>UPDATE `Crossbow` SET `MightBonus`='765' WHERE `Level`='2';</v>
      </c>
      <c r="T88" t="str">
        <f t="shared" si="65"/>
        <v>UPDATE `Crossbow` SET `Attack`='5.15' WHERE `Level`='2';</v>
      </c>
      <c r="U88" t="str">
        <f t="shared" si="65"/>
        <v>UPDATE `Crossbow` SET `Defend`='3.05' WHERE `Level`='2';</v>
      </c>
      <c r="V88" t="str">
        <f t="shared" si="65"/>
        <v>UPDATE `Crossbow` SET `Health`='7.25' WHERE `Level`='2';</v>
      </c>
      <c r="W88" t="str">
        <f t="shared" si="65"/>
        <v>UPDATE `Crossbow` SET `FoodCost`='8842' WHERE `Level`='2';</v>
      </c>
      <c r="X88" t="str">
        <f t="shared" si="65"/>
        <v>UPDATE `Crossbow` SET `WoodCost`='8597' WHERE `Level`='2';</v>
      </c>
      <c r="Y88" t="str">
        <f t="shared" si="65"/>
        <v>UPDATE `Crossbow` SET `StoneCost`='8684' WHERE `Level`='2';</v>
      </c>
      <c r="Z88" t="str">
        <f t="shared" si="65"/>
        <v>UPDATE `Crossbow` SET `MetalCost`='12269' WHERE `Level`='2';</v>
      </c>
      <c r="AA88" t="str">
        <f t="shared" si="65"/>
        <v>UPDATE `Crossbow` SET `TimeMin`='27m:00' WHERE `Level`='2';</v>
      </c>
      <c r="AB88" t="str">
        <f t="shared" si="65"/>
        <v>UPDATE `Crossbow` SET `TimeInt`='1620' WHERE `Level`='2';</v>
      </c>
      <c r="AC88" t="str">
        <f t="shared" si="65"/>
        <v>UPDATE `Crossbow` SET `Required`='' WHERE `Level`='2';</v>
      </c>
      <c r="AD88" t="str">
        <f t="shared" si="65"/>
        <v>UPDATE `Crossbow` SET `Required_ID`='0' WHERE `Level`='2';</v>
      </c>
      <c r="AE88" t="str">
        <f t="shared" si="65"/>
        <v>UPDATE `Crossbow` SET `RequiredLevel`='0' WHERE `Level`='2';</v>
      </c>
      <c r="AK88" t="s">
        <v>396</v>
      </c>
      <c r="AL88" t="str">
        <f t="shared" ref="AL88:AL106" si="79">CONCATENATE("'",A88,"',")</f>
        <v>'2',</v>
      </c>
      <c r="AM88" t="str">
        <f t="shared" si="66"/>
        <v>'193',</v>
      </c>
      <c r="AN88" t="str">
        <f t="shared" si="67"/>
        <v>'765',</v>
      </c>
      <c r="AO88" t="str">
        <f t="shared" si="68"/>
        <v>'5.15',</v>
      </c>
      <c r="AP88" t="str">
        <f t="shared" si="69"/>
        <v>'3.05',</v>
      </c>
      <c r="AQ88" t="str">
        <f t="shared" si="70"/>
        <v>'7.25',</v>
      </c>
      <c r="AR88" t="str">
        <f t="shared" si="71"/>
        <v>'8842',</v>
      </c>
      <c r="AS88" t="str">
        <f t="shared" si="72"/>
        <v>'8597',</v>
      </c>
      <c r="AT88" t="str">
        <f t="shared" ref="AT88:AT106" si="80">CONCATENATE("'",I88,"',")</f>
        <v>'8684',</v>
      </c>
      <c r="AU88" t="str">
        <f t="shared" si="73"/>
        <v>'12269',</v>
      </c>
      <c r="AV88" t="str">
        <f t="shared" si="74"/>
        <v>'27m:00',</v>
      </c>
      <c r="AW88" t="str">
        <f t="shared" si="75"/>
        <v>'1620',</v>
      </c>
      <c r="AX88" t="str">
        <f t="shared" si="76"/>
        <v>'',</v>
      </c>
      <c r="AY88" t="str">
        <f t="shared" si="77"/>
        <v>'0',</v>
      </c>
      <c r="AZ88" t="str">
        <f t="shared" si="78"/>
        <v>'0',</v>
      </c>
      <c r="BA88" t="str">
        <f t="shared" ref="BA88:BA106" si="81">CONCATENATE("'",P88,"');")</f>
        <v>'0');</v>
      </c>
      <c r="BC88" t="str">
        <f t="shared" ref="BC88:BC106" si="82">CONCATENATE(AK88,AL88,AM88,AN88,AO88,AP88,AQ88,AR88,AS88,AT88,AU88,AV88,AW88,AX88,AY88,AZ88,BA88)</f>
        <v>INSERT INTO `Crossbow`(`Level`, `TrainingTime`, `MightBonus`, `Attack`, `Defend`, `Health`, `FoodCost`, `WoodCost`, `StoneCost`, `MetalCost`, `TimeMin`, `TimeInt`, `Required`, `Required_ID`, `RequiredLevel`, `Unlock_ID`) VALUES ('2','193','765','5.15','3.05','7.25','8842','8597','8684','12269','27m:00','1620','','0','0','0');</v>
      </c>
    </row>
    <row r="89" spans="1:55" x14ac:dyDescent="0.25">
      <c r="A89" s="18">
        <v>3</v>
      </c>
      <c r="B89" s="73">
        <v>186</v>
      </c>
      <c r="C89" s="20">
        <v>1224</v>
      </c>
      <c r="D89" s="103">
        <v>5.3</v>
      </c>
      <c r="E89" s="103">
        <v>3.1</v>
      </c>
      <c r="F89" s="103">
        <v>7.4499999999999993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65"/>
        <v>UPDATE `Crossbow` SET `TrainingTime`='186' WHERE `Level`='3';</v>
      </c>
      <c r="S89" t="str">
        <f t="shared" si="65"/>
        <v>UPDATE `Crossbow` SET `MightBonus`='1224' WHERE `Level`='3';</v>
      </c>
      <c r="T89" t="str">
        <f t="shared" si="65"/>
        <v>UPDATE `Crossbow` SET `Attack`='5.3' WHERE `Level`='3';</v>
      </c>
      <c r="U89" t="str">
        <f t="shared" si="65"/>
        <v>UPDATE `Crossbow` SET `Defend`='3.1' WHERE `Level`='3';</v>
      </c>
      <c r="V89" t="str">
        <f t="shared" si="65"/>
        <v>UPDATE `Crossbow` SET `Health`='7.45' WHERE `Level`='3';</v>
      </c>
      <c r="W89" t="str">
        <f t="shared" si="65"/>
        <v>UPDATE `Crossbow` SET `FoodCost`='14062' WHERE `Level`='3';</v>
      </c>
      <c r="X89" t="str">
        <f t="shared" si="65"/>
        <v>UPDATE `Crossbow` SET `WoodCost`='13723' WHERE `Level`='3';</v>
      </c>
      <c r="Y89" t="str">
        <f t="shared" si="65"/>
        <v>UPDATE `Crossbow` SET `StoneCost`='14009' WHERE `Level`='3';</v>
      </c>
      <c r="Z89" t="str">
        <f t="shared" si="65"/>
        <v>UPDATE `Crossbow` SET `MetalCost`='19598' WHERE `Level`='3';</v>
      </c>
      <c r="AA89" t="str">
        <f t="shared" si="65"/>
        <v>UPDATE `Crossbow` SET `TimeMin`='43m:12' WHERE `Level`='3';</v>
      </c>
      <c r="AB89" t="str">
        <f t="shared" si="65"/>
        <v>UPDATE `Crossbow` SET `TimeInt`='2592' WHERE `Level`='3';</v>
      </c>
      <c r="AC89" t="str">
        <f t="shared" si="65"/>
        <v>UPDATE `Crossbow` SET `Required`='' WHERE `Level`='3';</v>
      </c>
      <c r="AD89" t="str">
        <f t="shared" si="65"/>
        <v>UPDATE `Crossbow` SET `Required_ID`='0' WHERE `Level`='3';</v>
      </c>
      <c r="AE89" t="str">
        <f t="shared" si="65"/>
        <v>UPDATE `Crossbow` SET `RequiredLevel`='0' WHERE `Level`='3';</v>
      </c>
      <c r="AK89" t="s">
        <v>396</v>
      </c>
      <c r="AL89" t="str">
        <f t="shared" si="79"/>
        <v>'3',</v>
      </c>
      <c r="AM89" t="str">
        <f t="shared" si="66"/>
        <v>'186',</v>
      </c>
      <c r="AN89" t="str">
        <f t="shared" si="67"/>
        <v>'1224',</v>
      </c>
      <c r="AO89" t="str">
        <f t="shared" si="68"/>
        <v>'5.3',</v>
      </c>
      <c r="AP89" t="str">
        <f t="shared" si="69"/>
        <v>'3.1',</v>
      </c>
      <c r="AQ89" t="str">
        <f t="shared" si="70"/>
        <v>'7.45',</v>
      </c>
      <c r="AR89" t="str">
        <f t="shared" si="71"/>
        <v>'14062',</v>
      </c>
      <c r="AS89" t="str">
        <f t="shared" si="72"/>
        <v>'13723',</v>
      </c>
      <c r="AT89" t="str">
        <f t="shared" si="80"/>
        <v>'14009',</v>
      </c>
      <c r="AU89" t="str">
        <f t="shared" si="73"/>
        <v>'19598',</v>
      </c>
      <c r="AV89" t="str">
        <f t="shared" si="74"/>
        <v>'43m:12',</v>
      </c>
      <c r="AW89" t="str">
        <f t="shared" si="75"/>
        <v>'2592',</v>
      </c>
      <c r="AX89" t="str">
        <f t="shared" si="76"/>
        <v>'',</v>
      </c>
      <c r="AY89" t="str">
        <f t="shared" si="77"/>
        <v>'0',</v>
      </c>
      <c r="AZ89" t="str">
        <f t="shared" si="78"/>
        <v>'0',</v>
      </c>
      <c r="BA89" t="str">
        <f t="shared" si="81"/>
        <v>'0');</v>
      </c>
      <c r="BC8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('3','186','1224','5.3','3.1','7.45','14062','13723','14009','19598','43m:12','2592','','0','0','0');</v>
      </c>
    </row>
    <row r="90" spans="1:55" x14ac:dyDescent="0.25">
      <c r="A90" s="18">
        <v>4</v>
      </c>
      <c r="B90" s="73">
        <v>179</v>
      </c>
      <c r="C90" s="20">
        <v>3060</v>
      </c>
      <c r="D90" s="103">
        <v>5.45</v>
      </c>
      <c r="E90" s="103">
        <v>3.15</v>
      </c>
      <c r="F90" s="103">
        <v>7.65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65"/>
        <v>UPDATE `Crossbow` SET `TrainingTime`='179' WHERE `Level`='4';</v>
      </c>
      <c r="S90" t="str">
        <f t="shared" si="65"/>
        <v>UPDATE `Crossbow` SET `MightBonus`='3060' WHERE `Level`='4';</v>
      </c>
      <c r="T90" t="str">
        <f t="shared" si="65"/>
        <v>UPDATE `Crossbow` SET `Attack`='5.45' WHERE `Level`='4';</v>
      </c>
      <c r="U90" t="str">
        <f t="shared" si="65"/>
        <v>UPDATE `Crossbow` SET `Defend`='3.15' WHERE `Level`='4';</v>
      </c>
      <c r="V90" t="str">
        <f t="shared" si="65"/>
        <v>UPDATE `Crossbow` SET `Health`='7.65' WHERE `Level`='4';</v>
      </c>
      <c r="W90" t="str">
        <f t="shared" si="65"/>
        <v>UPDATE `Crossbow` SET `FoodCost`='34855' WHERE `Level`='4';</v>
      </c>
      <c r="X90" t="str">
        <f t="shared" si="65"/>
        <v>UPDATE `Crossbow` SET `WoodCost`='34235' WHERE `Level`='4';</v>
      </c>
      <c r="Y90" t="str">
        <f t="shared" si="65"/>
        <v>UPDATE `Crossbow` SET `StoneCost`='33329' WHERE `Level`='4';</v>
      </c>
      <c r="Z90" t="str">
        <f t="shared" si="65"/>
        <v>UPDATE `Crossbow` SET `MetalCost`='50723' WHERE `Level`='4';</v>
      </c>
      <c r="AA90" t="str">
        <f t="shared" si="65"/>
        <v>UPDATE `Crossbow` SET `TimeMin`='1h:48m:00' WHERE `Level`='4';</v>
      </c>
      <c r="AB90" t="str">
        <f t="shared" si="65"/>
        <v>UPDATE `Crossbow` SET `TimeInt`='6480' WHERE `Level`='4';</v>
      </c>
      <c r="AC90" t="str">
        <f t="shared" si="65"/>
        <v>UPDATE `Crossbow` SET `Required`='' WHERE `Level`='4';</v>
      </c>
      <c r="AD90" t="str">
        <f t="shared" si="65"/>
        <v>UPDATE `Crossbow` SET `Required_ID`='0' WHERE `Level`='4';</v>
      </c>
      <c r="AE90" t="str">
        <f t="shared" si="65"/>
        <v>UPDATE `Crossbow` SET `RequiredLevel`='0' WHERE `Level`='4';</v>
      </c>
      <c r="AK90" t="s">
        <v>396</v>
      </c>
      <c r="AL90" t="str">
        <f t="shared" si="79"/>
        <v>'4',</v>
      </c>
      <c r="AM90" t="str">
        <f t="shared" si="66"/>
        <v>'179',</v>
      </c>
      <c r="AN90" t="str">
        <f t="shared" si="67"/>
        <v>'3060',</v>
      </c>
      <c r="AO90" t="str">
        <f t="shared" si="68"/>
        <v>'5.45',</v>
      </c>
      <c r="AP90" t="str">
        <f t="shared" si="69"/>
        <v>'3.15',</v>
      </c>
      <c r="AQ90" t="str">
        <f t="shared" si="70"/>
        <v>'7.65',</v>
      </c>
      <c r="AR90" t="str">
        <f t="shared" si="71"/>
        <v>'34855',</v>
      </c>
      <c r="AS90" t="str">
        <f t="shared" si="72"/>
        <v>'34235',</v>
      </c>
      <c r="AT90" t="str">
        <f t="shared" si="80"/>
        <v>'33329',</v>
      </c>
      <c r="AU90" t="str">
        <f t="shared" si="73"/>
        <v>'50723',</v>
      </c>
      <c r="AV90" t="str">
        <f t="shared" si="74"/>
        <v>'1h:48m:00',</v>
      </c>
      <c r="AW90" t="str">
        <f t="shared" si="75"/>
        <v>'6480',</v>
      </c>
      <c r="AX90" t="str">
        <f t="shared" si="76"/>
        <v>'',</v>
      </c>
      <c r="AY90" t="str">
        <f t="shared" si="77"/>
        <v>'0',</v>
      </c>
      <c r="AZ90" t="str">
        <f t="shared" si="78"/>
        <v>'0',</v>
      </c>
      <c r="BA90" t="str">
        <f t="shared" si="81"/>
        <v>'0');</v>
      </c>
      <c r="BC9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('4','179','3060','5.45','3.15','7.65','34855','34235','33329','50723','1h:48m:00','6480','','0','0','0');</v>
      </c>
    </row>
    <row r="91" spans="1:55" x14ac:dyDescent="0.25">
      <c r="A91" s="18">
        <v>5</v>
      </c>
      <c r="B91" s="73">
        <v>172</v>
      </c>
      <c r="C91" s="20">
        <v>4590</v>
      </c>
      <c r="D91" s="103">
        <v>5.6</v>
      </c>
      <c r="E91" s="103">
        <v>3.2</v>
      </c>
      <c r="F91" s="103">
        <v>7.85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65"/>
        <v>UPDATE `Crossbow` SET `TrainingTime`='172' WHERE `Level`='5';</v>
      </c>
      <c r="S91" t="str">
        <f t="shared" si="65"/>
        <v>UPDATE `Crossbow` SET `MightBonus`='4590' WHERE `Level`='5';</v>
      </c>
      <c r="T91" t="str">
        <f t="shared" si="65"/>
        <v>UPDATE `Crossbow` SET `Attack`='5.6' WHERE `Level`='5';</v>
      </c>
      <c r="U91" t="str">
        <f t="shared" si="65"/>
        <v>UPDATE `Crossbow` SET `Defend`='3.2' WHERE `Level`='5';</v>
      </c>
      <c r="V91" t="str">
        <f t="shared" si="65"/>
        <v>UPDATE `Crossbow` SET `Health`='7.85' WHERE `Level`='5';</v>
      </c>
      <c r="W91" t="str">
        <f t="shared" si="65"/>
        <v>UPDATE `Crossbow` SET `FoodCost`='52258' WHERE `Level`='5';</v>
      </c>
      <c r="X91" t="str">
        <f t="shared" si="65"/>
        <v>UPDATE `Crossbow` SET `WoodCost`='51239' WHERE `Level`='5';</v>
      </c>
      <c r="Y91" t="str">
        <f t="shared" si="65"/>
        <v>UPDATE `Crossbow` SET `StoneCost`='50957' WHERE `Level`='5';</v>
      </c>
      <c r="Z91" t="str">
        <f t="shared" si="65"/>
        <v>UPDATE `Crossbow` SET `MetalCost`='75161' WHERE `Level`='5';</v>
      </c>
      <c r="AA91" t="str">
        <f t="shared" si="65"/>
        <v>UPDATE `Crossbow` SET `TimeMin`='2h:42m:00' WHERE `Level`='5';</v>
      </c>
      <c r="AB91" t="str">
        <f t="shared" si="65"/>
        <v>UPDATE `Crossbow` SET `TimeInt`='9720' WHERE `Level`='5';</v>
      </c>
      <c r="AC91" t="str">
        <f t="shared" si="65"/>
        <v>UPDATE `Crossbow` SET `Required`='' WHERE `Level`='5';</v>
      </c>
      <c r="AD91" t="str">
        <f t="shared" si="65"/>
        <v>UPDATE `Crossbow` SET `Required_ID`='0' WHERE `Level`='5';</v>
      </c>
      <c r="AE91" t="str">
        <f t="shared" si="65"/>
        <v>UPDATE `Crossbow` SET `RequiredLevel`='0' WHERE `Level`='5';</v>
      </c>
      <c r="AK91" t="s">
        <v>396</v>
      </c>
      <c r="AL91" t="str">
        <f t="shared" si="79"/>
        <v>'5',</v>
      </c>
      <c r="AM91" t="str">
        <f t="shared" si="66"/>
        <v>'172',</v>
      </c>
      <c r="AN91" t="str">
        <f t="shared" si="67"/>
        <v>'4590',</v>
      </c>
      <c r="AO91" t="str">
        <f t="shared" si="68"/>
        <v>'5.6',</v>
      </c>
      <c r="AP91" t="str">
        <f t="shared" si="69"/>
        <v>'3.2',</v>
      </c>
      <c r="AQ91" t="str">
        <f t="shared" si="70"/>
        <v>'7.85',</v>
      </c>
      <c r="AR91" t="str">
        <f t="shared" si="71"/>
        <v>'52258',</v>
      </c>
      <c r="AS91" t="str">
        <f t="shared" si="72"/>
        <v>'51239',</v>
      </c>
      <c r="AT91" t="str">
        <f t="shared" si="80"/>
        <v>'50957',</v>
      </c>
      <c r="AU91" t="str">
        <f t="shared" si="73"/>
        <v>'75161',</v>
      </c>
      <c r="AV91" t="str">
        <f t="shared" si="74"/>
        <v>'2h:42m:00',</v>
      </c>
      <c r="AW91" t="str">
        <f t="shared" si="75"/>
        <v>'9720',</v>
      </c>
      <c r="AX91" t="str">
        <f t="shared" si="76"/>
        <v>'',</v>
      </c>
      <c r="AY91" t="str">
        <f t="shared" si="77"/>
        <v>'0',</v>
      </c>
      <c r="AZ91" t="str">
        <f t="shared" si="78"/>
        <v>'0',</v>
      </c>
      <c r="BA91" t="str">
        <f t="shared" si="81"/>
        <v>'0');</v>
      </c>
      <c r="BC9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('5','172','4590','5.6','3.2','7.85','52258','51239','50957','75161','2h:42m:00','9720','','0','0','0');</v>
      </c>
    </row>
    <row r="92" spans="1:55" x14ac:dyDescent="0.25">
      <c r="A92" s="18">
        <v>6</v>
      </c>
      <c r="B92" s="73">
        <v>165</v>
      </c>
      <c r="C92" s="20">
        <v>9180</v>
      </c>
      <c r="D92" s="103">
        <v>5.75</v>
      </c>
      <c r="E92" s="103">
        <v>3.25</v>
      </c>
      <c r="F92" s="103">
        <v>8.0500000000000007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65"/>
        <v>UPDATE `Crossbow` SET `TrainingTime`='165' WHERE `Level`='6';</v>
      </c>
      <c r="S92" t="str">
        <f t="shared" si="65"/>
        <v>UPDATE `Crossbow` SET `MightBonus`='9180' WHERE `Level`='6';</v>
      </c>
      <c r="T92" t="str">
        <f t="shared" si="65"/>
        <v>UPDATE `Crossbow` SET `Attack`='5.75' WHERE `Level`='6';</v>
      </c>
      <c r="U92" t="str">
        <f t="shared" si="65"/>
        <v>UPDATE `Crossbow` SET `Defend`='3.25' WHERE `Level`='6';</v>
      </c>
      <c r="V92" t="str">
        <f t="shared" si="65"/>
        <v>UPDATE `Crossbow` SET `Health`='8.05' WHERE `Level`='6';</v>
      </c>
      <c r="W92" t="str">
        <f t="shared" si="65"/>
        <v>UPDATE `Crossbow` SET `FoodCost`='104555' WHERE `Level`='6';</v>
      </c>
      <c r="X92" t="str">
        <f t="shared" si="65"/>
        <v>UPDATE `Crossbow` SET `WoodCost`='106207' WHERE `Level`='6';</v>
      </c>
      <c r="Y92" t="str">
        <f t="shared" si="65"/>
        <v>UPDATE `Crossbow` SET `StoneCost`='101146' WHERE `Level`='6';</v>
      </c>
      <c r="Z92" t="str">
        <f t="shared" si="65"/>
        <v>UPDATE `Crossbow` SET `MetalCost`='147211' WHERE `Level`='6';</v>
      </c>
      <c r="AA92" t="str">
        <f t="shared" si="65"/>
        <v>UPDATE `Crossbow` SET `TimeMin`='5h:24m:00' WHERE `Level`='6';</v>
      </c>
      <c r="AB92" t="str">
        <f t="shared" si="65"/>
        <v>UPDATE `Crossbow` SET `TimeInt`='19440' WHERE `Level`='6';</v>
      </c>
      <c r="AC92" t="str">
        <f t="shared" si="65"/>
        <v>UPDATE `Crossbow` SET `Required`='' WHERE `Level`='6';</v>
      </c>
      <c r="AD92" t="str">
        <f t="shared" si="65"/>
        <v>UPDATE `Crossbow` SET `Required_ID`='0' WHERE `Level`='6';</v>
      </c>
      <c r="AE92" t="str">
        <f t="shared" si="65"/>
        <v>UPDATE `Crossbow` SET `RequiredLevel`='0' WHERE `Level`='6';</v>
      </c>
      <c r="AK92" t="s">
        <v>396</v>
      </c>
      <c r="AL92" t="str">
        <f t="shared" si="79"/>
        <v>'6',</v>
      </c>
      <c r="AM92" t="str">
        <f t="shared" si="66"/>
        <v>'165',</v>
      </c>
      <c r="AN92" t="str">
        <f t="shared" si="67"/>
        <v>'9180',</v>
      </c>
      <c r="AO92" t="str">
        <f t="shared" si="68"/>
        <v>'5.75',</v>
      </c>
      <c r="AP92" t="str">
        <f t="shared" si="69"/>
        <v>'3.25',</v>
      </c>
      <c r="AQ92" t="str">
        <f t="shared" si="70"/>
        <v>'8.05',</v>
      </c>
      <c r="AR92" t="str">
        <f t="shared" si="71"/>
        <v>'104555',</v>
      </c>
      <c r="AS92" t="str">
        <f t="shared" si="72"/>
        <v>'106207',</v>
      </c>
      <c r="AT92" t="str">
        <f t="shared" si="80"/>
        <v>'101146',</v>
      </c>
      <c r="AU92" t="str">
        <f t="shared" si="73"/>
        <v>'147211',</v>
      </c>
      <c r="AV92" t="str">
        <f t="shared" si="74"/>
        <v>'5h:24m:00',</v>
      </c>
      <c r="AW92" t="str">
        <f t="shared" si="75"/>
        <v>'19440',</v>
      </c>
      <c r="AX92" t="str">
        <f t="shared" si="76"/>
        <v>'',</v>
      </c>
      <c r="AY92" t="str">
        <f t="shared" si="77"/>
        <v>'0',</v>
      </c>
      <c r="AZ92" t="str">
        <f t="shared" si="78"/>
        <v>'0',</v>
      </c>
      <c r="BA92" t="str">
        <f t="shared" si="81"/>
        <v>'0');</v>
      </c>
      <c r="BC9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('6','165','9180','5.75','3.25','8.05','104555','106207','101146','147211','5h:24m:00','19440','','0','0','0');</v>
      </c>
    </row>
    <row r="93" spans="1:55" x14ac:dyDescent="0.25">
      <c r="A93" s="18">
        <v>7</v>
      </c>
      <c r="B93" s="73">
        <v>158</v>
      </c>
      <c r="C93" s="20">
        <v>13770</v>
      </c>
      <c r="D93" s="103">
        <v>5.9</v>
      </c>
      <c r="E93" s="103">
        <v>3.3</v>
      </c>
      <c r="F93" s="103">
        <v>8.25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65"/>
        <v>UPDATE `Crossbow` SET `TrainingTime`='158' WHERE `Level`='7';</v>
      </c>
      <c r="S93" t="str">
        <f t="shared" si="65"/>
        <v>UPDATE `Crossbow` SET `MightBonus`='13770' WHERE `Level`='7';</v>
      </c>
      <c r="T93" t="str">
        <f t="shared" si="65"/>
        <v>UPDATE `Crossbow` SET `Attack`='5.9' WHERE `Level`='7';</v>
      </c>
      <c r="U93" t="str">
        <f t="shared" si="65"/>
        <v>UPDATE `Crossbow` SET `Defend`='3.3' WHERE `Level`='7';</v>
      </c>
      <c r="V93" t="str">
        <f t="shared" si="65"/>
        <v>UPDATE `Crossbow` SET `Health`='8.25' WHERE `Level`='7';</v>
      </c>
      <c r="W93" t="str">
        <f t="shared" si="65"/>
        <v>UPDATE `Crossbow` SET `FoodCost`='161171' WHERE `Level`='7';</v>
      </c>
      <c r="X93" t="str">
        <f t="shared" si="65"/>
        <v>UPDATE `Crossbow` SET `WoodCost`='153886' WHERE `Level`='7';</v>
      </c>
      <c r="Y93" t="str">
        <f t="shared" si="65"/>
        <v>UPDATE `Crossbow` SET `StoneCost`='149983' WHERE `Level`='7';</v>
      </c>
      <c r="Z93" t="str">
        <f t="shared" si="65"/>
        <v>UPDATE `Crossbow` SET `MetalCost`='223582' WHERE `Level`='7';</v>
      </c>
      <c r="AA93" t="str">
        <f t="shared" si="65"/>
        <v>UPDATE `Crossbow` SET `TimeMin`='8h:06m:00' WHERE `Level`='7';</v>
      </c>
      <c r="AB93" t="str">
        <f t="shared" si="65"/>
        <v>UPDATE `Crossbow` SET `TimeInt`='29160' WHERE `Level`='7';</v>
      </c>
      <c r="AC93" t="str">
        <f t="shared" si="65"/>
        <v>UPDATE `Crossbow` SET `Required`='' WHERE `Level`='7';</v>
      </c>
      <c r="AD93" t="str">
        <f t="shared" si="65"/>
        <v>UPDATE `Crossbow` SET `Required_ID`='0' WHERE `Level`='7';</v>
      </c>
      <c r="AE93" t="str">
        <f t="shared" si="65"/>
        <v>UPDATE `Crossbow` SET `RequiredLevel`='0' WHERE `Level`='7';</v>
      </c>
      <c r="AK93" t="s">
        <v>396</v>
      </c>
      <c r="AL93" t="str">
        <f t="shared" si="79"/>
        <v>'7',</v>
      </c>
      <c r="AM93" t="str">
        <f t="shared" si="66"/>
        <v>'158',</v>
      </c>
      <c r="AN93" t="str">
        <f t="shared" si="67"/>
        <v>'13770',</v>
      </c>
      <c r="AO93" t="str">
        <f t="shared" si="68"/>
        <v>'5.9',</v>
      </c>
      <c r="AP93" t="str">
        <f t="shared" si="69"/>
        <v>'3.3',</v>
      </c>
      <c r="AQ93" t="str">
        <f t="shared" si="70"/>
        <v>'8.25',</v>
      </c>
      <c r="AR93" t="str">
        <f t="shared" si="71"/>
        <v>'161171',</v>
      </c>
      <c r="AS93" t="str">
        <f t="shared" si="72"/>
        <v>'153886',</v>
      </c>
      <c r="AT93" t="str">
        <f t="shared" si="80"/>
        <v>'149983',</v>
      </c>
      <c r="AU93" t="str">
        <f t="shared" si="73"/>
        <v>'223582',</v>
      </c>
      <c r="AV93" t="str">
        <f t="shared" si="74"/>
        <v>'8h:06m:00',</v>
      </c>
      <c r="AW93" t="str">
        <f t="shared" si="75"/>
        <v>'29160',</v>
      </c>
      <c r="AX93" t="str">
        <f t="shared" si="76"/>
        <v>'',</v>
      </c>
      <c r="AY93" t="str">
        <f t="shared" si="77"/>
        <v>'0',</v>
      </c>
      <c r="AZ93" t="str">
        <f t="shared" si="78"/>
        <v>'0',</v>
      </c>
      <c r="BA93" t="str">
        <f t="shared" si="81"/>
        <v>'0');</v>
      </c>
      <c r="BC9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('7','158','13770','5.9','3.3','8.25','161171','153886','149983','223582','8h:06m:00','29160','','0','0','0');</v>
      </c>
    </row>
    <row r="94" spans="1:55" x14ac:dyDescent="0.25">
      <c r="A94" s="18">
        <v>8</v>
      </c>
      <c r="B94" s="73">
        <v>151</v>
      </c>
      <c r="C94" s="20">
        <v>34425</v>
      </c>
      <c r="D94" s="103">
        <v>6.05</v>
      </c>
      <c r="E94" s="103">
        <v>3.35</v>
      </c>
      <c r="F94" s="103">
        <v>8.4499999999999993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65"/>
        <v>UPDATE `Crossbow` SET `TrainingTime`='151' WHERE `Level`='8';</v>
      </c>
      <c r="S94" t="str">
        <f t="shared" si="65"/>
        <v>UPDATE `Crossbow` SET `MightBonus`='34425' WHERE `Level`='8';</v>
      </c>
      <c r="T94" t="str">
        <f t="shared" si="65"/>
        <v>UPDATE `Crossbow` SET `Attack`='6.05' WHERE `Level`='8';</v>
      </c>
      <c r="U94" t="str">
        <f t="shared" si="65"/>
        <v>UPDATE `Crossbow` SET `Defend`='3.35' WHERE `Level`='8';</v>
      </c>
      <c r="V94" t="str">
        <f t="shared" si="65"/>
        <v>UPDATE `Crossbow` SET `Health`='8.45' WHERE `Level`='8';</v>
      </c>
      <c r="W94" t="str">
        <f t="shared" si="65"/>
        <v>UPDATE `Crossbow` SET `FoodCost`='409604' WHERE `Level`='8';</v>
      </c>
      <c r="X94" t="str">
        <f t="shared" si="65"/>
        <v>UPDATE `Crossbow` SET `WoodCost`='385718' WHERE `Level`='8';</v>
      </c>
      <c r="Y94" t="str">
        <f t="shared" si="65"/>
        <v>UPDATE `Crossbow` SET `StoneCost`='372587' WHERE `Level`='8';</v>
      </c>
      <c r="Z94" t="str">
        <f t="shared" si="65"/>
        <v>UPDATE `Crossbow` SET `MetalCost`='553478' WHERE `Level`='8';</v>
      </c>
      <c r="AA94" t="str">
        <f t="shared" si="65"/>
        <v>UPDATE `Crossbow` SET `TimeMin`='20h:15m:00' WHERE `Level`='8';</v>
      </c>
      <c r="AB94" t="str">
        <f t="shared" si="65"/>
        <v>UPDATE `Crossbow` SET `TimeInt`='72900' WHERE `Level`='8';</v>
      </c>
      <c r="AC94" t="str">
        <f t="shared" si="65"/>
        <v>UPDATE `Crossbow` SET `Required`='' WHERE `Level`='8';</v>
      </c>
      <c r="AD94" t="str">
        <f t="shared" si="65"/>
        <v>UPDATE `Crossbow` SET `Required_ID`='0' WHERE `Level`='8';</v>
      </c>
      <c r="AE94" t="str">
        <f t="shared" si="65"/>
        <v>UPDATE `Crossbow` SET `RequiredLevel`='0' WHERE `Level`='8';</v>
      </c>
      <c r="AK94" t="s">
        <v>396</v>
      </c>
      <c r="AL94" t="str">
        <f t="shared" si="79"/>
        <v>'8',</v>
      </c>
      <c r="AM94" t="str">
        <f t="shared" si="66"/>
        <v>'151',</v>
      </c>
      <c r="AN94" t="str">
        <f t="shared" si="67"/>
        <v>'34425',</v>
      </c>
      <c r="AO94" t="str">
        <f t="shared" si="68"/>
        <v>'6.05',</v>
      </c>
      <c r="AP94" t="str">
        <f t="shared" si="69"/>
        <v>'3.35',</v>
      </c>
      <c r="AQ94" t="str">
        <f t="shared" si="70"/>
        <v>'8.45',</v>
      </c>
      <c r="AR94" t="str">
        <f t="shared" si="71"/>
        <v>'409604',</v>
      </c>
      <c r="AS94" t="str">
        <f t="shared" si="72"/>
        <v>'385718',</v>
      </c>
      <c r="AT94" t="str">
        <f t="shared" si="80"/>
        <v>'372587',</v>
      </c>
      <c r="AU94" t="str">
        <f t="shared" si="73"/>
        <v>'553478',</v>
      </c>
      <c r="AV94" t="str">
        <f t="shared" si="74"/>
        <v>'20h:15m:00',</v>
      </c>
      <c r="AW94" t="str">
        <f t="shared" si="75"/>
        <v>'72900',</v>
      </c>
      <c r="AX94" t="str">
        <f t="shared" si="76"/>
        <v>'',</v>
      </c>
      <c r="AY94" t="str">
        <f t="shared" si="77"/>
        <v>'0',</v>
      </c>
      <c r="AZ94" t="str">
        <f t="shared" si="78"/>
        <v>'0',</v>
      </c>
      <c r="BA94" t="str">
        <f t="shared" si="81"/>
        <v>'0');</v>
      </c>
      <c r="BC9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('8','151','34425','6.05','3.35','8.45','409604','385718','372587','553478','20h:15m:00','72900','','0','0','0');</v>
      </c>
    </row>
    <row r="95" spans="1:55" x14ac:dyDescent="0.25">
      <c r="A95" s="18">
        <v>9</v>
      </c>
      <c r="B95" s="73">
        <v>144</v>
      </c>
      <c r="C95" s="20">
        <v>51638</v>
      </c>
      <c r="D95" s="103">
        <v>6.2</v>
      </c>
      <c r="E95" s="103">
        <v>3.4</v>
      </c>
      <c r="F95" s="103">
        <v>8.6499999999999986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65"/>
        <v>UPDATE `Crossbow` SET `TrainingTime`='144' WHERE `Level`='9';</v>
      </c>
      <c r="S95" t="str">
        <f t="shared" si="65"/>
        <v>UPDATE `Crossbow` SET `MightBonus`='51638' WHERE `Level`='9';</v>
      </c>
      <c r="T95" t="str">
        <f t="shared" si="65"/>
        <v>UPDATE `Crossbow` SET `Attack`='6.2' WHERE `Level`='9';</v>
      </c>
      <c r="U95" t="str">
        <f t="shared" si="65"/>
        <v>UPDATE `Crossbow` SET `Defend`='3.4' WHERE `Level`='9';</v>
      </c>
      <c r="V95" t="str">
        <f t="shared" si="65"/>
        <v>UPDATE `Crossbow` SET `Health`='8.65' WHERE `Level`='9';</v>
      </c>
      <c r="W95" t="str">
        <f t="shared" si="65"/>
        <v>UPDATE `Crossbow` SET `FoodCost`='623381' WHERE `Level`='9';</v>
      </c>
      <c r="X95" t="str">
        <f t="shared" si="65"/>
        <v>UPDATE `Crossbow` SET `WoodCost`='576932' WHERE `Level`='9';</v>
      </c>
      <c r="Y95" t="str">
        <f t="shared" si="65"/>
        <v>UPDATE `Crossbow` SET `StoneCost`='558767' WHERE `Level`='9';</v>
      </c>
      <c r="Z95" t="str">
        <f t="shared" si="65"/>
        <v>UPDATE `Crossbow` SET `MetalCost`='822992' WHERE `Level`='9';</v>
      </c>
      <c r="AA95" t="str">
        <f t="shared" si="65"/>
        <v>UPDATE `Crossbow` SET `TimeMin`='1d 6h:22m:30' WHERE `Level`='9';</v>
      </c>
      <c r="AB95" t="str">
        <f t="shared" si="65"/>
        <v>UPDATE `Crossbow` SET `TimeInt`='109350' WHERE `Level`='9';</v>
      </c>
      <c r="AC95" t="str">
        <f t="shared" si="65"/>
        <v>UPDATE `Crossbow` SET `Required`='' WHERE `Level`='9';</v>
      </c>
      <c r="AD95" t="str">
        <f t="shared" si="65"/>
        <v>UPDATE `Crossbow` SET `Required_ID`='0' WHERE `Level`='9';</v>
      </c>
      <c r="AE95" t="str">
        <f t="shared" si="65"/>
        <v>UPDATE `Crossbow` SET `RequiredLevel`='0' WHERE `Level`='9';</v>
      </c>
      <c r="AK95" t="s">
        <v>396</v>
      </c>
      <c r="AL95" t="str">
        <f t="shared" si="79"/>
        <v>'9',</v>
      </c>
      <c r="AM95" t="str">
        <f t="shared" si="66"/>
        <v>'144',</v>
      </c>
      <c r="AN95" t="str">
        <f t="shared" si="67"/>
        <v>'51638',</v>
      </c>
      <c r="AO95" t="str">
        <f t="shared" si="68"/>
        <v>'6.2',</v>
      </c>
      <c r="AP95" t="str">
        <f t="shared" si="69"/>
        <v>'3.4',</v>
      </c>
      <c r="AQ95" t="str">
        <f t="shared" si="70"/>
        <v>'8.65',</v>
      </c>
      <c r="AR95" t="str">
        <f t="shared" si="71"/>
        <v>'623381',</v>
      </c>
      <c r="AS95" t="str">
        <f t="shared" si="72"/>
        <v>'576932',</v>
      </c>
      <c r="AT95" t="str">
        <f t="shared" si="80"/>
        <v>'558767',</v>
      </c>
      <c r="AU95" t="str">
        <f t="shared" si="73"/>
        <v>'822992',</v>
      </c>
      <c r="AV95" t="str">
        <f t="shared" si="74"/>
        <v>'1d 6h:22m:30',</v>
      </c>
      <c r="AW95" t="str">
        <f t="shared" si="75"/>
        <v>'109350',</v>
      </c>
      <c r="AX95" t="str">
        <f t="shared" si="76"/>
        <v>'',</v>
      </c>
      <c r="AY95" t="str">
        <f t="shared" si="77"/>
        <v>'0',</v>
      </c>
      <c r="AZ95" t="str">
        <f t="shared" si="78"/>
        <v>'0',</v>
      </c>
      <c r="BA95" t="str">
        <f t="shared" si="81"/>
        <v>'0');</v>
      </c>
      <c r="BC9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('9','144','51638','6.2','3.4','8.65','623381','576932','558767','822992','1d 6h:22m:30','109350','','0','0','0');</v>
      </c>
    </row>
    <row r="96" spans="1:55" x14ac:dyDescent="0.25">
      <c r="A96" s="18">
        <v>10</v>
      </c>
      <c r="B96" s="73">
        <v>137</v>
      </c>
      <c r="C96" s="20">
        <v>61965</v>
      </c>
      <c r="D96" s="103">
        <v>6.35</v>
      </c>
      <c r="E96" s="103">
        <v>3.45</v>
      </c>
      <c r="F96" s="103">
        <v>8.8500000000000014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65"/>
        <v>UPDATE `Crossbow` SET `TrainingTime`='137' WHERE `Level`='10';</v>
      </c>
      <c r="S96" t="str">
        <f t="shared" si="65"/>
        <v>UPDATE `Crossbow` SET `MightBonus`='61965' WHERE `Level`='10';</v>
      </c>
      <c r="T96" t="str">
        <f t="shared" si="65"/>
        <v>UPDATE `Crossbow` SET `Attack`='6.35' WHERE `Level`='10';</v>
      </c>
      <c r="U96" t="str">
        <f t="shared" si="65"/>
        <v>UPDATE `Crossbow` SET `Defend`='3.45' WHERE `Level`='10';</v>
      </c>
      <c r="V96" t="str">
        <f t="shared" si="65"/>
        <v>UPDATE `Crossbow` SET `Health`='8.85' WHERE `Level`='10';</v>
      </c>
      <c r="W96" t="str">
        <f t="shared" si="65"/>
        <v>UPDATE `Crossbow` SET `FoodCost`='705388' WHERE `Level`='10';</v>
      </c>
      <c r="X96" t="str">
        <f t="shared" si="65"/>
        <v>UPDATE `Crossbow` SET `WoodCost`='710309' WHERE `Level`='10';</v>
      </c>
      <c r="Y96" t="str">
        <f t="shared" si="65"/>
        <v>UPDATE `Crossbow` SET `StoneCost`='692972' WHERE `Level`='10';</v>
      </c>
      <c r="Z96" t="str">
        <f t="shared" si="65"/>
        <v>UPDATE `Crossbow` SET `MetalCost`='989741' WHERE `Level`='10';</v>
      </c>
      <c r="AA96" t="str">
        <f t="shared" si="65"/>
        <v>UPDATE `Crossbow` SET `TimeMin`='1d 12h:27m:00' WHERE `Level`='10';</v>
      </c>
      <c r="AB96" t="str">
        <f t="shared" si="65"/>
        <v>UPDATE `Crossbow` SET `TimeInt`='131220' WHERE `Level`='10';</v>
      </c>
      <c r="AC96" t="str">
        <f t="shared" si="65"/>
        <v>UPDATE `Crossbow` SET `Required`='Metal Lv10' WHERE `Level`='10';</v>
      </c>
      <c r="AD96" t="str">
        <f t="shared" si="65"/>
        <v>UPDATE `Crossbow` SET `Required_ID`='11' WHERE `Level`='10';</v>
      </c>
      <c r="AE96" t="str">
        <f t="shared" si="65"/>
        <v>UPDATE `Crossbow` SET `RequiredLevel`='10' WHERE `Level`='10';</v>
      </c>
      <c r="AK96" t="s">
        <v>396</v>
      </c>
      <c r="AL96" t="str">
        <f t="shared" si="79"/>
        <v>'10',</v>
      </c>
      <c r="AM96" t="str">
        <f t="shared" si="66"/>
        <v>'137',</v>
      </c>
      <c r="AN96" t="str">
        <f t="shared" si="67"/>
        <v>'61965',</v>
      </c>
      <c r="AO96" t="str">
        <f t="shared" si="68"/>
        <v>'6.35',</v>
      </c>
      <c r="AP96" t="str">
        <f t="shared" si="69"/>
        <v>'3.45',</v>
      </c>
      <c r="AQ96" t="str">
        <f t="shared" si="70"/>
        <v>'8.85',</v>
      </c>
      <c r="AR96" t="str">
        <f t="shared" si="71"/>
        <v>'705388',</v>
      </c>
      <c r="AS96" t="str">
        <f t="shared" si="72"/>
        <v>'710309',</v>
      </c>
      <c r="AT96" t="str">
        <f t="shared" si="80"/>
        <v>'692972',</v>
      </c>
      <c r="AU96" t="str">
        <f t="shared" si="73"/>
        <v>'989741',</v>
      </c>
      <c r="AV96" t="str">
        <f t="shared" si="74"/>
        <v>'1d 12h:27m:00',</v>
      </c>
      <c r="AW96" t="str">
        <f t="shared" si="75"/>
        <v>'131220',</v>
      </c>
      <c r="AX96" t="str">
        <f t="shared" si="76"/>
        <v>'Metal Lv10',</v>
      </c>
      <c r="AY96" t="str">
        <f t="shared" si="77"/>
        <v>'11',</v>
      </c>
      <c r="AZ96" t="str">
        <f t="shared" si="78"/>
        <v>'10',</v>
      </c>
      <c r="BA96" t="str">
        <f t="shared" si="81"/>
        <v>'0');</v>
      </c>
      <c r="BC9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('10','137','61965','6.35','3.45','8.85','705388','710309','692972','989741','1d 12h:27m:00','131220','Metal Lv10','11','10','0');</v>
      </c>
    </row>
    <row r="97" spans="1:55" x14ac:dyDescent="0.25">
      <c r="A97" s="18">
        <v>11</v>
      </c>
      <c r="B97" s="73">
        <v>130</v>
      </c>
      <c r="C97" s="20">
        <v>74358</v>
      </c>
      <c r="D97" s="103">
        <v>6.5</v>
      </c>
      <c r="E97" s="103">
        <v>3.5</v>
      </c>
      <c r="F97" s="103">
        <v>9.0500000000000007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65"/>
        <v>UPDATE `Crossbow` SET `TrainingTime`='130' WHERE `Level`='11';</v>
      </c>
      <c r="S97" t="str">
        <f t="shared" si="65"/>
        <v>UPDATE `Crossbow` SET `MightBonus`='74358' WHERE `Level`='11';</v>
      </c>
      <c r="T97" t="str">
        <f t="shared" si="65"/>
        <v>UPDATE `Crossbow` SET `Attack`='6.5' WHERE `Level`='11';</v>
      </c>
      <c r="U97" t="str">
        <f t="shared" si="65"/>
        <v>UPDATE `Crossbow` SET `Defend`='3.5' WHERE `Level`='11';</v>
      </c>
      <c r="V97" t="str">
        <f t="shared" si="65"/>
        <v>UPDATE `Crossbow` SET `Health`='9.05' WHERE `Level`='11';</v>
      </c>
      <c r="W97" t="str">
        <f t="shared" si="65"/>
        <v>UPDATE `Crossbow` SET `FoodCost`='883607' WHERE `Level`='11';</v>
      </c>
      <c r="X97" t="str">
        <f t="shared" si="65"/>
        <v>UPDATE `Crossbow` SET `WoodCost`='830761' WHERE `Level`='11';</v>
      </c>
      <c r="Y97" t="str">
        <f t="shared" si="65"/>
        <v>UPDATE `Crossbow` SET `StoneCost`='798943' WHERE `Level`='11';</v>
      </c>
      <c r="Z97" t="str">
        <f t="shared" si="65"/>
        <v>UPDATE `Crossbow` SET `MetalCost`='1204780' WHERE `Level`='11';</v>
      </c>
      <c r="AA97" t="str">
        <f t="shared" si="65"/>
        <v>UPDATE `Crossbow` SET `TimeMin`='1d 19h:44m:24' WHERE `Level`='11';</v>
      </c>
      <c r="AB97" t="str">
        <f t="shared" si="65"/>
        <v>UPDATE `Crossbow` SET `TimeInt`='157464' WHERE `Level`='11';</v>
      </c>
      <c r="AC97" t="str">
        <f t="shared" si="65"/>
        <v>UPDATE `Crossbow` SET `Required`='Metal Lv11' WHERE `Level`='11';</v>
      </c>
      <c r="AD97" t="str">
        <f t="shared" si="65"/>
        <v>UPDATE `Crossbow` SET `Required_ID`='11' WHERE `Level`='11';</v>
      </c>
      <c r="AE97" t="str">
        <f t="shared" si="65"/>
        <v>UPDATE `Crossbow` SET `RequiredLevel`='11' WHERE `Level`='11';</v>
      </c>
      <c r="AK97" t="s">
        <v>396</v>
      </c>
      <c r="AL97" t="str">
        <f t="shared" si="79"/>
        <v>'11',</v>
      </c>
      <c r="AM97" t="str">
        <f t="shared" si="66"/>
        <v>'130',</v>
      </c>
      <c r="AN97" t="str">
        <f t="shared" si="67"/>
        <v>'74358',</v>
      </c>
      <c r="AO97" t="str">
        <f t="shared" si="68"/>
        <v>'6.5',</v>
      </c>
      <c r="AP97" t="str">
        <f t="shared" si="69"/>
        <v>'3.5',</v>
      </c>
      <c r="AQ97" t="str">
        <f t="shared" si="70"/>
        <v>'9.05',</v>
      </c>
      <c r="AR97" t="str">
        <f t="shared" si="71"/>
        <v>'883607',</v>
      </c>
      <c r="AS97" t="str">
        <f t="shared" si="72"/>
        <v>'830761',</v>
      </c>
      <c r="AT97" t="str">
        <f t="shared" si="80"/>
        <v>'798943',</v>
      </c>
      <c r="AU97" t="str">
        <f t="shared" si="73"/>
        <v>'1204780',</v>
      </c>
      <c r="AV97" t="str">
        <f t="shared" si="74"/>
        <v>'1d 19h:44m:24',</v>
      </c>
      <c r="AW97" t="str">
        <f t="shared" si="75"/>
        <v>'157464',</v>
      </c>
      <c r="AX97" t="str">
        <f t="shared" si="76"/>
        <v>'Metal Lv11',</v>
      </c>
      <c r="AY97" t="str">
        <f t="shared" si="77"/>
        <v>'11',</v>
      </c>
      <c r="AZ97" t="str">
        <f t="shared" si="78"/>
        <v>'11',</v>
      </c>
      <c r="BA97" t="str">
        <f t="shared" si="81"/>
        <v>'0');</v>
      </c>
      <c r="BC97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('11','130','74358','6.5','3.5','9.05','883607','830761','798943','1204780','1d 19h:44m:24','157464','Metal Lv11','11','11','0');</v>
      </c>
    </row>
    <row r="98" spans="1:55" x14ac:dyDescent="0.25">
      <c r="A98" s="18">
        <v>12</v>
      </c>
      <c r="B98" s="73">
        <v>123</v>
      </c>
      <c r="C98" s="20">
        <v>89230</v>
      </c>
      <c r="D98" s="103">
        <v>6.65</v>
      </c>
      <c r="E98" s="103">
        <v>3.55</v>
      </c>
      <c r="F98" s="103">
        <v>9.25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65"/>
        <v>UPDATE `Crossbow` SET `TrainingTime`='123' WHERE `Level`='12';</v>
      </c>
      <c r="S98" t="str">
        <f t="shared" si="65"/>
        <v>UPDATE `Crossbow` SET `MightBonus`='89230' WHERE `Level`='12';</v>
      </c>
      <c r="T98" t="str">
        <f t="shared" si="65"/>
        <v>UPDATE `Crossbow` SET `Attack`='6.65' WHERE `Level`='12';</v>
      </c>
      <c r="U98" t="str">
        <f t="shared" si="65"/>
        <v>UPDATE `Crossbow` SET `Defend`='3.55' WHERE `Level`='12';</v>
      </c>
      <c r="V98" t="str">
        <f t="shared" si="65"/>
        <v>UPDATE `Crossbow` SET `Health`='9.25' WHERE `Level`='12';</v>
      </c>
      <c r="W98" t="str">
        <f t="shared" si="65"/>
        <v>UPDATE `Crossbow` SET `FoodCost`='1015139' WHERE `Level`='12';</v>
      </c>
      <c r="X98" t="str">
        <f t="shared" si="65"/>
        <v>UPDATE `Crossbow` SET `WoodCost`='1050362' WHERE `Level`='12';</v>
      </c>
      <c r="Y98" t="str">
        <f t="shared" si="65"/>
        <v>UPDATE `Crossbow` SET `StoneCost`='968981' WHERE `Level`='12';</v>
      </c>
      <c r="Z98" t="str">
        <f t="shared" si="65"/>
        <v>UPDATE `Crossbow` SET `MetalCost`='1427186' WHERE `Level`='12';</v>
      </c>
      <c r="AA98" t="str">
        <f t="shared" si="65"/>
        <v>UPDATE `Crossbow` SET `TimeMin`='2d 4h:29m:17' WHERE `Level`='12';</v>
      </c>
      <c r="AB98" t="str">
        <f t="shared" si="65"/>
        <v>UPDATE `Crossbow` SET `TimeInt`='188957' WHERE `Level`='12';</v>
      </c>
      <c r="AC98" t="str">
        <f t="shared" si="65"/>
        <v>UPDATE `Crossbow` SET `Required`='Metal Lv12' WHERE `Level`='12';</v>
      </c>
      <c r="AD98" t="str">
        <f t="shared" si="65"/>
        <v>UPDATE `Crossbow` SET `Required_ID`='11' WHERE `Level`='12';</v>
      </c>
      <c r="AE98" t="str">
        <f t="shared" si="65"/>
        <v>UPDATE `Crossbow` SET `RequiredLevel`='12' WHERE `Level`='12';</v>
      </c>
      <c r="AK98" t="s">
        <v>396</v>
      </c>
      <c r="AL98" t="str">
        <f t="shared" si="79"/>
        <v>'12',</v>
      </c>
      <c r="AM98" t="str">
        <f t="shared" si="66"/>
        <v>'123',</v>
      </c>
      <c r="AN98" t="str">
        <f t="shared" si="67"/>
        <v>'89230',</v>
      </c>
      <c r="AO98" t="str">
        <f t="shared" si="68"/>
        <v>'6.65',</v>
      </c>
      <c r="AP98" t="str">
        <f t="shared" si="69"/>
        <v>'3.55',</v>
      </c>
      <c r="AQ98" t="str">
        <f t="shared" si="70"/>
        <v>'9.25',</v>
      </c>
      <c r="AR98" t="str">
        <f t="shared" si="71"/>
        <v>'1015139',</v>
      </c>
      <c r="AS98" t="str">
        <f t="shared" si="72"/>
        <v>'1050362',</v>
      </c>
      <c r="AT98" t="str">
        <f t="shared" si="80"/>
        <v>'968981',</v>
      </c>
      <c r="AU98" t="str">
        <f t="shared" si="73"/>
        <v>'1427186',</v>
      </c>
      <c r="AV98" t="str">
        <f t="shared" si="74"/>
        <v>'2d 4h:29m:17',</v>
      </c>
      <c r="AW98" t="str">
        <f t="shared" si="75"/>
        <v>'188957',</v>
      </c>
      <c r="AX98" t="str">
        <f t="shared" si="76"/>
        <v>'Metal Lv12',</v>
      </c>
      <c r="AY98" t="str">
        <f t="shared" si="77"/>
        <v>'11',</v>
      </c>
      <c r="AZ98" t="str">
        <f t="shared" si="78"/>
        <v>'12',</v>
      </c>
      <c r="BA98" t="str">
        <f t="shared" si="81"/>
        <v>'0');</v>
      </c>
      <c r="BC98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('12','123','89230','6.65','3.55','9.25','1015139','1050362','968981','1427186','2d 4h:29m:17','188957','Metal Lv12','11','12','0');</v>
      </c>
    </row>
    <row r="99" spans="1:55" x14ac:dyDescent="0.25">
      <c r="A99" s="18">
        <v>13</v>
      </c>
      <c r="B99" s="73">
        <v>116</v>
      </c>
      <c r="C99" s="20">
        <v>107076</v>
      </c>
      <c r="D99" s="103">
        <v>6.8</v>
      </c>
      <c r="E99" s="103">
        <v>3.6</v>
      </c>
      <c r="F99" s="103">
        <v>9.4499999999999993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65"/>
        <v>UPDATE `Crossbow` SET `TrainingTime`='116' WHERE `Level`='13';</v>
      </c>
      <c r="S99" t="str">
        <f t="shared" si="65"/>
        <v>UPDATE `Crossbow` SET `MightBonus`='107076' WHERE `Level`='13';</v>
      </c>
      <c r="T99" t="str">
        <f t="shared" si="65"/>
        <v>UPDATE `Crossbow` SET `Attack`='6.8' WHERE `Level`='13';</v>
      </c>
      <c r="U99" t="str">
        <f t="shared" si="65"/>
        <v>UPDATE `Crossbow` SET `Defend`='3.6' WHERE `Level`='13';</v>
      </c>
      <c r="V99" t="str">
        <f t="shared" si="65"/>
        <v>UPDATE `Crossbow` SET `Health`='9.45' WHERE `Level`='13';</v>
      </c>
      <c r="W99" t="str">
        <f t="shared" si="65"/>
        <v>UPDATE `Crossbow` SET `FoodCost`='1228748' WHERE `Level`='13';</v>
      </c>
      <c r="X99" t="str">
        <f t="shared" si="65"/>
        <v>UPDATE `Crossbow` SET `WoodCost`='1201682' WHERE `Level`='13';</v>
      </c>
      <c r="Y99" t="str">
        <f t="shared" si="65"/>
        <v>UPDATE `Crossbow` SET `StoneCost`='1212236' WHERE `Level`='13';</v>
      </c>
      <c r="Z99" t="str">
        <f t="shared" si="65"/>
        <v>UPDATE `Crossbow` SET `MetalCost`='1711327' WHERE `Level`='13';</v>
      </c>
      <c r="AA99" t="str">
        <f t="shared" si="65"/>
        <v>UPDATE `Crossbow` SET `TimeMin`='2d 14h:59m:09' WHERE `Level`='13';</v>
      </c>
      <c r="AB99" t="str">
        <f t="shared" si="65"/>
        <v>UPDATE `Crossbow` SET `TimeInt`='226749' WHERE `Level`='13';</v>
      </c>
      <c r="AC99" t="str">
        <f t="shared" si="65"/>
        <v>UPDATE `Crossbow` SET `Required`='Metal Lv13' WHERE `Level`='13';</v>
      </c>
      <c r="AD99" t="str">
        <f t="shared" si="65"/>
        <v>UPDATE `Crossbow` SET `Required_ID`='11' WHERE `Level`='13';</v>
      </c>
      <c r="AE99" t="str">
        <f t="shared" si="65"/>
        <v>UPDATE `Crossbow` SET `RequiredLevel`='13' WHERE `Level`='13';</v>
      </c>
      <c r="AK99" t="s">
        <v>396</v>
      </c>
      <c r="AL99" t="str">
        <f t="shared" si="79"/>
        <v>'13',</v>
      </c>
      <c r="AM99" t="str">
        <f t="shared" si="66"/>
        <v>'116',</v>
      </c>
      <c r="AN99" t="str">
        <f t="shared" si="67"/>
        <v>'107076',</v>
      </c>
      <c r="AO99" t="str">
        <f t="shared" si="68"/>
        <v>'6.8',</v>
      </c>
      <c r="AP99" t="str">
        <f t="shared" si="69"/>
        <v>'3.6',</v>
      </c>
      <c r="AQ99" t="str">
        <f t="shared" si="70"/>
        <v>'9.45',</v>
      </c>
      <c r="AR99" t="str">
        <f t="shared" si="71"/>
        <v>'1228748',</v>
      </c>
      <c r="AS99" t="str">
        <f t="shared" si="72"/>
        <v>'1201682',</v>
      </c>
      <c r="AT99" t="str">
        <f t="shared" si="80"/>
        <v>'1212236',</v>
      </c>
      <c r="AU99" t="str">
        <f t="shared" si="73"/>
        <v>'1711327',</v>
      </c>
      <c r="AV99" t="str">
        <f t="shared" si="74"/>
        <v>'2d 14h:59m:09',</v>
      </c>
      <c r="AW99" t="str">
        <f t="shared" si="75"/>
        <v>'226749',</v>
      </c>
      <c r="AX99" t="str">
        <f t="shared" si="76"/>
        <v>'Metal Lv13',</v>
      </c>
      <c r="AY99" t="str">
        <f t="shared" si="77"/>
        <v>'11',</v>
      </c>
      <c r="AZ99" t="str">
        <f t="shared" si="78"/>
        <v>'13',</v>
      </c>
      <c r="BA99" t="str">
        <f t="shared" si="81"/>
        <v>'0');</v>
      </c>
      <c r="BC9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('13','116','107076','6.8','3.6','9.45','1228748','1201682','1212236','1711327','2d 14h:59m:09','226749','Metal Lv13','11','13','0');</v>
      </c>
    </row>
    <row r="100" spans="1:55" x14ac:dyDescent="0.25">
      <c r="A100" s="18">
        <v>14</v>
      </c>
      <c r="B100" s="73">
        <v>109</v>
      </c>
      <c r="C100" s="20">
        <v>128491</v>
      </c>
      <c r="D100" s="103">
        <v>6.95</v>
      </c>
      <c r="E100" s="103">
        <v>3.65</v>
      </c>
      <c r="F100" s="103">
        <v>9.6499999999999986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65"/>
        <v>UPDATE `Crossbow` SET `TrainingTime`='109' WHERE `Level`='14';</v>
      </c>
      <c r="S100" t="str">
        <f t="shared" si="65"/>
        <v>UPDATE `Crossbow` SET `MightBonus`='128491' WHERE `Level`='14';</v>
      </c>
      <c r="T100" t="str">
        <f t="shared" si="65"/>
        <v>UPDATE `Crossbow` SET `Attack`='6.95' WHERE `Level`='14';</v>
      </c>
      <c r="U100" t="str">
        <f t="shared" si="65"/>
        <v>UPDATE `Crossbow` SET `Defend`='3.65' WHERE `Level`='14';</v>
      </c>
      <c r="V100" t="str">
        <f t="shared" si="65"/>
        <v>UPDATE `Crossbow` SET `Health`='9.65' WHERE `Level`='14';</v>
      </c>
      <c r="W100" t="str">
        <f t="shared" si="65"/>
        <v>UPDATE `Crossbow` SET `FoodCost`='1461524' WHERE `Level`='14';</v>
      </c>
      <c r="X100" t="str">
        <f t="shared" si="65"/>
        <v>UPDATE `Crossbow` SET `WoodCost`='1435523' WHERE `Level`='14';</v>
      </c>
      <c r="Y100" t="str">
        <f t="shared" si="65"/>
        <v>UPDATE `Crossbow` SET `StoneCost`='1426772' WHERE `Level`='14';</v>
      </c>
      <c r="Z100" t="str">
        <f t="shared" si="65"/>
        <v>UPDATE `Crossbow` SET `MetalCost`='2100881' WHERE `Level`='14';</v>
      </c>
      <c r="AA100" t="str">
        <f t="shared" si="65"/>
        <v>UPDATE `Crossbow` SET `TimeMin`='3d 3h:34m:59' WHERE `Level`='14';</v>
      </c>
      <c r="AB100" t="str">
        <f t="shared" si="65"/>
        <v>UPDATE `Crossbow` SET `TimeInt`='272099' WHERE `Level`='14';</v>
      </c>
      <c r="AC100" t="str">
        <f t="shared" si="65"/>
        <v>UPDATE `Crossbow` SET `Required`='Metal Lv14' WHERE `Level`='14';</v>
      </c>
      <c r="AD100" t="str">
        <f t="shared" si="65"/>
        <v>UPDATE `Crossbow` SET `Required_ID`='11' WHERE `Level`='14';</v>
      </c>
      <c r="AE100" t="str">
        <f t="shared" si="65"/>
        <v>UPDATE `Crossbow` SET `RequiredLevel`='14' WHERE `Level`='14';</v>
      </c>
      <c r="AK100" t="s">
        <v>396</v>
      </c>
      <c r="AL100" t="str">
        <f t="shared" si="79"/>
        <v>'14',</v>
      </c>
      <c r="AM100" t="str">
        <f t="shared" si="66"/>
        <v>'109',</v>
      </c>
      <c r="AN100" t="str">
        <f t="shared" si="67"/>
        <v>'128491',</v>
      </c>
      <c r="AO100" t="str">
        <f t="shared" si="68"/>
        <v>'6.95',</v>
      </c>
      <c r="AP100" t="str">
        <f t="shared" si="69"/>
        <v>'3.65',</v>
      </c>
      <c r="AQ100" t="str">
        <f t="shared" si="70"/>
        <v>'9.65',</v>
      </c>
      <c r="AR100" t="str">
        <f t="shared" si="71"/>
        <v>'1461524',</v>
      </c>
      <c r="AS100" t="str">
        <f t="shared" si="72"/>
        <v>'1435523',</v>
      </c>
      <c r="AT100" t="str">
        <f t="shared" si="80"/>
        <v>'1426772',</v>
      </c>
      <c r="AU100" t="str">
        <f t="shared" si="73"/>
        <v>'2100881',</v>
      </c>
      <c r="AV100" t="str">
        <f t="shared" si="74"/>
        <v>'3d 3h:34m:59',</v>
      </c>
      <c r="AW100" t="str">
        <f t="shared" si="75"/>
        <v>'272099',</v>
      </c>
      <c r="AX100" t="str">
        <f t="shared" si="76"/>
        <v>'Metal Lv14',</v>
      </c>
      <c r="AY100" t="str">
        <f t="shared" si="77"/>
        <v>'11',</v>
      </c>
      <c r="AZ100" t="str">
        <f t="shared" si="78"/>
        <v>'14',</v>
      </c>
      <c r="BA100" t="str">
        <f t="shared" si="81"/>
        <v>'0');</v>
      </c>
      <c r="BC10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('14','109','128491','6.95','3.65','9.65','1461524','1435523','1426772','2100881','3d 3h:34m:59','272099','Metal Lv14','11','14','0');</v>
      </c>
    </row>
    <row r="101" spans="1:55" x14ac:dyDescent="0.25">
      <c r="A101" s="18">
        <v>15</v>
      </c>
      <c r="B101" s="73">
        <v>106</v>
      </c>
      <c r="C101" s="20">
        <v>192737</v>
      </c>
      <c r="D101" s="103">
        <v>7.1</v>
      </c>
      <c r="E101" s="103">
        <v>3.7</v>
      </c>
      <c r="F101" s="103">
        <v>9.8500000000000014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65"/>
        <v>UPDATE `Crossbow` SET `TrainingTime`='106' WHERE `Level`='15';</v>
      </c>
      <c r="S101" t="str">
        <f t="shared" si="65"/>
        <v>UPDATE `Crossbow` SET `MightBonus`='192737' WHERE `Level`='15';</v>
      </c>
      <c r="T101" t="str">
        <f t="shared" si="65"/>
        <v>UPDATE `Crossbow` SET `Attack`='7.1' WHERE `Level`='15';</v>
      </c>
      <c r="U101" t="str">
        <f t="shared" si="65"/>
        <v>UPDATE `Crossbow` SET `Defend`='3.7' WHERE `Level`='15';</v>
      </c>
      <c r="V101" t="str">
        <f t="shared" si="65"/>
        <v>UPDATE `Crossbow` SET `Health`='9.85' WHERE `Level`='15';</v>
      </c>
      <c r="W101" t="str">
        <f t="shared" si="65"/>
        <v>UPDATE `Crossbow` SET `FoodCost`='2300261' WHERE `Level`='15';</v>
      </c>
      <c r="X101" t="str">
        <f t="shared" si="65"/>
        <v>UPDATE `Crossbow` SET `WoodCost`='2153798' WHERE `Level`='15';</v>
      </c>
      <c r="Y101" t="str">
        <f t="shared" si="65"/>
        <v>UPDATE `Crossbow` SET `StoneCost`='2084782' WHERE `Level`='15';</v>
      </c>
      <c r="Z101" t="str">
        <f t="shared" si="65"/>
        <v>UPDATE `Crossbow` SET `MetalCost`='3098195' WHERE `Level`='15';</v>
      </c>
      <c r="AA101" t="str">
        <f t="shared" si="65"/>
        <v>UPDATE `Crossbow` SET `TimeMin`='4d 17h:22m:29' WHERE `Level`='15';</v>
      </c>
      <c r="AB101" t="str">
        <f t="shared" si="65"/>
        <v>UPDATE `Crossbow` SET `TimeInt`='408149' WHERE `Level`='15';</v>
      </c>
      <c r="AC101" t="str">
        <f t="shared" si="65"/>
        <v>UPDATE `Crossbow` SET `Required`='Metal Lv15' WHERE `Level`='15';</v>
      </c>
      <c r="AD101" t="str">
        <f t="shared" si="65"/>
        <v>UPDATE `Crossbow` SET `Required_ID`='11' WHERE `Level`='15';</v>
      </c>
      <c r="AE101" t="str">
        <f t="shared" si="65"/>
        <v>UPDATE `Crossbow` SET `RequiredLevel`='15' WHERE `Level`='15';</v>
      </c>
      <c r="AK101" t="s">
        <v>396</v>
      </c>
      <c r="AL101" t="str">
        <f t="shared" si="79"/>
        <v>'15',</v>
      </c>
      <c r="AM101" t="str">
        <f t="shared" si="66"/>
        <v>'106',</v>
      </c>
      <c r="AN101" t="str">
        <f t="shared" si="67"/>
        <v>'192737',</v>
      </c>
      <c r="AO101" t="str">
        <f t="shared" si="68"/>
        <v>'7.1',</v>
      </c>
      <c r="AP101" t="str">
        <f t="shared" si="69"/>
        <v>'3.7',</v>
      </c>
      <c r="AQ101" t="str">
        <f t="shared" si="70"/>
        <v>'9.85',</v>
      </c>
      <c r="AR101" t="str">
        <f t="shared" si="71"/>
        <v>'2300261',</v>
      </c>
      <c r="AS101" t="str">
        <f t="shared" si="72"/>
        <v>'2153798',</v>
      </c>
      <c r="AT101" t="str">
        <f t="shared" si="80"/>
        <v>'2084782',</v>
      </c>
      <c r="AU101" t="str">
        <f t="shared" si="73"/>
        <v>'3098195',</v>
      </c>
      <c r="AV101" t="str">
        <f t="shared" si="74"/>
        <v>'4d 17h:22m:29',</v>
      </c>
      <c r="AW101" t="str">
        <f t="shared" si="75"/>
        <v>'408149',</v>
      </c>
      <c r="AX101" t="str">
        <f t="shared" si="76"/>
        <v>'Metal Lv15',</v>
      </c>
      <c r="AY101" t="str">
        <f t="shared" si="77"/>
        <v>'11',</v>
      </c>
      <c r="AZ101" t="str">
        <f t="shared" si="78"/>
        <v>'15',</v>
      </c>
      <c r="BA101" t="str">
        <f t="shared" si="81"/>
        <v>'0');</v>
      </c>
      <c r="BC10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('15','106','192737','7.1','3.7','9.85','2300261','2153798','2084782','3098195','4d 17h:22m:29','408149','Metal Lv15','11','15','0');</v>
      </c>
    </row>
    <row r="102" spans="1:55" x14ac:dyDescent="0.25">
      <c r="A102" s="18">
        <v>16</v>
      </c>
      <c r="B102" s="73">
        <v>103</v>
      </c>
      <c r="C102" s="20">
        <v>481840</v>
      </c>
      <c r="D102" s="103">
        <v>7.25</v>
      </c>
      <c r="E102" s="103">
        <v>3.75</v>
      </c>
      <c r="F102" s="103">
        <v>10.050000000000001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65"/>
        <v>UPDATE `Crossbow` SET `TrainingTime`='103' WHERE `Level`='16';</v>
      </c>
      <c r="S102" t="str">
        <f t="shared" si="65"/>
        <v>UPDATE `Crossbow` SET `MightBonus`='481840' WHERE `Level`='16';</v>
      </c>
      <c r="T102" t="str">
        <f t="shared" si="65"/>
        <v>UPDATE `Crossbow` SET `Attack`='7.25' WHERE `Level`='16';</v>
      </c>
      <c r="U102" t="str">
        <f t="shared" si="65"/>
        <v>UPDATE `Crossbow` SET `Defend`='3.75' WHERE `Level`='16';</v>
      </c>
      <c r="V102" t="str">
        <f t="shared" si="65"/>
        <v>UPDATE `Crossbow` SET `Health`='10.05' WHERE `Level`='16';</v>
      </c>
      <c r="W102" t="str">
        <f t="shared" si="65"/>
        <v>UPDATE `Crossbow` SET `FoodCost`='5570921' WHERE `Level`='16';</v>
      </c>
      <c r="X102" t="str">
        <f t="shared" si="65"/>
        <v>UPDATE `Crossbow` SET `WoodCost`='5397458' WHERE `Level`='16';</v>
      </c>
      <c r="Y102" t="str">
        <f t="shared" si="65"/>
        <v>UPDATE `Crossbow` SET `StoneCost`='5211863' WHERE `Level`='16';</v>
      </c>
      <c r="Z102" t="str">
        <f t="shared" si="65"/>
        <v>UPDATE `Crossbow` SET `MetalCost`='7911893' WHERE `Level`='16';</v>
      </c>
      <c r="AA102" t="str">
        <f t="shared" si="65"/>
        <v>UPDATE `Crossbow` SET `TimeMin`='11d 19h:26m:08' WHERE `Level`='16';</v>
      </c>
      <c r="AB102" t="str">
        <f t="shared" si="65"/>
        <v>UPDATE `Crossbow` SET `TimeInt`='1020368' WHERE `Level`='16';</v>
      </c>
      <c r="AC102" t="str">
        <f t="shared" si="65"/>
        <v>UPDATE `Crossbow` SET `Required`='Metal Lv16' WHERE `Level`='16';</v>
      </c>
      <c r="AD102" t="str">
        <f t="shared" si="65"/>
        <v>UPDATE `Crossbow` SET `Required_ID`='11' WHERE `Level`='16';</v>
      </c>
      <c r="AE102" t="str">
        <f t="shared" si="65"/>
        <v>UPDATE `Crossbow` SET `RequiredLevel`='16' WHERE `Level`='16';</v>
      </c>
      <c r="AK102" t="s">
        <v>396</v>
      </c>
      <c r="AL102" t="str">
        <f t="shared" si="79"/>
        <v>'16',</v>
      </c>
      <c r="AM102" t="str">
        <f t="shared" si="66"/>
        <v>'103',</v>
      </c>
      <c r="AN102" t="str">
        <f t="shared" si="67"/>
        <v>'481840',</v>
      </c>
      <c r="AO102" t="str">
        <f t="shared" si="68"/>
        <v>'7.25',</v>
      </c>
      <c r="AP102" t="str">
        <f t="shared" si="69"/>
        <v>'3.75',</v>
      </c>
      <c r="AQ102" t="str">
        <f t="shared" si="70"/>
        <v>'10.05',</v>
      </c>
      <c r="AR102" t="str">
        <f t="shared" si="71"/>
        <v>'5570921',</v>
      </c>
      <c r="AS102" t="str">
        <f t="shared" si="72"/>
        <v>'5397458',</v>
      </c>
      <c r="AT102" t="str">
        <f t="shared" si="80"/>
        <v>'5211863',</v>
      </c>
      <c r="AU102" t="str">
        <f t="shared" si="73"/>
        <v>'7911893',</v>
      </c>
      <c r="AV102" t="str">
        <f t="shared" si="74"/>
        <v>'11d 19h:26m:08',</v>
      </c>
      <c r="AW102" t="str">
        <f t="shared" si="75"/>
        <v>'1020368',</v>
      </c>
      <c r="AX102" t="str">
        <f t="shared" si="76"/>
        <v>'Metal Lv16',</v>
      </c>
      <c r="AY102" t="str">
        <f t="shared" si="77"/>
        <v>'11',</v>
      </c>
      <c r="AZ102" t="str">
        <f t="shared" si="78"/>
        <v>'16',</v>
      </c>
      <c r="BA102" t="str">
        <f t="shared" si="81"/>
        <v>'0');</v>
      </c>
      <c r="BC10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('16','103','481840','7.25','3.75','10.05','5570921','5397458','5211863','7911893','11d 19h:26m:08','1020368','Metal Lv16','11','16','0');</v>
      </c>
    </row>
    <row r="103" spans="1:55" x14ac:dyDescent="0.25">
      <c r="A103" s="18">
        <v>17</v>
      </c>
      <c r="B103" s="73">
        <v>100</v>
      </c>
      <c r="C103" s="20">
        <v>722760</v>
      </c>
      <c r="D103" s="103">
        <v>7.4</v>
      </c>
      <c r="E103" s="103">
        <v>3.8</v>
      </c>
      <c r="F103" s="103">
        <v>10.25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83">CONCATENATE($Q$86,R$86,$Q$87,B103,$Q$88,$A103,$Q$89)</f>
        <v>UPDATE `Crossbow` SET `TrainingTime`='100' WHERE `Level`='17';</v>
      </c>
      <c r="S103" t="str">
        <f t="shared" si="83"/>
        <v>UPDATE `Crossbow` SET `MightBonus`='722760' WHERE `Level`='17';</v>
      </c>
      <c r="T103" t="str">
        <f t="shared" si="83"/>
        <v>UPDATE `Crossbow` SET `Attack`='7.4' WHERE `Level`='17';</v>
      </c>
      <c r="U103" t="str">
        <f t="shared" si="83"/>
        <v>UPDATE `Crossbow` SET `Defend`='3.8' WHERE `Level`='17';</v>
      </c>
      <c r="V103" t="str">
        <f t="shared" si="83"/>
        <v>UPDATE `Crossbow` SET `Health`='10.25' WHERE `Level`='17';</v>
      </c>
      <c r="W103" t="str">
        <f t="shared" si="83"/>
        <v>UPDATE `Crossbow` SET `FoodCost`='8401351' WHERE `Level`='17';</v>
      </c>
      <c r="X103" t="str">
        <f t="shared" si="83"/>
        <v>UPDATE `Crossbow` SET `WoodCost`='8078246' WHERE `Level`='17';</v>
      </c>
      <c r="Y103" t="str">
        <f t="shared" si="83"/>
        <v>UPDATE `Crossbow` SET `StoneCost`='7826765' WHERE `Level`='17';</v>
      </c>
      <c r="Z103" t="str">
        <f t="shared" si="83"/>
        <v>UPDATE `Crossbow` SET `MetalCost`='11831804' WHERE `Level`='17';</v>
      </c>
      <c r="AA103" t="str">
        <f t="shared" si="83"/>
        <v>UPDATE `Crossbow` SET `TimeMin`='17d 17h:09m:11' WHERE `Level`='17';</v>
      </c>
      <c r="AB103" t="str">
        <f t="shared" si="83"/>
        <v>UPDATE `Crossbow` SET `TimeInt`='1530551' WHERE `Level`='17';</v>
      </c>
      <c r="AC103" t="str">
        <f t="shared" si="83"/>
        <v>UPDATE `Crossbow` SET `Required`='Metal Lv17' WHERE `Level`='17';</v>
      </c>
      <c r="AD103" t="str">
        <f t="shared" si="83"/>
        <v>UPDATE `Crossbow` SET `Required_ID`='11' WHERE `Level`='17';</v>
      </c>
      <c r="AE103" t="str">
        <f t="shared" si="83"/>
        <v>UPDATE `Crossbow` SET `RequiredLevel`='17' WHERE `Level`='17';</v>
      </c>
      <c r="AK103" t="s">
        <v>396</v>
      </c>
      <c r="AL103" t="str">
        <f t="shared" si="79"/>
        <v>'17',</v>
      </c>
      <c r="AM103" t="str">
        <f t="shared" si="66"/>
        <v>'100',</v>
      </c>
      <c r="AN103" t="str">
        <f t="shared" si="67"/>
        <v>'722760',</v>
      </c>
      <c r="AO103" t="str">
        <f t="shared" si="68"/>
        <v>'7.4',</v>
      </c>
      <c r="AP103" t="str">
        <f t="shared" si="69"/>
        <v>'3.8',</v>
      </c>
      <c r="AQ103" t="str">
        <f t="shared" si="70"/>
        <v>'10.25',</v>
      </c>
      <c r="AR103" t="str">
        <f t="shared" si="71"/>
        <v>'8401351',</v>
      </c>
      <c r="AS103" t="str">
        <f t="shared" si="72"/>
        <v>'8078246',</v>
      </c>
      <c r="AT103" t="str">
        <f t="shared" si="80"/>
        <v>'7826765',</v>
      </c>
      <c r="AU103" t="str">
        <f t="shared" si="73"/>
        <v>'11831804',</v>
      </c>
      <c r="AV103" t="str">
        <f t="shared" si="74"/>
        <v>'17d 17h:09m:11',</v>
      </c>
      <c r="AW103" t="str">
        <f t="shared" si="75"/>
        <v>'1530551',</v>
      </c>
      <c r="AX103" t="str">
        <f t="shared" si="76"/>
        <v>'Metal Lv17',</v>
      </c>
      <c r="AY103" t="str">
        <f t="shared" si="77"/>
        <v>'11',</v>
      </c>
      <c r="AZ103" t="str">
        <f t="shared" si="78"/>
        <v>'17',</v>
      </c>
      <c r="BA103" t="str">
        <f t="shared" si="81"/>
        <v>'0');</v>
      </c>
      <c r="BC10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('17','100','722760','7.4','3.8','10.25','8401351','8078246','7826765','11831804','17d 17h:09m:11','1530551','Metal Lv17','11','17','0');</v>
      </c>
    </row>
    <row r="104" spans="1:55" x14ac:dyDescent="0.25">
      <c r="A104" s="18">
        <v>18</v>
      </c>
      <c r="B104" s="73">
        <v>97</v>
      </c>
      <c r="C104" s="20">
        <v>1445520</v>
      </c>
      <c r="D104" s="103">
        <v>7.5500000000000007</v>
      </c>
      <c r="E104" s="103">
        <v>3.85</v>
      </c>
      <c r="F104" s="103">
        <v>10.45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83"/>
        <v>UPDATE `Crossbow` SET `TrainingTime`='97' WHERE `Level`='18';</v>
      </c>
      <c r="S104" t="str">
        <f t="shared" si="83"/>
        <v>UPDATE `Crossbow` SET `MightBonus`='1445520' WHERE `Level`='18';</v>
      </c>
      <c r="T104" t="str">
        <f t="shared" si="83"/>
        <v>UPDATE `Crossbow` SET `Attack`='7.55' WHERE `Level`='18';</v>
      </c>
      <c r="U104" t="str">
        <f t="shared" si="83"/>
        <v>UPDATE `Crossbow` SET `Defend`='3.85' WHERE `Level`='18';</v>
      </c>
      <c r="V104" t="str">
        <f t="shared" si="83"/>
        <v>UPDATE `Crossbow` SET `Health`='10.45' WHERE `Level`='18';</v>
      </c>
      <c r="W104" t="str">
        <f t="shared" si="83"/>
        <v>UPDATE `Crossbow` SET `FoodCost`='17341766' WHERE `Level`='18';</v>
      </c>
      <c r="X104" t="str">
        <f t="shared" si="83"/>
        <v>UPDATE `Crossbow` SET `WoodCost`='16156264' WHERE `Level`='18';</v>
      </c>
      <c r="Y104" t="str">
        <f t="shared" si="83"/>
        <v>UPDATE `Crossbow` SET `StoneCost`='15653479' WHERE `Level`='18';</v>
      </c>
      <c r="Z104" t="str">
        <f t="shared" si="83"/>
        <v>UPDATE `Crossbow` SET `MetalCost`='23124640' WHERE `Level`='18';</v>
      </c>
      <c r="AA104" t="str">
        <f t="shared" si="83"/>
        <v>UPDATE `Crossbow` SET `TimeMin`='35d 10h:18m:21' WHERE `Level`='18';</v>
      </c>
      <c r="AB104" t="str">
        <f t="shared" si="83"/>
        <v>UPDATE `Crossbow` SET `TimeInt`='3061101' WHERE `Level`='18';</v>
      </c>
      <c r="AC104" t="str">
        <f t="shared" si="83"/>
        <v>UPDATE `Crossbow` SET `Required`='Metal Lv18' WHERE `Level`='18';</v>
      </c>
      <c r="AD104" t="str">
        <f t="shared" si="83"/>
        <v>UPDATE `Crossbow` SET `Required_ID`='11' WHERE `Level`='18';</v>
      </c>
      <c r="AE104" t="str">
        <f t="shared" si="83"/>
        <v>UPDATE `Crossbow` SET `RequiredLevel`='18' WHERE `Level`='18';</v>
      </c>
      <c r="AK104" t="s">
        <v>396</v>
      </c>
      <c r="AL104" t="str">
        <f t="shared" si="79"/>
        <v>'18',</v>
      </c>
      <c r="AM104" t="str">
        <f t="shared" si="66"/>
        <v>'97',</v>
      </c>
      <c r="AN104" t="str">
        <f t="shared" si="67"/>
        <v>'1445520',</v>
      </c>
      <c r="AO104" t="str">
        <f t="shared" si="68"/>
        <v>'7.55',</v>
      </c>
      <c r="AP104" t="str">
        <f t="shared" si="69"/>
        <v>'3.85',</v>
      </c>
      <c r="AQ104" t="str">
        <f t="shared" si="70"/>
        <v>'10.45',</v>
      </c>
      <c r="AR104" t="str">
        <f t="shared" si="71"/>
        <v>'17341766',</v>
      </c>
      <c r="AS104" t="str">
        <f t="shared" si="72"/>
        <v>'16156264',</v>
      </c>
      <c r="AT104" t="str">
        <f t="shared" si="80"/>
        <v>'15653479',</v>
      </c>
      <c r="AU104" t="str">
        <f t="shared" si="73"/>
        <v>'23124640',</v>
      </c>
      <c r="AV104" t="str">
        <f t="shared" si="74"/>
        <v>'35d 10h:18m:21',</v>
      </c>
      <c r="AW104" t="str">
        <f t="shared" si="75"/>
        <v>'3061101',</v>
      </c>
      <c r="AX104" t="str">
        <f t="shared" si="76"/>
        <v>'Metal Lv18',</v>
      </c>
      <c r="AY104" t="str">
        <f t="shared" si="77"/>
        <v>'11',</v>
      </c>
      <c r="AZ104" t="str">
        <f t="shared" si="78"/>
        <v>'18',</v>
      </c>
      <c r="BA104" t="str">
        <f t="shared" si="81"/>
        <v>'0');</v>
      </c>
      <c r="BC10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('18','97','1445520','7.55','3.85','10.45','17341766','16156264','15653479','23124640','35d 10h:18m:21','3061101','Metal Lv18','11','18','0');</v>
      </c>
    </row>
    <row r="105" spans="1:55" x14ac:dyDescent="0.25">
      <c r="A105" s="18">
        <v>19</v>
      </c>
      <c r="B105" s="73">
        <v>94</v>
      </c>
      <c r="C105" s="20">
        <v>2168279</v>
      </c>
      <c r="D105" s="103">
        <v>7.6999999999999993</v>
      </c>
      <c r="E105" s="103">
        <v>3.9</v>
      </c>
      <c r="F105" s="103">
        <v>10.649999999999999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83"/>
        <v>UPDATE `Crossbow` SET `TrainingTime`='94' WHERE `Level`='19';</v>
      </c>
      <c r="S105" t="str">
        <f t="shared" si="83"/>
        <v>UPDATE `Crossbow` SET `MightBonus`='2168279' WHERE `Level`='19';</v>
      </c>
      <c r="T105" t="str">
        <f t="shared" si="83"/>
        <v>UPDATE `Crossbow` SET `Attack`='7.7' WHERE `Level`='19';</v>
      </c>
      <c r="U105" t="str">
        <f t="shared" si="83"/>
        <v>UPDATE `Crossbow` SET `Defend`='3.9' WHERE `Level`='19';</v>
      </c>
      <c r="V105" t="str">
        <f t="shared" si="83"/>
        <v>UPDATE `Crossbow` SET `Health`='10.65' WHERE `Level`='19';</v>
      </c>
      <c r="W105" t="str">
        <f t="shared" si="83"/>
        <v>UPDATE `Crossbow` SET `FoodCost`='25022317' WHERE `Level`='19';</v>
      </c>
      <c r="X105" t="str">
        <f t="shared" si="83"/>
        <v>UPDATE `Crossbow` SET `WoodCost`='24227159' WHERE `Level`='19';</v>
      </c>
      <c r="Y105" t="str">
        <f t="shared" si="83"/>
        <v>UPDATE `Crossbow` SET `StoneCost`='23813363' WHERE `Level`='19';</v>
      </c>
      <c r="Z105" t="str">
        <f t="shared" si="83"/>
        <v>UPDATE `Crossbow` SET `MetalCost`='35351300' WHERE `Level`='19';</v>
      </c>
      <c r="AA105" t="str">
        <f t="shared" si="83"/>
        <v>UPDATE `Crossbow` SET `TimeMin`='53d 10h:18m:20' WHERE `Level`='19';</v>
      </c>
      <c r="AB105" t="str">
        <f t="shared" si="83"/>
        <v>UPDATE `Crossbow` SET `TimeInt`='4591650' WHERE `Level`='19';</v>
      </c>
      <c r="AC105" t="str">
        <f t="shared" si="83"/>
        <v>UPDATE `Crossbow` SET `Required`='Metal Lv19' WHERE `Level`='19';</v>
      </c>
      <c r="AD105" t="str">
        <f t="shared" si="83"/>
        <v>UPDATE `Crossbow` SET `Required_ID`='11' WHERE `Level`='19';</v>
      </c>
      <c r="AE105" t="str">
        <f t="shared" si="83"/>
        <v>UPDATE `Crossbow` SET `RequiredLevel`='19' WHERE `Level`='19';</v>
      </c>
      <c r="AK105" t="s">
        <v>396</v>
      </c>
      <c r="AL105" t="str">
        <f t="shared" si="79"/>
        <v>'19',</v>
      </c>
      <c r="AM105" t="str">
        <f t="shared" si="66"/>
        <v>'94',</v>
      </c>
      <c r="AN105" t="str">
        <f t="shared" si="67"/>
        <v>'2168279',</v>
      </c>
      <c r="AO105" t="str">
        <f t="shared" si="68"/>
        <v>'7.7',</v>
      </c>
      <c r="AP105" t="str">
        <f t="shared" si="69"/>
        <v>'3.9',</v>
      </c>
      <c r="AQ105" t="str">
        <f t="shared" si="70"/>
        <v>'10.65',</v>
      </c>
      <c r="AR105" t="str">
        <f t="shared" si="71"/>
        <v>'25022317',</v>
      </c>
      <c r="AS105" t="str">
        <f t="shared" si="72"/>
        <v>'24227159',</v>
      </c>
      <c r="AT105" t="str">
        <f t="shared" si="80"/>
        <v>'23813363',</v>
      </c>
      <c r="AU105" t="str">
        <f t="shared" si="73"/>
        <v>'35351300',</v>
      </c>
      <c r="AV105" t="str">
        <f t="shared" si="74"/>
        <v>'53d 10h:18m:20',</v>
      </c>
      <c r="AW105" t="str">
        <f t="shared" si="75"/>
        <v>'4591650',</v>
      </c>
      <c r="AX105" t="str">
        <f t="shared" si="76"/>
        <v>'Metal Lv19',</v>
      </c>
      <c r="AY105" t="str">
        <f t="shared" si="77"/>
        <v>'11',</v>
      </c>
      <c r="AZ105" t="str">
        <f t="shared" si="78"/>
        <v>'19',</v>
      </c>
      <c r="BA105" t="str">
        <f t="shared" si="81"/>
        <v>'0');</v>
      </c>
      <c r="BC10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('19','94','2168279','7.7','3.9','10.65','25022317','24227159','23813363','35351300','53d 10h:18m:20','4591650','Metal Lv19','11','19','0');</v>
      </c>
    </row>
    <row r="106" spans="1:55" x14ac:dyDescent="0.25">
      <c r="A106" s="18">
        <v>20</v>
      </c>
      <c r="B106" s="73">
        <v>91</v>
      </c>
      <c r="C106" s="20">
        <v>0</v>
      </c>
      <c r="D106" s="103">
        <v>7.85</v>
      </c>
      <c r="E106" s="103">
        <v>3.95</v>
      </c>
      <c r="F106" s="103">
        <v>10.850000000000001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83"/>
        <v>UPDATE `Crossbow` SET `TrainingTime`='91' WHERE `Level`='20';</v>
      </c>
      <c r="S106" t="str">
        <f t="shared" si="83"/>
        <v>UPDATE `Crossbow` SET `MightBonus`='0' WHERE `Level`='20';</v>
      </c>
      <c r="T106" t="str">
        <f t="shared" si="83"/>
        <v>UPDATE `Crossbow` SET `Attack`='7.85' WHERE `Level`='20';</v>
      </c>
      <c r="U106" t="str">
        <f t="shared" si="83"/>
        <v>UPDATE `Crossbow` SET `Defend`='3.95' WHERE `Level`='20';</v>
      </c>
      <c r="V106" t="str">
        <f t="shared" si="83"/>
        <v>UPDATE `Crossbow` SET `Health`='10.85' WHERE `Level`='20';</v>
      </c>
      <c r="W106" t="str">
        <f t="shared" si="83"/>
        <v>UPDATE `Crossbow` SET `FoodCost`='0' WHERE `Level`='20';</v>
      </c>
      <c r="X106" t="str">
        <f t="shared" si="83"/>
        <v>UPDATE `Crossbow` SET `WoodCost`='0' WHERE `Level`='20';</v>
      </c>
      <c r="Y106" t="str">
        <f t="shared" si="83"/>
        <v>UPDATE `Crossbow` SET `StoneCost`='0' WHERE `Level`='20';</v>
      </c>
      <c r="Z106" t="str">
        <f t="shared" si="83"/>
        <v>UPDATE `Crossbow` SET `MetalCost`='0' WHERE `Level`='20';</v>
      </c>
      <c r="AA106" t="str">
        <f t="shared" si="83"/>
        <v>UPDATE `Crossbow` SET `TimeMin`='0' WHERE `Level`='20';</v>
      </c>
      <c r="AB106" t="str">
        <f t="shared" si="83"/>
        <v>UPDATE `Crossbow` SET `TimeInt`='0' WHERE `Level`='20';</v>
      </c>
      <c r="AC106" t="str">
        <f t="shared" si="83"/>
        <v>UPDATE `Crossbow` SET `Required`='' WHERE `Level`='20';</v>
      </c>
      <c r="AD106" t="str">
        <f t="shared" si="83"/>
        <v>UPDATE `Crossbow` SET `Required_ID`='0' WHERE `Level`='20';</v>
      </c>
      <c r="AE106" t="str">
        <f t="shared" si="83"/>
        <v>UPDATE `Crossbow` SET `RequiredLevel`='0' WHERE `Level`='20';</v>
      </c>
      <c r="AK106" t="s">
        <v>396</v>
      </c>
      <c r="AL106" t="str">
        <f t="shared" si="79"/>
        <v>'20',</v>
      </c>
      <c r="AM106" t="str">
        <f t="shared" si="66"/>
        <v>'91',</v>
      </c>
      <c r="AN106" t="str">
        <f t="shared" si="67"/>
        <v>'0',</v>
      </c>
      <c r="AO106" t="str">
        <f t="shared" si="68"/>
        <v>'7.85',</v>
      </c>
      <c r="AP106" t="str">
        <f t="shared" si="69"/>
        <v>'3.95',</v>
      </c>
      <c r="AQ106" t="str">
        <f t="shared" si="70"/>
        <v>'10.85',</v>
      </c>
      <c r="AR106" t="str">
        <f t="shared" si="71"/>
        <v>'0',</v>
      </c>
      <c r="AS106" t="str">
        <f t="shared" si="72"/>
        <v>'0',</v>
      </c>
      <c r="AT106" t="str">
        <f t="shared" si="80"/>
        <v>'0',</v>
      </c>
      <c r="AU106" t="str">
        <f t="shared" si="73"/>
        <v>'0',</v>
      </c>
      <c r="AV106" t="str">
        <f t="shared" si="74"/>
        <v>'0',</v>
      </c>
      <c r="AW106" t="str">
        <f t="shared" si="75"/>
        <v>'0',</v>
      </c>
      <c r="AX106" t="str">
        <f t="shared" si="76"/>
        <v>'',</v>
      </c>
      <c r="AY106" t="str">
        <f t="shared" si="77"/>
        <v>'0',</v>
      </c>
      <c r="AZ106" t="str">
        <f t="shared" si="78"/>
        <v>'0',</v>
      </c>
      <c r="BA106" t="str">
        <f t="shared" si="81"/>
        <v>'0');</v>
      </c>
      <c r="BC10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('20','91','0','7.85','3.95','10.85','0','0','0','0','0','0','','0','0','0');</v>
      </c>
    </row>
    <row r="107" spans="1:55" s="4" customFormat="1" x14ac:dyDescent="0.25">
      <c r="K107" s="122"/>
    </row>
    <row r="108" spans="1:55" s="4" customFormat="1" x14ac:dyDescent="0.25">
      <c r="K108" s="122"/>
    </row>
    <row r="110" spans="1:55" s="21" customFormat="1" x14ac:dyDescent="0.25">
      <c r="A110" s="21" t="s">
        <v>140</v>
      </c>
      <c r="B110" s="21" t="s">
        <v>353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9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362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  <c r="AK112" t="s">
        <v>398</v>
      </c>
    </row>
    <row r="113" spans="1:55" x14ac:dyDescent="0.25">
      <c r="A113" s="18">
        <v>1</v>
      </c>
      <c r="B113" s="73">
        <v>400</v>
      </c>
      <c r="C113" s="20">
        <v>612</v>
      </c>
      <c r="D113" s="103">
        <v>7</v>
      </c>
      <c r="E113" s="103">
        <v>4</v>
      </c>
      <c r="F113" s="103">
        <v>9</v>
      </c>
      <c r="G113" s="95">
        <v>3656</v>
      </c>
      <c r="H113" s="95">
        <v>2750</v>
      </c>
      <c r="I113" s="95">
        <v>3362</v>
      </c>
      <c r="J113" s="95">
        <v>5882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84">CONCATENATE($Q$112,R$112,$Q$113,B113,$Q$114,$A113,$Q$115)</f>
        <v>UPDATE `Bomber` SET `TrainingTime`='400' WHERE `Level`='1';</v>
      </c>
      <c r="S113" t="str">
        <f t="shared" ref="S113:AE128" si="85">CONCATENATE($Q$112,S$112,$Q$113,C113,$Q$114,$A113,$Q$115)</f>
        <v>UPDATE `Bomber` SET `MightBonus`='612' WHERE `Level`='1';</v>
      </c>
      <c r="T113" t="str">
        <f t="shared" si="85"/>
        <v>UPDATE `Bomber` SET `Attack`='7' WHERE `Level`='1';</v>
      </c>
      <c r="U113" t="str">
        <f t="shared" si="85"/>
        <v>UPDATE `Bomber` SET `Defend`='4' WHERE `Level`='1';</v>
      </c>
      <c r="V113" t="str">
        <f t="shared" si="85"/>
        <v>UPDATE `Bomber` SET `Health`='9' WHERE `Level`='1';</v>
      </c>
      <c r="W113" t="str">
        <f t="shared" si="85"/>
        <v>UPDATE `Bomber` SET `FoodCost`='3656' WHERE `Level`='1';</v>
      </c>
      <c r="X113" t="str">
        <f t="shared" si="85"/>
        <v>UPDATE `Bomber` SET `WoodCost`='2750' WHERE `Level`='1';</v>
      </c>
      <c r="Y113" t="str">
        <f t="shared" si="85"/>
        <v>UPDATE `Bomber` SET `StoneCost`='3362' WHERE `Level`='1';</v>
      </c>
      <c r="Z113" t="str">
        <f t="shared" si="85"/>
        <v>UPDATE `Bomber` SET `MetalCost`='5882' WHERE `Level`='1';</v>
      </c>
      <c r="AA113" t="str">
        <f t="shared" si="85"/>
        <v>UPDATE `Bomber` SET `TimeMin`='21m:36' WHERE `Level`='1';</v>
      </c>
      <c r="AB113" t="str">
        <f t="shared" si="85"/>
        <v>UPDATE `Bomber` SET `TimeInt`='1296' WHERE `Level`='1';</v>
      </c>
      <c r="AC113" t="str">
        <f t="shared" si="85"/>
        <v>UPDATE `Bomber` SET `Required`='' WHERE `Level`='1';</v>
      </c>
      <c r="AD113" t="str">
        <f t="shared" si="85"/>
        <v>UPDATE `Bomber` SET `Required_ID`='0' WHERE `Level`='1';</v>
      </c>
      <c r="AE113" t="str">
        <f t="shared" si="85"/>
        <v>UPDATE `Bomber` SET `RequiredLevel`='0' WHERE `Level`='1';</v>
      </c>
      <c r="AK113" t="s">
        <v>398</v>
      </c>
      <c r="AL113" t="str">
        <f>CONCATENATE("'",A113,"',")</f>
        <v>'1',</v>
      </c>
      <c r="AM113" t="str">
        <f t="shared" ref="AM113:AM132" si="86">CONCATENATE("'",B113,"',")</f>
        <v>'400',</v>
      </c>
      <c r="AN113" t="str">
        <f t="shared" ref="AN113:AN132" si="87">CONCATENATE("'",C113,"',")</f>
        <v>'612',</v>
      </c>
      <c r="AO113" t="str">
        <f t="shared" ref="AO113:AO132" si="88">CONCATENATE("'",D113,"',")</f>
        <v>'7',</v>
      </c>
      <c r="AP113" t="str">
        <f t="shared" ref="AP113:AP132" si="89">CONCATENATE("'",E113,"',")</f>
        <v>'4',</v>
      </c>
      <c r="AQ113" t="str">
        <f t="shared" ref="AQ113:AQ132" si="90">CONCATENATE("'",F113,"',")</f>
        <v>'9',</v>
      </c>
      <c r="AR113" t="str">
        <f t="shared" ref="AR113:AR132" si="91">CONCATENATE("'",G113,"',")</f>
        <v>'3656',</v>
      </c>
      <c r="AS113" t="str">
        <f t="shared" ref="AS113:AS132" si="92">CONCATENATE("'",H113,"',")</f>
        <v>'2750',</v>
      </c>
      <c r="AT113" t="str">
        <f>CONCATENATE("'",I113,"',")</f>
        <v>'3362',</v>
      </c>
      <c r="AU113" t="str">
        <f t="shared" ref="AU113:AU132" si="93">CONCATENATE("'",J113,"',")</f>
        <v>'5882',</v>
      </c>
      <c r="AV113" t="str">
        <f t="shared" ref="AV113:AV132" si="94">CONCATENATE("'",K113,"',")</f>
        <v>'21m:36',</v>
      </c>
      <c r="AW113" t="str">
        <f t="shared" ref="AW113:AW132" si="95">CONCATENATE("'",L113,"',")</f>
        <v>'1296',</v>
      </c>
      <c r="AX113" t="str">
        <f t="shared" ref="AX113:AX132" si="96">CONCATENATE("'",M113,"',")</f>
        <v>'',</v>
      </c>
      <c r="AY113" t="str">
        <f t="shared" ref="AY113:AY132" si="97">CONCATENATE("'",N113,"',")</f>
        <v>'0',</v>
      </c>
      <c r="AZ113" t="str">
        <f t="shared" ref="AZ113:AZ132" si="98">CONCATENATE("'",O113,"',")</f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`Bomber`(`Level`, `TrainingTime`, `MightBonus`, `Attack`, `Defend`, `Health`, `FoodCost`, `WoodCost`, `StoneCost`, `MetalCost`, `TimeMin`, `TimeInt`, `Required`, `Required_ID`, `RequiredLevel`, `Unlock_ID`) VALUES ('1','400','612','7','4','9','3656','2750','3362','5882','21m:36','1296','','0','0','0');</v>
      </c>
    </row>
    <row r="114" spans="1:55" x14ac:dyDescent="0.25">
      <c r="A114" s="18">
        <v>2</v>
      </c>
      <c r="B114" s="73">
        <v>393</v>
      </c>
      <c r="C114" s="20">
        <v>1530</v>
      </c>
      <c r="D114" s="103">
        <v>7.15</v>
      </c>
      <c r="E114" s="103">
        <v>4.05</v>
      </c>
      <c r="F114" s="103">
        <v>9.25</v>
      </c>
      <c r="G114" s="95">
        <v>8992</v>
      </c>
      <c r="H114" s="95">
        <v>8684</v>
      </c>
      <c r="I114" s="95">
        <v>8597</v>
      </c>
      <c r="J114" s="95">
        <v>12269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84"/>
        <v>UPDATE `Bomber` SET `TrainingTime`='393' WHERE `Level`='2';</v>
      </c>
      <c r="S114" t="str">
        <f t="shared" si="85"/>
        <v>UPDATE `Bomber` SET `MightBonus`='1530' WHERE `Level`='2';</v>
      </c>
      <c r="T114" t="str">
        <f t="shared" si="85"/>
        <v>UPDATE `Bomber` SET `Attack`='7.15' WHERE `Level`='2';</v>
      </c>
      <c r="U114" t="str">
        <f t="shared" si="85"/>
        <v>UPDATE `Bomber` SET `Defend`='4.05' WHERE `Level`='2';</v>
      </c>
      <c r="V114" t="str">
        <f t="shared" si="85"/>
        <v>UPDATE `Bomber` SET `Health`='9.25' WHERE `Level`='2';</v>
      </c>
      <c r="W114" t="str">
        <f t="shared" si="85"/>
        <v>UPDATE `Bomber` SET `FoodCost`='8992' WHERE `Level`='2';</v>
      </c>
      <c r="X114" t="str">
        <f t="shared" si="85"/>
        <v>UPDATE `Bomber` SET `WoodCost`='8684' WHERE `Level`='2';</v>
      </c>
      <c r="Y114" t="str">
        <f t="shared" si="85"/>
        <v>UPDATE `Bomber` SET `StoneCost`='8597' WHERE `Level`='2';</v>
      </c>
      <c r="Z114" t="str">
        <f t="shared" si="85"/>
        <v>UPDATE `Bomber` SET `MetalCost`='12269' WHERE `Level`='2';</v>
      </c>
      <c r="AA114" t="str">
        <f t="shared" si="85"/>
        <v>UPDATE `Bomber` SET `TimeMin`='54m:00' WHERE `Level`='2';</v>
      </c>
      <c r="AB114" t="str">
        <f t="shared" si="85"/>
        <v>UPDATE `Bomber` SET `TimeInt`='3240' WHERE `Level`='2';</v>
      </c>
      <c r="AC114" t="str">
        <f t="shared" si="85"/>
        <v>UPDATE `Bomber` SET `Required`='' WHERE `Level`='2';</v>
      </c>
      <c r="AD114" t="str">
        <f t="shared" si="85"/>
        <v>UPDATE `Bomber` SET `Required_ID`='0' WHERE `Level`='2';</v>
      </c>
      <c r="AE114" t="str">
        <f t="shared" si="85"/>
        <v>UPDATE `Bomber` SET `RequiredLevel`='0' WHERE `Level`='2';</v>
      </c>
      <c r="AK114" t="s">
        <v>398</v>
      </c>
      <c r="AL114" t="str">
        <f t="shared" ref="AL114:AL132" si="99">CONCATENATE("'",A114,"',")</f>
        <v>'2',</v>
      </c>
      <c r="AM114" t="str">
        <f t="shared" si="86"/>
        <v>'393',</v>
      </c>
      <c r="AN114" t="str">
        <f t="shared" si="87"/>
        <v>'1530',</v>
      </c>
      <c r="AO114" t="str">
        <f t="shared" si="88"/>
        <v>'7.15',</v>
      </c>
      <c r="AP114" t="str">
        <f t="shared" si="89"/>
        <v>'4.05',</v>
      </c>
      <c r="AQ114" t="str">
        <f t="shared" si="90"/>
        <v>'9.25',</v>
      </c>
      <c r="AR114" t="str">
        <f t="shared" si="91"/>
        <v>'8992',</v>
      </c>
      <c r="AS114" t="str">
        <f t="shared" si="92"/>
        <v>'8684',</v>
      </c>
      <c r="AT114" t="str">
        <f t="shared" ref="AT114:AT132" si="100">CONCATENATE("'",I114,"',")</f>
        <v>'8597',</v>
      </c>
      <c r="AU114" t="str">
        <f t="shared" si="93"/>
        <v>'12269',</v>
      </c>
      <c r="AV114" t="str">
        <f t="shared" si="94"/>
        <v>'54m:00',</v>
      </c>
      <c r="AW114" t="str">
        <f t="shared" si="95"/>
        <v>'3240',</v>
      </c>
      <c r="AX114" t="str">
        <f t="shared" si="96"/>
        <v>'',</v>
      </c>
      <c r="AY114" t="str">
        <f t="shared" si="97"/>
        <v>'0',</v>
      </c>
      <c r="AZ114" t="str">
        <f t="shared" si="98"/>
        <v>'0',</v>
      </c>
      <c r="BA114" t="str">
        <f t="shared" ref="BA114:BA132" si="101">CONCATENATE("'",P114,"');")</f>
        <v>'0');</v>
      </c>
      <c r="BC114" t="str">
        <f t="shared" ref="BC114:BC132" si="102">CONCATENATE(AK114,AL114,AM114,AN114,AO114,AP114,AQ114,AR114,AS114,AT114,AU114,AV114,AW114,AX114,AY114,AZ114,BA114)</f>
        <v>INSERT INTO `Bomber`(`Level`, `TrainingTime`, `MightBonus`, `Attack`, `Defend`, `Health`, `FoodCost`, `WoodCost`, `StoneCost`, `MetalCost`, `TimeMin`, `TimeInt`, `Required`, `Required_ID`, `RequiredLevel`, `Unlock_ID`) VALUES ('2','393','1530','7.15','4.05','9.25','8992','8684','8597','12269','54m:00','3240','','0','0','0');</v>
      </c>
    </row>
    <row r="115" spans="1:55" x14ac:dyDescent="0.25">
      <c r="A115" s="18">
        <v>3</v>
      </c>
      <c r="B115" s="73">
        <v>386</v>
      </c>
      <c r="C115" s="20">
        <v>2448</v>
      </c>
      <c r="D115" s="103">
        <v>7.3000000000000007</v>
      </c>
      <c r="E115" s="103">
        <v>4.0999999999999996</v>
      </c>
      <c r="F115" s="103">
        <v>9.4499999999999993</v>
      </c>
      <c r="G115" s="95">
        <v>14212</v>
      </c>
      <c r="H115" s="95">
        <v>14009</v>
      </c>
      <c r="I115" s="95">
        <v>13723</v>
      </c>
      <c r="J115" s="95">
        <v>19598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84"/>
        <v>UPDATE `Bomber` SET `TrainingTime`='386' WHERE `Level`='3';</v>
      </c>
      <c r="S115" t="str">
        <f t="shared" si="85"/>
        <v>UPDATE `Bomber` SET `MightBonus`='2448' WHERE `Level`='3';</v>
      </c>
      <c r="T115" t="str">
        <f t="shared" si="85"/>
        <v>UPDATE `Bomber` SET `Attack`='7.3' WHERE `Level`='3';</v>
      </c>
      <c r="U115" t="str">
        <f t="shared" si="85"/>
        <v>UPDATE `Bomber` SET `Defend`='4.1' WHERE `Level`='3';</v>
      </c>
      <c r="V115" t="str">
        <f t="shared" si="85"/>
        <v>UPDATE `Bomber` SET `Health`='9.45' WHERE `Level`='3';</v>
      </c>
      <c r="W115" t="str">
        <f t="shared" si="85"/>
        <v>UPDATE `Bomber` SET `FoodCost`='14212' WHERE `Level`='3';</v>
      </c>
      <c r="X115" t="str">
        <f t="shared" si="85"/>
        <v>UPDATE `Bomber` SET `WoodCost`='14009' WHERE `Level`='3';</v>
      </c>
      <c r="Y115" t="str">
        <f t="shared" si="85"/>
        <v>UPDATE `Bomber` SET `StoneCost`='13723' WHERE `Level`='3';</v>
      </c>
      <c r="Z115" t="str">
        <f t="shared" si="85"/>
        <v>UPDATE `Bomber` SET `MetalCost`='19598' WHERE `Level`='3';</v>
      </c>
      <c r="AA115" t="str">
        <f t="shared" si="85"/>
        <v>UPDATE `Bomber` SET `TimeMin`='1h:26m:24' WHERE `Level`='3';</v>
      </c>
      <c r="AB115" t="str">
        <f t="shared" si="85"/>
        <v>UPDATE `Bomber` SET `TimeInt`='5184' WHERE `Level`='3';</v>
      </c>
      <c r="AC115" t="str">
        <f t="shared" si="85"/>
        <v>UPDATE `Bomber` SET `Required`='' WHERE `Level`='3';</v>
      </c>
      <c r="AD115" t="str">
        <f t="shared" si="85"/>
        <v>UPDATE `Bomber` SET `Required_ID`='0' WHERE `Level`='3';</v>
      </c>
      <c r="AE115" t="str">
        <f t="shared" si="85"/>
        <v>UPDATE `Bomber` SET `RequiredLevel`='0' WHERE `Level`='3';</v>
      </c>
      <c r="AK115" t="s">
        <v>398</v>
      </c>
      <c r="AL115" t="str">
        <f t="shared" si="99"/>
        <v>'3',</v>
      </c>
      <c r="AM115" t="str">
        <f t="shared" si="86"/>
        <v>'386',</v>
      </c>
      <c r="AN115" t="str">
        <f t="shared" si="87"/>
        <v>'2448',</v>
      </c>
      <c r="AO115" t="str">
        <f t="shared" si="88"/>
        <v>'7.3',</v>
      </c>
      <c r="AP115" t="str">
        <f t="shared" si="89"/>
        <v>'4.1',</v>
      </c>
      <c r="AQ115" t="str">
        <f t="shared" si="90"/>
        <v>'9.45',</v>
      </c>
      <c r="AR115" t="str">
        <f t="shared" si="91"/>
        <v>'14212',</v>
      </c>
      <c r="AS115" t="str">
        <f t="shared" si="92"/>
        <v>'14009',</v>
      </c>
      <c r="AT115" t="str">
        <f t="shared" si="100"/>
        <v>'13723',</v>
      </c>
      <c r="AU115" t="str">
        <f t="shared" si="93"/>
        <v>'19598',</v>
      </c>
      <c r="AV115" t="str">
        <f t="shared" si="94"/>
        <v>'1h:26m:24',</v>
      </c>
      <c r="AW115" t="str">
        <f t="shared" si="95"/>
        <v>'5184',</v>
      </c>
      <c r="AX115" t="str">
        <f t="shared" si="96"/>
        <v>'',</v>
      </c>
      <c r="AY115" t="str">
        <f t="shared" si="97"/>
        <v>'0',</v>
      </c>
      <c r="AZ115" t="str">
        <f t="shared" si="98"/>
        <v>'0',</v>
      </c>
      <c r="BA115" t="str">
        <f t="shared" si="101"/>
        <v>'0');</v>
      </c>
      <c r="BC11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('3','386','2448','7.3','4.1','9.45','14212','14009','13723','19598','1h:26m:24','5184','','0','0','0');</v>
      </c>
    </row>
    <row r="116" spans="1:55" x14ac:dyDescent="0.25">
      <c r="A116" s="18">
        <v>4</v>
      </c>
      <c r="B116" s="73">
        <v>379</v>
      </c>
      <c r="C116" s="20">
        <v>6120</v>
      </c>
      <c r="D116" s="103">
        <v>7.4499999999999993</v>
      </c>
      <c r="E116" s="103">
        <v>4.1500000000000004</v>
      </c>
      <c r="F116" s="103">
        <v>9.6499999999999986</v>
      </c>
      <c r="G116" s="95">
        <v>35005</v>
      </c>
      <c r="H116" s="95">
        <v>33329</v>
      </c>
      <c r="I116" s="95">
        <v>34235</v>
      </c>
      <c r="J116" s="95">
        <v>50723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84"/>
        <v>UPDATE `Bomber` SET `TrainingTime`='379' WHERE `Level`='4';</v>
      </c>
      <c r="S116" t="str">
        <f t="shared" si="85"/>
        <v>UPDATE `Bomber` SET `MightBonus`='6120' WHERE `Level`='4';</v>
      </c>
      <c r="T116" t="str">
        <f t="shared" si="85"/>
        <v>UPDATE `Bomber` SET `Attack`='7.45' WHERE `Level`='4';</v>
      </c>
      <c r="U116" t="str">
        <f t="shared" si="85"/>
        <v>UPDATE `Bomber` SET `Defend`='4.15' WHERE `Level`='4';</v>
      </c>
      <c r="V116" t="str">
        <f t="shared" si="85"/>
        <v>UPDATE `Bomber` SET `Health`='9.65' WHERE `Level`='4';</v>
      </c>
      <c r="W116" t="str">
        <f t="shared" si="85"/>
        <v>UPDATE `Bomber` SET `FoodCost`='35005' WHERE `Level`='4';</v>
      </c>
      <c r="X116" t="str">
        <f t="shared" si="85"/>
        <v>UPDATE `Bomber` SET `WoodCost`='33329' WHERE `Level`='4';</v>
      </c>
      <c r="Y116" t="str">
        <f t="shared" si="85"/>
        <v>UPDATE `Bomber` SET `StoneCost`='34235' WHERE `Level`='4';</v>
      </c>
      <c r="Z116" t="str">
        <f t="shared" si="85"/>
        <v>UPDATE `Bomber` SET `MetalCost`='50723' WHERE `Level`='4';</v>
      </c>
      <c r="AA116" t="str">
        <f t="shared" si="85"/>
        <v>UPDATE `Bomber` SET `TimeMin`='3h:36m:00' WHERE `Level`='4';</v>
      </c>
      <c r="AB116" t="str">
        <f t="shared" si="85"/>
        <v>UPDATE `Bomber` SET `TimeInt`='12960' WHERE `Level`='4';</v>
      </c>
      <c r="AC116" t="str">
        <f t="shared" si="85"/>
        <v>UPDATE `Bomber` SET `Required`='' WHERE `Level`='4';</v>
      </c>
      <c r="AD116" t="str">
        <f t="shared" si="85"/>
        <v>UPDATE `Bomber` SET `Required_ID`='0' WHERE `Level`='4';</v>
      </c>
      <c r="AE116" t="str">
        <f t="shared" si="85"/>
        <v>UPDATE `Bomber` SET `RequiredLevel`='0' WHERE `Level`='4';</v>
      </c>
      <c r="AK116" t="s">
        <v>398</v>
      </c>
      <c r="AL116" t="str">
        <f t="shared" si="99"/>
        <v>'4',</v>
      </c>
      <c r="AM116" t="str">
        <f t="shared" si="86"/>
        <v>'379',</v>
      </c>
      <c r="AN116" t="str">
        <f t="shared" si="87"/>
        <v>'6120',</v>
      </c>
      <c r="AO116" t="str">
        <f t="shared" si="88"/>
        <v>'7.45',</v>
      </c>
      <c r="AP116" t="str">
        <f t="shared" si="89"/>
        <v>'4.15',</v>
      </c>
      <c r="AQ116" t="str">
        <f t="shared" si="90"/>
        <v>'9.65',</v>
      </c>
      <c r="AR116" t="str">
        <f t="shared" si="91"/>
        <v>'35005',</v>
      </c>
      <c r="AS116" t="str">
        <f t="shared" si="92"/>
        <v>'33329',</v>
      </c>
      <c r="AT116" t="str">
        <f t="shared" si="100"/>
        <v>'34235',</v>
      </c>
      <c r="AU116" t="str">
        <f t="shared" si="93"/>
        <v>'50723',</v>
      </c>
      <c r="AV116" t="str">
        <f t="shared" si="94"/>
        <v>'3h:36m:00',</v>
      </c>
      <c r="AW116" t="str">
        <f t="shared" si="95"/>
        <v>'12960',</v>
      </c>
      <c r="AX116" t="str">
        <f t="shared" si="96"/>
        <v>'',</v>
      </c>
      <c r="AY116" t="str">
        <f t="shared" si="97"/>
        <v>'0',</v>
      </c>
      <c r="AZ116" t="str">
        <f t="shared" si="98"/>
        <v>'0',</v>
      </c>
      <c r="BA116" t="str">
        <f t="shared" si="101"/>
        <v>'0');</v>
      </c>
      <c r="BC11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('4','379','6120','7.45','4.15','9.65','35005','33329','34235','50723','3h:36m:00','12960','','0','0','0');</v>
      </c>
    </row>
    <row r="117" spans="1:55" x14ac:dyDescent="0.25">
      <c r="A117" s="18">
        <v>5</v>
      </c>
      <c r="B117" s="73">
        <v>372</v>
      </c>
      <c r="C117" s="20">
        <v>9180</v>
      </c>
      <c r="D117" s="103">
        <v>7.6</v>
      </c>
      <c r="E117" s="103">
        <v>4.2</v>
      </c>
      <c r="F117" s="103">
        <v>9.8500000000000014</v>
      </c>
      <c r="G117" s="95">
        <v>52408</v>
      </c>
      <c r="H117" s="95">
        <v>50957</v>
      </c>
      <c r="I117" s="95">
        <v>51239</v>
      </c>
      <c r="J117" s="95">
        <v>75161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84"/>
        <v>UPDATE `Bomber` SET `TrainingTime`='372' WHERE `Level`='5';</v>
      </c>
      <c r="S117" t="str">
        <f t="shared" si="85"/>
        <v>UPDATE `Bomber` SET `MightBonus`='9180' WHERE `Level`='5';</v>
      </c>
      <c r="T117" t="str">
        <f t="shared" si="85"/>
        <v>UPDATE `Bomber` SET `Attack`='7.6' WHERE `Level`='5';</v>
      </c>
      <c r="U117" t="str">
        <f t="shared" si="85"/>
        <v>UPDATE `Bomber` SET `Defend`='4.2' WHERE `Level`='5';</v>
      </c>
      <c r="V117" t="str">
        <f t="shared" si="85"/>
        <v>UPDATE `Bomber` SET `Health`='9.85' WHERE `Level`='5';</v>
      </c>
      <c r="W117" t="str">
        <f t="shared" si="85"/>
        <v>UPDATE `Bomber` SET `FoodCost`='52408' WHERE `Level`='5';</v>
      </c>
      <c r="X117" t="str">
        <f t="shared" si="85"/>
        <v>UPDATE `Bomber` SET `WoodCost`='50957' WHERE `Level`='5';</v>
      </c>
      <c r="Y117" t="str">
        <f t="shared" si="85"/>
        <v>UPDATE `Bomber` SET `StoneCost`='51239' WHERE `Level`='5';</v>
      </c>
      <c r="Z117" t="str">
        <f t="shared" si="85"/>
        <v>UPDATE `Bomber` SET `MetalCost`='75161' WHERE `Level`='5';</v>
      </c>
      <c r="AA117" t="str">
        <f t="shared" si="85"/>
        <v>UPDATE `Bomber` SET `TimeMin`='5h:24m:00' WHERE `Level`='5';</v>
      </c>
      <c r="AB117" t="str">
        <f t="shared" si="85"/>
        <v>UPDATE `Bomber` SET `TimeInt`='19440' WHERE `Level`='5';</v>
      </c>
      <c r="AC117" t="str">
        <f t="shared" si="85"/>
        <v>UPDATE `Bomber` SET `Required`='' WHERE `Level`='5';</v>
      </c>
      <c r="AD117" t="str">
        <f t="shared" si="85"/>
        <v>UPDATE `Bomber` SET `Required_ID`='0' WHERE `Level`='5';</v>
      </c>
      <c r="AE117" t="str">
        <f t="shared" si="85"/>
        <v>UPDATE `Bomber` SET `RequiredLevel`='0' WHERE `Level`='5';</v>
      </c>
      <c r="AK117" t="s">
        <v>398</v>
      </c>
      <c r="AL117" t="str">
        <f t="shared" si="99"/>
        <v>'5',</v>
      </c>
      <c r="AM117" t="str">
        <f t="shared" si="86"/>
        <v>'372',</v>
      </c>
      <c r="AN117" t="str">
        <f t="shared" si="87"/>
        <v>'9180',</v>
      </c>
      <c r="AO117" t="str">
        <f t="shared" si="88"/>
        <v>'7.6',</v>
      </c>
      <c r="AP117" t="str">
        <f t="shared" si="89"/>
        <v>'4.2',</v>
      </c>
      <c r="AQ117" t="str">
        <f t="shared" si="90"/>
        <v>'9.85',</v>
      </c>
      <c r="AR117" t="str">
        <f t="shared" si="91"/>
        <v>'52408',</v>
      </c>
      <c r="AS117" t="str">
        <f t="shared" si="92"/>
        <v>'50957',</v>
      </c>
      <c r="AT117" t="str">
        <f t="shared" si="100"/>
        <v>'51239',</v>
      </c>
      <c r="AU117" t="str">
        <f t="shared" si="93"/>
        <v>'75161',</v>
      </c>
      <c r="AV117" t="str">
        <f t="shared" si="94"/>
        <v>'5h:24m:00',</v>
      </c>
      <c r="AW117" t="str">
        <f t="shared" si="95"/>
        <v>'19440',</v>
      </c>
      <c r="AX117" t="str">
        <f t="shared" si="96"/>
        <v>'',</v>
      </c>
      <c r="AY117" t="str">
        <f t="shared" si="97"/>
        <v>'0',</v>
      </c>
      <c r="AZ117" t="str">
        <f t="shared" si="98"/>
        <v>'0',</v>
      </c>
      <c r="BA117" t="str">
        <f t="shared" si="101"/>
        <v>'0');</v>
      </c>
      <c r="BC11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('5','372','9180','7.6','4.2','9.85','52408','50957','51239','75161','5h:24m:00','19440','','0','0','0');</v>
      </c>
    </row>
    <row r="118" spans="1:55" x14ac:dyDescent="0.25">
      <c r="A118" s="18">
        <v>6</v>
      </c>
      <c r="B118" s="73">
        <v>365</v>
      </c>
      <c r="C118" s="20">
        <v>18360</v>
      </c>
      <c r="D118" s="103">
        <v>7.75</v>
      </c>
      <c r="E118" s="103">
        <v>4.25</v>
      </c>
      <c r="F118" s="103">
        <v>10.050000000000001</v>
      </c>
      <c r="G118" s="95">
        <v>104705</v>
      </c>
      <c r="H118" s="95">
        <v>101146</v>
      </c>
      <c r="I118" s="95">
        <v>106207</v>
      </c>
      <c r="J118" s="95">
        <v>147211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84"/>
        <v>UPDATE `Bomber` SET `TrainingTime`='365' WHERE `Level`='6';</v>
      </c>
      <c r="S118" t="str">
        <f t="shared" si="85"/>
        <v>UPDATE `Bomber` SET `MightBonus`='18360' WHERE `Level`='6';</v>
      </c>
      <c r="T118" t="str">
        <f t="shared" si="85"/>
        <v>UPDATE `Bomber` SET `Attack`='7.75' WHERE `Level`='6';</v>
      </c>
      <c r="U118" t="str">
        <f t="shared" si="85"/>
        <v>UPDATE `Bomber` SET `Defend`='4.25' WHERE `Level`='6';</v>
      </c>
      <c r="V118" t="str">
        <f t="shared" si="85"/>
        <v>UPDATE `Bomber` SET `Health`='10.05' WHERE `Level`='6';</v>
      </c>
      <c r="W118" t="str">
        <f t="shared" si="85"/>
        <v>UPDATE `Bomber` SET `FoodCost`='104705' WHERE `Level`='6';</v>
      </c>
      <c r="X118" t="str">
        <f t="shared" si="85"/>
        <v>UPDATE `Bomber` SET `WoodCost`='101146' WHERE `Level`='6';</v>
      </c>
      <c r="Y118" t="str">
        <f t="shared" si="85"/>
        <v>UPDATE `Bomber` SET `StoneCost`='106207' WHERE `Level`='6';</v>
      </c>
      <c r="Z118" t="str">
        <f t="shared" si="85"/>
        <v>UPDATE `Bomber` SET `MetalCost`='147211' WHERE `Level`='6';</v>
      </c>
      <c r="AA118" t="str">
        <f t="shared" si="85"/>
        <v>UPDATE `Bomber` SET `TimeMin`='10h:48m:00' WHERE `Level`='6';</v>
      </c>
      <c r="AB118" t="str">
        <f t="shared" si="85"/>
        <v>UPDATE `Bomber` SET `TimeInt`='38880' WHERE `Level`='6';</v>
      </c>
      <c r="AC118" t="str">
        <f t="shared" si="85"/>
        <v>UPDATE `Bomber` SET `Required`='' WHERE `Level`='6';</v>
      </c>
      <c r="AD118" t="str">
        <f t="shared" si="85"/>
        <v>UPDATE `Bomber` SET `Required_ID`='0' WHERE `Level`='6';</v>
      </c>
      <c r="AE118" t="str">
        <f t="shared" si="85"/>
        <v>UPDATE `Bomber` SET `RequiredLevel`='0' WHERE `Level`='6';</v>
      </c>
      <c r="AK118" t="s">
        <v>398</v>
      </c>
      <c r="AL118" t="str">
        <f t="shared" si="99"/>
        <v>'6',</v>
      </c>
      <c r="AM118" t="str">
        <f t="shared" si="86"/>
        <v>'365',</v>
      </c>
      <c r="AN118" t="str">
        <f t="shared" si="87"/>
        <v>'18360',</v>
      </c>
      <c r="AO118" t="str">
        <f t="shared" si="88"/>
        <v>'7.75',</v>
      </c>
      <c r="AP118" t="str">
        <f t="shared" si="89"/>
        <v>'4.25',</v>
      </c>
      <c r="AQ118" t="str">
        <f t="shared" si="90"/>
        <v>'10.05',</v>
      </c>
      <c r="AR118" t="str">
        <f t="shared" si="91"/>
        <v>'104705',</v>
      </c>
      <c r="AS118" t="str">
        <f t="shared" si="92"/>
        <v>'101146',</v>
      </c>
      <c r="AT118" t="str">
        <f t="shared" si="100"/>
        <v>'106207',</v>
      </c>
      <c r="AU118" t="str">
        <f t="shared" si="93"/>
        <v>'147211',</v>
      </c>
      <c r="AV118" t="str">
        <f t="shared" si="94"/>
        <v>'10h:48m:00',</v>
      </c>
      <c r="AW118" t="str">
        <f t="shared" si="95"/>
        <v>'38880',</v>
      </c>
      <c r="AX118" t="str">
        <f t="shared" si="96"/>
        <v>'',</v>
      </c>
      <c r="AY118" t="str">
        <f t="shared" si="97"/>
        <v>'0',</v>
      </c>
      <c r="AZ118" t="str">
        <f t="shared" si="98"/>
        <v>'0',</v>
      </c>
      <c r="BA118" t="str">
        <f t="shared" si="101"/>
        <v>'0');</v>
      </c>
      <c r="BC11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('6','365','18360','7.75','4.25','10.05','104705','101146','106207','147211','10h:48m:00','38880','','0','0','0');</v>
      </c>
    </row>
    <row r="119" spans="1:55" x14ac:dyDescent="0.25">
      <c r="A119" s="18">
        <v>7</v>
      </c>
      <c r="B119" s="73">
        <v>358</v>
      </c>
      <c r="C119" s="20">
        <v>27540</v>
      </c>
      <c r="D119" s="103">
        <v>7.9</v>
      </c>
      <c r="E119" s="103">
        <v>4.3</v>
      </c>
      <c r="F119" s="103">
        <v>10.25</v>
      </c>
      <c r="G119" s="95">
        <v>161321</v>
      </c>
      <c r="H119" s="95">
        <v>149983</v>
      </c>
      <c r="I119" s="95">
        <v>153886</v>
      </c>
      <c r="J119" s="95">
        <v>223582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84"/>
        <v>UPDATE `Bomber` SET `TrainingTime`='358' WHERE `Level`='7';</v>
      </c>
      <c r="S119" t="str">
        <f t="shared" si="85"/>
        <v>UPDATE `Bomber` SET `MightBonus`='27540' WHERE `Level`='7';</v>
      </c>
      <c r="T119" t="str">
        <f t="shared" si="85"/>
        <v>UPDATE `Bomber` SET `Attack`='7.9' WHERE `Level`='7';</v>
      </c>
      <c r="U119" t="str">
        <f t="shared" si="85"/>
        <v>UPDATE `Bomber` SET `Defend`='4.3' WHERE `Level`='7';</v>
      </c>
      <c r="V119" t="str">
        <f t="shared" si="85"/>
        <v>UPDATE `Bomber` SET `Health`='10.25' WHERE `Level`='7';</v>
      </c>
      <c r="W119" t="str">
        <f t="shared" si="85"/>
        <v>UPDATE `Bomber` SET `FoodCost`='161321' WHERE `Level`='7';</v>
      </c>
      <c r="X119" t="str">
        <f t="shared" si="85"/>
        <v>UPDATE `Bomber` SET `WoodCost`='149983' WHERE `Level`='7';</v>
      </c>
      <c r="Y119" t="str">
        <f t="shared" si="85"/>
        <v>UPDATE `Bomber` SET `StoneCost`='153886' WHERE `Level`='7';</v>
      </c>
      <c r="Z119" t="str">
        <f t="shared" si="85"/>
        <v>UPDATE `Bomber` SET `MetalCost`='223582' WHERE `Level`='7';</v>
      </c>
      <c r="AA119" t="str">
        <f t="shared" si="85"/>
        <v>UPDATE `Bomber` SET `TimeMin`='16h:12m:00' WHERE `Level`='7';</v>
      </c>
      <c r="AB119" t="str">
        <f t="shared" si="85"/>
        <v>UPDATE `Bomber` SET `TimeInt`='58320' WHERE `Level`='7';</v>
      </c>
      <c r="AC119" t="str">
        <f t="shared" si="85"/>
        <v>UPDATE `Bomber` SET `Required`='' WHERE `Level`='7';</v>
      </c>
      <c r="AD119" t="str">
        <f t="shared" si="85"/>
        <v>UPDATE `Bomber` SET `Required_ID`='0' WHERE `Level`='7';</v>
      </c>
      <c r="AE119" t="str">
        <f t="shared" si="85"/>
        <v>UPDATE `Bomber` SET `RequiredLevel`='0' WHERE `Level`='7';</v>
      </c>
      <c r="AK119" t="s">
        <v>398</v>
      </c>
      <c r="AL119" t="str">
        <f t="shared" si="99"/>
        <v>'7',</v>
      </c>
      <c r="AM119" t="str">
        <f t="shared" si="86"/>
        <v>'358',</v>
      </c>
      <c r="AN119" t="str">
        <f t="shared" si="87"/>
        <v>'27540',</v>
      </c>
      <c r="AO119" t="str">
        <f t="shared" si="88"/>
        <v>'7.9',</v>
      </c>
      <c r="AP119" t="str">
        <f t="shared" si="89"/>
        <v>'4.3',</v>
      </c>
      <c r="AQ119" t="str">
        <f t="shared" si="90"/>
        <v>'10.25',</v>
      </c>
      <c r="AR119" t="str">
        <f t="shared" si="91"/>
        <v>'161321',</v>
      </c>
      <c r="AS119" t="str">
        <f t="shared" si="92"/>
        <v>'149983',</v>
      </c>
      <c r="AT119" t="str">
        <f t="shared" si="100"/>
        <v>'153886',</v>
      </c>
      <c r="AU119" t="str">
        <f t="shared" si="93"/>
        <v>'223582',</v>
      </c>
      <c r="AV119" t="str">
        <f t="shared" si="94"/>
        <v>'16h:12m:00',</v>
      </c>
      <c r="AW119" t="str">
        <f t="shared" si="95"/>
        <v>'58320',</v>
      </c>
      <c r="AX119" t="str">
        <f t="shared" si="96"/>
        <v>'',</v>
      </c>
      <c r="AY119" t="str">
        <f t="shared" si="97"/>
        <v>'0',</v>
      </c>
      <c r="AZ119" t="str">
        <f t="shared" si="98"/>
        <v>'0',</v>
      </c>
      <c r="BA119" t="str">
        <f t="shared" si="101"/>
        <v>'0');</v>
      </c>
      <c r="BC11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('7','358','27540','7.9','4.3','10.25','161321','149983','153886','223582','16h:12m:00','58320','','0','0','0');</v>
      </c>
    </row>
    <row r="120" spans="1:55" x14ac:dyDescent="0.25">
      <c r="A120" s="18">
        <v>8</v>
      </c>
      <c r="B120" s="73">
        <v>351</v>
      </c>
      <c r="C120" s="20">
        <v>68850</v>
      </c>
      <c r="D120" s="103">
        <v>8.0500000000000007</v>
      </c>
      <c r="E120" s="103">
        <v>4.3499999999999996</v>
      </c>
      <c r="F120" s="103">
        <v>10.45</v>
      </c>
      <c r="G120" s="95">
        <v>409754</v>
      </c>
      <c r="H120" s="95">
        <v>372587</v>
      </c>
      <c r="I120" s="95">
        <v>385718</v>
      </c>
      <c r="J120" s="95">
        <v>553478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84"/>
        <v>UPDATE `Bomber` SET `TrainingTime`='351' WHERE `Level`='8';</v>
      </c>
      <c r="S120" t="str">
        <f t="shared" si="85"/>
        <v>UPDATE `Bomber` SET `MightBonus`='68850' WHERE `Level`='8';</v>
      </c>
      <c r="T120" t="str">
        <f t="shared" si="85"/>
        <v>UPDATE `Bomber` SET `Attack`='8.05' WHERE `Level`='8';</v>
      </c>
      <c r="U120" t="str">
        <f t="shared" si="85"/>
        <v>UPDATE `Bomber` SET `Defend`='4.35' WHERE `Level`='8';</v>
      </c>
      <c r="V120" t="str">
        <f t="shared" si="85"/>
        <v>UPDATE `Bomber` SET `Health`='10.45' WHERE `Level`='8';</v>
      </c>
      <c r="W120" t="str">
        <f t="shared" si="85"/>
        <v>UPDATE `Bomber` SET `FoodCost`='409754' WHERE `Level`='8';</v>
      </c>
      <c r="X120" t="str">
        <f t="shared" si="85"/>
        <v>UPDATE `Bomber` SET `WoodCost`='372587' WHERE `Level`='8';</v>
      </c>
      <c r="Y120" t="str">
        <f t="shared" si="85"/>
        <v>UPDATE `Bomber` SET `StoneCost`='385718' WHERE `Level`='8';</v>
      </c>
      <c r="Z120" t="str">
        <f t="shared" si="85"/>
        <v>UPDATE `Bomber` SET `MetalCost`='553478' WHERE `Level`='8';</v>
      </c>
      <c r="AA120" t="str">
        <f t="shared" si="85"/>
        <v>UPDATE `Bomber` SET `TimeMin`='1d 16h:30m:00' WHERE `Level`='8';</v>
      </c>
      <c r="AB120" t="str">
        <f t="shared" si="85"/>
        <v>UPDATE `Bomber` SET `TimeInt`='145800' WHERE `Level`='8';</v>
      </c>
      <c r="AC120" t="str">
        <f t="shared" si="85"/>
        <v>UPDATE `Bomber` SET `Required`='' WHERE `Level`='8';</v>
      </c>
      <c r="AD120" t="str">
        <f t="shared" si="85"/>
        <v>UPDATE `Bomber` SET `Required_ID`='0' WHERE `Level`='8';</v>
      </c>
      <c r="AE120" t="str">
        <f t="shared" si="85"/>
        <v>UPDATE `Bomber` SET `RequiredLevel`='0' WHERE `Level`='8';</v>
      </c>
      <c r="AK120" t="s">
        <v>398</v>
      </c>
      <c r="AL120" t="str">
        <f t="shared" si="99"/>
        <v>'8',</v>
      </c>
      <c r="AM120" t="str">
        <f t="shared" si="86"/>
        <v>'351',</v>
      </c>
      <c r="AN120" t="str">
        <f t="shared" si="87"/>
        <v>'68850',</v>
      </c>
      <c r="AO120" t="str">
        <f t="shared" si="88"/>
        <v>'8.05',</v>
      </c>
      <c r="AP120" t="str">
        <f t="shared" si="89"/>
        <v>'4.35',</v>
      </c>
      <c r="AQ120" t="str">
        <f t="shared" si="90"/>
        <v>'10.45',</v>
      </c>
      <c r="AR120" t="str">
        <f t="shared" si="91"/>
        <v>'409754',</v>
      </c>
      <c r="AS120" t="str">
        <f t="shared" si="92"/>
        <v>'372587',</v>
      </c>
      <c r="AT120" t="str">
        <f t="shared" si="100"/>
        <v>'385718',</v>
      </c>
      <c r="AU120" t="str">
        <f t="shared" si="93"/>
        <v>'553478',</v>
      </c>
      <c r="AV120" t="str">
        <f t="shared" si="94"/>
        <v>'1d 16h:30m:00',</v>
      </c>
      <c r="AW120" t="str">
        <f t="shared" si="95"/>
        <v>'145800',</v>
      </c>
      <c r="AX120" t="str">
        <f t="shared" si="96"/>
        <v>'',</v>
      </c>
      <c r="AY120" t="str">
        <f t="shared" si="97"/>
        <v>'0',</v>
      </c>
      <c r="AZ120" t="str">
        <f t="shared" si="98"/>
        <v>'0',</v>
      </c>
      <c r="BA120" t="str">
        <f t="shared" si="101"/>
        <v>'0');</v>
      </c>
      <c r="BC12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('8','351','68850','8.05','4.35','10.45','409754','372587','385718','553478','1d 16h:30m:00','145800','','0','0','0');</v>
      </c>
    </row>
    <row r="121" spans="1:55" x14ac:dyDescent="0.25">
      <c r="A121" s="18">
        <v>9</v>
      </c>
      <c r="B121" s="73">
        <v>344</v>
      </c>
      <c r="C121" s="20">
        <v>103275</v>
      </c>
      <c r="D121" s="103">
        <v>8.1999999999999993</v>
      </c>
      <c r="E121" s="103">
        <v>4.4000000000000004</v>
      </c>
      <c r="F121" s="103">
        <v>10.649999999999999</v>
      </c>
      <c r="G121" s="95">
        <v>623531</v>
      </c>
      <c r="H121" s="95">
        <v>558767</v>
      </c>
      <c r="I121" s="95">
        <v>576932</v>
      </c>
      <c r="J121" s="95">
        <v>822992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84"/>
        <v>UPDATE `Bomber` SET `TrainingTime`='344' WHERE `Level`='9';</v>
      </c>
      <c r="S121" t="str">
        <f t="shared" si="85"/>
        <v>UPDATE `Bomber` SET `MightBonus`='103275' WHERE `Level`='9';</v>
      </c>
      <c r="T121" t="str">
        <f t="shared" si="85"/>
        <v>UPDATE `Bomber` SET `Attack`='8.2' WHERE `Level`='9';</v>
      </c>
      <c r="U121" t="str">
        <f t="shared" si="85"/>
        <v>UPDATE `Bomber` SET `Defend`='4.4' WHERE `Level`='9';</v>
      </c>
      <c r="V121" t="str">
        <f t="shared" si="85"/>
        <v>UPDATE `Bomber` SET `Health`='10.65' WHERE `Level`='9';</v>
      </c>
      <c r="W121" t="str">
        <f t="shared" si="85"/>
        <v>UPDATE `Bomber` SET `FoodCost`='623531' WHERE `Level`='9';</v>
      </c>
      <c r="X121" t="str">
        <f t="shared" si="85"/>
        <v>UPDATE `Bomber` SET `WoodCost`='558767' WHERE `Level`='9';</v>
      </c>
      <c r="Y121" t="str">
        <f t="shared" si="85"/>
        <v>UPDATE `Bomber` SET `StoneCost`='576932' WHERE `Level`='9';</v>
      </c>
      <c r="Z121" t="str">
        <f t="shared" si="85"/>
        <v>UPDATE `Bomber` SET `MetalCost`='822992' WHERE `Level`='9';</v>
      </c>
      <c r="AA121" t="str">
        <f t="shared" si="85"/>
        <v>UPDATE `Bomber` SET `TimeMin`='2d 12h:45m:00' WHERE `Level`='9';</v>
      </c>
      <c r="AB121" t="str">
        <f t="shared" si="85"/>
        <v>UPDATE `Bomber` SET `TimeInt`='218700' WHERE `Level`='9';</v>
      </c>
      <c r="AC121" t="str">
        <f t="shared" si="85"/>
        <v>UPDATE `Bomber` SET `Required`='' WHERE `Level`='9';</v>
      </c>
      <c r="AD121" t="str">
        <f t="shared" si="85"/>
        <v>UPDATE `Bomber` SET `Required_ID`='0' WHERE `Level`='9';</v>
      </c>
      <c r="AE121" t="str">
        <f t="shared" si="85"/>
        <v>UPDATE `Bomber` SET `RequiredLevel`='0' WHERE `Level`='9';</v>
      </c>
      <c r="AK121" t="s">
        <v>398</v>
      </c>
      <c r="AL121" t="str">
        <f t="shared" si="99"/>
        <v>'9',</v>
      </c>
      <c r="AM121" t="str">
        <f t="shared" si="86"/>
        <v>'344',</v>
      </c>
      <c r="AN121" t="str">
        <f t="shared" si="87"/>
        <v>'103275',</v>
      </c>
      <c r="AO121" t="str">
        <f t="shared" si="88"/>
        <v>'8.2',</v>
      </c>
      <c r="AP121" t="str">
        <f t="shared" si="89"/>
        <v>'4.4',</v>
      </c>
      <c r="AQ121" t="str">
        <f t="shared" si="90"/>
        <v>'10.65',</v>
      </c>
      <c r="AR121" t="str">
        <f t="shared" si="91"/>
        <v>'623531',</v>
      </c>
      <c r="AS121" t="str">
        <f t="shared" si="92"/>
        <v>'558767',</v>
      </c>
      <c r="AT121" t="str">
        <f t="shared" si="100"/>
        <v>'576932',</v>
      </c>
      <c r="AU121" t="str">
        <f t="shared" si="93"/>
        <v>'822992',</v>
      </c>
      <c r="AV121" t="str">
        <f t="shared" si="94"/>
        <v>'2d 12h:45m:00',</v>
      </c>
      <c r="AW121" t="str">
        <f t="shared" si="95"/>
        <v>'218700',</v>
      </c>
      <c r="AX121" t="str">
        <f t="shared" si="96"/>
        <v>'',</v>
      </c>
      <c r="AY121" t="str">
        <f t="shared" si="97"/>
        <v>'0',</v>
      </c>
      <c r="AZ121" t="str">
        <f t="shared" si="98"/>
        <v>'0',</v>
      </c>
      <c r="BA121" t="str">
        <f t="shared" si="101"/>
        <v>'0');</v>
      </c>
      <c r="BC12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('9','344','103275','8.2','4.4','10.65','623531','558767','576932','822992','2d 12h:45m:00','218700','','0','0','0');</v>
      </c>
    </row>
    <row r="122" spans="1:55" x14ac:dyDescent="0.25">
      <c r="A122" s="18">
        <v>10</v>
      </c>
      <c r="B122" s="73">
        <v>337</v>
      </c>
      <c r="C122" s="20">
        <v>123930</v>
      </c>
      <c r="D122" s="103">
        <v>8.35</v>
      </c>
      <c r="E122" s="103">
        <v>4.45</v>
      </c>
      <c r="F122" s="103">
        <v>10.850000000000001</v>
      </c>
      <c r="G122" s="95">
        <v>705538</v>
      </c>
      <c r="H122" s="95">
        <v>692972</v>
      </c>
      <c r="I122" s="95">
        <v>710309</v>
      </c>
      <c r="J122" s="95">
        <v>989741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84"/>
        <v>UPDATE `Bomber` SET `TrainingTime`='337' WHERE `Level`='10';</v>
      </c>
      <c r="S122" t="str">
        <f t="shared" si="85"/>
        <v>UPDATE `Bomber` SET `MightBonus`='123930' WHERE `Level`='10';</v>
      </c>
      <c r="T122" t="str">
        <f t="shared" si="85"/>
        <v>UPDATE `Bomber` SET `Attack`='8.35' WHERE `Level`='10';</v>
      </c>
      <c r="U122" t="str">
        <f t="shared" si="85"/>
        <v>UPDATE `Bomber` SET `Defend`='4.45' WHERE `Level`='10';</v>
      </c>
      <c r="V122" t="str">
        <f t="shared" si="85"/>
        <v>UPDATE `Bomber` SET `Health`='10.85' WHERE `Level`='10';</v>
      </c>
      <c r="W122" t="str">
        <f t="shared" si="85"/>
        <v>UPDATE `Bomber` SET `FoodCost`='705538' WHERE `Level`='10';</v>
      </c>
      <c r="X122" t="str">
        <f t="shared" si="85"/>
        <v>UPDATE `Bomber` SET `WoodCost`='692972' WHERE `Level`='10';</v>
      </c>
      <c r="Y122" t="str">
        <f t="shared" si="85"/>
        <v>UPDATE `Bomber` SET `StoneCost`='710309' WHERE `Level`='10';</v>
      </c>
      <c r="Z122" t="str">
        <f t="shared" si="85"/>
        <v>UPDATE `Bomber` SET `MetalCost`='989741' WHERE `Level`='10';</v>
      </c>
      <c r="AA122" t="str">
        <f t="shared" si="85"/>
        <v>UPDATE `Bomber` SET `TimeMin`='3d 0h:54m:00' WHERE `Level`='10';</v>
      </c>
      <c r="AB122" t="str">
        <f t="shared" si="85"/>
        <v>UPDATE `Bomber` SET `TimeInt`='262440' WHERE `Level`='10';</v>
      </c>
      <c r="AC122" t="str">
        <f t="shared" si="85"/>
        <v>UPDATE `Bomber` SET `Required`='' WHERE `Level`='10';</v>
      </c>
      <c r="AD122" t="str">
        <f t="shared" si="85"/>
        <v>UPDATE `Bomber` SET `Required_ID`='0' WHERE `Level`='10';</v>
      </c>
      <c r="AE122" t="str">
        <f t="shared" si="85"/>
        <v>UPDATE `Bomber` SET `RequiredLevel`='0' WHERE `Level`='10';</v>
      </c>
      <c r="AK122" t="s">
        <v>398</v>
      </c>
      <c r="AL122" t="str">
        <f t="shared" si="99"/>
        <v>'10',</v>
      </c>
      <c r="AM122" t="str">
        <f t="shared" si="86"/>
        <v>'337',</v>
      </c>
      <c r="AN122" t="str">
        <f t="shared" si="87"/>
        <v>'123930',</v>
      </c>
      <c r="AO122" t="str">
        <f t="shared" si="88"/>
        <v>'8.35',</v>
      </c>
      <c r="AP122" t="str">
        <f t="shared" si="89"/>
        <v>'4.45',</v>
      </c>
      <c r="AQ122" t="str">
        <f t="shared" si="90"/>
        <v>'10.85',</v>
      </c>
      <c r="AR122" t="str">
        <f t="shared" si="91"/>
        <v>'705538',</v>
      </c>
      <c r="AS122" t="str">
        <f t="shared" si="92"/>
        <v>'692972',</v>
      </c>
      <c r="AT122" t="str">
        <f t="shared" si="100"/>
        <v>'710309',</v>
      </c>
      <c r="AU122" t="str">
        <f t="shared" si="93"/>
        <v>'989741',</v>
      </c>
      <c r="AV122" t="str">
        <f t="shared" si="94"/>
        <v>'3d 0h:54m:00',</v>
      </c>
      <c r="AW122" t="str">
        <f t="shared" si="95"/>
        <v>'262440',</v>
      </c>
      <c r="AX122" t="str">
        <f t="shared" si="96"/>
        <v>'',</v>
      </c>
      <c r="AY122" t="str">
        <f t="shared" si="97"/>
        <v>'0',</v>
      </c>
      <c r="AZ122" t="str">
        <f t="shared" si="98"/>
        <v>'0',</v>
      </c>
      <c r="BA122" t="str">
        <f t="shared" si="101"/>
        <v>'0');</v>
      </c>
      <c r="BC12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('10','337','123930','8.35','4.45','10.85','705538','692972','710309','989741','3d 0h:54m:00','262440','','0','0','0');</v>
      </c>
    </row>
    <row r="123" spans="1:55" x14ac:dyDescent="0.25">
      <c r="A123" s="18">
        <v>11</v>
      </c>
      <c r="B123" s="73">
        <v>330</v>
      </c>
      <c r="C123" s="20">
        <v>148716</v>
      </c>
      <c r="D123" s="103">
        <v>8.5</v>
      </c>
      <c r="E123" s="103">
        <v>4.5</v>
      </c>
      <c r="F123" s="103">
        <v>11.05</v>
      </c>
      <c r="G123" s="95">
        <v>883757</v>
      </c>
      <c r="H123" s="95">
        <v>798943</v>
      </c>
      <c r="I123" s="95">
        <v>830761</v>
      </c>
      <c r="J123" s="95">
        <v>1204780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84"/>
        <v>UPDATE `Bomber` SET `TrainingTime`='330' WHERE `Level`='11';</v>
      </c>
      <c r="S123" t="str">
        <f t="shared" si="85"/>
        <v>UPDATE `Bomber` SET `MightBonus`='148716' WHERE `Level`='11';</v>
      </c>
      <c r="T123" t="str">
        <f t="shared" si="85"/>
        <v>UPDATE `Bomber` SET `Attack`='8.5' WHERE `Level`='11';</v>
      </c>
      <c r="U123" t="str">
        <f t="shared" si="85"/>
        <v>UPDATE `Bomber` SET `Defend`='4.5' WHERE `Level`='11';</v>
      </c>
      <c r="V123" t="str">
        <f t="shared" si="85"/>
        <v>UPDATE `Bomber` SET `Health`='11.05' WHERE `Level`='11';</v>
      </c>
      <c r="W123" t="str">
        <f t="shared" si="85"/>
        <v>UPDATE `Bomber` SET `FoodCost`='883757' WHERE `Level`='11';</v>
      </c>
      <c r="X123" t="str">
        <f t="shared" si="85"/>
        <v>UPDATE `Bomber` SET `WoodCost`='798943' WHERE `Level`='11';</v>
      </c>
      <c r="Y123" t="str">
        <f t="shared" si="85"/>
        <v>UPDATE `Bomber` SET `StoneCost`='830761' WHERE `Level`='11';</v>
      </c>
      <c r="Z123" t="str">
        <f t="shared" si="85"/>
        <v>UPDATE `Bomber` SET `MetalCost`='1204780' WHERE `Level`='11';</v>
      </c>
      <c r="AA123" t="str">
        <f t="shared" si="85"/>
        <v>UPDATE `Bomber` SET `TimeMin`='3d 15h:28m:48' WHERE `Level`='11';</v>
      </c>
      <c r="AB123" t="str">
        <f t="shared" si="85"/>
        <v>UPDATE `Bomber` SET `TimeInt`='314928' WHERE `Level`='11';</v>
      </c>
      <c r="AC123" t="str">
        <f t="shared" si="85"/>
        <v>UPDATE `Bomber` SET `Required`='' WHERE `Level`='11';</v>
      </c>
      <c r="AD123" t="str">
        <f t="shared" si="85"/>
        <v>UPDATE `Bomber` SET `Required_ID`='0' WHERE `Level`='11';</v>
      </c>
      <c r="AE123" t="str">
        <f t="shared" si="85"/>
        <v>UPDATE `Bomber` SET `RequiredLevel`='0' WHERE `Level`='11';</v>
      </c>
      <c r="AK123" t="s">
        <v>398</v>
      </c>
      <c r="AL123" t="str">
        <f t="shared" si="99"/>
        <v>'11',</v>
      </c>
      <c r="AM123" t="str">
        <f t="shared" si="86"/>
        <v>'330',</v>
      </c>
      <c r="AN123" t="str">
        <f t="shared" si="87"/>
        <v>'148716',</v>
      </c>
      <c r="AO123" t="str">
        <f t="shared" si="88"/>
        <v>'8.5',</v>
      </c>
      <c r="AP123" t="str">
        <f t="shared" si="89"/>
        <v>'4.5',</v>
      </c>
      <c r="AQ123" t="str">
        <f t="shared" si="90"/>
        <v>'11.05',</v>
      </c>
      <c r="AR123" t="str">
        <f t="shared" si="91"/>
        <v>'883757',</v>
      </c>
      <c r="AS123" t="str">
        <f t="shared" si="92"/>
        <v>'798943',</v>
      </c>
      <c r="AT123" t="str">
        <f t="shared" si="100"/>
        <v>'830761',</v>
      </c>
      <c r="AU123" t="str">
        <f t="shared" si="93"/>
        <v>'1204780',</v>
      </c>
      <c r="AV123" t="str">
        <f t="shared" si="94"/>
        <v>'3d 15h:28m:48',</v>
      </c>
      <c r="AW123" t="str">
        <f t="shared" si="95"/>
        <v>'314928',</v>
      </c>
      <c r="AX123" t="str">
        <f t="shared" si="96"/>
        <v>'',</v>
      </c>
      <c r="AY123" t="str">
        <f t="shared" si="97"/>
        <v>'0',</v>
      </c>
      <c r="AZ123" t="str">
        <f t="shared" si="98"/>
        <v>'0',</v>
      </c>
      <c r="BA123" t="str">
        <f t="shared" si="101"/>
        <v>'0');</v>
      </c>
      <c r="BC123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('11','330','148716','8.5','4.5','11.05','883757','798943','830761','1204780','3d 15h:28m:48','314928','','0','0','0');</v>
      </c>
    </row>
    <row r="124" spans="1:55" x14ac:dyDescent="0.25">
      <c r="A124" s="18">
        <v>12</v>
      </c>
      <c r="B124" s="73">
        <v>323</v>
      </c>
      <c r="C124" s="20">
        <v>178459</v>
      </c>
      <c r="D124" s="103">
        <v>8.65</v>
      </c>
      <c r="E124" s="103">
        <v>4.55</v>
      </c>
      <c r="F124" s="103">
        <v>11.25</v>
      </c>
      <c r="G124" s="95">
        <v>1015289</v>
      </c>
      <c r="H124" s="95">
        <v>968981</v>
      </c>
      <c r="I124" s="95">
        <v>1050362</v>
      </c>
      <c r="J124" s="95">
        <v>1427186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84"/>
        <v>UPDATE `Bomber` SET `TrainingTime`='323' WHERE `Level`='12';</v>
      </c>
      <c r="S124" t="str">
        <f t="shared" si="85"/>
        <v>UPDATE `Bomber` SET `MightBonus`='178459' WHERE `Level`='12';</v>
      </c>
      <c r="T124" t="str">
        <f t="shared" si="85"/>
        <v>UPDATE `Bomber` SET `Attack`='8.65' WHERE `Level`='12';</v>
      </c>
      <c r="U124" t="str">
        <f t="shared" si="85"/>
        <v>UPDATE `Bomber` SET `Defend`='4.55' WHERE `Level`='12';</v>
      </c>
      <c r="V124" t="str">
        <f t="shared" si="85"/>
        <v>UPDATE `Bomber` SET `Health`='11.25' WHERE `Level`='12';</v>
      </c>
      <c r="W124" t="str">
        <f t="shared" si="85"/>
        <v>UPDATE `Bomber` SET `FoodCost`='1015289' WHERE `Level`='12';</v>
      </c>
      <c r="X124" t="str">
        <f t="shared" si="85"/>
        <v>UPDATE `Bomber` SET `WoodCost`='968981' WHERE `Level`='12';</v>
      </c>
      <c r="Y124" t="str">
        <f t="shared" si="85"/>
        <v>UPDATE `Bomber` SET `StoneCost`='1050362' WHERE `Level`='12';</v>
      </c>
      <c r="Z124" t="str">
        <f t="shared" si="85"/>
        <v>UPDATE `Bomber` SET `MetalCost`='1427186' WHERE `Level`='12';</v>
      </c>
      <c r="AA124" t="str">
        <f t="shared" si="85"/>
        <v>UPDATE `Bomber` SET `TimeMin`='4d 8h:58m:34' WHERE `Level`='12';</v>
      </c>
      <c r="AB124" t="str">
        <f t="shared" si="85"/>
        <v>UPDATE `Bomber` SET `TimeInt`='377914' WHERE `Level`='12';</v>
      </c>
      <c r="AC124" t="str">
        <f t="shared" si="85"/>
        <v>UPDATE `Bomber` SET `Required`='' WHERE `Level`='12';</v>
      </c>
      <c r="AD124" t="str">
        <f t="shared" si="85"/>
        <v>UPDATE `Bomber` SET `Required_ID`='0' WHERE `Level`='12';</v>
      </c>
      <c r="AE124" t="str">
        <f t="shared" si="85"/>
        <v>UPDATE `Bomber` SET `RequiredLevel`='0' WHERE `Level`='12';</v>
      </c>
      <c r="AK124" t="s">
        <v>398</v>
      </c>
      <c r="AL124" t="str">
        <f t="shared" si="99"/>
        <v>'12',</v>
      </c>
      <c r="AM124" t="str">
        <f t="shared" si="86"/>
        <v>'323',</v>
      </c>
      <c r="AN124" t="str">
        <f t="shared" si="87"/>
        <v>'178459',</v>
      </c>
      <c r="AO124" t="str">
        <f t="shared" si="88"/>
        <v>'8.65',</v>
      </c>
      <c r="AP124" t="str">
        <f t="shared" si="89"/>
        <v>'4.55',</v>
      </c>
      <c r="AQ124" t="str">
        <f t="shared" si="90"/>
        <v>'11.25',</v>
      </c>
      <c r="AR124" t="str">
        <f t="shared" si="91"/>
        <v>'1015289',</v>
      </c>
      <c r="AS124" t="str">
        <f t="shared" si="92"/>
        <v>'968981',</v>
      </c>
      <c r="AT124" t="str">
        <f t="shared" si="100"/>
        <v>'1050362',</v>
      </c>
      <c r="AU124" t="str">
        <f t="shared" si="93"/>
        <v>'1427186',</v>
      </c>
      <c r="AV124" t="str">
        <f t="shared" si="94"/>
        <v>'4d 8h:58m:34',</v>
      </c>
      <c r="AW124" t="str">
        <f t="shared" si="95"/>
        <v>'377914',</v>
      </c>
      <c r="AX124" t="str">
        <f t="shared" si="96"/>
        <v>'',</v>
      </c>
      <c r="AY124" t="str">
        <f t="shared" si="97"/>
        <v>'0',</v>
      </c>
      <c r="AZ124" t="str">
        <f t="shared" si="98"/>
        <v>'0',</v>
      </c>
      <c r="BA124" t="str">
        <f t="shared" si="101"/>
        <v>'0');</v>
      </c>
      <c r="BC124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('12','323','178459','8.65','4.55','11.25','1015289','968981','1050362','1427186','4d 8h:58m:34','377914','','0','0','0');</v>
      </c>
    </row>
    <row r="125" spans="1:55" x14ac:dyDescent="0.25">
      <c r="A125" s="18">
        <v>13</v>
      </c>
      <c r="B125" s="73">
        <v>316</v>
      </c>
      <c r="C125" s="20">
        <v>214152</v>
      </c>
      <c r="D125" s="103">
        <v>8.8000000000000007</v>
      </c>
      <c r="E125" s="103">
        <v>4.5999999999999996</v>
      </c>
      <c r="F125" s="103">
        <v>11.45</v>
      </c>
      <c r="G125" s="95">
        <v>1228898</v>
      </c>
      <c r="H125" s="95">
        <v>1212236</v>
      </c>
      <c r="I125" s="95">
        <v>1201682</v>
      </c>
      <c r="J125" s="95">
        <v>1711327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84"/>
        <v>UPDATE `Bomber` SET `TrainingTime`='316' WHERE `Level`='13';</v>
      </c>
      <c r="S125" t="str">
        <f t="shared" si="85"/>
        <v>UPDATE `Bomber` SET `MightBonus`='214152' WHERE `Level`='13';</v>
      </c>
      <c r="T125" t="str">
        <f t="shared" si="85"/>
        <v>UPDATE `Bomber` SET `Attack`='8.8' WHERE `Level`='13';</v>
      </c>
      <c r="U125" t="str">
        <f t="shared" si="85"/>
        <v>UPDATE `Bomber` SET `Defend`='4.6' WHERE `Level`='13';</v>
      </c>
      <c r="V125" t="str">
        <f t="shared" si="85"/>
        <v>UPDATE `Bomber` SET `Health`='11.45' WHERE `Level`='13';</v>
      </c>
      <c r="W125" t="str">
        <f t="shared" si="85"/>
        <v>UPDATE `Bomber` SET `FoodCost`='1228898' WHERE `Level`='13';</v>
      </c>
      <c r="X125" t="str">
        <f t="shared" si="85"/>
        <v>UPDATE `Bomber` SET `WoodCost`='1212236' WHERE `Level`='13';</v>
      </c>
      <c r="Y125" t="str">
        <f t="shared" si="85"/>
        <v>UPDATE `Bomber` SET `StoneCost`='1201682' WHERE `Level`='13';</v>
      </c>
      <c r="Z125" t="str">
        <f t="shared" si="85"/>
        <v>UPDATE `Bomber` SET `MetalCost`='1711327' WHERE `Level`='13';</v>
      </c>
      <c r="AA125" t="str">
        <f t="shared" si="85"/>
        <v>UPDATE `Bomber` SET `TimeMin`='5d 5h:58m:18' WHERE `Level`='13';</v>
      </c>
      <c r="AB125" t="str">
        <f t="shared" si="85"/>
        <v>UPDATE `Bomber` SET `TimeInt`='453498' WHERE `Level`='13';</v>
      </c>
      <c r="AC125" t="str">
        <f t="shared" si="85"/>
        <v>UPDATE `Bomber` SET `Required`='' WHERE `Level`='13';</v>
      </c>
      <c r="AD125" t="str">
        <f t="shared" si="85"/>
        <v>UPDATE `Bomber` SET `Required_ID`='0' WHERE `Level`='13';</v>
      </c>
      <c r="AE125" t="str">
        <f t="shared" si="85"/>
        <v>UPDATE `Bomber` SET `RequiredLevel`='0' WHERE `Level`='13';</v>
      </c>
      <c r="AK125" t="s">
        <v>398</v>
      </c>
      <c r="AL125" t="str">
        <f t="shared" si="99"/>
        <v>'13',</v>
      </c>
      <c r="AM125" t="str">
        <f t="shared" si="86"/>
        <v>'316',</v>
      </c>
      <c r="AN125" t="str">
        <f t="shared" si="87"/>
        <v>'214152',</v>
      </c>
      <c r="AO125" t="str">
        <f t="shared" si="88"/>
        <v>'8.8',</v>
      </c>
      <c r="AP125" t="str">
        <f t="shared" si="89"/>
        <v>'4.6',</v>
      </c>
      <c r="AQ125" t="str">
        <f t="shared" si="90"/>
        <v>'11.45',</v>
      </c>
      <c r="AR125" t="str">
        <f t="shared" si="91"/>
        <v>'1228898',</v>
      </c>
      <c r="AS125" t="str">
        <f t="shared" si="92"/>
        <v>'1212236',</v>
      </c>
      <c r="AT125" t="str">
        <f t="shared" si="100"/>
        <v>'1201682',</v>
      </c>
      <c r="AU125" t="str">
        <f t="shared" si="93"/>
        <v>'1711327',</v>
      </c>
      <c r="AV125" t="str">
        <f t="shared" si="94"/>
        <v>'5d 5h:58m:18',</v>
      </c>
      <c r="AW125" t="str">
        <f t="shared" si="95"/>
        <v>'453498',</v>
      </c>
      <c r="AX125" t="str">
        <f t="shared" si="96"/>
        <v>'',</v>
      </c>
      <c r="AY125" t="str">
        <f t="shared" si="97"/>
        <v>'0',</v>
      </c>
      <c r="AZ125" t="str">
        <f t="shared" si="98"/>
        <v>'0',</v>
      </c>
      <c r="BA125" t="str">
        <f t="shared" si="101"/>
        <v>'0');</v>
      </c>
      <c r="BC12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('13','316','214152','8.8','4.6','11.45','1228898','1212236','1201682','1711327','5d 5h:58m:18','453498','','0','0','0');</v>
      </c>
    </row>
    <row r="126" spans="1:55" x14ac:dyDescent="0.25">
      <c r="A126" s="18">
        <v>14</v>
      </c>
      <c r="B126" s="73">
        <v>309</v>
      </c>
      <c r="C126" s="20">
        <v>256982</v>
      </c>
      <c r="D126" s="103">
        <v>8.9499999999999993</v>
      </c>
      <c r="E126" s="103">
        <v>4.6500000000000004</v>
      </c>
      <c r="F126" s="103">
        <v>11.649999999999999</v>
      </c>
      <c r="G126" s="95">
        <v>1461674</v>
      </c>
      <c r="H126" s="95">
        <v>1426772</v>
      </c>
      <c r="I126" s="95">
        <v>1435523</v>
      </c>
      <c r="J126" s="95">
        <v>2100881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84"/>
        <v>UPDATE `Bomber` SET `TrainingTime`='309' WHERE `Level`='14';</v>
      </c>
      <c r="S126" t="str">
        <f t="shared" si="85"/>
        <v>UPDATE `Bomber` SET `MightBonus`='256982' WHERE `Level`='14';</v>
      </c>
      <c r="T126" t="str">
        <f t="shared" si="85"/>
        <v>UPDATE `Bomber` SET `Attack`='8.95' WHERE `Level`='14';</v>
      </c>
      <c r="U126" t="str">
        <f t="shared" si="85"/>
        <v>UPDATE `Bomber` SET `Defend`='4.65' WHERE `Level`='14';</v>
      </c>
      <c r="V126" t="str">
        <f t="shared" si="85"/>
        <v>UPDATE `Bomber` SET `Health`='11.65' WHERE `Level`='14';</v>
      </c>
      <c r="W126" t="str">
        <f t="shared" si="85"/>
        <v>UPDATE `Bomber` SET `FoodCost`='1461674' WHERE `Level`='14';</v>
      </c>
      <c r="X126" t="str">
        <f t="shared" si="85"/>
        <v>UPDATE `Bomber` SET `WoodCost`='1426772' WHERE `Level`='14';</v>
      </c>
      <c r="Y126" t="str">
        <f t="shared" si="85"/>
        <v>UPDATE `Bomber` SET `StoneCost`='1435523' WHERE `Level`='14';</v>
      </c>
      <c r="Z126" t="str">
        <f t="shared" si="85"/>
        <v>UPDATE `Bomber` SET `MetalCost`='2100881' WHERE `Level`='14';</v>
      </c>
      <c r="AA126" t="str">
        <f t="shared" si="85"/>
        <v>UPDATE `Bomber` SET `TimeMin`='6d 7h:09m:58' WHERE `Level`='14';</v>
      </c>
      <c r="AB126" t="str">
        <f t="shared" si="85"/>
        <v>UPDATE `Bomber` SET `TimeInt`='544198' WHERE `Level`='14';</v>
      </c>
      <c r="AC126" t="str">
        <f t="shared" si="85"/>
        <v>UPDATE `Bomber` SET `Required`='' WHERE `Level`='14';</v>
      </c>
      <c r="AD126" t="str">
        <f t="shared" si="85"/>
        <v>UPDATE `Bomber` SET `Required_ID`='0' WHERE `Level`='14';</v>
      </c>
      <c r="AE126" t="str">
        <f t="shared" si="85"/>
        <v>UPDATE `Bomber` SET `RequiredLevel`='0' WHERE `Level`='14';</v>
      </c>
      <c r="AK126" t="s">
        <v>398</v>
      </c>
      <c r="AL126" t="str">
        <f t="shared" si="99"/>
        <v>'14',</v>
      </c>
      <c r="AM126" t="str">
        <f t="shared" si="86"/>
        <v>'309',</v>
      </c>
      <c r="AN126" t="str">
        <f t="shared" si="87"/>
        <v>'256982',</v>
      </c>
      <c r="AO126" t="str">
        <f t="shared" si="88"/>
        <v>'8.95',</v>
      </c>
      <c r="AP126" t="str">
        <f t="shared" si="89"/>
        <v>'4.65',</v>
      </c>
      <c r="AQ126" t="str">
        <f t="shared" si="90"/>
        <v>'11.65',</v>
      </c>
      <c r="AR126" t="str">
        <f t="shared" si="91"/>
        <v>'1461674',</v>
      </c>
      <c r="AS126" t="str">
        <f t="shared" si="92"/>
        <v>'1426772',</v>
      </c>
      <c r="AT126" t="str">
        <f t="shared" si="100"/>
        <v>'1435523',</v>
      </c>
      <c r="AU126" t="str">
        <f t="shared" si="93"/>
        <v>'2100881',</v>
      </c>
      <c r="AV126" t="str">
        <f t="shared" si="94"/>
        <v>'6d 7h:09m:58',</v>
      </c>
      <c r="AW126" t="str">
        <f t="shared" si="95"/>
        <v>'544198',</v>
      </c>
      <c r="AX126" t="str">
        <f t="shared" si="96"/>
        <v>'',</v>
      </c>
      <c r="AY126" t="str">
        <f t="shared" si="97"/>
        <v>'0',</v>
      </c>
      <c r="AZ126" t="str">
        <f t="shared" si="98"/>
        <v>'0',</v>
      </c>
      <c r="BA126" t="str">
        <f t="shared" si="101"/>
        <v>'0');</v>
      </c>
      <c r="BC12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('14','309','256982','8.95','4.65','11.65','1461674','1426772','1435523','2100881','6d 7h:09m:58','544198','','0','0','0');</v>
      </c>
    </row>
    <row r="127" spans="1:55" x14ac:dyDescent="0.25">
      <c r="A127" s="18">
        <v>15</v>
      </c>
      <c r="B127" s="73">
        <v>306</v>
      </c>
      <c r="C127" s="20">
        <v>385474</v>
      </c>
      <c r="D127" s="103">
        <v>9.1</v>
      </c>
      <c r="E127" s="103">
        <v>4.7</v>
      </c>
      <c r="F127" s="103">
        <v>11.850000000000001</v>
      </c>
      <c r="G127" s="95">
        <v>2300411</v>
      </c>
      <c r="H127" s="95">
        <v>2084782</v>
      </c>
      <c r="I127" s="95">
        <v>2153798</v>
      </c>
      <c r="J127" s="95">
        <v>3098195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84"/>
        <v>UPDATE `Bomber` SET `TrainingTime`='306' WHERE `Level`='15';</v>
      </c>
      <c r="S127" t="str">
        <f t="shared" si="85"/>
        <v>UPDATE `Bomber` SET `MightBonus`='385474' WHERE `Level`='15';</v>
      </c>
      <c r="T127" t="str">
        <f t="shared" si="85"/>
        <v>UPDATE `Bomber` SET `Attack`='9.1' WHERE `Level`='15';</v>
      </c>
      <c r="U127" t="str">
        <f t="shared" si="85"/>
        <v>UPDATE `Bomber` SET `Defend`='4.7' WHERE `Level`='15';</v>
      </c>
      <c r="V127" t="str">
        <f t="shared" si="85"/>
        <v>UPDATE `Bomber` SET `Health`='11.85' WHERE `Level`='15';</v>
      </c>
      <c r="W127" t="str">
        <f t="shared" si="85"/>
        <v>UPDATE `Bomber` SET `FoodCost`='2300411' WHERE `Level`='15';</v>
      </c>
      <c r="X127" t="str">
        <f t="shared" si="85"/>
        <v>UPDATE `Bomber` SET `WoodCost`='2084782' WHERE `Level`='15';</v>
      </c>
      <c r="Y127" t="str">
        <f t="shared" si="85"/>
        <v>UPDATE `Bomber` SET `StoneCost`='2153798' WHERE `Level`='15';</v>
      </c>
      <c r="Z127" t="str">
        <f t="shared" si="85"/>
        <v>UPDATE `Bomber` SET `MetalCost`='3098195' WHERE `Level`='15';</v>
      </c>
      <c r="AA127" t="str">
        <f t="shared" si="85"/>
        <v>UPDATE `Bomber` SET `TimeMin`='9d 10h:44m:58' WHERE `Level`='15';</v>
      </c>
      <c r="AB127" t="str">
        <f t="shared" si="85"/>
        <v>UPDATE `Bomber` SET `TimeInt`='816298' WHERE `Level`='15';</v>
      </c>
      <c r="AC127" t="str">
        <f t="shared" si="85"/>
        <v>UPDATE `Bomber` SET `Required`='' WHERE `Level`='15';</v>
      </c>
      <c r="AD127" t="str">
        <f t="shared" si="85"/>
        <v>UPDATE `Bomber` SET `Required_ID`='0' WHERE `Level`='15';</v>
      </c>
      <c r="AE127" t="str">
        <f t="shared" si="85"/>
        <v>UPDATE `Bomber` SET `RequiredLevel`='0' WHERE `Level`='15';</v>
      </c>
      <c r="AK127" t="s">
        <v>398</v>
      </c>
      <c r="AL127" t="str">
        <f t="shared" si="99"/>
        <v>'15',</v>
      </c>
      <c r="AM127" t="str">
        <f t="shared" si="86"/>
        <v>'306',</v>
      </c>
      <c r="AN127" t="str">
        <f t="shared" si="87"/>
        <v>'385474',</v>
      </c>
      <c r="AO127" t="str">
        <f t="shared" si="88"/>
        <v>'9.1',</v>
      </c>
      <c r="AP127" t="str">
        <f t="shared" si="89"/>
        <v>'4.7',</v>
      </c>
      <c r="AQ127" t="str">
        <f t="shared" si="90"/>
        <v>'11.85',</v>
      </c>
      <c r="AR127" t="str">
        <f t="shared" si="91"/>
        <v>'2300411',</v>
      </c>
      <c r="AS127" t="str">
        <f t="shared" si="92"/>
        <v>'2084782',</v>
      </c>
      <c r="AT127" t="str">
        <f t="shared" si="100"/>
        <v>'2153798',</v>
      </c>
      <c r="AU127" t="str">
        <f t="shared" si="93"/>
        <v>'3098195',</v>
      </c>
      <c r="AV127" t="str">
        <f t="shared" si="94"/>
        <v>'9d 10h:44m:58',</v>
      </c>
      <c r="AW127" t="str">
        <f t="shared" si="95"/>
        <v>'816298',</v>
      </c>
      <c r="AX127" t="str">
        <f t="shared" si="96"/>
        <v>'',</v>
      </c>
      <c r="AY127" t="str">
        <f t="shared" si="97"/>
        <v>'0',</v>
      </c>
      <c r="AZ127" t="str">
        <f t="shared" si="98"/>
        <v>'0',</v>
      </c>
      <c r="BA127" t="str">
        <f t="shared" si="101"/>
        <v>'0');</v>
      </c>
      <c r="BC12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('15','306','385474','9.1','4.7','11.85','2300411','2084782','2153798','3098195','9d 10h:44m:58','816298','','0','0','0');</v>
      </c>
    </row>
    <row r="128" spans="1:55" x14ac:dyDescent="0.25">
      <c r="A128" s="18">
        <v>16</v>
      </c>
      <c r="B128" s="73">
        <v>303</v>
      </c>
      <c r="C128" s="20">
        <v>963681</v>
      </c>
      <c r="D128" s="103">
        <v>9.25</v>
      </c>
      <c r="E128" s="103">
        <v>4.75</v>
      </c>
      <c r="F128" s="103">
        <v>12.05</v>
      </c>
      <c r="G128" s="95">
        <v>5571071</v>
      </c>
      <c r="H128" s="95">
        <v>5211863</v>
      </c>
      <c r="I128" s="95">
        <v>5397458</v>
      </c>
      <c r="J128" s="95">
        <v>7911893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84"/>
        <v>UPDATE `Bomber` SET `TrainingTime`='303' WHERE `Level`='16';</v>
      </c>
      <c r="S128" t="str">
        <f t="shared" si="85"/>
        <v>UPDATE `Bomber` SET `MightBonus`='963681' WHERE `Level`='16';</v>
      </c>
      <c r="T128" t="str">
        <f t="shared" si="85"/>
        <v>UPDATE `Bomber` SET `Attack`='9.25' WHERE `Level`='16';</v>
      </c>
      <c r="U128" t="str">
        <f t="shared" si="85"/>
        <v>UPDATE `Bomber` SET `Defend`='4.75' WHERE `Level`='16';</v>
      </c>
      <c r="V128" t="str">
        <f t="shared" si="85"/>
        <v>UPDATE `Bomber` SET `Health`='12.05' WHERE `Level`='16';</v>
      </c>
      <c r="W128" t="str">
        <f t="shared" si="85"/>
        <v>UPDATE `Bomber` SET `FoodCost`='5571071' WHERE `Level`='16';</v>
      </c>
      <c r="X128" t="str">
        <f t="shared" si="85"/>
        <v>UPDATE `Bomber` SET `WoodCost`='5211863' WHERE `Level`='16';</v>
      </c>
      <c r="Y128" t="str">
        <f t="shared" si="85"/>
        <v>UPDATE `Bomber` SET `StoneCost`='5397458' WHERE `Level`='16';</v>
      </c>
      <c r="Z128" t="str">
        <f t="shared" si="85"/>
        <v>UPDATE `Bomber` SET `MetalCost`='7911893' WHERE `Level`='16';</v>
      </c>
      <c r="AA128" t="str">
        <f t="shared" si="85"/>
        <v>UPDATE `Bomber` SET `TimeMin`='23d 14h:52m:16' WHERE `Level`='16';</v>
      </c>
      <c r="AB128" t="str">
        <f t="shared" si="85"/>
        <v>UPDATE `Bomber` SET `TimeInt`='2040736' WHERE `Level`='16';</v>
      </c>
      <c r="AC128" t="str">
        <f t="shared" si="85"/>
        <v>UPDATE `Bomber` SET `Required`='' WHERE `Level`='16';</v>
      </c>
      <c r="AD128" t="str">
        <f t="shared" si="85"/>
        <v>UPDATE `Bomber` SET `Required_ID`='0' WHERE `Level`='16';</v>
      </c>
      <c r="AE128" t="str">
        <f t="shared" si="85"/>
        <v>UPDATE `Bomber` SET `RequiredLevel`='0' WHERE `Level`='16';</v>
      </c>
      <c r="AK128" t="s">
        <v>398</v>
      </c>
      <c r="AL128" t="str">
        <f t="shared" si="99"/>
        <v>'16',</v>
      </c>
      <c r="AM128" t="str">
        <f t="shared" si="86"/>
        <v>'303',</v>
      </c>
      <c r="AN128" t="str">
        <f t="shared" si="87"/>
        <v>'963681',</v>
      </c>
      <c r="AO128" t="str">
        <f t="shared" si="88"/>
        <v>'9.25',</v>
      </c>
      <c r="AP128" t="str">
        <f t="shared" si="89"/>
        <v>'4.75',</v>
      </c>
      <c r="AQ128" t="str">
        <f t="shared" si="90"/>
        <v>'12.05',</v>
      </c>
      <c r="AR128" t="str">
        <f t="shared" si="91"/>
        <v>'5571071',</v>
      </c>
      <c r="AS128" t="str">
        <f t="shared" si="92"/>
        <v>'5211863',</v>
      </c>
      <c r="AT128" t="str">
        <f t="shared" si="100"/>
        <v>'5397458',</v>
      </c>
      <c r="AU128" t="str">
        <f t="shared" si="93"/>
        <v>'7911893',</v>
      </c>
      <c r="AV128" t="str">
        <f t="shared" si="94"/>
        <v>'23d 14h:52m:16',</v>
      </c>
      <c r="AW128" t="str">
        <f t="shared" si="95"/>
        <v>'2040736',</v>
      </c>
      <c r="AX128" t="str">
        <f t="shared" si="96"/>
        <v>'',</v>
      </c>
      <c r="AY128" t="str">
        <f t="shared" si="97"/>
        <v>'0',</v>
      </c>
      <c r="AZ128" t="str">
        <f t="shared" si="98"/>
        <v>'0',</v>
      </c>
      <c r="BA128" t="str">
        <f t="shared" si="101"/>
        <v>'0');</v>
      </c>
      <c r="BC12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('16','303','963681','9.25','4.75','12.05','5571071','5211863','5397458','7911893','23d 14h:52m:16','2040736','','0','0','0');</v>
      </c>
    </row>
    <row r="129" spans="1:55" x14ac:dyDescent="0.25">
      <c r="A129" s="18">
        <v>17</v>
      </c>
      <c r="B129" s="73">
        <v>300</v>
      </c>
      <c r="C129" s="20">
        <v>1445520</v>
      </c>
      <c r="D129" s="103">
        <v>9.4</v>
      </c>
      <c r="E129" s="103">
        <v>4.8</v>
      </c>
      <c r="F129" s="103">
        <v>12.25</v>
      </c>
      <c r="G129" s="95">
        <v>8401501</v>
      </c>
      <c r="H129" s="95">
        <v>7826765</v>
      </c>
      <c r="I129" s="95">
        <v>8078246</v>
      </c>
      <c r="J129" s="95">
        <v>11831804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84"/>
        <v>UPDATE `Bomber` SET `TrainingTime`='300' WHERE `Level`='17';</v>
      </c>
      <c r="S129" t="str">
        <f t="shared" ref="S129:AE132" si="103">CONCATENATE($Q$112,S$112,$Q$113,C129,$Q$114,$A129,$Q$115)</f>
        <v>UPDATE `Bomber` SET `MightBonus`='1445520' WHERE `Level`='17';</v>
      </c>
      <c r="T129" t="str">
        <f t="shared" si="103"/>
        <v>UPDATE `Bomber` SET `Attack`='9.4' WHERE `Level`='17';</v>
      </c>
      <c r="U129" t="str">
        <f t="shared" si="103"/>
        <v>UPDATE `Bomber` SET `Defend`='4.8' WHERE `Level`='17';</v>
      </c>
      <c r="V129" t="str">
        <f t="shared" si="103"/>
        <v>UPDATE `Bomber` SET `Health`='12.25' WHERE `Level`='17';</v>
      </c>
      <c r="W129" t="str">
        <f t="shared" si="103"/>
        <v>UPDATE `Bomber` SET `FoodCost`='8401501' WHERE `Level`='17';</v>
      </c>
      <c r="X129" t="str">
        <f t="shared" si="103"/>
        <v>UPDATE `Bomber` SET `WoodCost`='7826765' WHERE `Level`='17';</v>
      </c>
      <c r="Y129" t="str">
        <f t="shared" si="103"/>
        <v>UPDATE `Bomber` SET `StoneCost`='8078246' WHERE `Level`='17';</v>
      </c>
      <c r="Z129" t="str">
        <f t="shared" si="103"/>
        <v>UPDATE `Bomber` SET `MetalCost`='11831804' WHERE `Level`='17';</v>
      </c>
      <c r="AA129" t="str">
        <f t="shared" si="103"/>
        <v>UPDATE `Bomber` SET `TimeMin`='35d 10h:18m:22' WHERE `Level`='17';</v>
      </c>
      <c r="AB129" t="str">
        <f t="shared" si="103"/>
        <v>UPDATE `Bomber` SET `TimeInt`='3061102' WHERE `Level`='17';</v>
      </c>
      <c r="AC129" t="str">
        <f t="shared" si="103"/>
        <v>UPDATE `Bomber` SET `Required`='' WHERE `Level`='17';</v>
      </c>
      <c r="AD129" t="str">
        <f t="shared" si="103"/>
        <v>UPDATE `Bomber` SET `Required_ID`='0' WHERE `Level`='17';</v>
      </c>
      <c r="AE129" t="str">
        <f t="shared" si="103"/>
        <v>UPDATE `Bomber` SET `RequiredLevel`='0' WHERE `Level`='17';</v>
      </c>
      <c r="AK129" t="s">
        <v>398</v>
      </c>
      <c r="AL129" t="str">
        <f t="shared" si="99"/>
        <v>'17',</v>
      </c>
      <c r="AM129" t="str">
        <f t="shared" si="86"/>
        <v>'300',</v>
      </c>
      <c r="AN129" t="str">
        <f t="shared" si="87"/>
        <v>'1445520',</v>
      </c>
      <c r="AO129" t="str">
        <f t="shared" si="88"/>
        <v>'9.4',</v>
      </c>
      <c r="AP129" t="str">
        <f t="shared" si="89"/>
        <v>'4.8',</v>
      </c>
      <c r="AQ129" t="str">
        <f t="shared" si="90"/>
        <v>'12.25',</v>
      </c>
      <c r="AR129" t="str">
        <f t="shared" si="91"/>
        <v>'8401501',</v>
      </c>
      <c r="AS129" t="str">
        <f t="shared" si="92"/>
        <v>'7826765',</v>
      </c>
      <c r="AT129" t="str">
        <f t="shared" si="100"/>
        <v>'8078246',</v>
      </c>
      <c r="AU129" t="str">
        <f t="shared" si="93"/>
        <v>'11831804',</v>
      </c>
      <c r="AV129" t="str">
        <f t="shared" si="94"/>
        <v>'35d 10h:18m:22',</v>
      </c>
      <c r="AW129" t="str">
        <f t="shared" si="95"/>
        <v>'3061102',</v>
      </c>
      <c r="AX129" t="str">
        <f t="shared" si="96"/>
        <v>'',</v>
      </c>
      <c r="AY129" t="str">
        <f t="shared" si="97"/>
        <v>'0',</v>
      </c>
      <c r="AZ129" t="str">
        <f t="shared" si="98"/>
        <v>'0',</v>
      </c>
      <c r="BA129" t="str">
        <f t="shared" si="101"/>
        <v>'0');</v>
      </c>
      <c r="BC12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('17','300','1445520','9.4','4.8','12.25','8401501','7826765','8078246','11831804','35d 10h:18m:22','3061102','','0','0','0');</v>
      </c>
    </row>
    <row r="130" spans="1:55" x14ac:dyDescent="0.25">
      <c r="A130" s="18">
        <v>18</v>
      </c>
      <c r="B130" s="73">
        <v>297</v>
      </c>
      <c r="C130" s="20">
        <v>2891040</v>
      </c>
      <c r="D130" s="103">
        <v>9.5500000000000007</v>
      </c>
      <c r="E130" s="103">
        <v>4.8499999999999996</v>
      </c>
      <c r="F130" s="103">
        <v>12.45</v>
      </c>
      <c r="G130" s="95">
        <v>17341916</v>
      </c>
      <c r="H130" s="95">
        <v>15653479</v>
      </c>
      <c r="I130" s="95">
        <v>16156264</v>
      </c>
      <c r="J130" s="95">
        <v>23124640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84"/>
        <v>UPDATE `Bomber` SET `TrainingTime`='297' WHERE `Level`='18';</v>
      </c>
      <c r="S130" t="str">
        <f t="shared" si="103"/>
        <v>UPDATE `Bomber` SET `MightBonus`='2891040' WHERE `Level`='18';</v>
      </c>
      <c r="T130" t="str">
        <f t="shared" si="103"/>
        <v>UPDATE `Bomber` SET `Attack`='9.55' WHERE `Level`='18';</v>
      </c>
      <c r="U130" t="str">
        <f t="shared" si="103"/>
        <v>UPDATE `Bomber` SET `Defend`='4.85' WHERE `Level`='18';</v>
      </c>
      <c r="V130" t="str">
        <f t="shared" si="103"/>
        <v>UPDATE `Bomber` SET `Health`='12.45' WHERE `Level`='18';</v>
      </c>
      <c r="W130" t="str">
        <f t="shared" si="103"/>
        <v>UPDATE `Bomber` SET `FoodCost`='17341916' WHERE `Level`='18';</v>
      </c>
      <c r="X130" t="str">
        <f t="shared" si="103"/>
        <v>UPDATE `Bomber` SET `WoodCost`='15653479' WHERE `Level`='18';</v>
      </c>
      <c r="Y130" t="str">
        <f t="shared" si="103"/>
        <v>UPDATE `Bomber` SET `StoneCost`='16156264' WHERE `Level`='18';</v>
      </c>
      <c r="Z130" t="str">
        <f t="shared" si="103"/>
        <v>UPDATE `Bomber` SET `MetalCost`='23124640' WHERE `Level`='18';</v>
      </c>
      <c r="AA130" t="str">
        <f t="shared" si="103"/>
        <v>UPDATE `Bomber` SET `TimeMin`='70d 20h:36m:42' WHERE `Level`='18';</v>
      </c>
      <c r="AB130" t="str">
        <f t="shared" si="103"/>
        <v>UPDATE `Bomber` SET `TimeInt`='6122202' WHERE `Level`='18';</v>
      </c>
      <c r="AC130" t="str">
        <f t="shared" si="103"/>
        <v>UPDATE `Bomber` SET `Required`='' WHERE `Level`='18';</v>
      </c>
      <c r="AD130" t="str">
        <f t="shared" si="103"/>
        <v>UPDATE `Bomber` SET `Required_ID`='0' WHERE `Level`='18';</v>
      </c>
      <c r="AE130" t="str">
        <f t="shared" si="103"/>
        <v>UPDATE `Bomber` SET `RequiredLevel`='0' WHERE `Level`='18';</v>
      </c>
      <c r="AK130" t="s">
        <v>398</v>
      </c>
      <c r="AL130" t="str">
        <f t="shared" si="99"/>
        <v>'18',</v>
      </c>
      <c r="AM130" t="str">
        <f t="shared" si="86"/>
        <v>'297',</v>
      </c>
      <c r="AN130" t="str">
        <f t="shared" si="87"/>
        <v>'2891040',</v>
      </c>
      <c r="AO130" t="str">
        <f t="shared" si="88"/>
        <v>'9.55',</v>
      </c>
      <c r="AP130" t="str">
        <f t="shared" si="89"/>
        <v>'4.85',</v>
      </c>
      <c r="AQ130" t="str">
        <f t="shared" si="90"/>
        <v>'12.45',</v>
      </c>
      <c r="AR130" t="str">
        <f t="shared" si="91"/>
        <v>'17341916',</v>
      </c>
      <c r="AS130" t="str">
        <f t="shared" si="92"/>
        <v>'15653479',</v>
      </c>
      <c r="AT130" t="str">
        <f t="shared" si="100"/>
        <v>'16156264',</v>
      </c>
      <c r="AU130" t="str">
        <f t="shared" si="93"/>
        <v>'23124640',</v>
      </c>
      <c r="AV130" t="str">
        <f t="shared" si="94"/>
        <v>'70d 20h:36m:42',</v>
      </c>
      <c r="AW130" t="str">
        <f t="shared" si="95"/>
        <v>'6122202',</v>
      </c>
      <c r="AX130" t="str">
        <f t="shared" si="96"/>
        <v>'',</v>
      </c>
      <c r="AY130" t="str">
        <f t="shared" si="97"/>
        <v>'0',</v>
      </c>
      <c r="AZ130" t="str">
        <f t="shared" si="98"/>
        <v>'0',</v>
      </c>
      <c r="BA130" t="str">
        <f t="shared" si="101"/>
        <v>'0');</v>
      </c>
      <c r="BC13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('18','297','2891040','9.55','4.85','12.45','17341916','15653479','16156264','23124640','70d 20h:36m:42','6122202','','0','0','0');</v>
      </c>
    </row>
    <row r="131" spans="1:55" x14ac:dyDescent="0.25">
      <c r="A131" s="18">
        <v>19</v>
      </c>
      <c r="B131" s="73">
        <v>294</v>
      </c>
      <c r="C131" s="20">
        <v>4336558</v>
      </c>
      <c r="D131" s="103">
        <v>9.6999999999999993</v>
      </c>
      <c r="E131" s="103">
        <v>4.9000000000000004</v>
      </c>
      <c r="F131" s="103">
        <v>12.649999999999999</v>
      </c>
      <c r="G131" s="95">
        <v>25022467</v>
      </c>
      <c r="H131" s="95">
        <v>23813363</v>
      </c>
      <c r="I131" s="95">
        <v>24227159</v>
      </c>
      <c r="J131" s="95">
        <v>35351300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84"/>
        <v>UPDATE `Bomber` SET `TrainingTime`='294' WHERE `Level`='19';</v>
      </c>
      <c r="S131" t="str">
        <f t="shared" si="103"/>
        <v>UPDATE `Bomber` SET `MightBonus`='4336558' WHERE `Level`='19';</v>
      </c>
      <c r="T131" t="str">
        <f t="shared" si="103"/>
        <v>UPDATE `Bomber` SET `Attack`='9.7' WHERE `Level`='19';</v>
      </c>
      <c r="U131" t="str">
        <f t="shared" si="103"/>
        <v>UPDATE `Bomber` SET `Defend`='4.9' WHERE `Level`='19';</v>
      </c>
      <c r="V131" t="str">
        <f t="shared" si="103"/>
        <v>UPDATE `Bomber` SET `Health`='12.65' WHERE `Level`='19';</v>
      </c>
      <c r="W131" t="str">
        <f t="shared" si="103"/>
        <v>UPDATE `Bomber` SET `FoodCost`='25022467' WHERE `Level`='19';</v>
      </c>
      <c r="X131" t="str">
        <f t="shared" si="103"/>
        <v>UPDATE `Bomber` SET `WoodCost`='23813363' WHERE `Level`='19';</v>
      </c>
      <c r="Y131" t="str">
        <f t="shared" si="103"/>
        <v>UPDATE `Bomber` SET `StoneCost`='24227159' WHERE `Level`='19';</v>
      </c>
      <c r="Z131" t="str">
        <f t="shared" si="103"/>
        <v>UPDATE `Bomber` SET `MetalCost`='35351300' WHERE `Level`='19';</v>
      </c>
      <c r="AA131" t="str">
        <f t="shared" si="103"/>
        <v>UPDATE `Bomber` SET `TimeMin`='106d 6h:55m:0' WHERE `Level`='19';</v>
      </c>
      <c r="AB131" t="str">
        <f t="shared" si="103"/>
        <v>UPDATE `Bomber` SET `TimeInt`='9183300' WHERE `Level`='19';</v>
      </c>
      <c r="AC131" t="str">
        <f t="shared" si="103"/>
        <v>UPDATE `Bomber` SET `Required`='' WHERE `Level`='19';</v>
      </c>
      <c r="AD131" t="str">
        <f t="shared" si="103"/>
        <v>UPDATE `Bomber` SET `Required_ID`='0' WHERE `Level`='19';</v>
      </c>
      <c r="AE131" t="str">
        <f t="shared" si="103"/>
        <v>UPDATE `Bomber` SET `RequiredLevel`='0' WHERE `Level`='19';</v>
      </c>
      <c r="AK131" t="s">
        <v>398</v>
      </c>
      <c r="AL131" t="str">
        <f t="shared" si="99"/>
        <v>'19',</v>
      </c>
      <c r="AM131" t="str">
        <f t="shared" si="86"/>
        <v>'294',</v>
      </c>
      <c r="AN131" t="str">
        <f t="shared" si="87"/>
        <v>'4336558',</v>
      </c>
      <c r="AO131" t="str">
        <f t="shared" si="88"/>
        <v>'9.7',</v>
      </c>
      <c r="AP131" t="str">
        <f t="shared" si="89"/>
        <v>'4.9',</v>
      </c>
      <c r="AQ131" t="str">
        <f t="shared" si="90"/>
        <v>'12.65',</v>
      </c>
      <c r="AR131" t="str">
        <f t="shared" si="91"/>
        <v>'25022467',</v>
      </c>
      <c r="AS131" t="str">
        <f t="shared" si="92"/>
        <v>'23813363',</v>
      </c>
      <c r="AT131" t="str">
        <f t="shared" si="100"/>
        <v>'24227159',</v>
      </c>
      <c r="AU131" t="str">
        <f t="shared" si="93"/>
        <v>'35351300',</v>
      </c>
      <c r="AV131" t="str">
        <f t="shared" si="94"/>
        <v>'106d 6h:55m:0',</v>
      </c>
      <c r="AW131" t="str">
        <f t="shared" si="95"/>
        <v>'9183300',</v>
      </c>
      <c r="AX131" t="str">
        <f t="shared" si="96"/>
        <v>'',</v>
      </c>
      <c r="AY131" t="str">
        <f t="shared" si="97"/>
        <v>'0',</v>
      </c>
      <c r="AZ131" t="str">
        <f t="shared" si="98"/>
        <v>'0',</v>
      </c>
      <c r="BA131" t="str">
        <f t="shared" si="101"/>
        <v>'0');</v>
      </c>
      <c r="BC13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('19','294','4336558','9.7','4.9','12.65','25022467','23813363','24227159','35351300','106d 6h:55m:0','9183300','','0','0','0');</v>
      </c>
    </row>
    <row r="132" spans="1:55" x14ac:dyDescent="0.25">
      <c r="A132" s="18">
        <v>20</v>
      </c>
      <c r="B132" s="73">
        <v>291</v>
      </c>
      <c r="C132" s="20">
        <v>0</v>
      </c>
      <c r="D132" s="103">
        <v>9.85</v>
      </c>
      <c r="E132" s="103">
        <v>4.95</v>
      </c>
      <c r="F132" s="103">
        <v>12.850000000000001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84"/>
        <v>UPDATE `Bomber` SET `TrainingTime`='291' WHERE `Level`='20';</v>
      </c>
      <c r="S132" t="str">
        <f t="shared" si="103"/>
        <v>UPDATE `Bomber` SET `MightBonus`='0' WHERE `Level`='20';</v>
      </c>
      <c r="T132" t="str">
        <f t="shared" si="103"/>
        <v>UPDATE `Bomber` SET `Attack`='9.85' WHERE `Level`='20';</v>
      </c>
      <c r="U132" t="str">
        <f t="shared" si="103"/>
        <v>UPDATE `Bomber` SET `Defend`='4.95' WHERE `Level`='20';</v>
      </c>
      <c r="V132" t="str">
        <f t="shared" si="103"/>
        <v>UPDATE `Bomber` SET `Health`='12.85' WHERE `Level`='20';</v>
      </c>
      <c r="W132" t="str">
        <f t="shared" si="103"/>
        <v>UPDATE `Bomber` SET `FoodCost`='0' WHERE `Level`='20';</v>
      </c>
      <c r="X132" t="str">
        <f t="shared" si="103"/>
        <v>UPDATE `Bomber` SET `WoodCost`='0' WHERE `Level`='20';</v>
      </c>
      <c r="Y132" t="str">
        <f t="shared" si="103"/>
        <v>UPDATE `Bomber` SET `StoneCost`='0' WHERE `Level`='20';</v>
      </c>
      <c r="Z132" t="str">
        <f t="shared" si="103"/>
        <v>UPDATE `Bomber` SET `MetalCost`='0' WHERE `Level`='20';</v>
      </c>
      <c r="AA132" t="str">
        <f t="shared" si="103"/>
        <v>UPDATE `Bomber` SET `TimeMin`='0' WHERE `Level`='20';</v>
      </c>
      <c r="AB132" t="str">
        <f t="shared" si="103"/>
        <v>UPDATE `Bomber` SET `TimeInt`='0' WHERE `Level`='20';</v>
      </c>
      <c r="AC132" t="str">
        <f t="shared" si="103"/>
        <v>UPDATE `Bomber` SET `Required`='' WHERE `Level`='20';</v>
      </c>
      <c r="AD132" t="str">
        <f t="shared" si="103"/>
        <v>UPDATE `Bomber` SET `Required_ID`='0' WHERE `Level`='20';</v>
      </c>
      <c r="AE132" t="str">
        <f t="shared" si="103"/>
        <v>UPDATE `Bomber` SET `RequiredLevel`='0' WHERE `Level`='20';</v>
      </c>
      <c r="AK132" t="s">
        <v>398</v>
      </c>
      <c r="AL132" t="str">
        <f t="shared" si="99"/>
        <v>'20',</v>
      </c>
      <c r="AM132" t="str">
        <f t="shared" si="86"/>
        <v>'291',</v>
      </c>
      <c r="AN132" t="str">
        <f t="shared" si="87"/>
        <v>'0',</v>
      </c>
      <c r="AO132" t="str">
        <f t="shared" si="88"/>
        <v>'9.85',</v>
      </c>
      <c r="AP132" t="str">
        <f t="shared" si="89"/>
        <v>'4.95',</v>
      </c>
      <c r="AQ132" t="str">
        <f t="shared" si="90"/>
        <v>'12.85',</v>
      </c>
      <c r="AR132" t="str">
        <f t="shared" si="91"/>
        <v>'0',</v>
      </c>
      <c r="AS132" t="str">
        <f t="shared" si="92"/>
        <v>'0',</v>
      </c>
      <c r="AT132" t="str">
        <f t="shared" si="100"/>
        <v>'0',</v>
      </c>
      <c r="AU132" t="str">
        <f t="shared" si="93"/>
        <v>'0',</v>
      </c>
      <c r="AV132" t="str">
        <f t="shared" si="94"/>
        <v>'0',</v>
      </c>
      <c r="AW132" t="str">
        <f t="shared" si="95"/>
        <v>'0',</v>
      </c>
      <c r="AX132" t="str">
        <f t="shared" si="96"/>
        <v>'',</v>
      </c>
      <c r="AY132" t="str">
        <f t="shared" si="97"/>
        <v>'0',</v>
      </c>
      <c r="AZ132" t="str">
        <f t="shared" si="98"/>
        <v>'0',</v>
      </c>
      <c r="BA132" t="str">
        <f t="shared" si="101"/>
        <v>'0');</v>
      </c>
      <c r="BC13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('20','291','0','9.85','4.95','12.85','0','0','0','0','0','0','','0','0','0');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workbookViewId="0"/>
  </sheetViews>
  <sheetFormatPr defaultRowHeight="15" x14ac:dyDescent="0.25"/>
  <cols>
    <col min="1" max="2" width="11" bestFit="1" customWidth="1"/>
    <col min="19" max="19" width="9.7109375" bestFit="1" customWidth="1"/>
  </cols>
  <sheetData>
    <row r="1" spans="1:36" x14ac:dyDescent="0.25">
      <c r="A1" s="9">
        <v>85</v>
      </c>
      <c r="B1" s="6">
        <v>1520</v>
      </c>
      <c r="C1" s="6">
        <v>1230</v>
      </c>
      <c r="D1" s="6">
        <v>940</v>
      </c>
      <c r="E1" s="6">
        <v>520</v>
      </c>
      <c r="H1">
        <f>A1-5</f>
        <v>80</v>
      </c>
      <c r="I1">
        <f>B1-5</f>
        <v>1515</v>
      </c>
      <c r="J1">
        <f>C1-5</f>
        <v>1225</v>
      </c>
      <c r="K1">
        <f>D1-5</f>
        <v>935</v>
      </c>
      <c r="L1">
        <f>E1-5</f>
        <v>515</v>
      </c>
      <c r="N1" s="18">
        <v>5.2</v>
      </c>
      <c r="O1">
        <f>N1-2</f>
        <v>3.2</v>
      </c>
      <c r="Q1" s="95">
        <v>3240</v>
      </c>
      <c r="R1" s="52">
        <f>Q1+50</f>
        <v>3290</v>
      </c>
      <c r="T1" s="73">
        <v>90</v>
      </c>
      <c r="V1">
        <v>80</v>
      </c>
      <c r="X1" s="73">
        <v>80</v>
      </c>
      <c r="Z1">
        <v>180</v>
      </c>
      <c r="AA1" s="73">
        <v>200</v>
      </c>
      <c r="AC1">
        <v>650</v>
      </c>
      <c r="AE1" s="73">
        <v>100</v>
      </c>
      <c r="AH1">
        <v>147.1</v>
      </c>
      <c r="AI1">
        <f>AH1/2</f>
        <v>73.55</v>
      </c>
      <c r="AJ1">
        <f>AI1/2</f>
        <v>36.774999999999999</v>
      </c>
    </row>
    <row r="2" spans="1:36" x14ac:dyDescent="0.25">
      <c r="A2" s="9">
        <v>128</v>
      </c>
      <c r="B2" s="6">
        <v>2280</v>
      </c>
      <c r="C2" s="6">
        <v>1845</v>
      </c>
      <c r="D2" s="6">
        <v>1410</v>
      </c>
      <c r="E2" s="6">
        <v>830</v>
      </c>
      <c r="H2">
        <f t="shared" ref="H2:H19" si="0">A2-5</f>
        <v>123</v>
      </c>
      <c r="I2">
        <f t="shared" ref="I2:I19" si="1">B2-5</f>
        <v>2275</v>
      </c>
      <c r="J2">
        <f t="shared" ref="J2:J19" si="2">C2-5</f>
        <v>1840</v>
      </c>
      <c r="K2">
        <f t="shared" ref="K2:K19" si="3">D2-5</f>
        <v>1405</v>
      </c>
      <c r="L2">
        <f t="shared" ref="L2:L19" si="4">E2-5</f>
        <v>825</v>
      </c>
      <c r="N2" s="18">
        <f>N1+0.25</f>
        <v>5.45</v>
      </c>
      <c r="O2">
        <f t="shared" ref="O2:O20" si="5">N2-2</f>
        <v>3.45</v>
      </c>
      <c r="Q2" s="95">
        <v>6788</v>
      </c>
      <c r="R2" s="52">
        <f t="shared" ref="R2:R19" si="6">Q2+50</f>
        <v>6838</v>
      </c>
      <c r="T2" s="73">
        <f>T1-4</f>
        <v>86</v>
      </c>
      <c r="U2">
        <f>T1-T2</f>
        <v>4</v>
      </c>
      <c r="V2">
        <f>V1-U2</f>
        <v>76</v>
      </c>
      <c r="X2" s="73">
        <v>76</v>
      </c>
      <c r="Y2">
        <f>X1-X2</f>
        <v>4</v>
      </c>
      <c r="Z2">
        <f>Z1-Y2</f>
        <v>176</v>
      </c>
      <c r="AA2" s="73">
        <v>193</v>
      </c>
      <c r="AB2">
        <f>AA1-AA2</f>
        <v>7</v>
      </c>
      <c r="AC2" s="81">
        <f>AC1-AB2</f>
        <v>643</v>
      </c>
      <c r="AE2" s="73">
        <v>96</v>
      </c>
      <c r="AH2">
        <v>73.760000000000005</v>
      </c>
      <c r="AI2">
        <f>AH2/2</f>
        <v>36.880000000000003</v>
      </c>
    </row>
    <row r="3" spans="1:36" x14ac:dyDescent="0.25">
      <c r="A3" s="9">
        <v>192</v>
      </c>
      <c r="B3" s="6">
        <v>3430</v>
      </c>
      <c r="C3" s="6">
        <v>2768</v>
      </c>
      <c r="D3" s="6">
        <v>2115</v>
      </c>
      <c r="E3" s="6">
        <v>1245</v>
      </c>
      <c r="H3">
        <f t="shared" si="0"/>
        <v>187</v>
      </c>
      <c r="I3">
        <f t="shared" si="1"/>
        <v>3425</v>
      </c>
      <c r="J3">
        <f t="shared" si="2"/>
        <v>2763</v>
      </c>
      <c r="K3">
        <f t="shared" si="3"/>
        <v>2110</v>
      </c>
      <c r="L3">
        <f t="shared" si="4"/>
        <v>1240</v>
      </c>
      <c r="N3" s="18">
        <f t="shared" ref="N3:N20" si="7">N2+0.2</f>
        <v>5.65</v>
      </c>
      <c r="O3">
        <f t="shared" si="5"/>
        <v>3.6500000000000004</v>
      </c>
      <c r="Q3" s="95">
        <v>10860</v>
      </c>
      <c r="R3" s="52">
        <f t="shared" si="6"/>
        <v>10910</v>
      </c>
      <c r="T3" s="73">
        <f t="shared" ref="T3:T19" si="8">T2-4</f>
        <v>82</v>
      </c>
      <c r="U3">
        <f t="shared" ref="U3:U14" si="9">T2-T3</f>
        <v>4</v>
      </c>
      <c r="V3">
        <f t="shared" ref="V3:V20" si="10">V2-U3</f>
        <v>72</v>
      </c>
      <c r="X3" s="73">
        <v>72</v>
      </c>
      <c r="Y3">
        <f t="shared" ref="Y3:Y14" si="11">X2-X3</f>
        <v>4</v>
      </c>
      <c r="Z3">
        <f t="shared" ref="Z3:Z20" si="12">Z2-Y3</f>
        <v>172</v>
      </c>
      <c r="AA3" s="73">
        <v>186</v>
      </c>
      <c r="AB3" s="81">
        <f t="shared" ref="AB3:AB20" si="13">AA2-AA3</f>
        <v>7</v>
      </c>
      <c r="AC3" s="81">
        <f t="shared" ref="AC3:AC20" si="14">AC2-AB3</f>
        <v>636</v>
      </c>
      <c r="AE3" s="73">
        <v>92</v>
      </c>
    </row>
    <row r="4" spans="1:36" x14ac:dyDescent="0.25">
      <c r="A4" s="9">
        <v>383</v>
      </c>
      <c r="B4" s="6">
        <v>6860</v>
      </c>
      <c r="C4" s="6">
        <v>5536</v>
      </c>
      <c r="D4" s="6">
        <v>4230</v>
      </c>
      <c r="E4" s="6">
        <v>2490</v>
      </c>
      <c r="H4">
        <f t="shared" si="0"/>
        <v>378</v>
      </c>
      <c r="I4">
        <f t="shared" si="1"/>
        <v>6855</v>
      </c>
      <c r="J4">
        <f t="shared" si="2"/>
        <v>5531</v>
      </c>
      <c r="K4">
        <f t="shared" si="3"/>
        <v>4225</v>
      </c>
      <c r="L4">
        <f t="shared" si="4"/>
        <v>2485</v>
      </c>
      <c r="N4" s="18">
        <f t="shared" si="7"/>
        <v>5.8500000000000005</v>
      </c>
      <c r="O4">
        <f t="shared" si="5"/>
        <v>3.8500000000000005</v>
      </c>
      <c r="Q4" s="95">
        <v>28152</v>
      </c>
      <c r="R4" s="52">
        <f t="shared" si="6"/>
        <v>28202</v>
      </c>
      <c r="T4" s="73">
        <f t="shared" si="8"/>
        <v>78</v>
      </c>
      <c r="U4">
        <f t="shared" si="9"/>
        <v>4</v>
      </c>
      <c r="V4">
        <f t="shared" si="10"/>
        <v>68</v>
      </c>
      <c r="X4" s="73">
        <v>68</v>
      </c>
      <c r="Y4">
        <f t="shared" si="11"/>
        <v>4</v>
      </c>
      <c r="Z4">
        <f t="shared" si="12"/>
        <v>168</v>
      </c>
      <c r="AA4" s="73">
        <v>179</v>
      </c>
      <c r="AB4">
        <f t="shared" si="13"/>
        <v>7</v>
      </c>
      <c r="AC4" s="81">
        <f t="shared" si="14"/>
        <v>629</v>
      </c>
      <c r="AE4" s="73">
        <v>88</v>
      </c>
    </row>
    <row r="5" spans="1:36" x14ac:dyDescent="0.25">
      <c r="A5" s="9">
        <v>574</v>
      </c>
      <c r="B5" s="6">
        <v>10290</v>
      </c>
      <c r="C5" s="6">
        <v>8304</v>
      </c>
      <c r="D5" s="6">
        <v>6345</v>
      </c>
      <c r="E5" s="6">
        <v>3735</v>
      </c>
      <c r="H5">
        <f t="shared" si="0"/>
        <v>569</v>
      </c>
      <c r="I5">
        <f t="shared" si="1"/>
        <v>10285</v>
      </c>
      <c r="J5">
        <f t="shared" si="2"/>
        <v>8299</v>
      </c>
      <c r="K5">
        <f t="shared" si="3"/>
        <v>6340</v>
      </c>
      <c r="L5">
        <f t="shared" si="4"/>
        <v>3730</v>
      </c>
      <c r="N5" s="18">
        <f t="shared" si="7"/>
        <v>6.0500000000000007</v>
      </c>
      <c r="O5">
        <f t="shared" si="5"/>
        <v>4.0500000000000007</v>
      </c>
      <c r="Q5" s="95">
        <v>41728</v>
      </c>
      <c r="R5" s="52">
        <f t="shared" si="6"/>
        <v>41778</v>
      </c>
      <c r="T5" s="73">
        <f t="shared" si="8"/>
        <v>74</v>
      </c>
      <c r="U5">
        <f t="shared" si="9"/>
        <v>4</v>
      </c>
      <c r="V5">
        <f t="shared" si="10"/>
        <v>64</v>
      </c>
      <c r="X5" s="73">
        <v>64</v>
      </c>
      <c r="Y5">
        <f t="shared" si="11"/>
        <v>4</v>
      </c>
      <c r="Z5">
        <f t="shared" si="12"/>
        <v>164</v>
      </c>
      <c r="AA5" s="73">
        <v>172</v>
      </c>
      <c r="AB5">
        <f t="shared" si="13"/>
        <v>7</v>
      </c>
      <c r="AC5" s="81">
        <f t="shared" si="14"/>
        <v>622</v>
      </c>
      <c r="AE5" s="73">
        <v>84</v>
      </c>
    </row>
    <row r="6" spans="1:36" x14ac:dyDescent="0.25">
      <c r="A6" s="9">
        <v>1148</v>
      </c>
      <c r="B6" s="6">
        <v>20580</v>
      </c>
      <c r="C6" s="6">
        <v>16608</v>
      </c>
      <c r="D6" s="6">
        <v>12690</v>
      </c>
      <c r="E6" s="6">
        <v>7490</v>
      </c>
      <c r="H6">
        <f t="shared" si="0"/>
        <v>1143</v>
      </c>
      <c r="I6">
        <f t="shared" si="1"/>
        <v>20575</v>
      </c>
      <c r="J6">
        <f t="shared" si="2"/>
        <v>16603</v>
      </c>
      <c r="K6">
        <f t="shared" si="3"/>
        <v>12685</v>
      </c>
      <c r="L6">
        <f t="shared" si="4"/>
        <v>7485</v>
      </c>
      <c r="N6" s="18">
        <f t="shared" si="7"/>
        <v>6.2500000000000009</v>
      </c>
      <c r="O6">
        <f t="shared" si="5"/>
        <v>4.2500000000000009</v>
      </c>
      <c r="Q6" s="95">
        <v>81756</v>
      </c>
      <c r="R6" s="52">
        <f t="shared" si="6"/>
        <v>81806</v>
      </c>
      <c r="T6" s="73">
        <f t="shared" si="8"/>
        <v>70</v>
      </c>
      <c r="U6">
        <f t="shared" si="9"/>
        <v>4</v>
      </c>
      <c r="V6">
        <f t="shared" si="10"/>
        <v>60</v>
      </c>
      <c r="X6" s="73">
        <v>60</v>
      </c>
      <c r="Y6">
        <f t="shared" si="11"/>
        <v>4</v>
      </c>
      <c r="Z6">
        <f t="shared" si="12"/>
        <v>160</v>
      </c>
      <c r="AA6" s="73">
        <v>165</v>
      </c>
      <c r="AB6">
        <f t="shared" si="13"/>
        <v>7</v>
      </c>
      <c r="AC6" s="81">
        <f t="shared" si="14"/>
        <v>615</v>
      </c>
      <c r="AE6" s="73">
        <v>80</v>
      </c>
    </row>
    <row r="7" spans="1:36" x14ac:dyDescent="0.25">
      <c r="A7" s="9">
        <v>1722</v>
      </c>
      <c r="B7" s="6">
        <v>30870</v>
      </c>
      <c r="C7" s="6">
        <v>24912</v>
      </c>
      <c r="D7" s="6">
        <v>19035</v>
      </c>
      <c r="E7" s="6">
        <v>11235</v>
      </c>
      <c r="H7">
        <f t="shared" si="0"/>
        <v>1717</v>
      </c>
      <c r="I7">
        <f t="shared" si="1"/>
        <v>30865</v>
      </c>
      <c r="J7">
        <f t="shared" si="2"/>
        <v>24907</v>
      </c>
      <c r="K7">
        <f t="shared" si="3"/>
        <v>19030</v>
      </c>
      <c r="L7">
        <f t="shared" si="4"/>
        <v>11230</v>
      </c>
      <c r="N7" s="18">
        <f t="shared" si="7"/>
        <v>6.4500000000000011</v>
      </c>
      <c r="O7">
        <f t="shared" si="5"/>
        <v>4.4500000000000011</v>
      </c>
      <c r="Q7" s="95">
        <v>124184</v>
      </c>
      <c r="R7" s="52">
        <f t="shared" si="6"/>
        <v>124234</v>
      </c>
      <c r="T7" s="73">
        <f t="shared" si="8"/>
        <v>66</v>
      </c>
      <c r="U7">
        <f t="shared" si="9"/>
        <v>4</v>
      </c>
      <c r="V7">
        <f t="shared" si="10"/>
        <v>56</v>
      </c>
      <c r="X7" s="73">
        <v>56</v>
      </c>
      <c r="Y7">
        <f t="shared" si="11"/>
        <v>4</v>
      </c>
      <c r="Z7">
        <f t="shared" si="12"/>
        <v>156</v>
      </c>
      <c r="AA7" s="73">
        <v>158</v>
      </c>
      <c r="AB7">
        <f t="shared" si="13"/>
        <v>7</v>
      </c>
      <c r="AC7" s="81">
        <f t="shared" si="14"/>
        <v>608</v>
      </c>
      <c r="AE7" s="73">
        <v>76</v>
      </c>
    </row>
    <row r="8" spans="1:36" x14ac:dyDescent="0.25">
      <c r="A8" s="9">
        <v>3443</v>
      </c>
      <c r="B8" s="6">
        <v>61740</v>
      </c>
      <c r="C8" s="6">
        <v>49824</v>
      </c>
      <c r="D8" s="6">
        <v>38070</v>
      </c>
      <c r="E8" s="6">
        <v>22470</v>
      </c>
      <c r="H8">
        <f t="shared" si="0"/>
        <v>3438</v>
      </c>
      <c r="I8">
        <f t="shared" si="1"/>
        <v>61735</v>
      </c>
      <c r="J8">
        <f t="shared" si="2"/>
        <v>49819</v>
      </c>
      <c r="K8">
        <f t="shared" si="3"/>
        <v>38065</v>
      </c>
      <c r="L8">
        <f t="shared" si="4"/>
        <v>22465</v>
      </c>
      <c r="N8" s="18">
        <f t="shared" si="7"/>
        <v>6.6500000000000012</v>
      </c>
      <c r="O8">
        <f t="shared" si="5"/>
        <v>4.6500000000000012</v>
      </c>
      <c r="Q8" s="95">
        <v>307460</v>
      </c>
      <c r="R8" s="52">
        <f t="shared" si="6"/>
        <v>307510</v>
      </c>
      <c r="T8" s="73">
        <f t="shared" si="8"/>
        <v>62</v>
      </c>
      <c r="U8">
        <f t="shared" si="9"/>
        <v>4</v>
      </c>
      <c r="V8">
        <f t="shared" si="10"/>
        <v>52</v>
      </c>
      <c r="X8" s="73">
        <v>52</v>
      </c>
      <c r="Y8">
        <f t="shared" si="11"/>
        <v>4</v>
      </c>
      <c r="Z8">
        <f t="shared" si="12"/>
        <v>152</v>
      </c>
      <c r="AA8" s="73">
        <v>151</v>
      </c>
      <c r="AB8">
        <f t="shared" si="13"/>
        <v>7</v>
      </c>
      <c r="AC8" s="81">
        <f t="shared" si="14"/>
        <v>601</v>
      </c>
      <c r="AE8" s="73">
        <v>72</v>
      </c>
    </row>
    <row r="9" spans="1:36" x14ac:dyDescent="0.25">
      <c r="A9" s="9">
        <v>5164</v>
      </c>
      <c r="B9" s="6">
        <v>92610</v>
      </c>
      <c r="C9" s="6">
        <v>74736</v>
      </c>
      <c r="D9" s="6">
        <v>57105</v>
      </c>
      <c r="E9" s="6">
        <v>33705</v>
      </c>
      <c r="H9">
        <f t="shared" si="0"/>
        <v>5159</v>
      </c>
      <c r="I9">
        <f t="shared" si="1"/>
        <v>92605</v>
      </c>
      <c r="J9">
        <f t="shared" si="2"/>
        <v>74731</v>
      </c>
      <c r="K9">
        <f t="shared" si="3"/>
        <v>57100</v>
      </c>
      <c r="L9">
        <f t="shared" si="4"/>
        <v>33700</v>
      </c>
      <c r="N9" s="18">
        <f t="shared" si="7"/>
        <v>6.8500000000000014</v>
      </c>
      <c r="O9">
        <f t="shared" si="5"/>
        <v>4.8500000000000014</v>
      </c>
      <c r="Q9" s="95">
        <v>457190</v>
      </c>
      <c r="R9" s="52">
        <f t="shared" si="6"/>
        <v>457240</v>
      </c>
      <c r="T9" s="73">
        <f t="shared" si="8"/>
        <v>58</v>
      </c>
      <c r="U9">
        <f t="shared" si="9"/>
        <v>4</v>
      </c>
      <c r="V9">
        <f t="shared" si="10"/>
        <v>48</v>
      </c>
      <c r="X9" s="73">
        <v>48</v>
      </c>
      <c r="Y9">
        <f t="shared" si="11"/>
        <v>4</v>
      </c>
      <c r="Z9">
        <f t="shared" si="12"/>
        <v>148</v>
      </c>
      <c r="AA9" s="73">
        <v>144</v>
      </c>
      <c r="AB9">
        <f t="shared" si="13"/>
        <v>7</v>
      </c>
      <c r="AC9" s="81">
        <f t="shared" si="14"/>
        <v>594</v>
      </c>
      <c r="AE9" s="73">
        <v>68</v>
      </c>
    </row>
    <row r="10" spans="1:36" x14ac:dyDescent="0.25">
      <c r="A10" s="9">
        <v>12910</v>
      </c>
      <c r="B10" s="6">
        <v>231530</v>
      </c>
      <c r="C10" s="6">
        <v>186845</v>
      </c>
      <c r="D10" s="6">
        <v>142835</v>
      </c>
      <c r="E10" s="6">
        <v>84274</v>
      </c>
      <c r="H10">
        <f t="shared" si="0"/>
        <v>12905</v>
      </c>
      <c r="I10">
        <f t="shared" si="1"/>
        <v>231525</v>
      </c>
      <c r="J10">
        <f t="shared" si="2"/>
        <v>186840</v>
      </c>
      <c r="K10">
        <f t="shared" si="3"/>
        <v>142830</v>
      </c>
      <c r="L10">
        <f t="shared" si="4"/>
        <v>84269</v>
      </c>
      <c r="N10" s="18">
        <f t="shared" si="7"/>
        <v>7.0500000000000016</v>
      </c>
      <c r="O10">
        <f t="shared" si="5"/>
        <v>5.0500000000000016</v>
      </c>
      <c r="Q10" s="95">
        <v>549828</v>
      </c>
      <c r="R10" s="52">
        <f t="shared" si="6"/>
        <v>549878</v>
      </c>
      <c r="T10" s="73">
        <f t="shared" si="8"/>
        <v>54</v>
      </c>
      <c r="U10">
        <f t="shared" si="9"/>
        <v>4</v>
      </c>
      <c r="V10">
        <f t="shared" si="10"/>
        <v>44</v>
      </c>
      <c r="X10" s="73">
        <v>44</v>
      </c>
      <c r="Y10">
        <f t="shared" si="11"/>
        <v>4</v>
      </c>
      <c r="Z10">
        <f t="shared" si="12"/>
        <v>144</v>
      </c>
      <c r="AA10" s="73">
        <v>137</v>
      </c>
      <c r="AB10">
        <f t="shared" si="13"/>
        <v>7</v>
      </c>
      <c r="AC10" s="81">
        <f t="shared" si="14"/>
        <v>587</v>
      </c>
      <c r="AE10" s="73">
        <v>64</v>
      </c>
    </row>
    <row r="11" spans="1:36" x14ac:dyDescent="0.25">
      <c r="A11" s="9">
        <v>19365</v>
      </c>
      <c r="B11" s="6">
        <v>347295</v>
      </c>
      <c r="C11" s="6">
        <v>280267</v>
      </c>
      <c r="D11" s="6">
        <v>214252</v>
      </c>
      <c r="E11" s="6">
        <v>126411</v>
      </c>
      <c r="H11">
        <f t="shared" si="0"/>
        <v>19360</v>
      </c>
      <c r="I11">
        <f t="shared" si="1"/>
        <v>347290</v>
      </c>
      <c r="J11">
        <f t="shared" si="2"/>
        <v>280262</v>
      </c>
      <c r="K11">
        <f t="shared" si="3"/>
        <v>214247</v>
      </c>
      <c r="L11">
        <f t="shared" si="4"/>
        <v>126406</v>
      </c>
      <c r="N11" s="18">
        <f t="shared" si="7"/>
        <v>7.2500000000000018</v>
      </c>
      <c r="O11">
        <f t="shared" si="5"/>
        <v>5.2500000000000018</v>
      </c>
      <c r="Q11" s="95">
        <v>669294</v>
      </c>
      <c r="R11" s="52">
        <f t="shared" si="6"/>
        <v>669344</v>
      </c>
      <c r="T11" s="73">
        <f t="shared" si="8"/>
        <v>50</v>
      </c>
      <c r="U11">
        <f t="shared" si="9"/>
        <v>4</v>
      </c>
      <c r="V11">
        <f t="shared" si="10"/>
        <v>40</v>
      </c>
      <c r="X11" s="73">
        <v>40</v>
      </c>
      <c r="Y11">
        <f t="shared" si="11"/>
        <v>4</v>
      </c>
      <c r="Z11">
        <f t="shared" si="12"/>
        <v>140</v>
      </c>
      <c r="AA11" s="73">
        <v>130</v>
      </c>
      <c r="AB11">
        <f t="shared" si="13"/>
        <v>7</v>
      </c>
      <c r="AC11" s="81">
        <f t="shared" si="14"/>
        <v>580</v>
      </c>
      <c r="AE11" s="73">
        <v>60</v>
      </c>
    </row>
    <row r="12" spans="1:36" x14ac:dyDescent="0.25">
      <c r="A12" s="9">
        <v>38729</v>
      </c>
      <c r="B12" s="6">
        <v>694582</v>
      </c>
      <c r="C12" s="6">
        <v>560500</v>
      </c>
      <c r="D12" s="6">
        <v>428499</v>
      </c>
      <c r="E12" s="6">
        <v>252848</v>
      </c>
      <c r="G12">
        <f>960/2</f>
        <v>480</v>
      </c>
      <c r="H12">
        <f t="shared" si="0"/>
        <v>38724</v>
      </c>
      <c r="I12">
        <f t="shared" si="1"/>
        <v>694577</v>
      </c>
      <c r="J12">
        <f t="shared" si="2"/>
        <v>560495</v>
      </c>
      <c r="K12">
        <f t="shared" si="3"/>
        <v>428494</v>
      </c>
      <c r="L12">
        <f t="shared" si="4"/>
        <v>252843</v>
      </c>
      <c r="N12" s="18">
        <f t="shared" si="7"/>
        <v>7.450000000000002</v>
      </c>
      <c r="O12">
        <f t="shared" si="5"/>
        <v>5.450000000000002</v>
      </c>
      <c r="Q12" s="95">
        <v>792853</v>
      </c>
      <c r="R12" s="52">
        <f t="shared" si="6"/>
        <v>792903</v>
      </c>
      <c r="T12" s="73">
        <f t="shared" si="8"/>
        <v>46</v>
      </c>
      <c r="U12">
        <f t="shared" si="9"/>
        <v>4</v>
      </c>
      <c r="V12">
        <f t="shared" si="10"/>
        <v>36</v>
      </c>
      <c r="X12" s="73">
        <v>36</v>
      </c>
      <c r="Y12">
        <f t="shared" si="11"/>
        <v>4</v>
      </c>
      <c r="Z12">
        <f t="shared" si="12"/>
        <v>136</v>
      </c>
      <c r="AA12" s="73">
        <v>123</v>
      </c>
      <c r="AB12">
        <f t="shared" si="13"/>
        <v>7</v>
      </c>
      <c r="AC12" s="81">
        <f t="shared" si="14"/>
        <v>573</v>
      </c>
      <c r="AE12" s="73">
        <v>56</v>
      </c>
    </row>
    <row r="13" spans="1:36" x14ac:dyDescent="0.25">
      <c r="A13" s="9">
        <v>96821</v>
      </c>
      <c r="B13" s="6">
        <v>1736450</v>
      </c>
      <c r="C13" s="6">
        <v>1401246</v>
      </c>
      <c r="D13" s="6">
        <v>1071244</v>
      </c>
      <c r="E13" s="6">
        <v>632109</v>
      </c>
      <c r="G13" t="s">
        <v>407</v>
      </c>
      <c r="H13">
        <f t="shared" si="0"/>
        <v>96816</v>
      </c>
      <c r="I13">
        <f t="shared" si="1"/>
        <v>1736445</v>
      </c>
      <c r="J13">
        <f t="shared" si="2"/>
        <v>1401241</v>
      </c>
      <c r="K13">
        <f t="shared" si="3"/>
        <v>1071239</v>
      </c>
      <c r="L13">
        <f t="shared" si="4"/>
        <v>632104</v>
      </c>
      <c r="N13" s="18">
        <f t="shared" si="7"/>
        <v>7.6500000000000021</v>
      </c>
      <c r="O13">
        <f t="shared" si="5"/>
        <v>5.6500000000000021</v>
      </c>
      <c r="Q13" s="95">
        <v>950709</v>
      </c>
      <c r="R13" s="52">
        <f t="shared" si="6"/>
        <v>950759</v>
      </c>
      <c r="T13" s="73">
        <f t="shared" si="8"/>
        <v>42</v>
      </c>
      <c r="U13">
        <f t="shared" si="9"/>
        <v>4</v>
      </c>
      <c r="V13">
        <f t="shared" si="10"/>
        <v>32</v>
      </c>
      <c r="X13" s="73">
        <v>32</v>
      </c>
      <c r="Y13">
        <f t="shared" si="11"/>
        <v>4</v>
      </c>
      <c r="Z13">
        <f t="shared" si="12"/>
        <v>132</v>
      </c>
      <c r="AA13" s="73">
        <v>116</v>
      </c>
      <c r="AB13">
        <f t="shared" si="13"/>
        <v>7</v>
      </c>
      <c r="AC13" s="81">
        <f t="shared" si="14"/>
        <v>566</v>
      </c>
      <c r="AE13" s="73">
        <v>52</v>
      </c>
    </row>
    <row r="14" spans="1:36" x14ac:dyDescent="0.25">
      <c r="A14" s="9">
        <v>290462</v>
      </c>
      <c r="B14" s="6">
        <v>5209335</v>
      </c>
      <c r="C14" s="6">
        <v>4203716</v>
      </c>
      <c r="D14" s="6">
        <v>3213704</v>
      </c>
      <c r="E14" s="6">
        <v>1896339</v>
      </c>
      <c r="H14">
        <f t="shared" si="0"/>
        <v>290457</v>
      </c>
      <c r="I14">
        <f t="shared" si="1"/>
        <v>5209330</v>
      </c>
      <c r="J14">
        <f t="shared" si="2"/>
        <v>4203711</v>
      </c>
      <c r="K14">
        <f t="shared" si="3"/>
        <v>3213699</v>
      </c>
      <c r="L14">
        <f t="shared" si="4"/>
        <v>1896334</v>
      </c>
      <c r="N14" s="18">
        <f t="shared" si="7"/>
        <v>7.8500000000000023</v>
      </c>
      <c r="O14">
        <f t="shared" si="5"/>
        <v>5.8500000000000023</v>
      </c>
      <c r="Q14" s="95">
        <v>1167128</v>
      </c>
      <c r="R14" s="52">
        <f t="shared" si="6"/>
        <v>1167178</v>
      </c>
      <c r="T14" s="73">
        <f t="shared" si="8"/>
        <v>38</v>
      </c>
      <c r="U14">
        <f t="shared" si="9"/>
        <v>4</v>
      </c>
      <c r="V14">
        <f t="shared" si="10"/>
        <v>28</v>
      </c>
      <c r="X14" s="73">
        <v>28</v>
      </c>
      <c r="Y14">
        <f t="shared" si="11"/>
        <v>4</v>
      </c>
      <c r="Z14">
        <f t="shared" si="12"/>
        <v>128</v>
      </c>
      <c r="AA14" s="73">
        <v>109</v>
      </c>
      <c r="AB14">
        <f t="shared" si="13"/>
        <v>7</v>
      </c>
      <c r="AC14" s="81">
        <f t="shared" si="14"/>
        <v>559</v>
      </c>
      <c r="AE14" s="73">
        <v>48</v>
      </c>
    </row>
    <row r="15" spans="1:36" x14ac:dyDescent="0.25">
      <c r="A15" s="9">
        <v>580923</v>
      </c>
      <c r="B15" s="6">
        <v>10418670</v>
      </c>
      <c r="C15" s="6">
        <v>8407402</v>
      </c>
      <c r="D15" s="6">
        <v>6427348</v>
      </c>
      <c r="E15" s="6">
        <v>3792698</v>
      </c>
      <c r="H15">
        <f t="shared" si="0"/>
        <v>580918</v>
      </c>
      <c r="I15">
        <f t="shared" si="1"/>
        <v>10418665</v>
      </c>
      <c r="J15">
        <f t="shared" si="2"/>
        <v>8407397</v>
      </c>
      <c r="K15">
        <f t="shared" si="3"/>
        <v>6427343</v>
      </c>
      <c r="L15">
        <f t="shared" si="4"/>
        <v>3792693</v>
      </c>
      <c r="N15" s="18">
        <f t="shared" si="7"/>
        <v>8.0500000000000025</v>
      </c>
      <c r="O15">
        <f t="shared" si="5"/>
        <v>6.0500000000000025</v>
      </c>
      <c r="Q15" s="95">
        <v>1721192</v>
      </c>
      <c r="R15" s="52">
        <f t="shared" si="6"/>
        <v>1721242</v>
      </c>
      <c r="T15" s="73">
        <f t="shared" si="8"/>
        <v>34</v>
      </c>
      <c r="U15">
        <v>3</v>
      </c>
      <c r="V15">
        <f t="shared" si="10"/>
        <v>25</v>
      </c>
      <c r="X15" s="73">
        <v>25</v>
      </c>
      <c r="Y15">
        <v>3</v>
      </c>
      <c r="Z15">
        <f t="shared" si="12"/>
        <v>125</v>
      </c>
      <c r="AA15" s="73">
        <v>106</v>
      </c>
      <c r="AB15">
        <f t="shared" si="13"/>
        <v>3</v>
      </c>
      <c r="AC15" s="81">
        <f t="shared" si="14"/>
        <v>556</v>
      </c>
      <c r="AE15" s="73">
        <v>45</v>
      </c>
    </row>
    <row r="16" spans="1:36" x14ac:dyDescent="0.25">
      <c r="A16" s="9">
        <v>871384</v>
      </c>
      <c r="B16" s="6">
        <v>15628006</v>
      </c>
      <c r="C16" s="6">
        <v>12611078</v>
      </c>
      <c r="D16" s="6">
        <v>9641022</v>
      </c>
      <c r="E16" s="6">
        <v>5689047</v>
      </c>
      <c r="H16">
        <f t="shared" si="0"/>
        <v>871379</v>
      </c>
      <c r="I16">
        <f t="shared" si="1"/>
        <v>15628001</v>
      </c>
      <c r="J16">
        <f t="shared" si="2"/>
        <v>12611073</v>
      </c>
      <c r="K16">
        <f t="shared" si="3"/>
        <v>9641017</v>
      </c>
      <c r="L16">
        <f t="shared" si="4"/>
        <v>5689042</v>
      </c>
      <c r="N16" s="18">
        <f t="shared" si="7"/>
        <v>8.2500000000000018</v>
      </c>
      <c r="O16">
        <f t="shared" si="5"/>
        <v>6.2500000000000018</v>
      </c>
      <c r="Q16" s="95">
        <v>4395468</v>
      </c>
      <c r="R16" s="52">
        <f t="shared" si="6"/>
        <v>4395518</v>
      </c>
      <c r="T16" s="73">
        <f t="shared" si="8"/>
        <v>30</v>
      </c>
      <c r="U16">
        <v>3</v>
      </c>
      <c r="V16">
        <f t="shared" si="10"/>
        <v>22</v>
      </c>
      <c r="X16" s="73">
        <v>22</v>
      </c>
      <c r="Y16">
        <v>3</v>
      </c>
      <c r="Z16">
        <f t="shared" si="12"/>
        <v>122</v>
      </c>
      <c r="AA16" s="73">
        <v>103</v>
      </c>
      <c r="AB16">
        <f t="shared" si="13"/>
        <v>3</v>
      </c>
      <c r="AC16" s="81">
        <f t="shared" si="14"/>
        <v>553</v>
      </c>
      <c r="AE16" s="73">
        <v>42</v>
      </c>
    </row>
    <row r="17" spans="1:31" x14ac:dyDescent="0.25">
      <c r="A17" s="9">
        <v>1742766</v>
      </c>
      <c r="B17" s="6">
        <v>31256003</v>
      </c>
      <c r="C17" s="6">
        <v>25222149</v>
      </c>
      <c r="D17" s="6">
        <v>19282040</v>
      </c>
      <c r="E17" s="6">
        <v>11378092</v>
      </c>
      <c r="H17">
        <f t="shared" si="0"/>
        <v>1742761</v>
      </c>
      <c r="I17">
        <f t="shared" si="1"/>
        <v>31255998</v>
      </c>
      <c r="J17">
        <f t="shared" si="2"/>
        <v>25222144</v>
      </c>
      <c r="K17">
        <f t="shared" si="3"/>
        <v>19282035</v>
      </c>
      <c r="L17">
        <f t="shared" si="4"/>
        <v>11378087</v>
      </c>
      <c r="N17" s="18">
        <f t="shared" si="7"/>
        <v>8.4500000000000011</v>
      </c>
      <c r="O17">
        <f t="shared" si="5"/>
        <v>6.4500000000000011</v>
      </c>
      <c r="Q17" s="95">
        <v>6573197</v>
      </c>
      <c r="R17" s="52">
        <f t="shared" si="6"/>
        <v>6573247</v>
      </c>
      <c r="T17" s="73">
        <f t="shared" si="8"/>
        <v>26</v>
      </c>
      <c r="U17">
        <v>3</v>
      </c>
      <c r="V17">
        <f t="shared" si="10"/>
        <v>19</v>
      </c>
      <c r="X17" s="73">
        <v>19</v>
      </c>
      <c r="Y17">
        <v>3</v>
      </c>
      <c r="Z17">
        <f t="shared" si="12"/>
        <v>119</v>
      </c>
      <c r="AA17" s="73">
        <v>100</v>
      </c>
      <c r="AB17">
        <f t="shared" si="13"/>
        <v>3</v>
      </c>
      <c r="AC17" s="81">
        <f t="shared" si="14"/>
        <v>550</v>
      </c>
      <c r="AE17" s="73">
        <v>39</v>
      </c>
    </row>
    <row r="18" spans="1:31" x14ac:dyDescent="0.25">
      <c r="A18" s="9">
        <v>2614149</v>
      </c>
      <c r="B18" s="6">
        <v>46883801</v>
      </c>
      <c r="C18" s="6">
        <v>37833221</v>
      </c>
      <c r="D18" s="6">
        <v>28923307</v>
      </c>
      <c r="E18" s="6">
        <v>17067116</v>
      </c>
      <c r="H18">
        <f t="shared" si="0"/>
        <v>2614144</v>
      </c>
      <c r="I18">
        <f t="shared" si="1"/>
        <v>46883796</v>
      </c>
      <c r="J18">
        <f t="shared" si="2"/>
        <v>37833216</v>
      </c>
      <c r="K18">
        <f t="shared" si="3"/>
        <v>28923302</v>
      </c>
      <c r="L18">
        <f t="shared" si="4"/>
        <v>17067111</v>
      </c>
      <c r="N18" s="18">
        <f t="shared" si="7"/>
        <v>8.65</v>
      </c>
      <c r="O18">
        <f t="shared" si="5"/>
        <v>6.65</v>
      </c>
      <c r="Q18" s="95">
        <v>12846994</v>
      </c>
      <c r="R18" s="52">
        <f t="shared" si="6"/>
        <v>12847044</v>
      </c>
      <c r="T18" s="73">
        <f t="shared" si="8"/>
        <v>22</v>
      </c>
      <c r="U18">
        <v>3</v>
      </c>
      <c r="V18">
        <f t="shared" si="10"/>
        <v>16</v>
      </c>
      <c r="X18" s="73">
        <v>16</v>
      </c>
      <c r="Y18">
        <v>3</v>
      </c>
      <c r="Z18">
        <f t="shared" si="12"/>
        <v>116</v>
      </c>
      <c r="AA18" s="73">
        <v>97</v>
      </c>
      <c r="AB18">
        <f t="shared" si="13"/>
        <v>3</v>
      </c>
      <c r="AC18" s="81">
        <f t="shared" si="14"/>
        <v>547</v>
      </c>
      <c r="AE18" s="73">
        <v>36</v>
      </c>
    </row>
    <row r="19" spans="1:31" x14ac:dyDescent="0.25">
      <c r="A19" s="9">
        <v>5228298</v>
      </c>
      <c r="B19" s="6">
        <v>93767952</v>
      </c>
      <c r="C19" s="6">
        <v>75665842</v>
      </c>
      <c r="D19" s="6">
        <v>57846814</v>
      </c>
      <c r="E19" s="6">
        <v>34134273</v>
      </c>
      <c r="H19">
        <f t="shared" si="0"/>
        <v>5228293</v>
      </c>
      <c r="I19">
        <f t="shared" si="1"/>
        <v>93767947</v>
      </c>
      <c r="J19">
        <f t="shared" si="2"/>
        <v>75665837</v>
      </c>
      <c r="K19">
        <f t="shared" si="3"/>
        <v>57846809</v>
      </c>
      <c r="L19">
        <f t="shared" si="4"/>
        <v>34134268</v>
      </c>
      <c r="N19" s="18">
        <f t="shared" si="7"/>
        <v>8.85</v>
      </c>
      <c r="O19">
        <f t="shared" si="5"/>
        <v>6.85</v>
      </c>
      <c r="Q19" s="95">
        <v>19639583</v>
      </c>
      <c r="R19" s="52">
        <f t="shared" si="6"/>
        <v>19639633</v>
      </c>
      <c r="T19" s="73">
        <f t="shared" si="8"/>
        <v>18</v>
      </c>
      <c r="U19">
        <v>3</v>
      </c>
      <c r="V19">
        <f t="shared" si="10"/>
        <v>13</v>
      </c>
      <c r="X19" s="73">
        <v>13</v>
      </c>
      <c r="Y19">
        <v>3</v>
      </c>
      <c r="Z19">
        <f t="shared" si="12"/>
        <v>113</v>
      </c>
      <c r="AA19" s="73">
        <v>94</v>
      </c>
      <c r="AB19">
        <f t="shared" si="13"/>
        <v>3</v>
      </c>
      <c r="AC19" s="81">
        <f t="shared" si="14"/>
        <v>544</v>
      </c>
      <c r="AE19" s="73">
        <v>33</v>
      </c>
    </row>
    <row r="20" spans="1:31" x14ac:dyDescent="0.25">
      <c r="N20" s="18">
        <f t="shared" si="7"/>
        <v>9.0499999999999989</v>
      </c>
      <c r="O20">
        <f t="shared" si="5"/>
        <v>7.0499999999999989</v>
      </c>
      <c r="T20" s="73">
        <v>9</v>
      </c>
      <c r="U20">
        <v>3</v>
      </c>
      <c r="V20">
        <f t="shared" si="10"/>
        <v>10</v>
      </c>
      <c r="X20" s="73">
        <v>10</v>
      </c>
      <c r="Y20">
        <v>3</v>
      </c>
      <c r="Z20">
        <f t="shared" si="12"/>
        <v>110</v>
      </c>
      <c r="AA20" s="73">
        <v>91</v>
      </c>
      <c r="AB20">
        <f t="shared" si="13"/>
        <v>3</v>
      </c>
      <c r="AC20" s="81">
        <f t="shared" si="14"/>
        <v>541</v>
      </c>
      <c r="AE20" s="73">
        <v>30</v>
      </c>
    </row>
    <row r="21" spans="1:31" x14ac:dyDescent="0.25">
      <c r="M21">
        <v>7</v>
      </c>
      <c r="N21">
        <v>4</v>
      </c>
      <c r="O21">
        <v>9</v>
      </c>
    </row>
    <row r="22" spans="1:31" x14ac:dyDescent="0.25">
      <c r="A22" s="95">
        <v>3456</v>
      </c>
      <c r="B22" s="95">
        <v>2700</v>
      </c>
      <c r="C22" s="95">
        <v>3312</v>
      </c>
      <c r="D22" s="95">
        <v>5832</v>
      </c>
      <c r="H22" s="52">
        <f>A22+200</f>
        <v>3656</v>
      </c>
      <c r="I22" s="52">
        <f>B22+50</f>
        <v>2750</v>
      </c>
      <c r="J22" s="52">
        <f>C22+50</f>
        <v>3362</v>
      </c>
      <c r="K22" s="52">
        <f>D22+50</f>
        <v>5882</v>
      </c>
      <c r="L22" s="52"/>
      <c r="M22" s="103">
        <v>8</v>
      </c>
      <c r="N22" s="103">
        <v>4</v>
      </c>
      <c r="O22" s="103">
        <v>20</v>
      </c>
      <c r="Q22" s="49">
        <f>M22-1</f>
        <v>7</v>
      </c>
      <c r="R22" s="49">
        <f>N22-0</f>
        <v>4</v>
      </c>
      <c r="S22" s="49">
        <f>O22-11</f>
        <v>9</v>
      </c>
      <c r="U22" s="95">
        <v>3888</v>
      </c>
      <c r="V22" s="52">
        <f>U22+50</f>
        <v>3938</v>
      </c>
      <c r="W22">
        <v>3938</v>
      </c>
      <c r="Y22" s="73">
        <v>120</v>
      </c>
      <c r="AA22" s="103">
        <v>5</v>
      </c>
      <c r="AB22" s="49">
        <f>AA22+5</f>
        <v>10</v>
      </c>
      <c r="AD22" s="103">
        <v>4</v>
      </c>
      <c r="AE22" s="49">
        <f>AD22+1</f>
        <v>5</v>
      </c>
    </row>
    <row r="23" spans="1:31" x14ac:dyDescent="0.25">
      <c r="A23" s="95">
        <v>8792</v>
      </c>
      <c r="B23" s="95">
        <v>8634</v>
      </c>
      <c r="C23" s="95">
        <v>8547</v>
      </c>
      <c r="D23" s="95">
        <v>12219</v>
      </c>
      <c r="H23" s="52">
        <f t="shared" ref="H23:H40" si="15">A23+200</f>
        <v>8992</v>
      </c>
      <c r="I23" s="52">
        <f t="shared" ref="I23:I40" si="16">B23+50</f>
        <v>8684</v>
      </c>
      <c r="J23" s="52">
        <f t="shared" ref="J23:J40" si="17">C23+50</f>
        <v>8597</v>
      </c>
      <c r="K23" s="52">
        <f t="shared" ref="K23:K40" si="18">D23+50</f>
        <v>12269</v>
      </c>
      <c r="M23" s="103">
        <v>8.15</v>
      </c>
      <c r="N23" s="103">
        <v>4.05</v>
      </c>
      <c r="O23" s="103">
        <v>20.25</v>
      </c>
      <c r="Q23" s="49">
        <f t="shared" ref="Q23:Q41" si="19">M23-1</f>
        <v>7.15</v>
      </c>
      <c r="R23" s="49">
        <f t="shared" ref="R23:R41" si="20">N23-0</f>
        <v>4.05</v>
      </c>
      <c r="S23" s="49">
        <f t="shared" ref="S23:S41" si="21">O23-11</f>
        <v>9.25</v>
      </c>
      <c r="U23" s="95">
        <v>8146</v>
      </c>
      <c r="V23" s="52">
        <f t="shared" ref="V23:V40" si="22">U23+50</f>
        <v>8196</v>
      </c>
      <c r="W23">
        <v>8196</v>
      </c>
      <c r="Y23" s="73">
        <v>116</v>
      </c>
      <c r="AA23" s="103">
        <v>5.25</v>
      </c>
      <c r="AB23" s="49">
        <f t="shared" ref="AB23:AB41" si="23">AA23+5</f>
        <v>10.25</v>
      </c>
      <c r="AD23" s="103">
        <v>4.05</v>
      </c>
      <c r="AE23" s="49">
        <f t="shared" ref="AE23:AE41" si="24">AD23+1</f>
        <v>5.05</v>
      </c>
    </row>
    <row r="24" spans="1:31" x14ac:dyDescent="0.25">
      <c r="A24" s="95">
        <v>14012</v>
      </c>
      <c r="B24" s="95">
        <v>13959</v>
      </c>
      <c r="C24" s="95">
        <v>13673</v>
      </c>
      <c r="D24" s="95">
        <v>19548</v>
      </c>
      <c r="H24" s="52">
        <f t="shared" si="15"/>
        <v>14212</v>
      </c>
      <c r="I24" s="52">
        <f t="shared" si="16"/>
        <v>14009</v>
      </c>
      <c r="J24" s="52">
        <f t="shared" si="17"/>
        <v>13723</v>
      </c>
      <c r="K24" s="52">
        <f t="shared" si="18"/>
        <v>19598</v>
      </c>
      <c r="M24" s="103">
        <v>8.3000000000000007</v>
      </c>
      <c r="N24" s="103">
        <v>4.0999999999999996</v>
      </c>
      <c r="O24" s="103">
        <v>20.45</v>
      </c>
      <c r="Q24" s="49">
        <f t="shared" si="19"/>
        <v>7.3000000000000007</v>
      </c>
      <c r="R24" s="49">
        <f t="shared" si="20"/>
        <v>4.0999999999999996</v>
      </c>
      <c r="S24" s="49">
        <f t="shared" si="21"/>
        <v>9.4499999999999993</v>
      </c>
      <c r="U24" s="95">
        <v>13032</v>
      </c>
      <c r="V24" s="52">
        <f t="shared" si="22"/>
        <v>13082</v>
      </c>
      <c r="W24">
        <v>13082</v>
      </c>
      <c r="Y24" s="73">
        <v>112</v>
      </c>
      <c r="AA24" s="103">
        <v>5.4499999999999993</v>
      </c>
      <c r="AB24" s="49">
        <f t="shared" si="23"/>
        <v>10.45</v>
      </c>
      <c r="AD24" s="103">
        <v>4.0999999999999996</v>
      </c>
      <c r="AE24" s="49">
        <f t="shared" si="24"/>
        <v>5.0999999999999996</v>
      </c>
    </row>
    <row r="25" spans="1:31" x14ac:dyDescent="0.25">
      <c r="A25" s="95">
        <v>34805</v>
      </c>
      <c r="B25" s="95">
        <v>33279</v>
      </c>
      <c r="C25" s="95">
        <v>34185</v>
      </c>
      <c r="D25" s="95">
        <v>50673</v>
      </c>
      <c r="H25" s="52">
        <f t="shared" si="15"/>
        <v>35005</v>
      </c>
      <c r="I25" s="52">
        <f t="shared" si="16"/>
        <v>33329</v>
      </c>
      <c r="J25" s="52">
        <f t="shared" si="17"/>
        <v>34235</v>
      </c>
      <c r="K25" s="52">
        <f t="shared" si="18"/>
        <v>50723</v>
      </c>
      <c r="M25" s="103">
        <v>8.4499999999999993</v>
      </c>
      <c r="N25" s="103">
        <v>4.1500000000000004</v>
      </c>
      <c r="O25" s="103">
        <v>20.65</v>
      </c>
      <c r="Q25" s="49">
        <f t="shared" si="19"/>
        <v>7.4499999999999993</v>
      </c>
      <c r="R25" s="49">
        <f t="shared" si="20"/>
        <v>4.1500000000000004</v>
      </c>
      <c r="S25" s="49">
        <f t="shared" si="21"/>
        <v>9.6499999999999986</v>
      </c>
      <c r="U25" s="95">
        <v>33782</v>
      </c>
      <c r="V25" s="52">
        <f t="shared" si="22"/>
        <v>33832</v>
      </c>
      <c r="W25">
        <v>33832</v>
      </c>
      <c r="Y25" s="73">
        <v>108</v>
      </c>
      <c r="AA25" s="103">
        <v>5.65</v>
      </c>
      <c r="AB25" s="49">
        <f t="shared" si="23"/>
        <v>10.65</v>
      </c>
      <c r="AD25" s="103">
        <v>4.1500000000000004</v>
      </c>
      <c r="AE25" s="49">
        <f t="shared" si="24"/>
        <v>5.15</v>
      </c>
    </row>
    <row r="26" spans="1:31" x14ac:dyDescent="0.25">
      <c r="A26" s="95">
        <v>52208</v>
      </c>
      <c r="B26" s="95">
        <v>50907</v>
      </c>
      <c r="C26" s="95">
        <v>51189</v>
      </c>
      <c r="D26" s="95">
        <v>75111</v>
      </c>
      <c r="H26" s="52">
        <f t="shared" si="15"/>
        <v>52408</v>
      </c>
      <c r="I26" s="52">
        <f t="shared" si="16"/>
        <v>50957</v>
      </c>
      <c r="J26" s="52">
        <f t="shared" si="17"/>
        <v>51239</v>
      </c>
      <c r="K26" s="52">
        <f t="shared" si="18"/>
        <v>75161</v>
      </c>
      <c r="M26" s="103">
        <v>8.6</v>
      </c>
      <c r="N26" s="103">
        <v>4.2</v>
      </c>
      <c r="O26" s="103">
        <v>20.85</v>
      </c>
      <c r="Q26" s="49">
        <f t="shared" si="19"/>
        <v>7.6</v>
      </c>
      <c r="R26" s="49">
        <f t="shared" si="20"/>
        <v>4.2</v>
      </c>
      <c r="S26" s="49">
        <f t="shared" si="21"/>
        <v>9.8500000000000014</v>
      </c>
      <c r="U26" s="95">
        <v>50074</v>
      </c>
      <c r="V26" s="52">
        <f t="shared" si="22"/>
        <v>50124</v>
      </c>
      <c r="W26">
        <v>50124</v>
      </c>
      <c r="Y26" s="73">
        <v>104</v>
      </c>
      <c r="AA26" s="103">
        <v>5.85</v>
      </c>
      <c r="AB26" s="49">
        <f t="shared" si="23"/>
        <v>10.85</v>
      </c>
      <c r="AD26" s="103">
        <v>4.2</v>
      </c>
      <c r="AE26" s="49">
        <f t="shared" si="24"/>
        <v>5.2</v>
      </c>
    </row>
    <row r="27" spans="1:31" x14ac:dyDescent="0.25">
      <c r="A27" s="95">
        <v>104505</v>
      </c>
      <c r="B27" s="95">
        <v>101096</v>
      </c>
      <c r="C27" s="95">
        <v>106157</v>
      </c>
      <c r="D27" s="95">
        <v>147161</v>
      </c>
      <c r="H27" s="52">
        <f t="shared" si="15"/>
        <v>104705</v>
      </c>
      <c r="I27" s="52">
        <f t="shared" si="16"/>
        <v>101146</v>
      </c>
      <c r="J27" s="52">
        <f t="shared" si="17"/>
        <v>106207</v>
      </c>
      <c r="K27" s="52">
        <f t="shared" si="18"/>
        <v>147211</v>
      </c>
      <c r="M27" s="103">
        <v>8.75</v>
      </c>
      <c r="N27" s="103">
        <v>4.25</v>
      </c>
      <c r="O27" s="103">
        <v>21.05</v>
      </c>
      <c r="Q27" s="49">
        <f t="shared" si="19"/>
        <v>7.75</v>
      </c>
      <c r="R27" s="49">
        <f t="shared" si="20"/>
        <v>4.25</v>
      </c>
      <c r="S27" s="49">
        <f t="shared" si="21"/>
        <v>10.050000000000001</v>
      </c>
      <c r="U27" s="95">
        <v>98107</v>
      </c>
      <c r="V27" s="52">
        <f t="shared" si="22"/>
        <v>98157</v>
      </c>
      <c r="W27">
        <v>98157</v>
      </c>
      <c r="Y27" s="73">
        <v>100</v>
      </c>
      <c r="AA27" s="103">
        <v>6.0500000000000007</v>
      </c>
      <c r="AB27" s="49">
        <f t="shared" si="23"/>
        <v>11.05</v>
      </c>
      <c r="AD27" s="103">
        <v>4.25</v>
      </c>
      <c r="AE27" s="49">
        <f t="shared" si="24"/>
        <v>5.25</v>
      </c>
    </row>
    <row r="28" spans="1:31" x14ac:dyDescent="0.25">
      <c r="A28" s="95">
        <v>161121</v>
      </c>
      <c r="B28" s="95">
        <v>149933</v>
      </c>
      <c r="C28" s="95">
        <v>153836</v>
      </c>
      <c r="D28" s="95">
        <v>223532</v>
      </c>
      <c r="H28" s="52">
        <f t="shared" si="15"/>
        <v>161321</v>
      </c>
      <c r="I28" s="52">
        <f t="shared" si="16"/>
        <v>149983</v>
      </c>
      <c r="J28" s="52">
        <f t="shared" si="17"/>
        <v>153886</v>
      </c>
      <c r="K28" s="52">
        <f t="shared" si="18"/>
        <v>223582</v>
      </c>
      <c r="M28" s="103">
        <v>8.9</v>
      </c>
      <c r="N28" s="103">
        <v>4.3</v>
      </c>
      <c r="O28" s="103">
        <v>21.25</v>
      </c>
      <c r="Q28" s="49">
        <f t="shared" si="19"/>
        <v>7.9</v>
      </c>
      <c r="R28" s="49">
        <f t="shared" si="20"/>
        <v>4.3</v>
      </c>
      <c r="S28" s="49">
        <f t="shared" si="21"/>
        <v>10.25</v>
      </c>
      <c r="U28" s="95">
        <v>149021</v>
      </c>
      <c r="V28" s="52">
        <f t="shared" si="22"/>
        <v>149071</v>
      </c>
      <c r="W28">
        <v>149071</v>
      </c>
      <c r="Y28" s="73">
        <v>96</v>
      </c>
      <c r="AA28" s="103">
        <v>6.25</v>
      </c>
      <c r="AB28" s="49">
        <f t="shared" si="23"/>
        <v>11.25</v>
      </c>
      <c r="AD28" s="103">
        <v>4.3</v>
      </c>
      <c r="AE28" s="49">
        <f t="shared" si="24"/>
        <v>5.3</v>
      </c>
    </row>
    <row r="29" spans="1:31" x14ac:dyDescent="0.25">
      <c r="A29" s="95">
        <v>409554</v>
      </c>
      <c r="B29" s="95">
        <v>372537</v>
      </c>
      <c r="C29" s="95">
        <v>385668</v>
      </c>
      <c r="D29" s="95">
        <v>553428</v>
      </c>
      <c r="H29" s="52">
        <f t="shared" si="15"/>
        <v>409754</v>
      </c>
      <c r="I29" s="52">
        <f t="shared" si="16"/>
        <v>372587</v>
      </c>
      <c r="J29" s="52">
        <f t="shared" si="17"/>
        <v>385718</v>
      </c>
      <c r="K29" s="52">
        <f t="shared" si="18"/>
        <v>553478</v>
      </c>
      <c r="M29" s="103">
        <v>9.0500000000000007</v>
      </c>
      <c r="N29" s="103">
        <v>4.3499999999999996</v>
      </c>
      <c r="O29" s="103">
        <v>21.45</v>
      </c>
      <c r="Q29" s="49">
        <f t="shared" si="19"/>
        <v>8.0500000000000007</v>
      </c>
      <c r="R29" s="49">
        <f t="shared" si="20"/>
        <v>4.3499999999999996</v>
      </c>
      <c r="S29" s="49">
        <f t="shared" si="21"/>
        <v>10.45</v>
      </c>
      <c r="U29" s="95">
        <v>368952</v>
      </c>
      <c r="V29" s="52">
        <f t="shared" si="22"/>
        <v>369002</v>
      </c>
      <c r="W29">
        <v>369002</v>
      </c>
      <c r="Y29" s="73">
        <v>92</v>
      </c>
      <c r="AA29" s="103">
        <v>6.4499999999999993</v>
      </c>
      <c r="AB29" s="49">
        <f t="shared" si="23"/>
        <v>11.45</v>
      </c>
      <c r="AD29" s="103">
        <v>4.3499999999999996</v>
      </c>
      <c r="AE29" s="49">
        <f t="shared" si="24"/>
        <v>5.35</v>
      </c>
    </row>
    <row r="30" spans="1:31" x14ac:dyDescent="0.25">
      <c r="A30" s="95">
        <v>623331</v>
      </c>
      <c r="B30" s="95">
        <v>558717</v>
      </c>
      <c r="C30" s="95">
        <v>576882</v>
      </c>
      <c r="D30" s="95">
        <v>822942</v>
      </c>
      <c r="H30" s="52">
        <f t="shared" si="15"/>
        <v>623531</v>
      </c>
      <c r="I30" s="52">
        <f t="shared" si="16"/>
        <v>558767</v>
      </c>
      <c r="J30" s="52">
        <f t="shared" si="17"/>
        <v>576932</v>
      </c>
      <c r="K30" s="52">
        <f t="shared" si="18"/>
        <v>822992</v>
      </c>
      <c r="M30" s="103">
        <v>9.1999999999999993</v>
      </c>
      <c r="N30" s="103">
        <v>4.4000000000000004</v>
      </c>
      <c r="O30" s="103">
        <v>21.65</v>
      </c>
      <c r="Q30" s="49">
        <f t="shared" si="19"/>
        <v>8.1999999999999993</v>
      </c>
      <c r="R30" s="49">
        <f t="shared" si="20"/>
        <v>4.4000000000000004</v>
      </c>
      <c r="S30" s="49">
        <f t="shared" si="21"/>
        <v>10.649999999999999</v>
      </c>
      <c r="U30" s="95">
        <v>548628</v>
      </c>
      <c r="V30" s="52">
        <f t="shared" si="22"/>
        <v>548678</v>
      </c>
      <c r="W30">
        <v>548678</v>
      </c>
      <c r="Y30" s="73">
        <v>88</v>
      </c>
      <c r="AA30" s="103">
        <v>6.65</v>
      </c>
      <c r="AB30" s="49">
        <f t="shared" si="23"/>
        <v>11.65</v>
      </c>
      <c r="AD30" s="103">
        <v>4.4000000000000004</v>
      </c>
      <c r="AE30" s="49">
        <f t="shared" si="24"/>
        <v>5.4</v>
      </c>
    </row>
    <row r="31" spans="1:31" x14ac:dyDescent="0.25">
      <c r="A31" s="95">
        <v>705338</v>
      </c>
      <c r="B31" s="95">
        <v>692922</v>
      </c>
      <c r="C31" s="95">
        <v>710259</v>
      </c>
      <c r="D31" s="95">
        <v>989691</v>
      </c>
      <c r="H31" s="52">
        <f t="shared" si="15"/>
        <v>705538</v>
      </c>
      <c r="I31" s="52">
        <f t="shared" si="16"/>
        <v>692972</v>
      </c>
      <c r="J31" s="52">
        <f t="shared" si="17"/>
        <v>710309</v>
      </c>
      <c r="K31" s="52">
        <f t="shared" si="18"/>
        <v>989741</v>
      </c>
      <c r="M31" s="103">
        <v>9.35</v>
      </c>
      <c r="N31" s="103">
        <v>4.45</v>
      </c>
      <c r="O31" s="103">
        <v>21.85</v>
      </c>
      <c r="Q31" s="49">
        <f t="shared" si="19"/>
        <v>8.35</v>
      </c>
      <c r="R31" s="49">
        <f t="shared" si="20"/>
        <v>4.45</v>
      </c>
      <c r="S31" s="49">
        <f t="shared" si="21"/>
        <v>10.850000000000001</v>
      </c>
      <c r="U31" s="95">
        <v>659794</v>
      </c>
      <c r="V31" s="52">
        <f t="shared" si="22"/>
        <v>659844</v>
      </c>
      <c r="W31">
        <v>659844</v>
      </c>
      <c r="Y31" s="73">
        <v>84</v>
      </c>
      <c r="AA31" s="103">
        <v>6.85</v>
      </c>
      <c r="AB31" s="49">
        <f t="shared" si="23"/>
        <v>11.85</v>
      </c>
      <c r="AD31" s="103">
        <v>4.45</v>
      </c>
      <c r="AE31" s="49">
        <f t="shared" si="24"/>
        <v>5.45</v>
      </c>
    </row>
    <row r="32" spans="1:31" x14ac:dyDescent="0.25">
      <c r="A32" s="95">
        <v>883557</v>
      </c>
      <c r="B32" s="95">
        <v>798893</v>
      </c>
      <c r="C32" s="95">
        <v>830711</v>
      </c>
      <c r="D32" s="95">
        <v>1204730</v>
      </c>
      <c r="H32" s="52">
        <f t="shared" si="15"/>
        <v>883757</v>
      </c>
      <c r="I32" s="52">
        <f t="shared" si="16"/>
        <v>798943</v>
      </c>
      <c r="J32" s="52">
        <f t="shared" si="17"/>
        <v>830761</v>
      </c>
      <c r="K32" s="52">
        <f t="shared" si="18"/>
        <v>1204780</v>
      </c>
      <c r="M32" s="103">
        <v>9.5</v>
      </c>
      <c r="N32" s="103">
        <v>4.5</v>
      </c>
      <c r="O32" s="103">
        <v>22.05</v>
      </c>
      <c r="Q32" s="49">
        <f t="shared" si="19"/>
        <v>8.5</v>
      </c>
      <c r="R32" s="49">
        <f t="shared" si="20"/>
        <v>4.5</v>
      </c>
      <c r="S32" s="49">
        <f t="shared" si="21"/>
        <v>11.05</v>
      </c>
      <c r="U32" s="95">
        <v>803153</v>
      </c>
      <c r="V32" s="52">
        <f t="shared" si="22"/>
        <v>803203</v>
      </c>
      <c r="W32">
        <v>803203</v>
      </c>
      <c r="Y32" s="73">
        <v>79</v>
      </c>
      <c r="AA32" s="103">
        <v>7.0500000000000007</v>
      </c>
      <c r="AB32" s="49">
        <f t="shared" si="23"/>
        <v>12.05</v>
      </c>
      <c r="AD32" s="103">
        <v>4.5</v>
      </c>
      <c r="AE32" s="49">
        <f t="shared" si="24"/>
        <v>5.5</v>
      </c>
    </row>
    <row r="33" spans="1:31" x14ac:dyDescent="0.25">
      <c r="A33" s="95">
        <v>1015089</v>
      </c>
      <c r="B33" s="95">
        <v>968931</v>
      </c>
      <c r="C33" s="95">
        <v>1050312</v>
      </c>
      <c r="D33" s="95">
        <v>1427136</v>
      </c>
      <c r="H33" s="52">
        <f t="shared" si="15"/>
        <v>1015289</v>
      </c>
      <c r="I33" s="52">
        <f t="shared" si="16"/>
        <v>968981</v>
      </c>
      <c r="J33" s="52">
        <f t="shared" si="17"/>
        <v>1050362</v>
      </c>
      <c r="K33" s="52">
        <f t="shared" si="18"/>
        <v>1427186</v>
      </c>
      <c r="M33" s="103">
        <v>9.65</v>
      </c>
      <c r="N33" s="103">
        <v>4.55</v>
      </c>
      <c r="O33" s="103">
        <v>22.25</v>
      </c>
      <c r="Q33" s="49">
        <f t="shared" si="19"/>
        <v>8.65</v>
      </c>
      <c r="R33" s="49">
        <f t="shared" si="20"/>
        <v>4.55</v>
      </c>
      <c r="S33" s="49">
        <f t="shared" si="21"/>
        <v>11.25</v>
      </c>
      <c r="U33" s="95">
        <v>951424</v>
      </c>
      <c r="V33" s="52">
        <f t="shared" si="22"/>
        <v>951474</v>
      </c>
      <c r="W33">
        <v>951474</v>
      </c>
      <c r="Y33" s="73">
        <v>74</v>
      </c>
      <c r="AA33" s="103">
        <v>7.25</v>
      </c>
      <c r="AB33" s="49">
        <f t="shared" si="23"/>
        <v>12.25</v>
      </c>
      <c r="AD33" s="103">
        <v>4.55</v>
      </c>
      <c r="AE33" s="49">
        <f t="shared" si="24"/>
        <v>5.55</v>
      </c>
    </row>
    <row r="34" spans="1:31" x14ac:dyDescent="0.25">
      <c r="A34" s="95">
        <v>1228698</v>
      </c>
      <c r="B34" s="95">
        <v>1212186</v>
      </c>
      <c r="C34" s="95">
        <v>1201632</v>
      </c>
      <c r="D34" s="95">
        <v>1711277</v>
      </c>
      <c r="H34" s="52">
        <f t="shared" si="15"/>
        <v>1228898</v>
      </c>
      <c r="I34" s="52">
        <f t="shared" si="16"/>
        <v>1212236</v>
      </c>
      <c r="J34" s="52">
        <f t="shared" si="17"/>
        <v>1201682</v>
      </c>
      <c r="K34" s="52">
        <f t="shared" si="18"/>
        <v>1711327</v>
      </c>
      <c r="M34" s="103">
        <v>9.8000000000000007</v>
      </c>
      <c r="N34" s="103">
        <v>4.5999999999999996</v>
      </c>
      <c r="O34" s="103">
        <v>22.45</v>
      </c>
      <c r="Q34" s="49">
        <f t="shared" si="19"/>
        <v>8.8000000000000007</v>
      </c>
      <c r="R34" s="49">
        <f t="shared" si="20"/>
        <v>4.5999999999999996</v>
      </c>
      <c r="S34" s="49">
        <f t="shared" si="21"/>
        <v>11.45</v>
      </c>
      <c r="U34" s="95">
        <v>1140851</v>
      </c>
      <c r="V34" s="52">
        <f t="shared" si="22"/>
        <v>1140901</v>
      </c>
      <c r="W34">
        <v>1140901</v>
      </c>
      <c r="Y34" s="73">
        <v>69</v>
      </c>
      <c r="AA34" s="103">
        <v>7.4499999999999993</v>
      </c>
      <c r="AB34" s="49">
        <f t="shared" si="23"/>
        <v>12.45</v>
      </c>
      <c r="AD34" s="103">
        <v>4.5999999999999996</v>
      </c>
      <c r="AE34" s="49">
        <f t="shared" si="24"/>
        <v>5.6</v>
      </c>
    </row>
    <row r="35" spans="1:31" x14ac:dyDescent="0.25">
      <c r="A35" s="95">
        <v>1461474</v>
      </c>
      <c r="B35" s="95">
        <v>1426722</v>
      </c>
      <c r="C35" s="95">
        <v>1435473</v>
      </c>
      <c r="D35" s="95">
        <v>2100831</v>
      </c>
      <c r="H35" s="52">
        <f t="shared" si="15"/>
        <v>1461674</v>
      </c>
      <c r="I35" s="52">
        <f t="shared" si="16"/>
        <v>1426772</v>
      </c>
      <c r="J35" s="52">
        <f t="shared" si="17"/>
        <v>1435523</v>
      </c>
      <c r="K35" s="52">
        <f t="shared" si="18"/>
        <v>2100881</v>
      </c>
      <c r="M35" s="103">
        <v>9.9499999999999993</v>
      </c>
      <c r="N35" s="103">
        <v>4.6500000000000004</v>
      </c>
      <c r="O35" s="103">
        <v>22.65</v>
      </c>
      <c r="Q35" s="49">
        <f t="shared" si="19"/>
        <v>8.9499999999999993</v>
      </c>
      <c r="R35" s="49">
        <f t="shared" si="20"/>
        <v>4.6500000000000004</v>
      </c>
      <c r="S35" s="49">
        <f t="shared" si="21"/>
        <v>11.649999999999999</v>
      </c>
      <c r="U35" s="95">
        <v>1400554</v>
      </c>
      <c r="V35" s="52">
        <f t="shared" si="22"/>
        <v>1400604</v>
      </c>
      <c r="W35">
        <v>1400604</v>
      </c>
      <c r="Y35" s="73">
        <v>64</v>
      </c>
      <c r="AA35" s="103">
        <v>7.65</v>
      </c>
      <c r="AB35" s="49">
        <f t="shared" si="23"/>
        <v>12.65</v>
      </c>
      <c r="AD35" s="103">
        <v>4.6500000000000004</v>
      </c>
      <c r="AE35" s="49">
        <f t="shared" si="24"/>
        <v>5.65</v>
      </c>
    </row>
    <row r="36" spans="1:31" x14ac:dyDescent="0.25">
      <c r="A36" s="95">
        <v>2300211</v>
      </c>
      <c r="B36" s="95">
        <v>2084732</v>
      </c>
      <c r="C36" s="95">
        <v>2153748</v>
      </c>
      <c r="D36" s="95">
        <v>3098145</v>
      </c>
      <c r="H36" s="52">
        <f t="shared" si="15"/>
        <v>2300411</v>
      </c>
      <c r="I36" s="52">
        <f t="shared" si="16"/>
        <v>2084782</v>
      </c>
      <c r="J36" s="52">
        <f t="shared" si="17"/>
        <v>2153798</v>
      </c>
      <c r="K36" s="52">
        <f t="shared" si="18"/>
        <v>3098195</v>
      </c>
      <c r="M36" s="103">
        <v>10.1</v>
      </c>
      <c r="N36" s="103">
        <v>4.7</v>
      </c>
      <c r="O36" s="103">
        <v>22.85</v>
      </c>
      <c r="Q36" s="49">
        <f t="shared" si="19"/>
        <v>9.1</v>
      </c>
      <c r="R36" s="49">
        <f t="shared" si="20"/>
        <v>4.7</v>
      </c>
      <c r="S36" s="49">
        <f t="shared" si="21"/>
        <v>11.850000000000001</v>
      </c>
      <c r="U36" s="95">
        <v>2065430</v>
      </c>
      <c r="V36" s="52">
        <f t="shared" si="22"/>
        <v>2065480</v>
      </c>
      <c r="W36">
        <v>2065480</v>
      </c>
      <c r="Y36" s="73">
        <v>58</v>
      </c>
      <c r="AA36" s="103">
        <v>7.85</v>
      </c>
      <c r="AB36" s="49">
        <f t="shared" si="23"/>
        <v>12.85</v>
      </c>
      <c r="AD36" s="103">
        <v>4.7</v>
      </c>
      <c r="AE36" s="49">
        <f t="shared" si="24"/>
        <v>5.7</v>
      </c>
    </row>
    <row r="37" spans="1:31" x14ac:dyDescent="0.25">
      <c r="A37" s="95">
        <v>5570871</v>
      </c>
      <c r="B37" s="95">
        <v>5211813</v>
      </c>
      <c r="C37" s="95">
        <v>5397408</v>
      </c>
      <c r="D37" s="95">
        <v>7911843</v>
      </c>
      <c r="H37" s="52">
        <f t="shared" si="15"/>
        <v>5571071</v>
      </c>
      <c r="I37" s="52">
        <f t="shared" si="16"/>
        <v>5211863</v>
      </c>
      <c r="J37" s="52">
        <f t="shared" si="17"/>
        <v>5397458</v>
      </c>
      <c r="K37" s="52">
        <f t="shared" si="18"/>
        <v>7911893</v>
      </c>
      <c r="M37" s="103">
        <v>10.25</v>
      </c>
      <c r="N37" s="103">
        <v>4.75</v>
      </c>
      <c r="O37" s="103">
        <v>23.05</v>
      </c>
      <c r="Q37" s="49">
        <f t="shared" si="19"/>
        <v>9.25</v>
      </c>
      <c r="R37" s="49">
        <f t="shared" si="20"/>
        <v>4.75</v>
      </c>
      <c r="S37" s="49">
        <f t="shared" si="21"/>
        <v>12.05</v>
      </c>
      <c r="U37" s="95">
        <v>5274562</v>
      </c>
      <c r="V37" s="52">
        <f t="shared" si="22"/>
        <v>5274612</v>
      </c>
      <c r="W37">
        <v>5274612</v>
      </c>
      <c r="Y37" s="73">
        <v>52</v>
      </c>
      <c r="AA37" s="103">
        <v>8.0500000000000007</v>
      </c>
      <c r="AB37" s="49">
        <f t="shared" si="23"/>
        <v>13.05</v>
      </c>
      <c r="AD37" s="103">
        <v>4.75</v>
      </c>
      <c r="AE37" s="49">
        <f t="shared" si="24"/>
        <v>5.75</v>
      </c>
    </row>
    <row r="38" spans="1:31" x14ac:dyDescent="0.25">
      <c r="A38" s="95">
        <v>8401301</v>
      </c>
      <c r="B38" s="95">
        <v>7826715</v>
      </c>
      <c r="C38" s="95">
        <v>8078196</v>
      </c>
      <c r="D38" s="95">
        <v>11831754</v>
      </c>
      <c r="H38" s="52">
        <f t="shared" si="15"/>
        <v>8401501</v>
      </c>
      <c r="I38" s="52">
        <f t="shared" si="16"/>
        <v>7826765</v>
      </c>
      <c r="J38" s="52">
        <f t="shared" si="17"/>
        <v>8078246</v>
      </c>
      <c r="K38" s="52">
        <f t="shared" si="18"/>
        <v>11831804</v>
      </c>
      <c r="M38" s="103">
        <v>10.4</v>
      </c>
      <c r="N38" s="103">
        <v>4.8</v>
      </c>
      <c r="O38" s="103">
        <v>23.25</v>
      </c>
      <c r="Q38" s="49">
        <f t="shared" si="19"/>
        <v>9.4</v>
      </c>
      <c r="R38" s="49">
        <f t="shared" si="20"/>
        <v>4.8</v>
      </c>
      <c r="S38" s="49">
        <f t="shared" si="21"/>
        <v>12.25</v>
      </c>
      <c r="U38" s="95">
        <v>7887836</v>
      </c>
      <c r="V38" s="52">
        <f t="shared" si="22"/>
        <v>7887886</v>
      </c>
      <c r="W38">
        <v>7887886</v>
      </c>
      <c r="Y38" s="73">
        <v>46</v>
      </c>
      <c r="AA38" s="103">
        <v>8.25</v>
      </c>
      <c r="AB38" s="49">
        <f t="shared" si="23"/>
        <v>13.25</v>
      </c>
      <c r="AD38" s="103">
        <v>4.8</v>
      </c>
      <c r="AE38" s="49">
        <f t="shared" si="24"/>
        <v>5.8</v>
      </c>
    </row>
    <row r="39" spans="1:31" x14ac:dyDescent="0.25">
      <c r="A39" s="95">
        <v>17341716</v>
      </c>
      <c r="B39" s="95">
        <v>15653429</v>
      </c>
      <c r="C39" s="95">
        <v>16156214</v>
      </c>
      <c r="D39" s="95">
        <v>23124590</v>
      </c>
      <c r="H39" s="52">
        <f t="shared" si="15"/>
        <v>17341916</v>
      </c>
      <c r="I39" s="52">
        <f t="shared" si="16"/>
        <v>15653479</v>
      </c>
      <c r="J39" s="52">
        <f t="shared" si="17"/>
        <v>16156264</v>
      </c>
      <c r="K39" s="52">
        <f t="shared" si="18"/>
        <v>23124640</v>
      </c>
      <c r="M39" s="103">
        <v>10.55</v>
      </c>
      <c r="N39" s="103">
        <v>4.8499999999999996</v>
      </c>
      <c r="O39" s="103">
        <v>23.45</v>
      </c>
      <c r="Q39" s="49">
        <f t="shared" si="19"/>
        <v>9.5500000000000007</v>
      </c>
      <c r="R39" s="49">
        <f t="shared" si="20"/>
        <v>4.8499999999999996</v>
      </c>
      <c r="S39" s="49">
        <f t="shared" si="21"/>
        <v>12.45</v>
      </c>
      <c r="U39" s="95">
        <v>15416393</v>
      </c>
      <c r="V39" s="52">
        <f t="shared" si="22"/>
        <v>15416443</v>
      </c>
      <c r="W39">
        <v>15416443</v>
      </c>
      <c r="Y39" s="73">
        <v>40</v>
      </c>
      <c r="AA39" s="103">
        <v>8.4499999999999993</v>
      </c>
      <c r="AB39" s="49">
        <f t="shared" si="23"/>
        <v>13.45</v>
      </c>
      <c r="AD39" s="103">
        <v>4.8499999999999996</v>
      </c>
      <c r="AE39" s="49">
        <f t="shared" si="24"/>
        <v>5.85</v>
      </c>
    </row>
    <row r="40" spans="1:31" x14ac:dyDescent="0.25">
      <c r="A40" s="95">
        <v>25022267</v>
      </c>
      <c r="B40" s="95">
        <v>23813313</v>
      </c>
      <c r="C40" s="95">
        <v>24227109</v>
      </c>
      <c r="D40" s="95">
        <v>35351250</v>
      </c>
      <c r="H40" s="52">
        <f t="shared" si="15"/>
        <v>25022467</v>
      </c>
      <c r="I40" s="52">
        <f t="shared" si="16"/>
        <v>23813363</v>
      </c>
      <c r="J40" s="52">
        <f t="shared" si="17"/>
        <v>24227159</v>
      </c>
      <c r="K40" s="52">
        <f t="shared" si="18"/>
        <v>35351300</v>
      </c>
      <c r="M40" s="103">
        <v>10.7</v>
      </c>
      <c r="N40" s="103">
        <v>4.9000000000000004</v>
      </c>
      <c r="O40" s="103">
        <v>23.65</v>
      </c>
      <c r="Q40" s="49">
        <f t="shared" si="19"/>
        <v>9.6999999999999993</v>
      </c>
      <c r="R40" s="49">
        <f t="shared" si="20"/>
        <v>4.9000000000000004</v>
      </c>
      <c r="S40" s="49">
        <f t="shared" si="21"/>
        <v>12.649999999999999</v>
      </c>
      <c r="U40" s="95">
        <v>23567500</v>
      </c>
      <c r="V40" s="52">
        <f t="shared" si="22"/>
        <v>23567550</v>
      </c>
      <c r="W40">
        <v>23567550</v>
      </c>
      <c r="Y40" s="73">
        <v>34</v>
      </c>
      <c r="AA40" s="103">
        <v>8.65</v>
      </c>
      <c r="AB40" s="49">
        <f t="shared" si="23"/>
        <v>13.65</v>
      </c>
      <c r="AD40" s="103">
        <v>4.9000000000000004</v>
      </c>
      <c r="AE40" s="49">
        <f t="shared" si="24"/>
        <v>5.9</v>
      </c>
    </row>
    <row r="41" spans="1:31" x14ac:dyDescent="0.25">
      <c r="M41" s="103">
        <v>10.85</v>
      </c>
      <c r="N41" s="103">
        <v>4.95</v>
      </c>
      <c r="O41" s="103">
        <v>23.85</v>
      </c>
      <c r="Q41" s="49">
        <f t="shared" si="19"/>
        <v>9.85</v>
      </c>
      <c r="R41" s="49">
        <f t="shared" si="20"/>
        <v>4.95</v>
      </c>
      <c r="S41" s="49">
        <f t="shared" si="21"/>
        <v>12.850000000000001</v>
      </c>
      <c r="Y41" s="73">
        <v>30</v>
      </c>
      <c r="AA41" s="103">
        <v>8.85</v>
      </c>
      <c r="AB41" s="49">
        <f t="shared" si="23"/>
        <v>13.85</v>
      </c>
      <c r="AD41" s="103">
        <v>4.95</v>
      </c>
      <c r="AE41" s="49">
        <f t="shared" si="24"/>
        <v>5.95</v>
      </c>
    </row>
    <row r="43" spans="1:31" x14ac:dyDescent="0.25">
      <c r="L43">
        <v>2</v>
      </c>
      <c r="M43" s="131">
        <v>1</v>
      </c>
      <c r="N43" s="131">
        <v>7</v>
      </c>
    </row>
    <row r="44" spans="1:31" x14ac:dyDescent="0.25">
      <c r="A44" s="9">
        <v>80</v>
      </c>
      <c r="B44" s="6">
        <v>1515</v>
      </c>
      <c r="C44" s="6">
        <v>1225</v>
      </c>
      <c r="D44" s="6">
        <v>935</v>
      </c>
      <c r="E44" s="6">
        <v>515</v>
      </c>
      <c r="F44">
        <f>A44+10</f>
        <v>90</v>
      </c>
      <c r="G44">
        <f>B44+20</f>
        <v>1535</v>
      </c>
      <c r="H44">
        <f>C44+10</f>
        <v>1235</v>
      </c>
      <c r="I44">
        <f t="shared" ref="I44:J44" si="25">D44+10</f>
        <v>945</v>
      </c>
      <c r="J44">
        <f t="shared" si="25"/>
        <v>525</v>
      </c>
      <c r="L44" s="18">
        <v>2.15</v>
      </c>
      <c r="M44" s="18">
        <v>1.1000000000000001</v>
      </c>
      <c r="N44" s="18">
        <v>3.2</v>
      </c>
      <c r="P44" s="18">
        <v>2.15</v>
      </c>
      <c r="Q44" s="18">
        <v>1.1000000000000001</v>
      </c>
      <c r="R44">
        <f>N44+4</f>
        <v>7.2</v>
      </c>
      <c r="T44" s="95">
        <v>1870</v>
      </c>
      <c r="U44" s="95">
        <v>3240</v>
      </c>
      <c r="V44" s="95">
        <v>1450</v>
      </c>
      <c r="W44" s="95">
        <v>1790</v>
      </c>
      <c r="Y44" s="52">
        <f>T44+20</f>
        <v>1890</v>
      </c>
      <c r="Z44" s="52">
        <f t="shared" ref="Z44:Z62" si="26">V44+20</f>
        <v>1470</v>
      </c>
      <c r="AA44" s="52">
        <f t="shared" ref="AA44:AA62" si="27">U44+20</f>
        <v>3260</v>
      </c>
      <c r="AB44" s="52">
        <f t="shared" ref="AB44" si="28">W44+20</f>
        <v>1810</v>
      </c>
    </row>
    <row r="45" spans="1:31" x14ac:dyDescent="0.25">
      <c r="A45" s="9">
        <v>123</v>
      </c>
      <c r="B45" s="6">
        <v>2275</v>
      </c>
      <c r="C45" s="6">
        <v>1840</v>
      </c>
      <c r="D45" s="6">
        <v>1405</v>
      </c>
      <c r="E45" s="6">
        <v>825</v>
      </c>
      <c r="F45">
        <f t="shared" ref="F45:F62" si="29">A45+10</f>
        <v>133</v>
      </c>
      <c r="G45">
        <f t="shared" ref="G45:G62" si="30">B45+20</f>
        <v>2295</v>
      </c>
      <c r="H45">
        <f t="shared" ref="H45:H62" si="31">C45+10</f>
        <v>1850</v>
      </c>
      <c r="I45">
        <f t="shared" ref="I45:I62" si="32">D45+10</f>
        <v>1415</v>
      </c>
      <c r="J45">
        <f t="shared" ref="J45:J62" si="33">E45+10</f>
        <v>835</v>
      </c>
      <c r="L45" s="18">
        <f>L44+0.15</f>
        <v>2.2999999999999998</v>
      </c>
      <c r="M45" s="18">
        <f>M44+0.05</f>
        <v>1.1500000000000001</v>
      </c>
      <c r="N45" s="18">
        <v>3.45</v>
      </c>
      <c r="P45" s="18">
        <f>P44+0.15</f>
        <v>2.2999999999999998</v>
      </c>
      <c r="Q45" s="18">
        <f>Q44+0.05</f>
        <v>1.1500000000000001</v>
      </c>
      <c r="R45">
        <f t="shared" ref="R45:R63" si="34">N45+4</f>
        <v>7.45</v>
      </c>
      <c r="T45" s="95">
        <v>4834</v>
      </c>
      <c r="U45" s="95">
        <v>6788</v>
      </c>
      <c r="V45" s="95">
        <v>4747</v>
      </c>
      <c r="W45" s="95">
        <v>4698</v>
      </c>
      <c r="Y45" s="52">
        <f t="shared" ref="Y45:Y62" si="35">T45+20</f>
        <v>4854</v>
      </c>
      <c r="Z45" s="52">
        <f t="shared" si="26"/>
        <v>4767</v>
      </c>
      <c r="AA45" s="52">
        <f t="shared" si="27"/>
        <v>6808</v>
      </c>
      <c r="AB45" s="52">
        <f t="shared" ref="AB45:AB62" si="36">W45+20</f>
        <v>4718</v>
      </c>
    </row>
    <row r="46" spans="1:31" x14ac:dyDescent="0.25">
      <c r="A46" s="9">
        <v>187</v>
      </c>
      <c r="B46" s="6">
        <v>3425</v>
      </c>
      <c r="C46" s="6">
        <v>2763</v>
      </c>
      <c r="D46" s="6">
        <v>2110</v>
      </c>
      <c r="E46" s="6">
        <v>1240</v>
      </c>
      <c r="F46">
        <f t="shared" si="29"/>
        <v>197</v>
      </c>
      <c r="G46">
        <f t="shared" si="30"/>
        <v>3445</v>
      </c>
      <c r="H46">
        <f t="shared" si="31"/>
        <v>2773</v>
      </c>
      <c r="I46">
        <f t="shared" si="32"/>
        <v>2120</v>
      </c>
      <c r="J46">
        <f t="shared" si="33"/>
        <v>1250</v>
      </c>
      <c r="L46" s="18">
        <f t="shared" ref="L46:L63" si="37">L45+0.15</f>
        <v>2.4499999999999997</v>
      </c>
      <c r="M46" s="18">
        <f t="shared" ref="M46:M63" si="38">M45+0.05</f>
        <v>1.2000000000000002</v>
      </c>
      <c r="N46" s="18">
        <v>3.6500000000000004</v>
      </c>
      <c r="P46" s="18">
        <f t="shared" ref="P46:P63" si="39">P45+0.15</f>
        <v>2.4499999999999997</v>
      </c>
      <c r="Q46" s="18">
        <f t="shared" ref="Q46:Q63" si="40">Q45+0.05</f>
        <v>1.2000000000000002</v>
      </c>
      <c r="R46">
        <f t="shared" si="34"/>
        <v>7.65</v>
      </c>
      <c r="T46" s="95">
        <v>7734</v>
      </c>
      <c r="U46" s="95">
        <v>10860</v>
      </c>
      <c r="V46" s="95">
        <v>7705</v>
      </c>
      <c r="W46" s="95">
        <v>7546</v>
      </c>
      <c r="Y46" s="52">
        <f t="shared" si="35"/>
        <v>7754</v>
      </c>
      <c r="Z46" s="52">
        <f t="shared" si="26"/>
        <v>7725</v>
      </c>
      <c r="AA46" s="52">
        <f t="shared" si="27"/>
        <v>10880</v>
      </c>
      <c r="AB46" s="52">
        <f t="shared" si="36"/>
        <v>7566</v>
      </c>
    </row>
    <row r="47" spans="1:31" x14ac:dyDescent="0.25">
      <c r="A47" s="9">
        <v>378</v>
      </c>
      <c r="B47" s="6">
        <v>6855</v>
      </c>
      <c r="C47" s="6">
        <v>5531</v>
      </c>
      <c r="D47" s="6">
        <v>4225</v>
      </c>
      <c r="E47" s="6">
        <v>2485</v>
      </c>
      <c r="F47">
        <f t="shared" si="29"/>
        <v>388</v>
      </c>
      <c r="G47">
        <f t="shared" si="30"/>
        <v>6875</v>
      </c>
      <c r="H47">
        <f t="shared" si="31"/>
        <v>5541</v>
      </c>
      <c r="I47">
        <f t="shared" si="32"/>
        <v>4235</v>
      </c>
      <c r="J47">
        <f t="shared" si="33"/>
        <v>2495</v>
      </c>
      <c r="L47" s="18">
        <f t="shared" si="37"/>
        <v>2.5999999999999996</v>
      </c>
      <c r="M47" s="18">
        <f t="shared" si="38"/>
        <v>1.2500000000000002</v>
      </c>
      <c r="N47" s="18">
        <v>3.8500000000000005</v>
      </c>
      <c r="P47" s="18">
        <f t="shared" si="39"/>
        <v>2.5999999999999996</v>
      </c>
      <c r="Q47" s="18">
        <f t="shared" si="40"/>
        <v>1.2500000000000002</v>
      </c>
      <c r="R47">
        <f t="shared" si="34"/>
        <v>7.8500000000000005</v>
      </c>
      <c r="T47" s="95">
        <v>19286</v>
      </c>
      <c r="U47" s="95">
        <v>28152</v>
      </c>
      <c r="V47" s="95">
        <v>18438</v>
      </c>
      <c r="W47" s="95">
        <v>18942</v>
      </c>
      <c r="Y47" s="52">
        <f t="shared" si="35"/>
        <v>19306</v>
      </c>
      <c r="Z47" s="52">
        <f t="shared" si="26"/>
        <v>18458</v>
      </c>
      <c r="AA47" s="52">
        <f t="shared" si="27"/>
        <v>28172</v>
      </c>
      <c r="AB47" s="52">
        <f t="shared" si="36"/>
        <v>18962</v>
      </c>
    </row>
    <row r="48" spans="1:31" x14ac:dyDescent="0.25">
      <c r="A48" s="9">
        <v>569</v>
      </c>
      <c r="B48" s="6">
        <v>10285</v>
      </c>
      <c r="C48" s="6">
        <v>8299</v>
      </c>
      <c r="D48" s="6">
        <v>6340</v>
      </c>
      <c r="E48" s="6">
        <v>3730</v>
      </c>
      <c r="F48">
        <f t="shared" si="29"/>
        <v>579</v>
      </c>
      <c r="G48">
        <f t="shared" si="30"/>
        <v>10305</v>
      </c>
      <c r="H48">
        <f t="shared" si="31"/>
        <v>8309</v>
      </c>
      <c r="I48">
        <f t="shared" si="32"/>
        <v>6350</v>
      </c>
      <c r="J48">
        <f t="shared" si="33"/>
        <v>3740</v>
      </c>
      <c r="L48" s="18">
        <f t="shared" si="37"/>
        <v>2.7499999999999996</v>
      </c>
      <c r="M48" s="18">
        <f t="shared" si="38"/>
        <v>1.3000000000000003</v>
      </c>
      <c r="N48" s="18">
        <v>4.0500000000000007</v>
      </c>
      <c r="P48" s="18">
        <f t="shared" si="39"/>
        <v>2.7499999999999996</v>
      </c>
      <c r="Q48" s="18">
        <f t="shared" si="40"/>
        <v>1.3000000000000003</v>
      </c>
      <c r="R48">
        <f t="shared" si="34"/>
        <v>8.0500000000000007</v>
      </c>
      <c r="T48" s="95">
        <v>28954</v>
      </c>
      <c r="U48" s="95">
        <v>41728</v>
      </c>
      <c r="V48" s="95">
        <v>28232</v>
      </c>
      <c r="W48" s="95">
        <v>28388</v>
      </c>
      <c r="Y48" s="52">
        <f t="shared" si="35"/>
        <v>28974</v>
      </c>
      <c r="Z48" s="52">
        <f t="shared" si="26"/>
        <v>28252</v>
      </c>
      <c r="AA48" s="52">
        <f t="shared" si="27"/>
        <v>41748</v>
      </c>
      <c r="AB48" s="52">
        <f t="shared" si="36"/>
        <v>28408</v>
      </c>
    </row>
    <row r="49" spans="1:28" x14ac:dyDescent="0.25">
      <c r="A49" s="9">
        <v>1143</v>
      </c>
      <c r="B49" s="6">
        <v>20575</v>
      </c>
      <c r="C49" s="6">
        <v>16603</v>
      </c>
      <c r="D49" s="6">
        <v>12685</v>
      </c>
      <c r="E49" s="6">
        <v>7485</v>
      </c>
      <c r="F49">
        <f t="shared" si="29"/>
        <v>1153</v>
      </c>
      <c r="G49">
        <f t="shared" si="30"/>
        <v>20595</v>
      </c>
      <c r="H49">
        <f t="shared" si="31"/>
        <v>16613</v>
      </c>
      <c r="I49">
        <f t="shared" si="32"/>
        <v>12695</v>
      </c>
      <c r="J49">
        <f t="shared" si="33"/>
        <v>7495</v>
      </c>
      <c r="L49" s="18">
        <f t="shared" si="37"/>
        <v>2.8999999999999995</v>
      </c>
      <c r="M49" s="18">
        <f t="shared" si="38"/>
        <v>1.3500000000000003</v>
      </c>
      <c r="N49" s="18">
        <v>4.2500000000000009</v>
      </c>
      <c r="P49" s="18">
        <f t="shared" si="39"/>
        <v>2.8999999999999995</v>
      </c>
      <c r="Q49" s="18">
        <f t="shared" si="40"/>
        <v>1.3500000000000003</v>
      </c>
      <c r="R49">
        <f t="shared" si="34"/>
        <v>8.25</v>
      </c>
      <c r="T49" s="95">
        <v>58008</v>
      </c>
      <c r="U49" s="95">
        <v>81756</v>
      </c>
      <c r="V49" s="95">
        <v>56114</v>
      </c>
      <c r="W49" s="95">
        <v>58926</v>
      </c>
      <c r="Y49" s="52">
        <f t="shared" si="35"/>
        <v>58028</v>
      </c>
      <c r="Z49" s="52">
        <f t="shared" si="26"/>
        <v>56134</v>
      </c>
      <c r="AA49" s="52">
        <f t="shared" si="27"/>
        <v>81776</v>
      </c>
      <c r="AB49" s="52">
        <f t="shared" si="36"/>
        <v>58946</v>
      </c>
    </row>
    <row r="50" spans="1:28" x14ac:dyDescent="0.25">
      <c r="A50" s="9">
        <v>1717</v>
      </c>
      <c r="B50" s="6">
        <v>30865</v>
      </c>
      <c r="C50" s="6">
        <v>24907</v>
      </c>
      <c r="D50" s="6">
        <v>19030</v>
      </c>
      <c r="E50" s="6">
        <v>11230</v>
      </c>
      <c r="F50">
        <f t="shared" si="29"/>
        <v>1727</v>
      </c>
      <c r="G50">
        <f t="shared" si="30"/>
        <v>30885</v>
      </c>
      <c r="H50">
        <f t="shared" si="31"/>
        <v>24917</v>
      </c>
      <c r="I50">
        <f t="shared" si="32"/>
        <v>19040</v>
      </c>
      <c r="J50">
        <f t="shared" si="33"/>
        <v>11240</v>
      </c>
      <c r="L50" s="18">
        <f t="shared" si="37"/>
        <v>3.0499999999999994</v>
      </c>
      <c r="M50" s="18">
        <f t="shared" si="38"/>
        <v>1.4000000000000004</v>
      </c>
      <c r="N50" s="18">
        <v>4.4500000000000011</v>
      </c>
      <c r="P50" s="18">
        <f t="shared" si="39"/>
        <v>3.0499999999999994</v>
      </c>
      <c r="Q50" s="18">
        <f t="shared" si="40"/>
        <v>1.4000000000000004</v>
      </c>
      <c r="R50">
        <f t="shared" si="34"/>
        <v>8.4500000000000011</v>
      </c>
      <c r="T50" s="95">
        <v>89462</v>
      </c>
      <c r="U50" s="95">
        <v>124184</v>
      </c>
      <c r="V50" s="95">
        <v>83246</v>
      </c>
      <c r="W50" s="95">
        <v>85414</v>
      </c>
      <c r="Y50" s="52">
        <f t="shared" si="35"/>
        <v>89482</v>
      </c>
      <c r="Z50" s="52">
        <f t="shared" si="26"/>
        <v>83266</v>
      </c>
      <c r="AA50" s="52">
        <f t="shared" si="27"/>
        <v>124204</v>
      </c>
      <c r="AB50" s="52">
        <f t="shared" si="36"/>
        <v>85434</v>
      </c>
    </row>
    <row r="51" spans="1:28" x14ac:dyDescent="0.25">
      <c r="A51" s="9">
        <v>3438</v>
      </c>
      <c r="B51" s="6">
        <v>61735</v>
      </c>
      <c r="C51" s="6">
        <v>49819</v>
      </c>
      <c r="D51" s="6">
        <v>38065</v>
      </c>
      <c r="E51" s="6">
        <v>22465</v>
      </c>
      <c r="F51">
        <f t="shared" si="29"/>
        <v>3448</v>
      </c>
      <c r="G51">
        <f t="shared" si="30"/>
        <v>61755</v>
      </c>
      <c r="H51">
        <f t="shared" si="31"/>
        <v>49829</v>
      </c>
      <c r="I51">
        <f t="shared" si="32"/>
        <v>38075</v>
      </c>
      <c r="J51">
        <f t="shared" si="33"/>
        <v>22475</v>
      </c>
      <c r="L51" s="18">
        <f t="shared" si="37"/>
        <v>3.1999999999999993</v>
      </c>
      <c r="M51" s="18">
        <f t="shared" si="38"/>
        <v>1.4500000000000004</v>
      </c>
      <c r="N51" s="18">
        <v>4.6500000000000012</v>
      </c>
      <c r="P51" s="18">
        <f t="shared" si="39"/>
        <v>3.1999999999999993</v>
      </c>
      <c r="Q51" s="18">
        <f t="shared" si="40"/>
        <v>1.4500000000000004</v>
      </c>
      <c r="R51">
        <f t="shared" si="34"/>
        <v>8.6500000000000021</v>
      </c>
      <c r="T51" s="95">
        <v>227480</v>
      </c>
      <c r="U51" s="95">
        <v>307460</v>
      </c>
      <c r="V51" s="95">
        <v>206915</v>
      </c>
      <c r="W51" s="95">
        <v>214210</v>
      </c>
      <c r="Y51" s="52">
        <f t="shared" si="35"/>
        <v>227500</v>
      </c>
      <c r="Z51" s="52">
        <f t="shared" si="26"/>
        <v>206935</v>
      </c>
      <c r="AA51" s="52">
        <f t="shared" si="27"/>
        <v>307480</v>
      </c>
      <c r="AB51" s="52">
        <f t="shared" si="36"/>
        <v>214230</v>
      </c>
    </row>
    <row r="52" spans="1:28" x14ac:dyDescent="0.25">
      <c r="A52" s="9">
        <v>5159</v>
      </c>
      <c r="B52" s="6">
        <v>92605</v>
      </c>
      <c r="C52" s="6">
        <v>74731</v>
      </c>
      <c r="D52" s="6">
        <v>57100</v>
      </c>
      <c r="E52" s="6">
        <v>33700</v>
      </c>
      <c r="F52">
        <f t="shared" si="29"/>
        <v>5169</v>
      </c>
      <c r="G52">
        <f t="shared" si="30"/>
        <v>92625</v>
      </c>
      <c r="H52">
        <f t="shared" si="31"/>
        <v>74741</v>
      </c>
      <c r="I52">
        <f t="shared" si="32"/>
        <v>57110</v>
      </c>
      <c r="J52">
        <f t="shared" si="33"/>
        <v>33710</v>
      </c>
      <c r="L52" s="18">
        <f t="shared" si="37"/>
        <v>3.3499999999999992</v>
      </c>
      <c r="M52" s="18">
        <f t="shared" si="38"/>
        <v>1.5000000000000004</v>
      </c>
      <c r="N52" s="18">
        <v>4.8500000000000014</v>
      </c>
      <c r="P52" s="18">
        <f t="shared" si="39"/>
        <v>3.3499999999999992</v>
      </c>
      <c r="Q52" s="18">
        <f t="shared" si="40"/>
        <v>1.5000000000000004</v>
      </c>
      <c r="R52">
        <f t="shared" si="34"/>
        <v>8.8500000000000014</v>
      </c>
      <c r="T52" s="95">
        <v>346245</v>
      </c>
      <c r="U52" s="95">
        <v>457190</v>
      </c>
      <c r="V52" s="95">
        <v>310348</v>
      </c>
      <c r="W52" s="95">
        <v>320440</v>
      </c>
      <c r="Y52" s="52">
        <f t="shared" si="35"/>
        <v>346265</v>
      </c>
      <c r="Z52" s="52">
        <f t="shared" si="26"/>
        <v>310368</v>
      </c>
      <c r="AA52" s="52">
        <f t="shared" si="27"/>
        <v>457210</v>
      </c>
      <c r="AB52" s="52">
        <f t="shared" si="36"/>
        <v>320460</v>
      </c>
    </row>
    <row r="53" spans="1:28" x14ac:dyDescent="0.25">
      <c r="A53" s="9">
        <v>12905</v>
      </c>
      <c r="B53" s="6">
        <v>231525</v>
      </c>
      <c r="C53" s="6">
        <v>186840</v>
      </c>
      <c r="D53" s="6">
        <v>142830</v>
      </c>
      <c r="E53" s="6">
        <v>84269</v>
      </c>
      <c r="F53">
        <f t="shared" si="29"/>
        <v>12915</v>
      </c>
      <c r="G53">
        <f t="shared" si="30"/>
        <v>231545</v>
      </c>
      <c r="H53">
        <f t="shared" si="31"/>
        <v>186850</v>
      </c>
      <c r="I53">
        <f t="shared" si="32"/>
        <v>142840</v>
      </c>
      <c r="J53">
        <f t="shared" si="33"/>
        <v>84279</v>
      </c>
      <c r="L53" s="18">
        <f t="shared" si="37"/>
        <v>3.4999999999999991</v>
      </c>
      <c r="M53" s="18">
        <f t="shared" si="38"/>
        <v>1.5500000000000005</v>
      </c>
      <c r="N53" s="18">
        <v>5.0500000000000016</v>
      </c>
      <c r="P53" s="18">
        <f t="shared" si="39"/>
        <v>3.4999999999999991</v>
      </c>
      <c r="Q53" s="18">
        <f t="shared" si="40"/>
        <v>1.5500000000000005</v>
      </c>
      <c r="R53">
        <f t="shared" si="34"/>
        <v>9.0500000000000007</v>
      </c>
      <c r="T53" s="95">
        <v>391804</v>
      </c>
      <c r="U53" s="95">
        <v>549828</v>
      </c>
      <c r="V53" s="95">
        <v>384907</v>
      </c>
      <c r="W53" s="95">
        <v>394538</v>
      </c>
      <c r="Y53" s="52">
        <f t="shared" si="35"/>
        <v>391824</v>
      </c>
      <c r="Z53" s="52">
        <f t="shared" si="26"/>
        <v>384927</v>
      </c>
      <c r="AA53" s="52">
        <f t="shared" si="27"/>
        <v>549848</v>
      </c>
      <c r="AB53" s="52">
        <f t="shared" si="36"/>
        <v>394558</v>
      </c>
    </row>
    <row r="54" spans="1:28" x14ac:dyDescent="0.25">
      <c r="A54" s="9">
        <v>19360</v>
      </c>
      <c r="B54" s="6">
        <v>347290</v>
      </c>
      <c r="C54" s="6">
        <v>280262</v>
      </c>
      <c r="D54" s="6">
        <v>214247</v>
      </c>
      <c r="E54" s="6">
        <v>126406</v>
      </c>
      <c r="F54">
        <f t="shared" si="29"/>
        <v>19370</v>
      </c>
      <c r="G54">
        <f t="shared" si="30"/>
        <v>347310</v>
      </c>
      <c r="H54">
        <f t="shared" si="31"/>
        <v>280272</v>
      </c>
      <c r="I54">
        <f t="shared" si="32"/>
        <v>214257</v>
      </c>
      <c r="J54">
        <f t="shared" si="33"/>
        <v>126416</v>
      </c>
      <c r="L54" s="18">
        <f t="shared" si="37"/>
        <v>3.649999999999999</v>
      </c>
      <c r="M54" s="18">
        <f t="shared" si="38"/>
        <v>1.6000000000000005</v>
      </c>
      <c r="N54" s="18">
        <v>5.2500000000000018</v>
      </c>
      <c r="P54" s="18">
        <f t="shared" si="39"/>
        <v>3.649999999999999</v>
      </c>
      <c r="Q54" s="18">
        <f t="shared" si="40"/>
        <v>1.6000000000000005</v>
      </c>
      <c r="R54">
        <f t="shared" si="34"/>
        <v>9.2500000000000018</v>
      </c>
      <c r="T54" s="95">
        <v>490815</v>
      </c>
      <c r="U54" s="95">
        <v>669294</v>
      </c>
      <c r="V54" s="95">
        <v>443779</v>
      </c>
      <c r="W54" s="95">
        <v>461456</v>
      </c>
      <c r="Y54" s="52">
        <f t="shared" si="35"/>
        <v>490835</v>
      </c>
      <c r="Z54" s="52">
        <f t="shared" si="26"/>
        <v>443799</v>
      </c>
      <c r="AA54" s="52">
        <f t="shared" si="27"/>
        <v>669314</v>
      </c>
      <c r="AB54" s="52">
        <f t="shared" si="36"/>
        <v>461476</v>
      </c>
    </row>
    <row r="55" spans="1:28" x14ac:dyDescent="0.25">
      <c r="A55" s="9">
        <v>38724</v>
      </c>
      <c r="B55" s="6">
        <v>694577</v>
      </c>
      <c r="C55" s="6">
        <v>560495</v>
      </c>
      <c r="D55" s="6">
        <v>428494</v>
      </c>
      <c r="E55" s="6">
        <v>252843</v>
      </c>
      <c r="F55">
        <f t="shared" si="29"/>
        <v>38734</v>
      </c>
      <c r="G55">
        <f t="shared" si="30"/>
        <v>694597</v>
      </c>
      <c r="H55">
        <f t="shared" si="31"/>
        <v>560505</v>
      </c>
      <c r="I55">
        <f t="shared" si="32"/>
        <v>428504</v>
      </c>
      <c r="J55">
        <f t="shared" si="33"/>
        <v>252853</v>
      </c>
      <c r="L55" s="18">
        <f t="shared" si="37"/>
        <v>3.7999999999999989</v>
      </c>
      <c r="M55" s="18">
        <f t="shared" si="38"/>
        <v>1.6500000000000006</v>
      </c>
      <c r="N55" s="18">
        <v>5.450000000000002</v>
      </c>
      <c r="P55" s="18">
        <f t="shared" si="39"/>
        <v>3.7999999999999989</v>
      </c>
      <c r="Q55" s="18">
        <f t="shared" si="40"/>
        <v>1.6500000000000006</v>
      </c>
      <c r="R55">
        <f t="shared" si="34"/>
        <v>9.4500000000000028</v>
      </c>
      <c r="T55" s="95">
        <v>563888</v>
      </c>
      <c r="U55" s="95">
        <v>792853</v>
      </c>
      <c r="V55" s="95">
        <v>538245</v>
      </c>
      <c r="W55" s="95">
        <v>583457</v>
      </c>
      <c r="Y55" s="52">
        <f t="shared" si="35"/>
        <v>563908</v>
      </c>
      <c r="Z55" s="52">
        <f t="shared" si="26"/>
        <v>538265</v>
      </c>
      <c r="AA55" s="52">
        <f t="shared" si="27"/>
        <v>792873</v>
      </c>
      <c r="AB55" s="52">
        <f t="shared" si="36"/>
        <v>583477</v>
      </c>
    </row>
    <row r="56" spans="1:28" x14ac:dyDescent="0.25">
      <c r="A56" s="9">
        <v>96816</v>
      </c>
      <c r="B56" s="6">
        <v>1736445</v>
      </c>
      <c r="C56" s="6">
        <v>1401241</v>
      </c>
      <c r="D56" s="6">
        <v>1071239</v>
      </c>
      <c r="E56" s="6">
        <v>632104</v>
      </c>
      <c r="F56">
        <f t="shared" si="29"/>
        <v>96826</v>
      </c>
      <c r="G56">
        <f t="shared" si="30"/>
        <v>1736465</v>
      </c>
      <c r="H56">
        <f t="shared" si="31"/>
        <v>1401251</v>
      </c>
      <c r="I56">
        <f t="shared" si="32"/>
        <v>1071249</v>
      </c>
      <c r="J56">
        <f t="shared" si="33"/>
        <v>632114</v>
      </c>
      <c r="L56" s="18">
        <f t="shared" si="37"/>
        <v>3.9499999999999988</v>
      </c>
      <c r="M56" s="18">
        <f t="shared" si="38"/>
        <v>1.7000000000000006</v>
      </c>
      <c r="N56" s="18">
        <v>5.6500000000000021</v>
      </c>
      <c r="P56" s="18">
        <f t="shared" si="39"/>
        <v>3.9499999999999988</v>
      </c>
      <c r="Q56" s="18">
        <f t="shared" si="40"/>
        <v>1.7000000000000006</v>
      </c>
      <c r="R56">
        <f t="shared" si="34"/>
        <v>9.6500000000000021</v>
      </c>
      <c r="T56" s="95">
        <v>682560</v>
      </c>
      <c r="U56" s="95">
        <v>950709</v>
      </c>
      <c r="V56" s="95">
        <v>673387</v>
      </c>
      <c r="W56" s="95">
        <v>667523</v>
      </c>
      <c r="Y56" s="52">
        <f t="shared" si="35"/>
        <v>682580</v>
      </c>
      <c r="Z56" s="52">
        <f t="shared" si="26"/>
        <v>673407</v>
      </c>
      <c r="AA56" s="52">
        <f t="shared" si="27"/>
        <v>950729</v>
      </c>
      <c r="AB56" s="52">
        <f t="shared" si="36"/>
        <v>667543</v>
      </c>
    </row>
    <row r="57" spans="1:28" x14ac:dyDescent="0.25">
      <c r="A57" s="9">
        <v>290457</v>
      </c>
      <c r="B57" s="6">
        <v>5209330</v>
      </c>
      <c r="C57" s="6">
        <v>4203711</v>
      </c>
      <c r="D57" s="6">
        <v>3213699</v>
      </c>
      <c r="E57" s="6">
        <v>1896334</v>
      </c>
      <c r="F57">
        <f t="shared" si="29"/>
        <v>290467</v>
      </c>
      <c r="G57">
        <f t="shared" si="30"/>
        <v>5209350</v>
      </c>
      <c r="H57">
        <f t="shared" si="31"/>
        <v>4203721</v>
      </c>
      <c r="I57">
        <f t="shared" si="32"/>
        <v>3213709</v>
      </c>
      <c r="J57">
        <f t="shared" si="33"/>
        <v>1896344</v>
      </c>
      <c r="L57" s="18">
        <f t="shared" si="37"/>
        <v>4.0999999999999988</v>
      </c>
      <c r="M57" s="18">
        <f t="shared" si="38"/>
        <v>1.7500000000000007</v>
      </c>
      <c r="N57" s="18">
        <v>5.8500000000000023</v>
      </c>
      <c r="P57" s="18">
        <f t="shared" si="39"/>
        <v>4.0999999999999988</v>
      </c>
      <c r="Q57" s="18">
        <f t="shared" si="40"/>
        <v>1.7500000000000007</v>
      </c>
      <c r="R57">
        <f t="shared" si="34"/>
        <v>9.8500000000000014</v>
      </c>
      <c r="T57" s="95">
        <v>811880</v>
      </c>
      <c r="U57" s="95">
        <v>1167128</v>
      </c>
      <c r="V57" s="95">
        <v>792573</v>
      </c>
      <c r="W57" s="95">
        <v>797435</v>
      </c>
      <c r="Y57" s="52">
        <f t="shared" si="35"/>
        <v>811900</v>
      </c>
      <c r="Z57" s="52">
        <f t="shared" si="26"/>
        <v>792593</v>
      </c>
      <c r="AA57" s="52">
        <f t="shared" si="27"/>
        <v>1167148</v>
      </c>
      <c r="AB57" s="52">
        <f t="shared" si="36"/>
        <v>797455</v>
      </c>
    </row>
    <row r="58" spans="1:28" x14ac:dyDescent="0.25">
      <c r="A58" s="9">
        <v>580918</v>
      </c>
      <c r="B58" s="6">
        <v>10418665</v>
      </c>
      <c r="C58" s="6">
        <v>8407397</v>
      </c>
      <c r="D58" s="6">
        <v>6427343</v>
      </c>
      <c r="E58" s="6">
        <v>3792693</v>
      </c>
      <c r="F58">
        <f t="shared" si="29"/>
        <v>580928</v>
      </c>
      <c r="G58">
        <f t="shared" si="30"/>
        <v>10418685</v>
      </c>
      <c r="H58">
        <f t="shared" si="31"/>
        <v>8407407</v>
      </c>
      <c r="I58">
        <f t="shared" si="32"/>
        <v>6427353</v>
      </c>
      <c r="J58">
        <f t="shared" si="33"/>
        <v>3792703</v>
      </c>
      <c r="L58" s="18">
        <f t="shared" si="37"/>
        <v>4.2499999999999991</v>
      </c>
      <c r="M58" s="18">
        <f t="shared" si="38"/>
        <v>1.8000000000000007</v>
      </c>
      <c r="N58" s="18">
        <v>6.0500000000000025</v>
      </c>
      <c r="P58" s="18">
        <f t="shared" si="39"/>
        <v>4.2499999999999991</v>
      </c>
      <c r="Q58" s="18">
        <f t="shared" si="40"/>
        <v>1.8000000000000007</v>
      </c>
      <c r="R58">
        <f t="shared" si="34"/>
        <v>10.050000000000002</v>
      </c>
      <c r="T58" s="95">
        <v>1277845</v>
      </c>
      <c r="U58" s="95">
        <v>1721192</v>
      </c>
      <c r="V58" s="95">
        <v>1158134</v>
      </c>
      <c r="W58" s="95">
        <v>1196477</v>
      </c>
      <c r="Y58" s="52">
        <f t="shared" si="35"/>
        <v>1277865</v>
      </c>
      <c r="Z58" s="52">
        <f t="shared" si="26"/>
        <v>1158154</v>
      </c>
      <c r="AA58" s="52">
        <f t="shared" si="27"/>
        <v>1721212</v>
      </c>
      <c r="AB58" s="52">
        <f t="shared" si="36"/>
        <v>1196497</v>
      </c>
    </row>
    <row r="59" spans="1:28" x14ac:dyDescent="0.25">
      <c r="A59" s="9">
        <v>871379</v>
      </c>
      <c r="B59" s="6">
        <v>15628001</v>
      </c>
      <c r="C59" s="6">
        <v>12611073</v>
      </c>
      <c r="D59" s="6">
        <v>9641017</v>
      </c>
      <c r="E59" s="6">
        <v>5689042</v>
      </c>
      <c r="F59">
        <f t="shared" si="29"/>
        <v>871389</v>
      </c>
      <c r="G59">
        <f t="shared" si="30"/>
        <v>15628021</v>
      </c>
      <c r="H59">
        <f t="shared" si="31"/>
        <v>12611083</v>
      </c>
      <c r="I59">
        <f t="shared" si="32"/>
        <v>9641027</v>
      </c>
      <c r="J59">
        <f t="shared" si="33"/>
        <v>5689052</v>
      </c>
      <c r="L59" s="18">
        <f t="shared" si="37"/>
        <v>4.3999999999999995</v>
      </c>
      <c r="M59" s="18">
        <f t="shared" si="38"/>
        <v>1.8500000000000008</v>
      </c>
      <c r="N59" s="18">
        <v>6.2500000000000018</v>
      </c>
      <c r="P59" s="18">
        <f t="shared" si="39"/>
        <v>4.3999999999999995</v>
      </c>
      <c r="Q59" s="18">
        <f t="shared" si="40"/>
        <v>1.8500000000000008</v>
      </c>
      <c r="R59">
        <f t="shared" si="34"/>
        <v>10.250000000000002</v>
      </c>
      <c r="T59" s="95">
        <v>3094878</v>
      </c>
      <c r="U59" s="95">
        <v>4395468</v>
      </c>
      <c r="V59" s="95">
        <v>2895402</v>
      </c>
      <c r="W59" s="95">
        <v>2998510</v>
      </c>
      <c r="Y59" s="52">
        <f t="shared" si="35"/>
        <v>3094898</v>
      </c>
      <c r="Z59" s="52">
        <f t="shared" si="26"/>
        <v>2895422</v>
      </c>
      <c r="AA59" s="52">
        <f t="shared" si="27"/>
        <v>4395488</v>
      </c>
      <c r="AB59" s="52">
        <f t="shared" si="36"/>
        <v>2998530</v>
      </c>
    </row>
    <row r="60" spans="1:28" x14ac:dyDescent="0.25">
      <c r="A60" s="9">
        <v>1742761</v>
      </c>
      <c r="B60" s="6">
        <v>31255998</v>
      </c>
      <c r="C60" s="6">
        <v>25222144</v>
      </c>
      <c r="D60" s="6">
        <v>19282035</v>
      </c>
      <c r="E60" s="6">
        <v>11378087</v>
      </c>
      <c r="F60">
        <f t="shared" si="29"/>
        <v>1742771</v>
      </c>
      <c r="G60">
        <f t="shared" si="30"/>
        <v>31256018</v>
      </c>
      <c r="H60">
        <f t="shared" si="31"/>
        <v>25222154</v>
      </c>
      <c r="I60">
        <f t="shared" si="32"/>
        <v>19282045</v>
      </c>
      <c r="J60">
        <f t="shared" si="33"/>
        <v>11378097</v>
      </c>
      <c r="L60" s="18">
        <f t="shared" si="37"/>
        <v>4.55</v>
      </c>
      <c r="M60" s="18">
        <f t="shared" si="38"/>
        <v>1.9000000000000008</v>
      </c>
      <c r="N60" s="18">
        <v>6.4500000000000011</v>
      </c>
      <c r="P60" s="18">
        <f t="shared" si="39"/>
        <v>4.55</v>
      </c>
      <c r="Q60" s="18">
        <f t="shared" si="40"/>
        <v>1.9000000000000008</v>
      </c>
      <c r="R60">
        <f t="shared" si="34"/>
        <v>10.450000000000001</v>
      </c>
      <c r="T60" s="95">
        <v>4667339</v>
      </c>
      <c r="U60" s="95">
        <v>6573197</v>
      </c>
      <c r="V60" s="95">
        <v>4348125</v>
      </c>
      <c r="W60" s="95">
        <v>4487837</v>
      </c>
      <c r="Y60" s="52">
        <f t="shared" si="35"/>
        <v>4667359</v>
      </c>
      <c r="Z60" s="52">
        <f t="shared" si="26"/>
        <v>4348145</v>
      </c>
      <c r="AA60" s="52">
        <f t="shared" si="27"/>
        <v>6573217</v>
      </c>
      <c r="AB60" s="52">
        <f t="shared" si="36"/>
        <v>4487857</v>
      </c>
    </row>
    <row r="61" spans="1:28" x14ac:dyDescent="0.25">
      <c r="A61" s="9">
        <v>2614144</v>
      </c>
      <c r="B61" s="6">
        <v>46883796</v>
      </c>
      <c r="C61" s="6">
        <v>37833216</v>
      </c>
      <c r="D61" s="6">
        <v>28923302</v>
      </c>
      <c r="E61" s="6">
        <v>17067111</v>
      </c>
      <c r="F61">
        <f t="shared" si="29"/>
        <v>2614154</v>
      </c>
      <c r="G61">
        <f t="shared" si="30"/>
        <v>46883816</v>
      </c>
      <c r="H61">
        <f t="shared" si="31"/>
        <v>37833226</v>
      </c>
      <c r="I61">
        <f t="shared" si="32"/>
        <v>28923312</v>
      </c>
      <c r="J61">
        <f t="shared" si="33"/>
        <v>17067121</v>
      </c>
      <c r="L61" s="18">
        <f t="shared" si="37"/>
        <v>4.7</v>
      </c>
      <c r="M61" s="18">
        <f t="shared" si="38"/>
        <v>1.9500000000000008</v>
      </c>
      <c r="N61" s="18">
        <v>6.65</v>
      </c>
      <c r="P61" s="18">
        <f t="shared" si="39"/>
        <v>4.7</v>
      </c>
      <c r="Q61" s="18">
        <f t="shared" si="40"/>
        <v>1.9500000000000008</v>
      </c>
      <c r="R61">
        <f t="shared" si="34"/>
        <v>10.65</v>
      </c>
      <c r="T61" s="95">
        <v>9634237</v>
      </c>
      <c r="U61" s="95">
        <v>12846994</v>
      </c>
      <c r="V61" s="95">
        <v>8696299</v>
      </c>
      <c r="W61" s="95">
        <v>8975624</v>
      </c>
      <c r="Y61" s="52">
        <f t="shared" si="35"/>
        <v>9634257</v>
      </c>
      <c r="Z61" s="52">
        <f t="shared" si="26"/>
        <v>8696319</v>
      </c>
      <c r="AA61" s="52">
        <f t="shared" si="27"/>
        <v>12847014</v>
      </c>
      <c r="AB61" s="52">
        <f t="shared" si="36"/>
        <v>8975644</v>
      </c>
    </row>
    <row r="62" spans="1:28" x14ac:dyDescent="0.25">
      <c r="A62" s="9">
        <v>5228293</v>
      </c>
      <c r="B62" s="6">
        <v>93767947</v>
      </c>
      <c r="C62" s="6">
        <v>75665837</v>
      </c>
      <c r="D62" s="6">
        <v>57846809</v>
      </c>
      <c r="E62" s="6">
        <v>34134268</v>
      </c>
      <c r="F62">
        <f t="shared" si="29"/>
        <v>5228303</v>
      </c>
      <c r="G62">
        <f t="shared" si="30"/>
        <v>93767967</v>
      </c>
      <c r="H62">
        <f t="shared" si="31"/>
        <v>75665847</v>
      </c>
      <c r="I62">
        <f t="shared" si="32"/>
        <v>57846819</v>
      </c>
      <c r="J62">
        <f t="shared" si="33"/>
        <v>34134278</v>
      </c>
      <c r="L62" s="18">
        <f t="shared" si="37"/>
        <v>4.8500000000000005</v>
      </c>
      <c r="M62" s="18">
        <f t="shared" si="38"/>
        <v>2.0000000000000009</v>
      </c>
      <c r="N62" s="18">
        <v>6.85</v>
      </c>
      <c r="P62" s="18">
        <f t="shared" si="39"/>
        <v>4.8500000000000005</v>
      </c>
      <c r="Q62" s="18">
        <f t="shared" si="40"/>
        <v>2.0000000000000009</v>
      </c>
      <c r="R62">
        <f t="shared" si="34"/>
        <v>10.85</v>
      </c>
      <c r="T62" s="95">
        <v>13901209</v>
      </c>
      <c r="U62" s="95">
        <v>19639583</v>
      </c>
      <c r="V62" s="95">
        <v>13229568</v>
      </c>
      <c r="W62" s="95">
        <v>13459455</v>
      </c>
      <c r="Y62" s="52">
        <f t="shared" si="35"/>
        <v>13901229</v>
      </c>
      <c r="Z62" s="52">
        <f t="shared" si="26"/>
        <v>13229588</v>
      </c>
      <c r="AA62" s="52">
        <f t="shared" si="27"/>
        <v>19639603</v>
      </c>
      <c r="AB62" s="52">
        <f t="shared" si="36"/>
        <v>13459475</v>
      </c>
    </row>
    <row r="63" spans="1:28" x14ac:dyDescent="0.25">
      <c r="L63" s="18">
        <f t="shared" si="37"/>
        <v>5.0000000000000009</v>
      </c>
      <c r="M63" s="18">
        <f t="shared" si="38"/>
        <v>2.0500000000000007</v>
      </c>
      <c r="N63" s="18">
        <v>7.0499999999999989</v>
      </c>
      <c r="P63" s="18">
        <f t="shared" si="39"/>
        <v>5.0000000000000009</v>
      </c>
      <c r="Q63" s="18">
        <f t="shared" si="40"/>
        <v>2.0500000000000007</v>
      </c>
      <c r="R63">
        <f t="shared" si="34"/>
        <v>11.049999999999999</v>
      </c>
    </row>
    <row r="64" spans="1:28" x14ac:dyDescent="0.25">
      <c r="A64" s="103">
        <v>7</v>
      </c>
      <c r="B64" s="49">
        <f>A64+13</f>
        <v>20</v>
      </c>
      <c r="D64" s="95">
        <v>3656</v>
      </c>
      <c r="E64" s="95">
        <v>2750</v>
      </c>
      <c r="F64" s="95">
        <v>3362</v>
      </c>
      <c r="G64" s="95">
        <v>5882</v>
      </c>
      <c r="I64" s="52">
        <f>D64+50</f>
        <v>3706</v>
      </c>
      <c r="J64" s="52">
        <f t="shared" ref="J64:L64" si="41">E64+50</f>
        <v>2800</v>
      </c>
      <c r="K64" s="52">
        <f t="shared" si="41"/>
        <v>3412</v>
      </c>
      <c r="L64" s="52">
        <f t="shared" si="41"/>
        <v>5932</v>
      </c>
      <c r="O64" s="20">
        <v>612</v>
      </c>
      <c r="P64" s="132">
        <f>O64+20</f>
        <v>632</v>
      </c>
    </row>
    <row r="65" spans="1:28" x14ac:dyDescent="0.25">
      <c r="A65" s="103">
        <v>7.25</v>
      </c>
      <c r="B65" s="49">
        <f t="shared" ref="B65:B83" si="42">A65+13</f>
        <v>20.25</v>
      </c>
      <c r="D65" s="95">
        <v>8992</v>
      </c>
      <c r="E65" s="95">
        <v>8684</v>
      </c>
      <c r="F65" s="95">
        <v>8597</v>
      </c>
      <c r="G65" s="95">
        <v>12269</v>
      </c>
      <c r="I65" s="52">
        <f t="shared" ref="I65:I82" si="43">D65+50</f>
        <v>9042</v>
      </c>
      <c r="J65" s="52">
        <f t="shared" ref="J65:J82" si="44">E65+50</f>
        <v>8734</v>
      </c>
      <c r="K65" s="52">
        <f t="shared" ref="K65:K82" si="45">F65+50</f>
        <v>8647</v>
      </c>
      <c r="L65" s="52">
        <f t="shared" ref="L65:L82" si="46">G65+50</f>
        <v>12319</v>
      </c>
      <c r="O65" s="20">
        <v>1530</v>
      </c>
      <c r="P65" s="132">
        <f t="shared" ref="P65:P82" si="47">O65+20</f>
        <v>1550</v>
      </c>
      <c r="T65" s="95">
        <v>2304</v>
      </c>
      <c r="U65" s="95">
        <v>3938</v>
      </c>
      <c r="V65" s="95">
        <v>3290</v>
      </c>
      <c r="W65" s="95">
        <v>1800</v>
      </c>
      <c r="Y65" s="52">
        <f>T65+20</f>
        <v>2324</v>
      </c>
      <c r="Z65" s="52">
        <f t="shared" ref="Z65" si="48">V65+20</f>
        <v>3310</v>
      </c>
      <c r="AA65" s="52">
        <f t="shared" ref="AA65:AA83" si="49">U65+20</f>
        <v>3958</v>
      </c>
      <c r="AB65" s="52">
        <f>W65+20</f>
        <v>1820</v>
      </c>
    </row>
    <row r="66" spans="1:28" x14ac:dyDescent="0.25">
      <c r="A66" s="103">
        <v>7.4499999999999993</v>
      </c>
      <c r="B66" s="49">
        <f t="shared" si="42"/>
        <v>20.45</v>
      </c>
      <c r="D66" s="95">
        <v>14212</v>
      </c>
      <c r="E66" s="95">
        <v>14009</v>
      </c>
      <c r="F66" s="95">
        <v>13723</v>
      </c>
      <c r="G66" s="95">
        <v>19598</v>
      </c>
      <c r="I66" s="52">
        <f t="shared" si="43"/>
        <v>14262</v>
      </c>
      <c r="J66" s="52">
        <f t="shared" si="44"/>
        <v>14059</v>
      </c>
      <c r="K66" s="52">
        <f t="shared" si="45"/>
        <v>13773</v>
      </c>
      <c r="L66" s="52">
        <f t="shared" si="46"/>
        <v>19648</v>
      </c>
      <c r="O66" s="20">
        <v>2448</v>
      </c>
      <c r="P66" s="132">
        <f t="shared" si="47"/>
        <v>2468</v>
      </c>
      <c r="T66" s="95">
        <v>5861</v>
      </c>
      <c r="U66" s="95">
        <v>8196</v>
      </c>
      <c r="V66" s="95">
        <v>6838</v>
      </c>
      <c r="W66" s="95">
        <v>5756</v>
      </c>
      <c r="Y66" s="52">
        <f t="shared" ref="Y66:Y83" si="50">T66+20</f>
        <v>5881</v>
      </c>
      <c r="Z66" s="52">
        <f t="shared" ref="Z66:Z83" si="51">V66+20</f>
        <v>6858</v>
      </c>
      <c r="AA66" s="52">
        <f t="shared" si="49"/>
        <v>8216</v>
      </c>
      <c r="AB66" s="52">
        <f t="shared" ref="AB66:AB83" si="52">W66+20</f>
        <v>5776</v>
      </c>
    </row>
    <row r="67" spans="1:28" x14ac:dyDescent="0.25">
      <c r="A67" s="103">
        <v>7.65</v>
      </c>
      <c r="B67" s="49">
        <f t="shared" si="42"/>
        <v>20.65</v>
      </c>
      <c r="D67" s="95">
        <v>35005</v>
      </c>
      <c r="E67" s="95">
        <v>33329</v>
      </c>
      <c r="F67" s="95">
        <v>34235</v>
      </c>
      <c r="G67" s="95">
        <v>50723</v>
      </c>
      <c r="I67" s="52">
        <f t="shared" si="43"/>
        <v>35055</v>
      </c>
      <c r="J67" s="52">
        <f t="shared" si="44"/>
        <v>33379</v>
      </c>
      <c r="K67" s="52">
        <f t="shared" si="45"/>
        <v>34285</v>
      </c>
      <c r="L67" s="52">
        <f t="shared" si="46"/>
        <v>50773</v>
      </c>
      <c r="O67" s="20">
        <v>6120</v>
      </c>
      <c r="P67" s="132">
        <f t="shared" si="47"/>
        <v>6140</v>
      </c>
      <c r="T67" s="95">
        <v>9341</v>
      </c>
      <c r="U67" s="95">
        <v>13082</v>
      </c>
      <c r="V67" s="95">
        <v>10910</v>
      </c>
      <c r="W67" s="95">
        <v>9306</v>
      </c>
      <c r="Y67" s="52">
        <f t="shared" si="50"/>
        <v>9361</v>
      </c>
      <c r="Z67" s="52">
        <f t="shared" si="51"/>
        <v>10930</v>
      </c>
      <c r="AA67" s="52">
        <f t="shared" si="49"/>
        <v>13102</v>
      </c>
      <c r="AB67" s="52">
        <f t="shared" si="52"/>
        <v>9326</v>
      </c>
    </row>
    <row r="68" spans="1:28" x14ac:dyDescent="0.25">
      <c r="A68" s="103">
        <v>7.85</v>
      </c>
      <c r="B68" s="49">
        <f t="shared" si="42"/>
        <v>20.85</v>
      </c>
      <c r="D68" s="95">
        <v>52408</v>
      </c>
      <c r="E68" s="95">
        <v>50957</v>
      </c>
      <c r="F68" s="95">
        <v>51239</v>
      </c>
      <c r="G68" s="95">
        <v>75161</v>
      </c>
      <c r="I68" s="52">
        <f t="shared" si="43"/>
        <v>52458</v>
      </c>
      <c r="J68" s="52">
        <f t="shared" si="44"/>
        <v>51007</v>
      </c>
      <c r="K68" s="52">
        <f t="shared" si="45"/>
        <v>51289</v>
      </c>
      <c r="L68" s="52">
        <f t="shared" si="46"/>
        <v>75211</v>
      </c>
      <c r="O68" s="20">
        <v>9180</v>
      </c>
      <c r="P68" s="132">
        <f t="shared" si="47"/>
        <v>9200</v>
      </c>
      <c r="T68" s="95">
        <v>23203</v>
      </c>
      <c r="U68" s="95">
        <v>33832</v>
      </c>
      <c r="V68" s="95">
        <v>28202</v>
      </c>
      <c r="W68" s="95">
        <v>22186</v>
      </c>
      <c r="Y68" s="52">
        <f t="shared" si="50"/>
        <v>23223</v>
      </c>
      <c r="Z68" s="52">
        <f t="shared" si="51"/>
        <v>28222</v>
      </c>
      <c r="AA68" s="52">
        <f t="shared" si="49"/>
        <v>33852</v>
      </c>
      <c r="AB68" s="52">
        <f t="shared" si="52"/>
        <v>22206</v>
      </c>
    </row>
    <row r="69" spans="1:28" x14ac:dyDescent="0.25">
      <c r="A69" s="103">
        <v>8.0500000000000007</v>
      </c>
      <c r="B69" s="49">
        <f t="shared" si="42"/>
        <v>21.05</v>
      </c>
      <c r="D69" s="95">
        <v>104705</v>
      </c>
      <c r="E69" s="95">
        <v>101146</v>
      </c>
      <c r="F69" s="95">
        <v>106207</v>
      </c>
      <c r="G69" s="95">
        <v>147211</v>
      </c>
      <c r="I69" s="52">
        <f t="shared" si="43"/>
        <v>104755</v>
      </c>
      <c r="J69" s="52">
        <f t="shared" si="44"/>
        <v>101196</v>
      </c>
      <c r="K69" s="52">
        <f t="shared" si="45"/>
        <v>106257</v>
      </c>
      <c r="L69" s="52">
        <f t="shared" si="46"/>
        <v>147261</v>
      </c>
      <c r="O69" s="20">
        <v>18360</v>
      </c>
      <c r="P69" s="132">
        <f t="shared" si="47"/>
        <v>18380</v>
      </c>
      <c r="T69" s="95">
        <v>34805</v>
      </c>
      <c r="U69" s="95">
        <v>50124</v>
      </c>
      <c r="V69" s="95">
        <v>41778</v>
      </c>
      <c r="W69" s="95">
        <v>33938</v>
      </c>
      <c r="Y69" s="52">
        <f t="shared" si="50"/>
        <v>34825</v>
      </c>
      <c r="Z69" s="52">
        <f t="shared" si="51"/>
        <v>41798</v>
      </c>
      <c r="AA69" s="52">
        <f t="shared" si="49"/>
        <v>50144</v>
      </c>
      <c r="AB69" s="52">
        <f t="shared" si="52"/>
        <v>33958</v>
      </c>
    </row>
    <row r="70" spans="1:28" x14ac:dyDescent="0.25">
      <c r="A70" s="103">
        <v>8.25</v>
      </c>
      <c r="B70" s="49">
        <f t="shared" si="42"/>
        <v>21.25</v>
      </c>
      <c r="D70" s="95">
        <v>161321</v>
      </c>
      <c r="E70" s="95">
        <v>149983</v>
      </c>
      <c r="F70" s="95">
        <v>153886</v>
      </c>
      <c r="G70" s="95">
        <v>223582</v>
      </c>
      <c r="I70" s="52">
        <f t="shared" si="43"/>
        <v>161371</v>
      </c>
      <c r="J70" s="52">
        <f t="shared" si="44"/>
        <v>150033</v>
      </c>
      <c r="K70" s="52">
        <f t="shared" si="45"/>
        <v>153936</v>
      </c>
      <c r="L70" s="52">
        <f t="shared" si="46"/>
        <v>223632</v>
      </c>
      <c r="O70" s="20">
        <v>27540</v>
      </c>
      <c r="P70" s="132">
        <f t="shared" si="47"/>
        <v>27560</v>
      </c>
      <c r="T70" s="95">
        <v>69670</v>
      </c>
      <c r="U70" s="95">
        <v>98157</v>
      </c>
      <c r="V70" s="95">
        <v>81806</v>
      </c>
      <c r="W70" s="95">
        <v>67397</v>
      </c>
      <c r="Y70" s="52">
        <f t="shared" si="50"/>
        <v>69690</v>
      </c>
      <c r="Z70" s="52">
        <f t="shared" si="51"/>
        <v>81826</v>
      </c>
      <c r="AA70" s="52">
        <f t="shared" si="49"/>
        <v>98177</v>
      </c>
      <c r="AB70" s="52">
        <f t="shared" si="52"/>
        <v>67417</v>
      </c>
    </row>
    <row r="71" spans="1:28" x14ac:dyDescent="0.25">
      <c r="A71" s="103">
        <v>8.4499999999999993</v>
      </c>
      <c r="B71" s="49">
        <f t="shared" si="42"/>
        <v>21.45</v>
      </c>
      <c r="D71" s="95">
        <v>409754</v>
      </c>
      <c r="E71" s="95">
        <v>372587</v>
      </c>
      <c r="F71" s="95">
        <v>385718</v>
      </c>
      <c r="G71" s="95">
        <v>553478</v>
      </c>
      <c r="I71" s="52">
        <f t="shared" si="43"/>
        <v>409804</v>
      </c>
      <c r="J71" s="52">
        <f t="shared" si="44"/>
        <v>372637</v>
      </c>
      <c r="K71" s="52">
        <f t="shared" si="45"/>
        <v>385768</v>
      </c>
      <c r="L71" s="52">
        <f t="shared" si="46"/>
        <v>553528</v>
      </c>
      <c r="O71" s="20">
        <v>68850</v>
      </c>
      <c r="P71" s="132">
        <f t="shared" si="47"/>
        <v>68870</v>
      </c>
      <c r="T71" s="95">
        <v>107414</v>
      </c>
      <c r="U71" s="95">
        <v>149071</v>
      </c>
      <c r="V71" s="95">
        <v>124234</v>
      </c>
      <c r="W71" s="95">
        <v>99955</v>
      </c>
      <c r="Y71" s="52">
        <f t="shared" si="50"/>
        <v>107434</v>
      </c>
      <c r="Z71" s="52">
        <f t="shared" si="51"/>
        <v>124254</v>
      </c>
      <c r="AA71" s="52">
        <f t="shared" si="49"/>
        <v>149091</v>
      </c>
      <c r="AB71" s="52">
        <f t="shared" si="52"/>
        <v>99975</v>
      </c>
    </row>
    <row r="72" spans="1:28" x14ac:dyDescent="0.25">
      <c r="A72" s="103">
        <v>8.6499999999999986</v>
      </c>
      <c r="B72" s="49">
        <f t="shared" si="42"/>
        <v>21.65</v>
      </c>
      <c r="D72" s="95">
        <v>623531</v>
      </c>
      <c r="E72" s="95">
        <v>558767</v>
      </c>
      <c r="F72" s="95">
        <v>576932</v>
      </c>
      <c r="G72" s="95">
        <v>822992</v>
      </c>
      <c r="I72" s="52">
        <f t="shared" si="43"/>
        <v>623581</v>
      </c>
      <c r="J72" s="52">
        <f t="shared" si="44"/>
        <v>558817</v>
      </c>
      <c r="K72" s="52">
        <f t="shared" si="45"/>
        <v>576982</v>
      </c>
      <c r="L72" s="52">
        <f t="shared" si="46"/>
        <v>823042</v>
      </c>
      <c r="O72" s="20">
        <v>103275</v>
      </c>
      <c r="P72" s="132">
        <f t="shared" si="47"/>
        <v>103295</v>
      </c>
      <c r="T72" s="95">
        <v>273036</v>
      </c>
      <c r="U72" s="95">
        <v>369002</v>
      </c>
      <c r="V72" s="95">
        <v>307510</v>
      </c>
      <c r="W72" s="95">
        <v>248358</v>
      </c>
      <c r="Y72" s="52">
        <f t="shared" si="50"/>
        <v>273056</v>
      </c>
      <c r="Z72" s="52">
        <f t="shared" si="51"/>
        <v>307530</v>
      </c>
      <c r="AA72" s="52">
        <f t="shared" si="49"/>
        <v>369022</v>
      </c>
      <c r="AB72" s="52">
        <f t="shared" si="52"/>
        <v>248378</v>
      </c>
    </row>
    <row r="73" spans="1:28" x14ac:dyDescent="0.25">
      <c r="A73" s="103">
        <v>8.8500000000000014</v>
      </c>
      <c r="B73" s="49">
        <f t="shared" si="42"/>
        <v>21.85</v>
      </c>
      <c r="D73" s="95">
        <v>705538</v>
      </c>
      <c r="E73" s="95">
        <v>692972</v>
      </c>
      <c r="F73" s="95">
        <v>710309</v>
      </c>
      <c r="G73" s="95">
        <v>989741</v>
      </c>
      <c r="I73" s="52">
        <f t="shared" si="43"/>
        <v>705588</v>
      </c>
      <c r="J73" s="52">
        <f t="shared" si="44"/>
        <v>693022</v>
      </c>
      <c r="K73" s="52">
        <f t="shared" si="45"/>
        <v>710359</v>
      </c>
      <c r="L73" s="52">
        <f t="shared" si="46"/>
        <v>989791</v>
      </c>
      <c r="O73" s="20">
        <v>123930</v>
      </c>
      <c r="P73" s="132">
        <f t="shared" si="47"/>
        <v>123950</v>
      </c>
      <c r="T73" s="95">
        <v>415554</v>
      </c>
      <c r="U73" s="95">
        <v>548678</v>
      </c>
      <c r="V73" s="95">
        <v>457240</v>
      </c>
      <c r="W73" s="95">
        <v>372478</v>
      </c>
      <c r="Y73" s="52">
        <f t="shared" si="50"/>
        <v>415574</v>
      </c>
      <c r="Z73" s="52">
        <f t="shared" si="51"/>
        <v>457260</v>
      </c>
      <c r="AA73" s="52">
        <f t="shared" si="49"/>
        <v>548698</v>
      </c>
      <c r="AB73" s="52">
        <f t="shared" si="52"/>
        <v>372498</v>
      </c>
    </row>
    <row r="74" spans="1:28" x14ac:dyDescent="0.25">
      <c r="A74" s="103">
        <v>9.0500000000000007</v>
      </c>
      <c r="B74" s="49">
        <f t="shared" si="42"/>
        <v>22.05</v>
      </c>
      <c r="D74" s="95">
        <v>883757</v>
      </c>
      <c r="E74" s="95">
        <v>798943</v>
      </c>
      <c r="F74" s="95">
        <v>830761</v>
      </c>
      <c r="G74" s="95">
        <v>1204780</v>
      </c>
      <c r="I74" s="52">
        <f t="shared" si="43"/>
        <v>883807</v>
      </c>
      <c r="J74" s="52">
        <f t="shared" si="44"/>
        <v>798993</v>
      </c>
      <c r="K74" s="52">
        <f t="shared" si="45"/>
        <v>830811</v>
      </c>
      <c r="L74" s="52">
        <f t="shared" si="46"/>
        <v>1204830</v>
      </c>
      <c r="O74" s="20">
        <v>148716</v>
      </c>
      <c r="P74" s="132">
        <f t="shared" si="47"/>
        <v>148736</v>
      </c>
      <c r="T74" s="95">
        <v>470225</v>
      </c>
      <c r="U74" s="95">
        <v>659844</v>
      </c>
      <c r="V74" s="95">
        <v>549878</v>
      </c>
      <c r="W74" s="95">
        <v>461948</v>
      </c>
      <c r="Y74" s="52">
        <f t="shared" si="50"/>
        <v>470245</v>
      </c>
      <c r="Z74" s="52">
        <f t="shared" si="51"/>
        <v>549898</v>
      </c>
      <c r="AA74" s="52">
        <f t="shared" si="49"/>
        <v>659864</v>
      </c>
      <c r="AB74" s="52">
        <f t="shared" si="52"/>
        <v>461968</v>
      </c>
    </row>
    <row r="75" spans="1:28" x14ac:dyDescent="0.25">
      <c r="A75" s="103">
        <v>9.25</v>
      </c>
      <c r="B75" s="49">
        <f t="shared" si="42"/>
        <v>22.25</v>
      </c>
      <c r="D75" s="95">
        <v>1015289</v>
      </c>
      <c r="E75" s="95">
        <v>968981</v>
      </c>
      <c r="F75" s="95">
        <v>1050362</v>
      </c>
      <c r="G75" s="95">
        <v>1427186</v>
      </c>
      <c r="I75" s="52">
        <f t="shared" si="43"/>
        <v>1015339</v>
      </c>
      <c r="J75" s="52">
        <f t="shared" si="44"/>
        <v>969031</v>
      </c>
      <c r="K75" s="52">
        <f t="shared" si="45"/>
        <v>1050412</v>
      </c>
      <c r="L75" s="52">
        <f t="shared" si="46"/>
        <v>1427236</v>
      </c>
      <c r="O75" s="20">
        <v>178459</v>
      </c>
      <c r="P75" s="132">
        <f t="shared" si="47"/>
        <v>178479</v>
      </c>
      <c r="T75" s="95">
        <v>589038</v>
      </c>
      <c r="U75" s="95">
        <v>803203</v>
      </c>
      <c r="V75" s="95">
        <v>669344</v>
      </c>
      <c r="W75" s="95">
        <v>532595</v>
      </c>
      <c r="Y75" s="52">
        <f t="shared" si="50"/>
        <v>589058</v>
      </c>
      <c r="Z75" s="52">
        <f t="shared" si="51"/>
        <v>669364</v>
      </c>
      <c r="AA75" s="52">
        <f t="shared" si="49"/>
        <v>803223</v>
      </c>
      <c r="AB75" s="52">
        <f t="shared" si="52"/>
        <v>532615</v>
      </c>
    </row>
    <row r="76" spans="1:28" x14ac:dyDescent="0.25">
      <c r="A76" s="103">
        <v>9.4499999999999993</v>
      </c>
      <c r="B76" s="49">
        <f t="shared" si="42"/>
        <v>22.45</v>
      </c>
      <c r="D76" s="95">
        <v>1228898</v>
      </c>
      <c r="E76" s="95">
        <v>1212236</v>
      </c>
      <c r="F76" s="95">
        <v>1201682</v>
      </c>
      <c r="G76" s="95">
        <v>1711327</v>
      </c>
      <c r="I76" s="52">
        <f t="shared" si="43"/>
        <v>1228948</v>
      </c>
      <c r="J76" s="52">
        <f t="shared" si="44"/>
        <v>1212286</v>
      </c>
      <c r="K76" s="52">
        <f t="shared" si="45"/>
        <v>1201732</v>
      </c>
      <c r="L76" s="52">
        <f t="shared" si="46"/>
        <v>1711377</v>
      </c>
      <c r="O76" s="20">
        <v>214152</v>
      </c>
      <c r="P76" s="132">
        <f t="shared" si="47"/>
        <v>214172</v>
      </c>
      <c r="T76" s="95">
        <v>676726</v>
      </c>
      <c r="U76" s="95">
        <v>951474</v>
      </c>
      <c r="V76" s="95">
        <v>792903</v>
      </c>
      <c r="W76" s="95">
        <v>645954</v>
      </c>
      <c r="Y76" s="52">
        <f t="shared" si="50"/>
        <v>676746</v>
      </c>
      <c r="Z76" s="52">
        <f t="shared" si="51"/>
        <v>792923</v>
      </c>
      <c r="AA76" s="52">
        <f t="shared" si="49"/>
        <v>951494</v>
      </c>
      <c r="AB76" s="52">
        <f t="shared" si="52"/>
        <v>645974</v>
      </c>
    </row>
    <row r="77" spans="1:28" x14ac:dyDescent="0.25">
      <c r="A77" s="103">
        <v>9.6499999999999986</v>
      </c>
      <c r="B77" s="49">
        <f t="shared" si="42"/>
        <v>22.65</v>
      </c>
      <c r="D77" s="95">
        <v>1461674</v>
      </c>
      <c r="E77" s="95">
        <v>1426772</v>
      </c>
      <c r="F77" s="95">
        <v>1435523</v>
      </c>
      <c r="G77" s="95">
        <v>2100881</v>
      </c>
      <c r="I77" s="52">
        <f t="shared" si="43"/>
        <v>1461724</v>
      </c>
      <c r="J77" s="52">
        <f t="shared" si="44"/>
        <v>1426822</v>
      </c>
      <c r="K77" s="52">
        <f t="shared" si="45"/>
        <v>1435573</v>
      </c>
      <c r="L77" s="52">
        <f t="shared" si="46"/>
        <v>2100931</v>
      </c>
      <c r="O77" s="20">
        <v>256982</v>
      </c>
      <c r="P77" s="132">
        <f t="shared" si="47"/>
        <v>257002</v>
      </c>
      <c r="T77" s="95">
        <v>819132</v>
      </c>
      <c r="U77" s="95">
        <v>1140901</v>
      </c>
      <c r="V77" s="95">
        <v>950759</v>
      </c>
      <c r="W77" s="95">
        <v>808124</v>
      </c>
      <c r="Y77" s="52">
        <f t="shared" si="50"/>
        <v>819152</v>
      </c>
      <c r="Z77" s="52">
        <f t="shared" si="51"/>
        <v>950779</v>
      </c>
      <c r="AA77" s="52">
        <f t="shared" si="49"/>
        <v>1140921</v>
      </c>
      <c r="AB77" s="52">
        <f t="shared" si="52"/>
        <v>808144</v>
      </c>
    </row>
    <row r="78" spans="1:28" x14ac:dyDescent="0.25">
      <c r="A78" s="103">
        <v>9.8500000000000014</v>
      </c>
      <c r="B78" s="49">
        <f t="shared" si="42"/>
        <v>22.85</v>
      </c>
      <c r="D78" s="95">
        <v>2300411</v>
      </c>
      <c r="E78" s="95">
        <v>2084782</v>
      </c>
      <c r="F78" s="95">
        <v>2153798</v>
      </c>
      <c r="G78" s="95">
        <v>3098195</v>
      </c>
      <c r="I78" s="52">
        <f t="shared" si="43"/>
        <v>2300461</v>
      </c>
      <c r="J78" s="52">
        <f t="shared" si="44"/>
        <v>2084832</v>
      </c>
      <c r="K78" s="52">
        <f t="shared" si="45"/>
        <v>2153848</v>
      </c>
      <c r="L78" s="52">
        <f t="shared" si="46"/>
        <v>3098245</v>
      </c>
      <c r="O78" s="20">
        <v>385474</v>
      </c>
      <c r="P78" s="132">
        <f t="shared" si="47"/>
        <v>385494</v>
      </c>
      <c r="T78" s="95">
        <v>974316</v>
      </c>
      <c r="U78" s="95">
        <v>1400604</v>
      </c>
      <c r="V78" s="95">
        <v>1167178</v>
      </c>
      <c r="W78" s="95">
        <v>951148</v>
      </c>
      <c r="Y78" s="52">
        <f t="shared" si="50"/>
        <v>974336</v>
      </c>
      <c r="Z78" s="52">
        <f t="shared" si="51"/>
        <v>1167198</v>
      </c>
      <c r="AA78" s="52">
        <f t="shared" si="49"/>
        <v>1400624</v>
      </c>
      <c r="AB78" s="52">
        <f t="shared" si="52"/>
        <v>951168</v>
      </c>
    </row>
    <row r="79" spans="1:28" x14ac:dyDescent="0.25">
      <c r="A79" s="103">
        <v>10.050000000000001</v>
      </c>
      <c r="B79" s="49">
        <f t="shared" si="42"/>
        <v>23.05</v>
      </c>
      <c r="D79" s="95">
        <v>5571071</v>
      </c>
      <c r="E79" s="95">
        <v>5211863</v>
      </c>
      <c r="F79" s="95">
        <v>5397458</v>
      </c>
      <c r="G79" s="95">
        <v>7911893</v>
      </c>
      <c r="I79" s="52">
        <f t="shared" si="43"/>
        <v>5571121</v>
      </c>
      <c r="J79" s="52">
        <f t="shared" si="44"/>
        <v>5211913</v>
      </c>
      <c r="K79" s="52">
        <f t="shared" si="45"/>
        <v>5397508</v>
      </c>
      <c r="L79" s="52">
        <f t="shared" si="46"/>
        <v>7911943</v>
      </c>
      <c r="O79" s="20">
        <v>963681</v>
      </c>
      <c r="P79" s="132">
        <f t="shared" si="47"/>
        <v>963701</v>
      </c>
      <c r="T79" s="95">
        <v>1533474</v>
      </c>
      <c r="U79" s="95">
        <v>2065480</v>
      </c>
      <c r="V79" s="95">
        <v>1721242</v>
      </c>
      <c r="W79" s="95">
        <v>1389821</v>
      </c>
      <c r="Y79" s="52">
        <f t="shared" si="50"/>
        <v>1533494</v>
      </c>
      <c r="Z79" s="52">
        <f t="shared" si="51"/>
        <v>1721262</v>
      </c>
      <c r="AA79" s="52">
        <f t="shared" si="49"/>
        <v>2065500</v>
      </c>
      <c r="AB79" s="52">
        <f t="shared" si="52"/>
        <v>1389841</v>
      </c>
    </row>
    <row r="80" spans="1:28" x14ac:dyDescent="0.25">
      <c r="A80" s="103">
        <v>10.25</v>
      </c>
      <c r="B80" s="49">
        <f t="shared" si="42"/>
        <v>23.25</v>
      </c>
      <c r="D80" s="95">
        <v>8401501</v>
      </c>
      <c r="E80" s="95">
        <v>7826765</v>
      </c>
      <c r="F80" s="95">
        <v>8078246</v>
      </c>
      <c r="G80" s="95">
        <v>11831804</v>
      </c>
      <c r="I80" s="52">
        <f t="shared" si="43"/>
        <v>8401551</v>
      </c>
      <c r="J80" s="52">
        <f t="shared" si="44"/>
        <v>7826815</v>
      </c>
      <c r="K80" s="52">
        <f t="shared" si="45"/>
        <v>8078296</v>
      </c>
      <c r="L80" s="52">
        <f t="shared" si="46"/>
        <v>11831854</v>
      </c>
      <c r="O80" s="20">
        <v>1445520</v>
      </c>
      <c r="P80" s="132">
        <f t="shared" si="47"/>
        <v>1445540</v>
      </c>
      <c r="T80" s="95">
        <v>3713914</v>
      </c>
      <c r="U80" s="95">
        <v>5274612</v>
      </c>
      <c r="V80" s="95">
        <v>4395518</v>
      </c>
      <c r="W80" s="95">
        <v>3474542</v>
      </c>
      <c r="Y80" s="52">
        <f t="shared" si="50"/>
        <v>3713934</v>
      </c>
      <c r="Z80" s="52">
        <f t="shared" si="51"/>
        <v>4395538</v>
      </c>
      <c r="AA80" s="52">
        <f t="shared" si="49"/>
        <v>5274632</v>
      </c>
      <c r="AB80" s="52">
        <f t="shared" si="52"/>
        <v>3474562</v>
      </c>
    </row>
    <row r="81" spans="1:28" x14ac:dyDescent="0.25">
      <c r="A81" s="103">
        <v>10.45</v>
      </c>
      <c r="B81" s="49">
        <f t="shared" si="42"/>
        <v>23.45</v>
      </c>
      <c r="D81" s="95">
        <v>17341916</v>
      </c>
      <c r="E81" s="95">
        <v>15653479</v>
      </c>
      <c r="F81" s="95">
        <v>16156264</v>
      </c>
      <c r="G81" s="95">
        <v>23124640</v>
      </c>
      <c r="I81" s="52">
        <f t="shared" si="43"/>
        <v>17341966</v>
      </c>
      <c r="J81" s="52">
        <f t="shared" si="44"/>
        <v>15653529</v>
      </c>
      <c r="K81" s="52">
        <f t="shared" si="45"/>
        <v>16156314</v>
      </c>
      <c r="L81" s="52">
        <f t="shared" si="46"/>
        <v>23124690</v>
      </c>
      <c r="O81" s="20">
        <v>2891040</v>
      </c>
      <c r="P81" s="132">
        <f t="shared" si="47"/>
        <v>2891060</v>
      </c>
      <c r="T81" s="95">
        <v>5600867</v>
      </c>
      <c r="U81" s="95">
        <v>7887886</v>
      </c>
      <c r="V81" s="95">
        <v>6573247</v>
      </c>
      <c r="W81" s="95">
        <v>5217810</v>
      </c>
      <c r="Y81" s="52">
        <f t="shared" si="50"/>
        <v>5600887</v>
      </c>
      <c r="Z81" s="52">
        <f t="shared" si="51"/>
        <v>6573267</v>
      </c>
      <c r="AA81" s="52">
        <f t="shared" si="49"/>
        <v>7887906</v>
      </c>
      <c r="AB81" s="52">
        <f t="shared" si="52"/>
        <v>5217830</v>
      </c>
    </row>
    <row r="82" spans="1:28" x14ac:dyDescent="0.25">
      <c r="A82" s="103">
        <v>10.649999999999999</v>
      </c>
      <c r="B82" s="49">
        <f t="shared" si="42"/>
        <v>23.65</v>
      </c>
      <c r="D82" s="95">
        <v>25022467</v>
      </c>
      <c r="E82" s="95">
        <v>23813363</v>
      </c>
      <c r="F82" s="95">
        <v>24227159</v>
      </c>
      <c r="G82" s="95">
        <v>35351300</v>
      </c>
      <c r="I82" s="52">
        <f t="shared" si="43"/>
        <v>25022517</v>
      </c>
      <c r="J82" s="52">
        <f t="shared" si="44"/>
        <v>23813413</v>
      </c>
      <c r="K82" s="52">
        <f t="shared" si="45"/>
        <v>24227209</v>
      </c>
      <c r="L82" s="52">
        <f t="shared" si="46"/>
        <v>35351350</v>
      </c>
      <c r="O82" s="20">
        <v>4336558</v>
      </c>
      <c r="P82" s="132">
        <f t="shared" si="47"/>
        <v>4336578</v>
      </c>
      <c r="T82" s="95">
        <v>11561144</v>
      </c>
      <c r="U82" s="95">
        <v>15416443</v>
      </c>
      <c r="V82" s="95">
        <v>12847044</v>
      </c>
      <c r="W82" s="95">
        <v>10435619</v>
      </c>
      <c r="Y82" s="52">
        <f t="shared" si="50"/>
        <v>11561164</v>
      </c>
      <c r="Z82" s="52">
        <f t="shared" si="51"/>
        <v>12847064</v>
      </c>
      <c r="AA82" s="52">
        <f t="shared" si="49"/>
        <v>15416463</v>
      </c>
      <c r="AB82" s="52">
        <f t="shared" si="52"/>
        <v>10435639</v>
      </c>
    </row>
    <row r="83" spans="1:28" x14ac:dyDescent="0.25">
      <c r="A83" s="103">
        <v>10.850000000000001</v>
      </c>
      <c r="B83" s="49">
        <f t="shared" si="42"/>
        <v>23.85</v>
      </c>
      <c r="T83" s="95">
        <v>16681511</v>
      </c>
      <c r="U83" s="95">
        <v>23567550</v>
      </c>
      <c r="V83" s="95">
        <v>19639633</v>
      </c>
      <c r="W83" s="95">
        <v>15875542</v>
      </c>
      <c r="Y83" s="52">
        <f t="shared" si="50"/>
        <v>16681531</v>
      </c>
      <c r="Z83" s="52">
        <f t="shared" si="51"/>
        <v>19639653</v>
      </c>
      <c r="AA83" s="52">
        <f t="shared" si="49"/>
        <v>23567570</v>
      </c>
      <c r="AB83" s="52">
        <f t="shared" si="52"/>
        <v>15875562</v>
      </c>
    </row>
    <row r="85" spans="1:28" x14ac:dyDescent="0.25">
      <c r="A85" s="9">
        <v>90</v>
      </c>
      <c r="B85" s="6">
        <v>1535</v>
      </c>
      <c r="C85" s="6">
        <v>1235</v>
      </c>
      <c r="D85" s="6">
        <v>945</v>
      </c>
      <c r="E85" s="6">
        <v>525</v>
      </c>
      <c r="G85">
        <f>A85+10</f>
        <v>100</v>
      </c>
      <c r="H85">
        <f>B85+15</f>
        <v>1550</v>
      </c>
      <c r="I85">
        <f t="shared" ref="I85:K85" si="53">C85+15</f>
        <v>1250</v>
      </c>
      <c r="J85">
        <f t="shared" si="53"/>
        <v>960</v>
      </c>
      <c r="K85">
        <f t="shared" si="53"/>
        <v>540</v>
      </c>
      <c r="M85" s="18">
        <v>1.1000000000000001</v>
      </c>
      <c r="N85">
        <f>M85+1</f>
        <v>2.1</v>
      </c>
      <c r="P85" s="103">
        <v>2</v>
      </c>
      <c r="Q85" s="49">
        <f>P85+1</f>
        <v>3</v>
      </c>
    </row>
    <row r="86" spans="1:28" x14ac:dyDescent="0.25">
      <c r="A86" s="9">
        <v>133</v>
      </c>
      <c r="B86" s="6">
        <v>2295</v>
      </c>
      <c r="C86" s="6">
        <v>1850</v>
      </c>
      <c r="D86" s="6">
        <v>1415</v>
      </c>
      <c r="E86" s="6">
        <v>835</v>
      </c>
      <c r="G86">
        <f t="shared" ref="G86:G103" si="54">A86+10</f>
        <v>143</v>
      </c>
      <c r="H86">
        <f t="shared" ref="H86:H103" si="55">B86+15</f>
        <v>2310</v>
      </c>
      <c r="I86">
        <f t="shared" ref="I86:I103" si="56">C86+15</f>
        <v>1865</v>
      </c>
      <c r="J86">
        <f t="shared" ref="J86:J103" si="57">D86+15</f>
        <v>1430</v>
      </c>
      <c r="K86">
        <f t="shared" ref="K86:K103" si="58">E86+15</f>
        <v>850</v>
      </c>
      <c r="M86" s="18">
        <v>1.1500000000000001</v>
      </c>
      <c r="N86">
        <f t="shared" ref="N86:N104" si="59">M86+1</f>
        <v>2.1500000000000004</v>
      </c>
      <c r="P86" s="103">
        <v>2.0499999999999998</v>
      </c>
      <c r="Q86" s="49">
        <f t="shared" ref="Q86:Q104" si="60">P86+1</f>
        <v>3.05</v>
      </c>
    </row>
    <row r="87" spans="1:28" x14ac:dyDescent="0.25">
      <c r="A87" s="9">
        <v>197</v>
      </c>
      <c r="B87" s="6">
        <v>3445</v>
      </c>
      <c r="C87" s="6">
        <v>2773</v>
      </c>
      <c r="D87" s="6">
        <v>2120</v>
      </c>
      <c r="E87" s="6">
        <v>1250</v>
      </c>
      <c r="G87">
        <f t="shared" si="54"/>
        <v>207</v>
      </c>
      <c r="H87">
        <f t="shared" si="55"/>
        <v>3460</v>
      </c>
      <c r="I87">
        <f t="shared" si="56"/>
        <v>2788</v>
      </c>
      <c r="J87">
        <f t="shared" si="57"/>
        <v>2135</v>
      </c>
      <c r="K87">
        <f t="shared" si="58"/>
        <v>1265</v>
      </c>
      <c r="M87" s="18">
        <v>1.2000000000000002</v>
      </c>
      <c r="N87">
        <f t="shared" si="59"/>
        <v>2.2000000000000002</v>
      </c>
      <c r="P87" s="103">
        <v>2.1</v>
      </c>
      <c r="Q87" s="49">
        <f t="shared" si="60"/>
        <v>3.1</v>
      </c>
    </row>
    <row r="88" spans="1:28" x14ac:dyDescent="0.25">
      <c r="A88" s="9">
        <v>388</v>
      </c>
      <c r="B88" s="6">
        <v>6875</v>
      </c>
      <c r="C88" s="6">
        <v>5541</v>
      </c>
      <c r="D88" s="6">
        <v>4235</v>
      </c>
      <c r="E88" s="6">
        <v>2495</v>
      </c>
      <c r="G88">
        <f t="shared" si="54"/>
        <v>398</v>
      </c>
      <c r="H88">
        <f t="shared" si="55"/>
        <v>6890</v>
      </c>
      <c r="I88">
        <f t="shared" si="56"/>
        <v>5556</v>
      </c>
      <c r="J88">
        <f t="shared" si="57"/>
        <v>4250</v>
      </c>
      <c r="K88">
        <f t="shared" si="58"/>
        <v>2510</v>
      </c>
      <c r="M88" s="18">
        <v>1.2500000000000002</v>
      </c>
      <c r="N88">
        <f t="shared" si="59"/>
        <v>2.25</v>
      </c>
      <c r="P88" s="103">
        <v>2.15</v>
      </c>
      <c r="Q88" s="49">
        <f t="shared" si="60"/>
        <v>3.15</v>
      </c>
    </row>
    <row r="89" spans="1:28" x14ac:dyDescent="0.25">
      <c r="A89" s="9">
        <v>579</v>
      </c>
      <c r="B89" s="6">
        <v>10305</v>
      </c>
      <c r="C89" s="6">
        <v>8309</v>
      </c>
      <c r="D89" s="6">
        <v>6350</v>
      </c>
      <c r="E89" s="6">
        <v>3740</v>
      </c>
      <c r="G89">
        <f t="shared" si="54"/>
        <v>589</v>
      </c>
      <c r="H89">
        <f t="shared" si="55"/>
        <v>10320</v>
      </c>
      <c r="I89">
        <f t="shared" si="56"/>
        <v>8324</v>
      </c>
      <c r="J89">
        <f t="shared" si="57"/>
        <v>6365</v>
      </c>
      <c r="K89">
        <f t="shared" si="58"/>
        <v>3755</v>
      </c>
      <c r="M89" s="18">
        <v>1.3000000000000003</v>
      </c>
      <c r="N89">
        <f t="shared" si="59"/>
        <v>2.3000000000000003</v>
      </c>
      <c r="P89" s="103">
        <v>2.2000000000000002</v>
      </c>
      <c r="Q89" s="49">
        <f t="shared" si="60"/>
        <v>3.2</v>
      </c>
    </row>
    <row r="90" spans="1:28" x14ac:dyDescent="0.25">
      <c r="A90" s="9">
        <v>1153</v>
      </c>
      <c r="B90" s="6">
        <v>20595</v>
      </c>
      <c r="C90" s="6">
        <v>16613</v>
      </c>
      <c r="D90" s="6">
        <v>12695</v>
      </c>
      <c r="E90" s="6">
        <v>7495</v>
      </c>
      <c r="G90">
        <f t="shared" si="54"/>
        <v>1163</v>
      </c>
      <c r="H90">
        <f t="shared" si="55"/>
        <v>20610</v>
      </c>
      <c r="I90">
        <f t="shared" si="56"/>
        <v>16628</v>
      </c>
      <c r="J90">
        <f t="shared" si="57"/>
        <v>12710</v>
      </c>
      <c r="K90">
        <f t="shared" si="58"/>
        <v>7510</v>
      </c>
      <c r="M90" s="18">
        <v>1.3500000000000003</v>
      </c>
      <c r="N90">
        <f t="shared" si="59"/>
        <v>2.3500000000000005</v>
      </c>
      <c r="P90" s="103">
        <v>2.25</v>
      </c>
      <c r="Q90" s="49">
        <f t="shared" si="60"/>
        <v>3.25</v>
      </c>
    </row>
    <row r="91" spans="1:28" x14ac:dyDescent="0.25">
      <c r="A91" s="9">
        <v>1727</v>
      </c>
      <c r="B91" s="6">
        <v>30885</v>
      </c>
      <c r="C91" s="6">
        <v>24917</v>
      </c>
      <c r="D91" s="6">
        <v>19040</v>
      </c>
      <c r="E91" s="6">
        <v>11240</v>
      </c>
      <c r="G91">
        <f t="shared" si="54"/>
        <v>1737</v>
      </c>
      <c r="H91">
        <f t="shared" si="55"/>
        <v>30900</v>
      </c>
      <c r="I91">
        <f t="shared" si="56"/>
        <v>24932</v>
      </c>
      <c r="J91">
        <f t="shared" si="57"/>
        <v>19055</v>
      </c>
      <c r="K91">
        <f t="shared" si="58"/>
        <v>11255</v>
      </c>
      <c r="M91" s="18">
        <v>1.4000000000000004</v>
      </c>
      <c r="N91">
        <f t="shared" si="59"/>
        <v>2.4000000000000004</v>
      </c>
      <c r="P91" s="103">
        <v>2.2999999999999998</v>
      </c>
      <c r="Q91" s="49">
        <f t="shared" si="60"/>
        <v>3.3</v>
      </c>
    </row>
    <row r="92" spans="1:28" x14ac:dyDescent="0.25">
      <c r="A92" s="9">
        <v>3448</v>
      </c>
      <c r="B92" s="6">
        <v>61755</v>
      </c>
      <c r="C92" s="6">
        <v>49829</v>
      </c>
      <c r="D92" s="6">
        <v>38075</v>
      </c>
      <c r="E92" s="6">
        <v>22475</v>
      </c>
      <c r="G92">
        <f t="shared" si="54"/>
        <v>3458</v>
      </c>
      <c r="H92">
        <f t="shared" si="55"/>
        <v>61770</v>
      </c>
      <c r="I92">
        <f t="shared" si="56"/>
        <v>49844</v>
      </c>
      <c r="J92">
        <f t="shared" si="57"/>
        <v>38090</v>
      </c>
      <c r="K92">
        <f t="shared" si="58"/>
        <v>22490</v>
      </c>
      <c r="M92" s="18">
        <v>1.4500000000000004</v>
      </c>
      <c r="N92">
        <f t="shared" si="59"/>
        <v>2.4500000000000002</v>
      </c>
      <c r="P92" s="103">
        <v>2.35</v>
      </c>
      <c r="Q92" s="49">
        <f t="shared" si="60"/>
        <v>3.35</v>
      </c>
    </row>
    <row r="93" spans="1:28" x14ac:dyDescent="0.25">
      <c r="A93" s="9">
        <v>5169</v>
      </c>
      <c r="B93" s="6">
        <v>92625</v>
      </c>
      <c r="C93" s="6">
        <v>74741</v>
      </c>
      <c r="D93" s="6">
        <v>57110</v>
      </c>
      <c r="E93" s="6">
        <v>33710</v>
      </c>
      <c r="G93">
        <f t="shared" si="54"/>
        <v>5179</v>
      </c>
      <c r="H93">
        <f t="shared" si="55"/>
        <v>92640</v>
      </c>
      <c r="I93">
        <f t="shared" si="56"/>
        <v>74756</v>
      </c>
      <c r="J93">
        <f t="shared" si="57"/>
        <v>57125</v>
      </c>
      <c r="K93">
        <f t="shared" si="58"/>
        <v>33725</v>
      </c>
      <c r="M93" s="18">
        <v>1.5000000000000004</v>
      </c>
      <c r="N93">
        <f t="shared" si="59"/>
        <v>2.5000000000000004</v>
      </c>
      <c r="P93" s="103">
        <v>2.4</v>
      </c>
      <c r="Q93" s="49">
        <f t="shared" si="60"/>
        <v>3.4</v>
      </c>
    </row>
    <row r="94" spans="1:28" x14ac:dyDescent="0.25">
      <c r="A94" s="9">
        <v>12915</v>
      </c>
      <c r="B94" s="6">
        <v>231545</v>
      </c>
      <c r="C94" s="6">
        <v>186850</v>
      </c>
      <c r="D94" s="6">
        <v>142840</v>
      </c>
      <c r="E94" s="6">
        <v>84279</v>
      </c>
      <c r="G94">
        <f t="shared" si="54"/>
        <v>12925</v>
      </c>
      <c r="H94">
        <f t="shared" si="55"/>
        <v>231560</v>
      </c>
      <c r="I94">
        <f t="shared" si="56"/>
        <v>186865</v>
      </c>
      <c r="J94">
        <f t="shared" si="57"/>
        <v>142855</v>
      </c>
      <c r="K94">
        <f t="shared" si="58"/>
        <v>84294</v>
      </c>
      <c r="M94" s="18">
        <v>1.5500000000000005</v>
      </c>
      <c r="N94">
        <f t="shared" si="59"/>
        <v>2.5500000000000007</v>
      </c>
      <c r="P94" s="103">
        <v>2.4500000000000002</v>
      </c>
      <c r="Q94" s="49">
        <f t="shared" si="60"/>
        <v>3.45</v>
      </c>
    </row>
    <row r="95" spans="1:28" x14ac:dyDescent="0.25">
      <c r="A95" s="9">
        <v>19370</v>
      </c>
      <c r="B95" s="6">
        <v>347310</v>
      </c>
      <c r="C95" s="6">
        <v>280272</v>
      </c>
      <c r="D95" s="6">
        <v>214257</v>
      </c>
      <c r="E95" s="6">
        <v>126416</v>
      </c>
      <c r="G95">
        <f t="shared" si="54"/>
        <v>19380</v>
      </c>
      <c r="H95">
        <f t="shared" si="55"/>
        <v>347325</v>
      </c>
      <c r="I95">
        <f t="shared" si="56"/>
        <v>280287</v>
      </c>
      <c r="J95">
        <f t="shared" si="57"/>
        <v>214272</v>
      </c>
      <c r="K95">
        <f t="shared" si="58"/>
        <v>126431</v>
      </c>
      <c r="M95" s="18">
        <v>1.6000000000000005</v>
      </c>
      <c r="N95">
        <f t="shared" si="59"/>
        <v>2.6000000000000005</v>
      </c>
      <c r="P95" s="103">
        <v>2.5</v>
      </c>
      <c r="Q95" s="49">
        <f t="shared" si="60"/>
        <v>3.5</v>
      </c>
    </row>
    <row r="96" spans="1:28" x14ac:dyDescent="0.25">
      <c r="A96" s="9">
        <v>38734</v>
      </c>
      <c r="B96" s="6">
        <v>694597</v>
      </c>
      <c r="C96" s="6">
        <v>560505</v>
      </c>
      <c r="D96" s="6">
        <v>428504</v>
      </c>
      <c r="E96" s="6">
        <v>252853</v>
      </c>
      <c r="G96">
        <f t="shared" si="54"/>
        <v>38744</v>
      </c>
      <c r="H96">
        <f t="shared" si="55"/>
        <v>694612</v>
      </c>
      <c r="I96">
        <f t="shared" si="56"/>
        <v>560520</v>
      </c>
      <c r="J96">
        <f t="shared" si="57"/>
        <v>428519</v>
      </c>
      <c r="K96">
        <f t="shared" si="58"/>
        <v>252868</v>
      </c>
      <c r="M96" s="18">
        <v>1.6500000000000006</v>
      </c>
      <c r="N96">
        <f t="shared" si="59"/>
        <v>2.6500000000000004</v>
      </c>
      <c r="P96" s="103">
        <v>2.5499999999999998</v>
      </c>
      <c r="Q96" s="49">
        <f t="shared" si="60"/>
        <v>3.55</v>
      </c>
    </row>
    <row r="97" spans="1:18" x14ac:dyDescent="0.25">
      <c r="A97" s="9">
        <v>96826</v>
      </c>
      <c r="B97" s="6">
        <v>1736465</v>
      </c>
      <c r="C97" s="6">
        <v>1401251</v>
      </c>
      <c r="D97" s="6">
        <v>1071249</v>
      </c>
      <c r="E97" s="6">
        <v>632114</v>
      </c>
      <c r="G97">
        <f t="shared" si="54"/>
        <v>96836</v>
      </c>
      <c r="H97">
        <f t="shared" si="55"/>
        <v>1736480</v>
      </c>
      <c r="I97">
        <f t="shared" si="56"/>
        <v>1401266</v>
      </c>
      <c r="J97">
        <f t="shared" si="57"/>
        <v>1071264</v>
      </c>
      <c r="K97">
        <f t="shared" si="58"/>
        <v>632129</v>
      </c>
      <c r="M97" s="18">
        <v>1.7000000000000006</v>
      </c>
      <c r="N97">
        <f t="shared" si="59"/>
        <v>2.7000000000000006</v>
      </c>
      <c r="P97" s="103">
        <v>2.6</v>
      </c>
      <c r="Q97" s="49">
        <f t="shared" si="60"/>
        <v>3.6</v>
      </c>
    </row>
    <row r="98" spans="1:18" x14ac:dyDescent="0.25">
      <c r="A98" s="9">
        <v>290467</v>
      </c>
      <c r="B98" s="6">
        <v>5209350</v>
      </c>
      <c r="C98" s="6">
        <v>4203721</v>
      </c>
      <c r="D98" s="6">
        <v>3213709</v>
      </c>
      <c r="E98" s="6">
        <v>1896344</v>
      </c>
      <c r="G98">
        <f t="shared" si="54"/>
        <v>290477</v>
      </c>
      <c r="H98">
        <f t="shared" si="55"/>
        <v>5209365</v>
      </c>
      <c r="I98">
        <f t="shared" si="56"/>
        <v>4203736</v>
      </c>
      <c r="J98">
        <f t="shared" si="57"/>
        <v>3213724</v>
      </c>
      <c r="K98">
        <f t="shared" si="58"/>
        <v>1896359</v>
      </c>
      <c r="M98" s="18">
        <v>1.7500000000000007</v>
      </c>
      <c r="N98">
        <f t="shared" si="59"/>
        <v>2.7500000000000009</v>
      </c>
      <c r="P98" s="103">
        <v>2.65</v>
      </c>
      <c r="Q98" s="49">
        <f t="shared" si="60"/>
        <v>3.65</v>
      </c>
    </row>
    <row r="99" spans="1:18" x14ac:dyDescent="0.25">
      <c r="A99" s="9">
        <v>580928</v>
      </c>
      <c r="B99" s="6">
        <v>10418685</v>
      </c>
      <c r="C99" s="6">
        <v>8407407</v>
      </c>
      <c r="D99" s="6">
        <v>6427353</v>
      </c>
      <c r="E99" s="6">
        <v>3792703</v>
      </c>
      <c r="G99">
        <f t="shared" si="54"/>
        <v>580938</v>
      </c>
      <c r="H99">
        <f t="shared" si="55"/>
        <v>10418700</v>
      </c>
      <c r="I99">
        <f t="shared" si="56"/>
        <v>8407422</v>
      </c>
      <c r="J99">
        <f t="shared" si="57"/>
        <v>6427368</v>
      </c>
      <c r="K99">
        <f t="shared" si="58"/>
        <v>3792718</v>
      </c>
      <c r="M99" s="18">
        <v>1.8000000000000007</v>
      </c>
      <c r="N99">
        <f t="shared" si="59"/>
        <v>2.8000000000000007</v>
      </c>
      <c r="P99" s="103">
        <v>2.7</v>
      </c>
      <c r="Q99" s="49">
        <f t="shared" si="60"/>
        <v>3.7</v>
      </c>
    </row>
    <row r="100" spans="1:18" x14ac:dyDescent="0.25">
      <c r="A100" s="9">
        <v>871389</v>
      </c>
      <c r="B100" s="6">
        <v>15628021</v>
      </c>
      <c r="C100" s="6">
        <v>12611083</v>
      </c>
      <c r="D100" s="6">
        <v>9641027</v>
      </c>
      <c r="E100" s="6">
        <v>5689052</v>
      </c>
      <c r="G100">
        <f t="shared" si="54"/>
        <v>871399</v>
      </c>
      <c r="H100">
        <f t="shared" si="55"/>
        <v>15628036</v>
      </c>
      <c r="I100">
        <f t="shared" si="56"/>
        <v>12611098</v>
      </c>
      <c r="J100">
        <f t="shared" si="57"/>
        <v>9641042</v>
      </c>
      <c r="K100">
        <f t="shared" si="58"/>
        <v>5689067</v>
      </c>
      <c r="M100" s="18">
        <v>1.8500000000000008</v>
      </c>
      <c r="N100">
        <f t="shared" si="59"/>
        <v>2.8500000000000005</v>
      </c>
      <c r="P100" s="103">
        <v>2.75</v>
      </c>
      <c r="Q100" s="49">
        <f t="shared" si="60"/>
        <v>3.75</v>
      </c>
    </row>
    <row r="101" spans="1:18" x14ac:dyDescent="0.25">
      <c r="A101" s="9">
        <v>1742771</v>
      </c>
      <c r="B101" s="6">
        <v>31256018</v>
      </c>
      <c r="C101" s="6">
        <v>25222154</v>
      </c>
      <c r="D101" s="6">
        <v>19282045</v>
      </c>
      <c r="E101" s="6">
        <v>11378097</v>
      </c>
      <c r="G101">
        <f t="shared" si="54"/>
        <v>1742781</v>
      </c>
      <c r="H101">
        <f t="shared" si="55"/>
        <v>31256033</v>
      </c>
      <c r="I101">
        <f t="shared" si="56"/>
        <v>25222169</v>
      </c>
      <c r="J101">
        <f t="shared" si="57"/>
        <v>19282060</v>
      </c>
      <c r="K101">
        <f t="shared" si="58"/>
        <v>11378112</v>
      </c>
      <c r="M101" s="18">
        <v>1.9000000000000008</v>
      </c>
      <c r="N101">
        <f t="shared" si="59"/>
        <v>2.9000000000000008</v>
      </c>
      <c r="P101" s="103">
        <v>2.8</v>
      </c>
      <c r="Q101" s="49">
        <f t="shared" si="60"/>
        <v>3.8</v>
      </c>
    </row>
    <row r="102" spans="1:18" x14ac:dyDescent="0.25">
      <c r="A102" s="9">
        <v>2614154</v>
      </c>
      <c r="B102" s="6">
        <v>46883816</v>
      </c>
      <c r="C102" s="6">
        <v>37833226</v>
      </c>
      <c r="D102" s="6">
        <v>28923312</v>
      </c>
      <c r="E102" s="6">
        <v>17067121</v>
      </c>
      <c r="G102">
        <f t="shared" si="54"/>
        <v>2614164</v>
      </c>
      <c r="H102">
        <f t="shared" si="55"/>
        <v>46883831</v>
      </c>
      <c r="I102">
        <f t="shared" si="56"/>
        <v>37833241</v>
      </c>
      <c r="J102">
        <f t="shared" si="57"/>
        <v>28923327</v>
      </c>
      <c r="K102">
        <f t="shared" si="58"/>
        <v>17067136</v>
      </c>
      <c r="M102" s="18">
        <v>1.9500000000000008</v>
      </c>
      <c r="N102">
        <f t="shared" si="59"/>
        <v>2.9500000000000011</v>
      </c>
      <c r="P102" s="103">
        <v>2.85</v>
      </c>
      <c r="Q102" s="49">
        <f t="shared" si="60"/>
        <v>3.85</v>
      </c>
    </row>
    <row r="103" spans="1:18" x14ac:dyDescent="0.25">
      <c r="A103" s="9">
        <v>5228303</v>
      </c>
      <c r="B103" s="6">
        <v>93767967</v>
      </c>
      <c r="C103" s="6">
        <v>75665847</v>
      </c>
      <c r="D103" s="6">
        <v>57846819</v>
      </c>
      <c r="E103" s="6">
        <v>34134278</v>
      </c>
      <c r="G103">
        <f t="shared" si="54"/>
        <v>5228313</v>
      </c>
      <c r="H103">
        <f t="shared" si="55"/>
        <v>93767982</v>
      </c>
      <c r="I103">
        <f t="shared" si="56"/>
        <v>75665862</v>
      </c>
      <c r="J103">
        <f t="shared" si="57"/>
        <v>57846834</v>
      </c>
      <c r="K103">
        <f t="shared" si="58"/>
        <v>34134293</v>
      </c>
      <c r="M103" s="18">
        <v>2.0000000000000009</v>
      </c>
      <c r="N103">
        <f t="shared" si="59"/>
        <v>3.0000000000000009</v>
      </c>
      <c r="P103" s="103">
        <v>2.9</v>
      </c>
      <c r="Q103" s="49">
        <f t="shared" si="60"/>
        <v>3.9</v>
      </c>
    </row>
    <row r="104" spans="1:18" x14ac:dyDescent="0.25">
      <c r="M104" s="18">
        <v>2.0500000000000007</v>
      </c>
      <c r="N104">
        <f t="shared" si="59"/>
        <v>3.0500000000000007</v>
      </c>
      <c r="P104" s="103">
        <v>2.95</v>
      </c>
      <c r="Q104" s="49">
        <f t="shared" si="60"/>
        <v>3.95</v>
      </c>
    </row>
    <row r="107" spans="1:18" ht="30" x14ac:dyDescent="0.25">
      <c r="A107" s="41" t="s">
        <v>126</v>
      </c>
      <c r="B107" s="40"/>
      <c r="C107" s="40" t="s">
        <v>171</v>
      </c>
      <c r="D107" s="39" t="s">
        <v>168</v>
      </c>
      <c r="E107" s="39" t="s">
        <v>32</v>
      </c>
      <c r="F107" s="40" t="s">
        <v>34</v>
      </c>
      <c r="G107" s="34" t="s">
        <v>172</v>
      </c>
      <c r="H107" s="40" t="s">
        <v>173</v>
      </c>
      <c r="I107" s="40" t="s">
        <v>174</v>
      </c>
      <c r="J107" s="40" t="s">
        <v>169</v>
      </c>
      <c r="K107" s="34" t="s">
        <v>134</v>
      </c>
      <c r="L107" s="40" t="s">
        <v>63</v>
      </c>
      <c r="M107" s="40" t="s">
        <v>64</v>
      </c>
      <c r="N107" s="40" t="s">
        <v>65</v>
      </c>
      <c r="O107" s="40" t="s">
        <v>66</v>
      </c>
    </row>
    <row r="108" spans="1:18" ht="30" x14ac:dyDescent="0.25">
      <c r="A108">
        <v>31</v>
      </c>
      <c r="B108" s="26" t="s">
        <v>147</v>
      </c>
      <c r="C108" s="26" t="s">
        <v>370</v>
      </c>
      <c r="D108" s="24">
        <v>2</v>
      </c>
      <c r="E108" s="24">
        <v>2</v>
      </c>
      <c r="F108" s="25">
        <v>7</v>
      </c>
      <c r="G108" s="25">
        <v>120</v>
      </c>
      <c r="H108" s="25">
        <v>1</v>
      </c>
      <c r="I108" s="25">
        <v>1</v>
      </c>
      <c r="J108" s="25">
        <v>2</v>
      </c>
      <c r="K108" s="87">
        <v>38</v>
      </c>
      <c r="L108" s="23">
        <v>45</v>
      </c>
      <c r="M108" s="23">
        <v>0</v>
      </c>
      <c r="N108" s="23">
        <v>0</v>
      </c>
      <c r="O108" s="23">
        <v>0</v>
      </c>
      <c r="Q108" s="74"/>
      <c r="R108" s="74"/>
    </row>
    <row r="109" spans="1:18" ht="30" x14ac:dyDescent="0.25">
      <c r="A109">
        <v>32</v>
      </c>
      <c r="B109" s="26" t="s">
        <v>148</v>
      </c>
      <c r="C109" s="26" t="s">
        <v>371</v>
      </c>
      <c r="D109" s="24">
        <v>3</v>
      </c>
      <c r="E109" s="24">
        <v>3</v>
      </c>
      <c r="F109" s="25">
        <v>10</v>
      </c>
      <c r="G109" s="25">
        <v>180</v>
      </c>
      <c r="H109" s="25">
        <v>1</v>
      </c>
      <c r="I109" s="25">
        <v>1</v>
      </c>
      <c r="J109" s="25">
        <v>8</v>
      </c>
      <c r="K109" s="88">
        <v>70</v>
      </c>
      <c r="L109" s="23">
        <v>90</v>
      </c>
      <c r="M109" s="23">
        <v>120</v>
      </c>
      <c r="N109" s="23">
        <v>0</v>
      </c>
      <c r="O109" s="23">
        <v>0</v>
      </c>
      <c r="R109" s="75"/>
    </row>
    <row r="110" spans="1:18" ht="30" x14ac:dyDescent="0.25">
      <c r="A110">
        <v>33</v>
      </c>
      <c r="B110" s="26" t="s">
        <v>149</v>
      </c>
      <c r="C110" s="26" t="s">
        <v>372</v>
      </c>
      <c r="D110" s="24">
        <v>5</v>
      </c>
      <c r="E110" s="24">
        <v>4</v>
      </c>
      <c r="F110" s="25">
        <v>15</v>
      </c>
      <c r="G110" s="25">
        <v>320</v>
      </c>
      <c r="H110" s="25">
        <v>1</v>
      </c>
      <c r="I110" s="25">
        <v>1</v>
      </c>
      <c r="J110" s="25">
        <v>24</v>
      </c>
      <c r="K110" s="88">
        <v>120</v>
      </c>
      <c r="L110" s="23">
        <v>180</v>
      </c>
      <c r="M110" s="23">
        <v>240</v>
      </c>
      <c r="N110" s="23">
        <v>220</v>
      </c>
      <c r="O110" s="23">
        <v>0</v>
      </c>
    </row>
    <row r="111" spans="1:18" ht="30" x14ac:dyDescent="0.25">
      <c r="A111">
        <v>34</v>
      </c>
      <c r="B111" s="26" t="s">
        <v>380</v>
      </c>
      <c r="C111" s="26" t="s">
        <v>373</v>
      </c>
      <c r="D111" s="24">
        <v>7</v>
      </c>
      <c r="E111" s="24">
        <v>5</v>
      </c>
      <c r="F111" s="25">
        <v>20</v>
      </c>
      <c r="G111" s="25">
        <v>650</v>
      </c>
      <c r="H111" s="25">
        <v>1</v>
      </c>
      <c r="I111" s="25">
        <v>1</v>
      </c>
      <c r="J111" s="25">
        <v>120</v>
      </c>
      <c r="K111" s="88">
        <v>140</v>
      </c>
      <c r="L111" s="23">
        <v>900</v>
      </c>
      <c r="M111" s="23">
        <v>900</v>
      </c>
      <c r="N111" s="23">
        <v>1200</v>
      </c>
      <c r="O111" s="23">
        <v>1200</v>
      </c>
    </row>
    <row r="112" spans="1:18" x14ac:dyDescent="0.25">
      <c r="P112" t="s">
        <v>386</v>
      </c>
    </row>
    <row r="113" spans="1:17" x14ac:dyDescent="0.25">
      <c r="A113" t="str">
        <f>CONCATENATE("'",A108,"', ")</f>
        <v xml:space="preserve">'31', </v>
      </c>
      <c r="B113" t="str">
        <f t="shared" ref="B113:N113" si="61">CONCATENATE("'",B108,"', ")</f>
        <v xml:space="preserve">'Ballista', </v>
      </c>
      <c r="C113" t="str">
        <f t="shared" si="61"/>
        <v xml:space="preserve">'Máy bắn tên', </v>
      </c>
      <c r="D113" t="str">
        <f t="shared" si="61"/>
        <v xml:space="preserve">'2', </v>
      </c>
      <c r="E113" t="str">
        <f t="shared" si="61"/>
        <v xml:space="preserve">'2', </v>
      </c>
      <c r="F113" t="str">
        <f t="shared" si="61"/>
        <v xml:space="preserve">'7', </v>
      </c>
      <c r="G113" t="str">
        <f t="shared" si="61"/>
        <v xml:space="preserve">'120', </v>
      </c>
      <c r="H113" t="str">
        <f t="shared" si="61"/>
        <v xml:space="preserve">'1', </v>
      </c>
      <c r="I113" t="str">
        <f t="shared" si="61"/>
        <v xml:space="preserve">'1', </v>
      </c>
      <c r="J113" t="str">
        <f t="shared" si="61"/>
        <v xml:space="preserve">'2', </v>
      </c>
      <c r="K113" t="str">
        <f t="shared" si="61"/>
        <v xml:space="preserve">'38', </v>
      </c>
      <c r="L113" t="str">
        <f t="shared" si="61"/>
        <v xml:space="preserve">'45', </v>
      </c>
      <c r="M113" t="str">
        <f t="shared" si="61"/>
        <v xml:space="preserve">'0', </v>
      </c>
      <c r="N113" t="str">
        <f t="shared" si="61"/>
        <v xml:space="preserve">'0', </v>
      </c>
      <c r="O113" t="str">
        <f>CONCATENATE("'",O108,"');")</f>
        <v>'0');</v>
      </c>
      <c r="P113" t="s">
        <v>390</v>
      </c>
      <c r="Q113" t="str">
        <f>CONCATENATE($P$113,A113,B113,H113,I113,J113,K113,L113,M113,N113,O113)</f>
        <v>INSERT INTO `TrainningCost`(`ID_Unit`, `Unit`, `Range`, `Speed`, `MightBonus`, `Storage`, `FoodCost`, `WoodCost`, `StoneCost`, `MetalCost`) VALUES ('31', 'Ballista', '1', '1', '2', '38', '45', '0', '0', '0');</v>
      </c>
    </row>
    <row r="114" spans="1:17" x14ac:dyDescent="0.25">
      <c r="A114" t="str">
        <f t="shared" ref="A114:N114" si="62">CONCATENATE("'",A109,"', ")</f>
        <v xml:space="preserve">'32', </v>
      </c>
      <c r="B114" t="str">
        <f t="shared" si="62"/>
        <v xml:space="preserve">'Javalin Ballista', </v>
      </c>
      <c r="C114" t="str">
        <f t="shared" si="62"/>
        <v xml:space="preserve">'Máy bắn lao', </v>
      </c>
      <c r="D114" t="str">
        <f t="shared" si="62"/>
        <v xml:space="preserve">'3', </v>
      </c>
      <c r="E114" t="str">
        <f t="shared" si="62"/>
        <v xml:space="preserve">'3', </v>
      </c>
      <c r="F114" t="str">
        <f t="shared" si="62"/>
        <v xml:space="preserve">'10', </v>
      </c>
      <c r="G114" t="str">
        <f t="shared" si="62"/>
        <v xml:space="preserve">'180', </v>
      </c>
      <c r="H114" t="str">
        <f t="shared" si="62"/>
        <v xml:space="preserve">'1', </v>
      </c>
      <c r="I114" t="str">
        <f t="shared" si="62"/>
        <v xml:space="preserve">'1', </v>
      </c>
      <c r="J114" t="str">
        <f t="shared" si="62"/>
        <v xml:space="preserve">'8', </v>
      </c>
      <c r="K114" t="str">
        <f t="shared" si="62"/>
        <v xml:space="preserve">'70', </v>
      </c>
      <c r="L114" t="str">
        <f t="shared" si="62"/>
        <v xml:space="preserve">'90', </v>
      </c>
      <c r="M114" t="str">
        <f t="shared" si="62"/>
        <v xml:space="preserve">'120', </v>
      </c>
      <c r="N114" t="str">
        <f t="shared" si="62"/>
        <v xml:space="preserve">'0', </v>
      </c>
      <c r="O114" t="str">
        <f>CONCATENATE("'",O109,"');")</f>
        <v>'0');</v>
      </c>
      <c r="Q114" t="str">
        <f t="shared" ref="Q114:Q116" si="63">CONCATENATE($P$113,A114,B114,H114,I114,J114,K114,L114,M114,N114,O114)</f>
        <v>INSERT INTO `TrainningCost`(`ID_Unit`, `Unit`, `Range`, `Speed`, `MightBonus`, `Storage`, `FoodCost`, `WoodCost`, `StoneCost`, `MetalCost`) VALUES ('32', 'Javalin Ballista', '1', '1', '8', '70', '90', '120', '0', '0');</v>
      </c>
    </row>
    <row r="115" spans="1:17" x14ac:dyDescent="0.25">
      <c r="A115" t="str">
        <f t="shared" ref="A115:N115" si="64">CONCATENATE("'",A110,"', ")</f>
        <v xml:space="preserve">'33', </v>
      </c>
      <c r="B115" t="str">
        <f t="shared" si="64"/>
        <v xml:space="preserve">'Stone Thrower', </v>
      </c>
      <c r="C115" t="str">
        <f t="shared" si="64"/>
        <v xml:space="preserve">'Máy bắn đá', </v>
      </c>
      <c r="D115" t="str">
        <f t="shared" si="64"/>
        <v xml:space="preserve">'5', </v>
      </c>
      <c r="E115" t="str">
        <f t="shared" si="64"/>
        <v xml:space="preserve">'4', </v>
      </c>
      <c r="F115" t="str">
        <f t="shared" si="64"/>
        <v xml:space="preserve">'15', </v>
      </c>
      <c r="G115" t="str">
        <f t="shared" si="64"/>
        <v xml:space="preserve">'320', </v>
      </c>
      <c r="H115" t="str">
        <f t="shared" si="64"/>
        <v xml:space="preserve">'1', </v>
      </c>
      <c r="I115" t="str">
        <f t="shared" si="64"/>
        <v xml:space="preserve">'1', </v>
      </c>
      <c r="J115" t="str">
        <f t="shared" si="64"/>
        <v xml:space="preserve">'24', </v>
      </c>
      <c r="K115" t="str">
        <f t="shared" si="64"/>
        <v xml:space="preserve">'120', </v>
      </c>
      <c r="L115" t="str">
        <f t="shared" si="64"/>
        <v xml:space="preserve">'180', </v>
      </c>
      <c r="M115" t="str">
        <f t="shared" si="64"/>
        <v xml:space="preserve">'240', </v>
      </c>
      <c r="N115" t="str">
        <f t="shared" si="64"/>
        <v xml:space="preserve">'220', </v>
      </c>
      <c r="O115" t="str">
        <f>CONCATENATE("'",O110,"');")</f>
        <v>'0');</v>
      </c>
      <c r="Q115" t="str">
        <f t="shared" si="63"/>
        <v>INSERT INTO `TrainningCost`(`ID_Unit`, `Unit`, `Range`, `Speed`, `MightBonus`, `Storage`, `FoodCost`, `WoodCost`, `StoneCost`, `MetalCost`) VALUES ('33', 'Stone Thrower', '1', '1', '24', '120', '180', '240', '220', '0');</v>
      </c>
    </row>
    <row r="116" spans="1:17" x14ac:dyDescent="0.25">
      <c r="A116" t="str">
        <f t="shared" ref="A116:N116" si="65">CONCATENATE("'",A111,"', ")</f>
        <v xml:space="preserve">'34', </v>
      </c>
      <c r="B116" t="str">
        <f t="shared" si="65"/>
        <v xml:space="preserve">'WarDestroyer', </v>
      </c>
      <c r="C116" t="str">
        <f t="shared" si="65"/>
        <v xml:space="preserve">'Máy bắn pháo ', </v>
      </c>
      <c r="D116" t="str">
        <f t="shared" si="65"/>
        <v xml:space="preserve">'7', </v>
      </c>
      <c r="E116" t="str">
        <f t="shared" si="65"/>
        <v xml:space="preserve">'5', </v>
      </c>
      <c r="F116" t="str">
        <f t="shared" si="65"/>
        <v xml:space="preserve">'20', </v>
      </c>
      <c r="G116" t="str">
        <f t="shared" si="65"/>
        <v xml:space="preserve">'650', </v>
      </c>
      <c r="H116" t="str">
        <f t="shared" si="65"/>
        <v xml:space="preserve">'1', </v>
      </c>
      <c r="I116" t="str">
        <f t="shared" si="65"/>
        <v xml:space="preserve">'1', </v>
      </c>
      <c r="J116" t="str">
        <f t="shared" si="65"/>
        <v xml:space="preserve">'120', </v>
      </c>
      <c r="K116" t="str">
        <f t="shared" si="65"/>
        <v xml:space="preserve">'140', </v>
      </c>
      <c r="L116" t="str">
        <f t="shared" si="65"/>
        <v xml:space="preserve">'900', </v>
      </c>
      <c r="M116" t="str">
        <f t="shared" si="65"/>
        <v xml:space="preserve">'900', </v>
      </c>
      <c r="N116" t="str">
        <f t="shared" si="65"/>
        <v xml:space="preserve">'1200', </v>
      </c>
      <c r="O116" t="str">
        <f>CONCATENATE("'",O111,"');")</f>
        <v>'1200');</v>
      </c>
      <c r="Q116" t="str">
        <f t="shared" si="63"/>
        <v>INSERT INTO `TrainningCost`(`ID_Unit`, `Unit`, `Range`, `Speed`, `MightBonus`, `Storage`, `FoodCost`, `WoodCost`, `StoneCost`, `MetalCost`) VALUES ('34', 'WarDestroyer', '1', '1', '120', '140', '900', '900', '1200', '1200');</v>
      </c>
    </row>
    <row r="118" spans="1:17" ht="30" x14ac:dyDescent="0.25">
      <c r="A118" s="41" t="s">
        <v>126</v>
      </c>
      <c r="B118" s="40"/>
      <c r="C118" s="40" t="s">
        <v>171</v>
      </c>
      <c r="D118" s="39" t="s">
        <v>168</v>
      </c>
      <c r="E118" s="39" t="s">
        <v>32</v>
      </c>
      <c r="F118" s="40" t="s">
        <v>34</v>
      </c>
      <c r="G118" s="34" t="s">
        <v>172</v>
      </c>
      <c r="H118" s="40" t="s">
        <v>173</v>
      </c>
      <c r="I118" s="40" t="s">
        <v>174</v>
      </c>
      <c r="J118" s="40" t="s">
        <v>169</v>
      </c>
      <c r="K118" s="34" t="s">
        <v>134</v>
      </c>
      <c r="L118" s="40" t="s">
        <v>63</v>
      </c>
      <c r="M118" s="40" t="s">
        <v>64</v>
      </c>
      <c r="N118" s="40" t="s">
        <v>65</v>
      </c>
      <c r="O118" s="40" t="s">
        <v>66</v>
      </c>
    </row>
    <row r="119" spans="1:17" x14ac:dyDescent="0.25">
      <c r="A119">
        <v>21</v>
      </c>
      <c r="B119" s="26" t="s">
        <v>137</v>
      </c>
      <c r="C119" s="26" t="s">
        <v>354</v>
      </c>
      <c r="D119" s="24">
        <v>2</v>
      </c>
      <c r="E119" s="24">
        <v>1</v>
      </c>
      <c r="F119" s="25">
        <v>3</v>
      </c>
      <c r="G119" s="25">
        <v>80</v>
      </c>
      <c r="H119" s="25">
        <v>2</v>
      </c>
      <c r="I119" s="25">
        <v>1</v>
      </c>
      <c r="J119" s="25">
        <v>2</v>
      </c>
      <c r="K119" s="87">
        <v>30</v>
      </c>
      <c r="L119" s="23">
        <v>45</v>
      </c>
      <c r="M119" s="23">
        <v>0</v>
      </c>
      <c r="N119" s="23">
        <v>0</v>
      </c>
      <c r="O119" s="23">
        <v>0</v>
      </c>
      <c r="Q119" s="74"/>
    </row>
    <row r="120" spans="1:17" ht="30" x14ac:dyDescent="0.25">
      <c r="A120">
        <v>22</v>
      </c>
      <c r="B120" s="26" t="s">
        <v>138</v>
      </c>
      <c r="C120" s="26" t="s">
        <v>355</v>
      </c>
      <c r="D120" s="24">
        <v>3</v>
      </c>
      <c r="E120" s="24">
        <v>2</v>
      </c>
      <c r="F120" s="25">
        <v>5</v>
      </c>
      <c r="G120" s="25">
        <v>100</v>
      </c>
      <c r="H120" s="25">
        <v>2</v>
      </c>
      <c r="I120" s="25">
        <v>1</v>
      </c>
      <c r="J120" s="25">
        <v>8</v>
      </c>
      <c r="K120" s="88">
        <v>34</v>
      </c>
      <c r="L120" s="23">
        <v>90</v>
      </c>
      <c r="M120" s="23">
        <v>120</v>
      </c>
      <c r="N120" s="23">
        <v>0</v>
      </c>
      <c r="O120" s="23">
        <v>0</v>
      </c>
    </row>
    <row r="121" spans="1:17" x14ac:dyDescent="0.25">
      <c r="A121">
        <v>23</v>
      </c>
      <c r="B121" s="26" t="s">
        <v>139</v>
      </c>
      <c r="C121" s="26" t="s">
        <v>356</v>
      </c>
      <c r="D121" s="24">
        <v>5</v>
      </c>
      <c r="E121" s="24">
        <v>3</v>
      </c>
      <c r="F121" s="25">
        <v>7</v>
      </c>
      <c r="G121" s="25">
        <v>200</v>
      </c>
      <c r="H121" s="25">
        <v>2</v>
      </c>
      <c r="I121" s="25">
        <v>1</v>
      </c>
      <c r="J121" s="25">
        <v>24</v>
      </c>
      <c r="K121" s="88">
        <v>40</v>
      </c>
      <c r="L121" s="23">
        <v>180</v>
      </c>
      <c r="M121" s="23">
        <v>240</v>
      </c>
      <c r="N121" s="23">
        <v>220</v>
      </c>
      <c r="O121" s="23">
        <v>0</v>
      </c>
    </row>
    <row r="122" spans="1:17" x14ac:dyDescent="0.25">
      <c r="A122">
        <v>24</v>
      </c>
      <c r="B122" s="26" t="s">
        <v>140</v>
      </c>
      <c r="C122" s="26" t="s">
        <v>353</v>
      </c>
      <c r="D122" s="24">
        <v>7</v>
      </c>
      <c r="E122" s="24">
        <v>4</v>
      </c>
      <c r="F122" s="25">
        <v>9</v>
      </c>
      <c r="G122" s="25">
        <v>400</v>
      </c>
      <c r="H122" s="25">
        <v>2</v>
      </c>
      <c r="I122" s="25">
        <v>1</v>
      </c>
      <c r="J122" s="25">
        <v>120</v>
      </c>
      <c r="K122" s="88">
        <v>52</v>
      </c>
      <c r="L122" s="23">
        <v>900</v>
      </c>
      <c r="M122" s="23">
        <v>1000</v>
      </c>
      <c r="N122" s="23">
        <v>900</v>
      </c>
      <c r="O122" s="23">
        <v>1200</v>
      </c>
    </row>
    <row r="123" spans="1:17" x14ac:dyDescent="0.25">
      <c r="P123" t="s">
        <v>386</v>
      </c>
    </row>
    <row r="124" spans="1:17" x14ac:dyDescent="0.25">
      <c r="A124" t="str">
        <f>CONCATENATE("'",A119,"', ")</f>
        <v xml:space="preserve">'21', </v>
      </c>
      <c r="B124" t="str">
        <f t="shared" ref="B124:N124" si="66">CONCATENATE("'",B119,"', ")</f>
        <v xml:space="preserve">'Slingshot', </v>
      </c>
      <c r="C124" t="str">
        <f t="shared" si="66"/>
        <v xml:space="preserve">'Ná thủ', </v>
      </c>
      <c r="D124" t="str">
        <f t="shared" si="66"/>
        <v xml:space="preserve">'2', </v>
      </c>
      <c r="E124" t="str">
        <f t="shared" si="66"/>
        <v xml:space="preserve">'1', </v>
      </c>
      <c r="F124" t="str">
        <f t="shared" si="66"/>
        <v xml:space="preserve">'3', </v>
      </c>
      <c r="G124" t="str">
        <f t="shared" si="66"/>
        <v xml:space="preserve">'80', </v>
      </c>
      <c r="H124" t="str">
        <f t="shared" si="66"/>
        <v xml:space="preserve">'2', </v>
      </c>
      <c r="I124" t="str">
        <f t="shared" si="66"/>
        <v xml:space="preserve">'1', </v>
      </c>
      <c r="J124" t="str">
        <f t="shared" si="66"/>
        <v xml:space="preserve">'2', </v>
      </c>
      <c r="K124" t="str">
        <f t="shared" si="66"/>
        <v xml:space="preserve">'30', </v>
      </c>
      <c r="L124" t="str">
        <f t="shared" si="66"/>
        <v xml:space="preserve">'45', </v>
      </c>
      <c r="M124" t="str">
        <f t="shared" si="66"/>
        <v xml:space="preserve">'0', </v>
      </c>
      <c r="N124" t="str">
        <f t="shared" si="66"/>
        <v xml:space="preserve">'0', </v>
      </c>
      <c r="O124" t="str">
        <f>CONCATENATE("'",O119,"')")</f>
        <v>'0')</v>
      </c>
      <c r="P124" t="s">
        <v>390</v>
      </c>
      <c r="Q124" t="str">
        <f>CONCATENATE($P$113,A124,B124,H124,I124,J124,K124,L124,M124,N124,O124)</f>
        <v>INSERT INTO `TrainningCost`(`ID_Unit`, `Unit`, `Range`, `Speed`, `MightBonus`, `Storage`, `FoodCost`, `WoodCost`, `StoneCost`, `MetalCost`) VALUES ('21', 'Slingshot', '2', '1', '2', '30', '45', '0', '0', '0')</v>
      </c>
    </row>
    <row r="125" spans="1:17" x14ac:dyDescent="0.25">
      <c r="A125" t="str">
        <f t="shared" ref="A125:N125" si="67">CONCATENATE("'",A120,"', ")</f>
        <v xml:space="preserve">'22', </v>
      </c>
      <c r="B125" t="str">
        <f t="shared" si="67"/>
        <v xml:space="preserve">'Sharpshooter', </v>
      </c>
      <c r="C125" t="str">
        <f t="shared" si="67"/>
        <v xml:space="preserve">'Cung thủ', </v>
      </c>
      <c r="D125" t="str">
        <f t="shared" si="67"/>
        <v xml:space="preserve">'3', </v>
      </c>
      <c r="E125" t="str">
        <f t="shared" si="67"/>
        <v xml:space="preserve">'2', </v>
      </c>
      <c r="F125" t="str">
        <f t="shared" si="67"/>
        <v xml:space="preserve">'5', </v>
      </c>
      <c r="G125" t="str">
        <f t="shared" si="67"/>
        <v xml:space="preserve">'100', </v>
      </c>
      <c r="H125" t="str">
        <f t="shared" si="67"/>
        <v xml:space="preserve">'2', </v>
      </c>
      <c r="I125" t="str">
        <f t="shared" si="67"/>
        <v xml:space="preserve">'1', </v>
      </c>
      <c r="J125" t="str">
        <f t="shared" si="67"/>
        <v xml:space="preserve">'8', </v>
      </c>
      <c r="K125" t="str">
        <f t="shared" si="67"/>
        <v xml:space="preserve">'34', </v>
      </c>
      <c r="L125" t="str">
        <f t="shared" si="67"/>
        <v xml:space="preserve">'90', </v>
      </c>
      <c r="M125" t="str">
        <f t="shared" si="67"/>
        <v xml:space="preserve">'120', </v>
      </c>
      <c r="N125" t="str">
        <f t="shared" si="67"/>
        <v xml:space="preserve">'0', </v>
      </c>
      <c r="O125" t="str">
        <f t="shared" ref="O125:O127" si="68">CONCATENATE("'",O120,"')")</f>
        <v>'0')</v>
      </c>
      <c r="Q125" t="str">
        <f t="shared" ref="Q125:Q127" si="69">CONCATENATE($P$113,A125,B125,H125,I125,J125,K125,L125,M125,N125,O125)</f>
        <v>INSERT INTO `TrainningCost`(`ID_Unit`, `Unit`, `Range`, `Speed`, `MightBonus`, `Storage`, `FoodCost`, `WoodCost`, `StoneCost`, `MetalCost`) VALUES ('22', 'Sharpshooter', '2', '1', '8', '34', '90', '120', '0', '0')</v>
      </c>
    </row>
    <row r="126" spans="1:17" x14ac:dyDescent="0.25">
      <c r="A126" t="str">
        <f t="shared" ref="A126:N126" si="70">CONCATENATE("'",A121,"', ")</f>
        <v xml:space="preserve">'23', </v>
      </c>
      <c r="B126" t="str">
        <f t="shared" si="70"/>
        <v xml:space="preserve">'Crossbow', </v>
      </c>
      <c r="C126" t="str">
        <f t="shared" si="70"/>
        <v xml:space="preserve">'Nỏ thủ', </v>
      </c>
      <c r="D126" t="str">
        <f t="shared" si="70"/>
        <v xml:space="preserve">'5', </v>
      </c>
      <c r="E126" t="str">
        <f t="shared" si="70"/>
        <v xml:space="preserve">'3', </v>
      </c>
      <c r="F126" t="str">
        <f t="shared" si="70"/>
        <v xml:space="preserve">'7', </v>
      </c>
      <c r="G126" t="str">
        <f t="shared" si="70"/>
        <v xml:space="preserve">'200', </v>
      </c>
      <c r="H126" t="str">
        <f t="shared" si="70"/>
        <v xml:space="preserve">'2', </v>
      </c>
      <c r="I126" t="str">
        <f t="shared" si="70"/>
        <v xml:space="preserve">'1', </v>
      </c>
      <c r="J126" t="str">
        <f t="shared" si="70"/>
        <v xml:space="preserve">'24', </v>
      </c>
      <c r="K126" t="str">
        <f t="shared" si="70"/>
        <v xml:space="preserve">'40', </v>
      </c>
      <c r="L126" t="str">
        <f t="shared" si="70"/>
        <v xml:space="preserve">'180', </v>
      </c>
      <c r="M126" t="str">
        <f t="shared" si="70"/>
        <v xml:space="preserve">'240', </v>
      </c>
      <c r="N126" t="str">
        <f t="shared" si="70"/>
        <v xml:space="preserve">'220', </v>
      </c>
      <c r="O126" t="str">
        <f t="shared" si="68"/>
        <v>'0')</v>
      </c>
      <c r="Q126" t="str">
        <f t="shared" si="69"/>
        <v>INSERT INTO `TrainningCost`(`ID_Unit`, `Unit`, `Range`, `Speed`, `MightBonus`, `Storage`, `FoodCost`, `WoodCost`, `StoneCost`, `MetalCost`) VALUES ('23', 'Crossbow', '2', '1', '24', '40', '180', '240', '220', '0')</v>
      </c>
    </row>
    <row r="127" spans="1:17" x14ac:dyDescent="0.25">
      <c r="A127" t="str">
        <f t="shared" ref="A127:N127" si="71">CONCATENATE("'",A122,"', ")</f>
        <v xml:space="preserve">'24', </v>
      </c>
      <c r="B127" t="str">
        <f t="shared" si="71"/>
        <v xml:space="preserve">'Bomber', </v>
      </c>
      <c r="C127" t="str">
        <f t="shared" si="71"/>
        <v xml:space="preserve">'Pháo thủ', </v>
      </c>
      <c r="D127" t="str">
        <f t="shared" si="71"/>
        <v xml:space="preserve">'7', </v>
      </c>
      <c r="E127" t="str">
        <f t="shared" si="71"/>
        <v xml:space="preserve">'4', </v>
      </c>
      <c r="F127" t="str">
        <f t="shared" si="71"/>
        <v xml:space="preserve">'9', </v>
      </c>
      <c r="G127" t="str">
        <f t="shared" si="71"/>
        <v xml:space="preserve">'400', </v>
      </c>
      <c r="H127" t="str">
        <f t="shared" si="71"/>
        <v xml:space="preserve">'2', </v>
      </c>
      <c r="I127" t="str">
        <f t="shared" si="71"/>
        <v xml:space="preserve">'1', </v>
      </c>
      <c r="J127" t="str">
        <f t="shared" si="71"/>
        <v xml:space="preserve">'120', </v>
      </c>
      <c r="K127" t="str">
        <f t="shared" si="71"/>
        <v xml:space="preserve">'52', </v>
      </c>
      <c r="L127" t="str">
        <f t="shared" si="71"/>
        <v xml:space="preserve">'900', </v>
      </c>
      <c r="M127" t="str">
        <f t="shared" si="71"/>
        <v xml:space="preserve">'1000', </v>
      </c>
      <c r="N127" t="str">
        <f t="shared" si="71"/>
        <v xml:space="preserve">'900', </v>
      </c>
      <c r="O127" t="str">
        <f t="shared" si="68"/>
        <v>'1200')</v>
      </c>
      <c r="Q127" t="str">
        <f t="shared" si="69"/>
        <v>INSERT INTO `TrainningCost`(`ID_Unit`, `Unit`, `Range`, `Speed`, `MightBonus`, `Storage`, `FoodCost`, `WoodCost`, `StoneCost`, `MetalCost`) VALUES ('24', 'Bomber', '2', '1', '120', '52', '900', '1000', '900', '1200')</v>
      </c>
    </row>
    <row r="129" spans="1:17" ht="30" x14ac:dyDescent="0.25">
      <c r="A129" s="41" t="s">
        <v>126</v>
      </c>
      <c r="B129" s="40"/>
      <c r="C129" s="40" t="s">
        <v>171</v>
      </c>
      <c r="D129" s="39" t="s">
        <v>168</v>
      </c>
      <c r="E129" s="39" t="s">
        <v>32</v>
      </c>
      <c r="F129" s="40" t="s">
        <v>34</v>
      </c>
      <c r="G129" s="34" t="s">
        <v>172</v>
      </c>
      <c r="H129" s="40" t="s">
        <v>173</v>
      </c>
      <c r="I129" s="40" t="s">
        <v>174</v>
      </c>
      <c r="J129" s="40" t="s">
        <v>169</v>
      </c>
      <c r="K129" s="34" t="s">
        <v>134</v>
      </c>
      <c r="L129" s="40" t="s">
        <v>63</v>
      </c>
      <c r="M129" s="40" t="s">
        <v>64</v>
      </c>
      <c r="N129" s="40" t="s">
        <v>65</v>
      </c>
      <c r="O129" s="40" t="s">
        <v>66</v>
      </c>
    </row>
    <row r="130" spans="1:17" ht="30" x14ac:dyDescent="0.25">
      <c r="A130">
        <v>26</v>
      </c>
      <c r="B130" s="26" t="s">
        <v>141</v>
      </c>
      <c r="C130" s="26" t="s">
        <v>364</v>
      </c>
      <c r="D130" s="24">
        <v>2</v>
      </c>
      <c r="E130" s="24">
        <v>1</v>
      </c>
      <c r="F130" s="25">
        <v>7</v>
      </c>
      <c r="G130" s="25">
        <v>100</v>
      </c>
      <c r="H130" s="25">
        <v>1</v>
      </c>
      <c r="I130" s="25">
        <v>1</v>
      </c>
      <c r="J130" s="25">
        <v>2</v>
      </c>
      <c r="K130" s="87">
        <v>40</v>
      </c>
      <c r="L130" s="23">
        <v>45</v>
      </c>
      <c r="M130" s="23">
        <v>0</v>
      </c>
      <c r="N130" s="23">
        <v>0</v>
      </c>
      <c r="O130" s="23">
        <v>0</v>
      </c>
      <c r="Q130" s="74"/>
    </row>
    <row r="131" spans="1:17" x14ac:dyDescent="0.25">
      <c r="A131">
        <v>27</v>
      </c>
      <c r="B131" s="26" t="s">
        <v>143</v>
      </c>
      <c r="C131" s="26" t="s">
        <v>365</v>
      </c>
      <c r="D131" s="24">
        <v>4</v>
      </c>
      <c r="E131" s="24">
        <v>2</v>
      </c>
      <c r="F131" s="25">
        <v>10</v>
      </c>
      <c r="G131" s="25">
        <v>140</v>
      </c>
      <c r="H131" s="25">
        <v>1</v>
      </c>
      <c r="I131" s="25">
        <v>1</v>
      </c>
      <c r="J131" s="25">
        <v>8</v>
      </c>
      <c r="K131" s="88">
        <v>74</v>
      </c>
      <c r="L131" s="23">
        <v>90</v>
      </c>
      <c r="M131" s="23">
        <v>120</v>
      </c>
      <c r="N131" s="23">
        <v>0</v>
      </c>
      <c r="O131" s="23">
        <v>0</v>
      </c>
    </row>
    <row r="132" spans="1:17" ht="30" x14ac:dyDescent="0.25">
      <c r="A132">
        <v>28</v>
      </c>
      <c r="B132" s="26" t="s">
        <v>144</v>
      </c>
      <c r="C132" s="26" t="s">
        <v>366</v>
      </c>
      <c r="D132" s="24">
        <v>6</v>
      </c>
      <c r="E132" s="24">
        <v>3</v>
      </c>
      <c r="F132" s="25">
        <v>15</v>
      </c>
      <c r="G132" s="25">
        <v>300</v>
      </c>
      <c r="H132" s="25">
        <v>1</v>
      </c>
      <c r="I132" s="25">
        <v>1</v>
      </c>
      <c r="J132" s="25">
        <v>24</v>
      </c>
      <c r="K132" s="88">
        <v>138</v>
      </c>
      <c r="L132" s="23">
        <v>180</v>
      </c>
      <c r="M132" s="23">
        <v>220</v>
      </c>
      <c r="N132" s="23">
        <v>240</v>
      </c>
      <c r="O132" s="23">
        <v>0</v>
      </c>
    </row>
    <row r="133" spans="1:17" ht="30" x14ac:dyDescent="0.25">
      <c r="A133">
        <v>29</v>
      </c>
      <c r="B133" s="26" t="s">
        <v>145</v>
      </c>
      <c r="C133" s="26" t="s">
        <v>367</v>
      </c>
      <c r="D133" s="24">
        <v>8</v>
      </c>
      <c r="E133" s="24">
        <v>4</v>
      </c>
      <c r="F133" s="25">
        <v>20</v>
      </c>
      <c r="G133" s="25">
        <v>600</v>
      </c>
      <c r="H133" s="25">
        <v>1</v>
      </c>
      <c r="I133" s="25">
        <v>1</v>
      </c>
      <c r="J133" s="25">
        <v>120</v>
      </c>
      <c r="K133" s="88">
        <v>152</v>
      </c>
      <c r="L133" s="23">
        <v>900</v>
      </c>
      <c r="M133" s="23">
        <v>900</v>
      </c>
      <c r="N133" s="23">
        <v>1000</v>
      </c>
      <c r="O133" s="23">
        <v>1200</v>
      </c>
    </row>
    <row r="134" spans="1:17" x14ac:dyDescent="0.25">
      <c r="P134" t="s">
        <v>386</v>
      </c>
    </row>
    <row r="135" spans="1:17" x14ac:dyDescent="0.25">
      <c r="A135" t="str">
        <f>CONCATENATE("'",A130,"', ")</f>
        <v xml:space="preserve">'26', </v>
      </c>
      <c r="B135" t="str">
        <f t="shared" ref="B135:N135" si="72">CONCATENATE("'",B130,"', ")</f>
        <v xml:space="preserve">'Buffaloman', </v>
      </c>
      <c r="C135" t="str">
        <f t="shared" si="72"/>
        <v xml:space="preserve">'Ngưu binh', </v>
      </c>
      <c r="D135" t="str">
        <f t="shared" si="72"/>
        <v xml:space="preserve">'2', </v>
      </c>
      <c r="E135" t="str">
        <f t="shared" si="72"/>
        <v xml:space="preserve">'1', </v>
      </c>
      <c r="F135" t="str">
        <f t="shared" si="72"/>
        <v xml:space="preserve">'7', </v>
      </c>
      <c r="G135" t="str">
        <f t="shared" si="72"/>
        <v xml:space="preserve">'100', </v>
      </c>
      <c r="H135" t="str">
        <f t="shared" si="72"/>
        <v xml:space="preserve">'1', </v>
      </c>
      <c r="I135" t="str">
        <f t="shared" si="72"/>
        <v xml:space="preserve">'1', </v>
      </c>
      <c r="J135" t="str">
        <f t="shared" si="72"/>
        <v xml:space="preserve">'2', </v>
      </c>
      <c r="K135" t="str">
        <f t="shared" si="72"/>
        <v xml:space="preserve">'40', </v>
      </c>
      <c r="L135" t="str">
        <f t="shared" si="72"/>
        <v xml:space="preserve">'45', </v>
      </c>
      <c r="M135" t="str">
        <f t="shared" si="72"/>
        <v xml:space="preserve">'0', </v>
      </c>
      <c r="N135" t="str">
        <f t="shared" si="72"/>
        <v xml:space="preserve">'0', </v>
      </c>
      <c r="O135" t="str">
        <f>CONCATENATE("'",O130,"');")</f>
        <v>'0');</v>
      </c>
      <c r="P135" t="s">
        <v>391</v>
      </c>
      <c r="Q135" t="str">
        <f>CONCATENATE($P$113,A135,B135,H135,I135,J135,K135,L135,M135,N135,O135)</f>
        <v>INSERT INTO `TrainningCost`(`ID_Unit`, `Unit`, `Range`, `Speed`, `MightBonus`, `Storage`, `FoodCost`, `WoodCost`, `StoneCost`, `MetalCost`) VALUES ('26', 'Buffaloman', '1', '1', '2', '40', '45', '0', '0', '0');</v>
      </c>
    </row>
    <row r="136" spans="1:17" x14ac:dyDescent="0.25">
      <c r="A136" t="str">
        <f t="shared" ref="A136:N136" si="73">CONCATENATE("'",A131,"', ")</f>
        <v xml:space="preserve">'27', </v>
      </c>
      <c r="B136" t="str">
        <f t="shared" si="73"/>
        <v xml:space="preserve">'Horseman', </v>
      </c>
      <c r="C136" t="str">
        <f t="shared" si="73"/>
        <v xml:space="preserve">'Kỵ sĩ', </v>
      </c>
      <c r="D136" t="str">
        <f t="shared" si="73"/>
        <v xml:space="preserve">'4', </v>
      </c>
      <c r="E136" t="str">
        <f t="shared" si="73"/>
        <v xml:space="preserve">'2', </v>
      </c>
      <c r="F136" t="str">
        <f t="shared" si="73"/>
        <v xml:space="preserve">'10', </v>
      </c>
      <c r="G136" t="str">
        <f t="shared" si="73"/>
        <v xml:space="preserve">'140', </v>
      </c>
      <c r="H136" t="str">
        <f t="shared" si="73"/>
        <v xml:space="preserve">'1', </v>
      </c>
      <c r="I136" t="str">
        <f t="shared" si="73"/>
        <v xml:space="preserve">'1', </v>
      </c>
      <c r="J136" t="str">
        <f t="shared" si="73"/>
        <v xml:space="preserve">'8', </v>
      </c>
      <c r="K136" t="str">
        <f t="shared" si="73"/>
        <v xml:space="preserve">'74', </v>
      </c>
      <c r="L136" t="str">
        <f t="shared" si="73"/>
        <v xml:space="preserve">'90', </v>
      </c>
      <c r="M136" t="str">
        <f t="shared" si="73"/>
        <v xml:space="preserve">'120', </v>
      </c>
      <c r="N136" t="str">
        <f t="shared" si="73"/>
        <v xml:space="preserve">'0', </v>
      </c>
      <c r="O136" t="str">
        <f>CONCATENATE("'",O131,"');")</f>
        <v>'0');</v>
      </c>
      <c r="Q136" t="str">
        <f t="shared" ref="Q136:Q138" si="74">CONCATENATE($P$113,A136,B136,H136,I136,J136,K136,L136,M136,N136,O136)</f>
        <v>INSERT INTO `TrainningCost`(`ID_Unit`, `Unit`, `Range`, `Speed`, `MightBonus`, `Storage`, `FoodCost`, `WoodCost`, `StoneCost`, `MetalCost`) VALUES ('27', 'Horseman', '1', '1', '8', '74', '90', '120', '0', '0');</v>
      </c>
    </row>
    <row r="137" spans="1:17" x14ac:dyDescent="0.25">
      <c r="A137" t="str">
        <f t="shared" ref="A137:N137" si="75">CONCATENATE("'",A132,"', ")</f>
        <v xml:space="preserve">'28', </v>
      </c>
      <c r="B137" t="str">
        <f t="shared" si="75"/>
        <v xml:space="preserve">'War Elephant', </v>
      </c>
      <c r="C137" t="str">
        <f t="shared" si="75"/>
        <v xml:space="preserve">'Chiến tượng', </v>
      </c>
      <c r="D137" t="str">
        <f t="shared" si="75"/>
        <v xml:space="preserve">'6', </v>
      </c>
      <c r="E137" t="str">
        <f t="shared" si="75"/>
        <v xml:space="preserve">'3', </v>
      </c>
      <c r="F137" t="str">
        <f t="shared" si="75"/>
        <v xml:space="preserve">'15', </v>
      </c>
      <c r="G137" t="str">
        <f t="shared" si="75"/>
        <v xml:space="preserve">'300', </v>
      </c>
      <c r="H137" t="str">
        <f t="shared" si="75"/>
        <v xml:space="preserve">'1', </v>
      </c>
      <c r="I137" t="str">
        <f t="shared" si="75"/>
        <v xml:space="preserve">'1', </v>
      </c>
      <c r="J137" t="str">
        <f t="shared" si="75"/>
        <v xml:space="preserve">'24', </v>
      </c>
      <c r="K137" t="str">
        <f t="shared" si="75"/>
        <v xml:space="preserve">'138', </v>
      </c>
      <c r="L137" t="str">
        <f t="shared" si="75"/>
        <v xml:space="preserve">'180', </v>
      </c>
      <c r="M137" t="str">
        <f t="shared" si="75"/>
        <v xml:space="preserve">'220', </v>
      </c>
      <c r="N137" t="str">
        <f t="shared" si="75"/>
        <v xml:space="preserve">'240', </v>
      </c>
      <c r="O137" t="str">
        <f>CONCATENATE("'",O132,"');")</f>
        <v>'0');</v>
      </c>
      <c r="Q137" t="str">
        <f t="shared" si="74"/>
        <v>INSERT INTO `TrainningCost`(`ID_Unit`, `Unit`, `Range`, `Speed`, `MightBonus`, `Storage`, `FoodCost`, `WoodCost`, `StoneCost`, `MetalCost`) VALUES ('28', 'War Elephant', '1', '1', '24', '138', '180', '220', '240', '0');</v>
      </c>
    </row>
    <row r="138" spans="1:17" x14ac:dyDescent="0.25">
      <c r="A138" t="str">
        <f t="shared" ref="A138:N138" si="76">CONCATENATE("'",A133,"', ")</f>
        <v xml:space="preserve">'29', </v>
      </c>
      <c r="B138" t="str">
        <f t="shared" si="76"/>
        <v xml:space="preserve">'War Stormer', </v>
      </c>
      <c r="C138" t="str">
        <f t="shared" si="76"/>
        <v xml:space="preserve">'Chiến xa', </v>
      </c>
      <c r="D138" t="str">
        <f t="shared" si="76"/>
        <v xml:space="preserve">'8', </v>
      </c>
      <c r="E138" t="str">
        <f t="shared" si="76"/>
        <v xml:space="preserve">'4', </v>
      </c>
      <c r="F138" t="str">
        <f t="shared" si="76"/>
        <v xml:space="preserve">'20', </v>
      </c>
      <c r="G138" t="str">
        <f t="shared" si="76"/>
        <v xml:space="preserve">'600', </v>
      </c>
      <c r="H138" t="str">
        <f t="shared" si="76"/>
        <v xml:space="preserve">'1', </v>
      </c>
      <c r="I138" t="str">
        <f t="shared" si="76"/>
        <v xml:space="preserve">'1', </v>
      </c>
      <c r="J138" t="str">
        <f t="shared" si="76"/>
        <v xml:space="preserve">'120', </v>
      </c>
      <c r="K138" t="str">
        <f t="shared" si="76"/>
        <v xml:space="preserve">'152', </v>
      </c>
      <c r="L138" t="str">
        <f t="shared" si="76"/>
        <v xml:space="preserve">'900', </v>
      </c>
      <c r="M138" t="str">
        <f t="shared" si="76"/>
        <v xml:space="preserve">'900', </v>
      </c>
      <c r="N138" t="str">
        <f t="shared" si="76"/>
        <v xml:space="preserve">'1000', </v>
      </c>
      <c r="O138" t="str">
        <f>CONCATENATE("'",O133,"');")</f>
        <v>'1200');</v>
      </c>
      <c r="Q138" t="str">
        <f t="shared" si="74"/>
        <v>INSERT INTO `TrainningCost`(`ID_Unit`, `Unit`, `Range`, `Speed`, `MightBonus`, `Storage`, `FoodCost`, `WoodCost`, `StoneCost`, `MetalCost`) VALUES ('29', 'War Stormer', '1', '1', '120', '152', '900', '900', '1000', '1200');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376</v>
      </c>
      <c r="C29">
        <v>0</v>
      </c>
    </row>
    <row r="30" spans="1:3" x14ac:dyDescent="0.25">
      <c r="A30">
        <v>29</v>
      </c>
      <c r="B30" t="s">
        <v>378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sqref="A1:I1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4" t="s">
        <v>27</v>
      </c>
      <c r="B1" s="135"/>
      <c r="C1" s="135"/>
      <c r="D1" s="135"/>
      <c r="E1" s="135"/>
      <c r="F1" s="135"/>
      <c r="G1" s="135"/>
      <c r="H1" s="135"/>
      <c r="I1" s="136"/>
      <c r="J1" s="127"/>
      <c r="K1" s="127"/>
      <c r="M1" s="137" t="s">
        <v>67</v>
      </c>
      <c r="N1" s="137"/>
      <c r="O1" s="137"/>
      <c r="P1" s="137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`infantry` SET `MightBonus`='85' WHERE `Level`='1';</v>
      </c>
      <c r="O10" t="str">
        <f t="shared" ref="O10:U10" si="0">CONCATENATE($M$9,C$9,$M$10,C10,$M$11,$A10,$M$12)</f>
        <v>UPDATE `infantry` SET `FoodCost`='1520' WHERE `Level`='1';</v>
      </c>
      <c r="P10" t="str">
        <f t="shared" si="0"/>
        <v>UPDATE `infantry` SET `WoodCost`='1230' WHERE `Level`='1';</v>
      </c>
      <c r="Q10" t="str">
        <f t="shared" si="0"/>
        <v>UPDATE `infantry` SET `StoneCost`='940' WHERE `Level`='1';</v>
      </c>
      <c r="R10" t="str">
        <f t="shared" si="0"/>
        <v>UPDATE `infantry` SET `MetalCost`='520' WHERE `Level`='1';</v>
      </c>
      <c r="S10" t="str">
        <f t="shared" si="0"/>
        <v>UPDATE `infantry` SET `TimeMin`='03m:00' WHERE `Level`='1';</v>
      </c>
      <c r="T10" t="str">
        <f t="shared" si="0"/>
        <v>UPDATE `infantry` SET `TimeInt`='180' WHERE `Level`='1';</v>
      </c>
      <c r="U10" t="str">
        <f t="shared" si="0"/>
        <v>UPDATE `infantry` SET `Required`='' WHERE `Level`='1';</v>
      </c>
      <c r="V10" t="str">
        <f>CONCATENATE($M$9,J$9,$M$10,J10,$M$11,$A10,$M$12)</f>
        <v>UPDATE `infantry` SET `Unlock`='' WHERE `Level`='1';</v>
      </c>
      <c r="W10" t="str">
        <f t="shared" ref="W10:W29" si="1">CONCATENATE($M$9,K$9,$M$10,K10,$M$11,$A10,$M$12)</f>
        <v>UPDATE `infantry`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2">CONCATENATE($M$9,B$9,$M$10,B11,$M$11,$A11,$M$12)</f>
        <v>UPDATE `infantry` SET `MightBonus`='128' WHERE `Level`='2';</v>
      </c>
      <c r="O11" t="str">
        <f t="shared" ref="O11:O29" si="3">CONCATENATE($M$9,C$9,$M$10,C11,$M$11,$A11,$M$12)</f>
        <v>UPDATE `infantry` SET `FoodCost`='2280' WHERE `Level`='2';</v>
      </c>
      <c r="P11" t="str">
        <f t="shared" ref="P11:P29" si="4">CONCATENATE($M$9,D$9,$M$10,D11,$M$11,$A11,$M$12)</f>
        <v>UPDATE `infantry` SET `WoodCost`='1845' WHERE `Level`='2';</v>
      </c>
      <c r="Q11" t="str">
        <f t="shared" ref="Q11:Q29" si="5">CONCATENATE($M$9,E$9,$M$10,E11,$M$11,$A11,$M$12)</f>
        <v>UPDATE `infantry` SET `StoneCost`='1410' WHERE `Level`='2';</v>
      </c>
      <c r="R11" t="str">
        <f t="shared" ref="R11:R29" si="6">CONCATENATE($M$9,F$9,$M$10,F11,$M$11,$A11,$M$12)</f>
        <v>UPDATE `infantry` SET `MetalCost`='830' WHERE `Level`='2';</v>
      </c>
      <c r="S11" t="str">
        <f t="shared" ref="S11:S29" si="7">CONCATENATE($M$9,G$9,$M$10,G11,$M$11,$A11,$M$12)</f>
        <v>UPDATE `infantry` SET `TimeMin`='04m:30' WHERE `Level`='2';</v>
      </c>
      <c r="T11" t="str">
        <f t="shared" ref="T11:T29" si="8">CONCATENATE($M$9,H$9,$M$10,H11,$M$11,$A11,$M$12)</f>
        <v>UPDATE `infantry` SET `TimeInt`='270' WHERE `Level`='2';</v>
      </c>
      <c r="U11" t="str">
        <f t="shared" ref="U11:U29" si="9">CONCATENATE($M$9,I$9,$M$10,I11,$M$11,$A11,$M$12)</f>
        <v>UPDATE `infantry` SET `Required`='' WHERE `Level`='2';</v>
      </c>
      <c r="V11" t="str">
        <f t="shared" ref="V11:V29" si="10">CONCATENATE($M$9,J$9,$M$10,J11,$M$11,$A11,$M$12)</f>
        <v>UPDATE `infantry` SET `Unlock`='Solider' WHERE `Level`='2';</v>
      </c>
      <c r="W11" t="str">
        <f t="shared" si="1"/>
        <v>UPDATE `infantry`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2"/>
        <v>UPDATE `infantry` SET `MightBonus`='192' WHERE `Level`='3';</v>
      </c>
      <c r="O12" t="str">
        <f t="shared" si="3"/>
        <v>UPDATE `infantry` SET `FoodCost`='3430' WHERE `Level`='3';</v>
      </c>
      <c r="P12" t="str">
        <f t="shared" si="4"/>
        <v>UPDATE `infantry` SET `WoodCost`='2768' WHERE `Level`='3';</v>
      </c>
      <c r="Q12" t="str">
        <f t="shared" si="5"/>
        <v>UPDATE `infantry` SET `StoneCost`='2115' WHERE `Level`='3';</v>
      </c>
      <c r="R12" t="str">
        <f t="shared" si="6"/>
        <v>UPDATE `infantry` SET `MetalCost`='1245' WHERE `Level`='3';</v>
      </c>
      <c r="S12" t="str">
        <f t="shared" si="7"/>
        <v>UPDATE `infantry` SET `TimeMin`='06m:45' WHERE `Level`='3';</v>
      </c>
      <c r="T12" t="str">
        <f t="shared" si="8"/>
        <v>UPDATE `infantry` SET `TimeInt`='405' WHERE `Level`='3';</v>
      </c>
      <c r="U12" t="str">
        <f t="shared" si="9"/>
        <v>UPDATE `infantry` SET `Required`='' WHERE `Level`='3';</v>
      </c>
      <c r="V12" t="str">
        <f t="shared" si="10"/>
        <v>UPDATE `infantry` SET `Unlock`='' WHERE `Level`='3';</v>
      </c>
      <c r="W12" t="str">
        <f t="shared" si="1"/>
        <v>UPDATE `infantry`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2"/>
        <v>UPDATE `infantry` SET `MightBonus`='383' WHERE `Level`='4';</v>
      </c>
      <c r="O13" t="str">
        <f t="shared" si="3"/>
        <v>UPDATE `infantry` SET `FoodCost`='6860' WHERE `Level`='4';</v>
      </c>
      <c r="P13" t="str">
        <f t="shared" si="4"/>
        <v>UPDATE `infantry` SET `WoodCost`='5536' WHERE `Level`='4';</v>
      </c>
      <c r="Q13" t="str">
        <f t="shared" si="5"/>
        <v>UPDATE `infantry` SET `StoneCost`='4230' WHERE `Level`='4';</v>
      </c>
      <c r="R13" t="str">
        <f t="shared" si="6"/>
        <v>UPDATE `infantry` SET `MetalCost`='2490' WHERE `Level`='4';</v>
      </c>
      <c r="S13" t="str">
        <f t="shared" si="7"/>
        <v>UPDATE `infantry` SET `TimeMin`='13m:30' WHERE `Level`='4';</v>
      </c>
      <c r="T13" t="str">
        <f t="shared" si="8"/>
        <v>UPDATE `infantry` SET `TimeInt`='810' WHERE `Level`='4';</v>
      </c>
      <c r="U13" t="str">
        <f t="shared" si="9"/>
        <v>UPDATE `infantry` SET `Required`='' WHERE `Level`='4';</v>
      </c>
      <c r="V13" t="str">
        <f t="shared" si="10"/>
        <v>UPDATE `infantry` SET `Unlock`='' WHERE `Level`='4';</v>
      </c>
      <c r="W13" t="str">
        <f t="shared" si="1"/>
        <v>UPDATE `infantry`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2"/>
        <v>UPDATE `infantry` SET `MightBonus`='574' WHERE `Level`='5';</v>
      </c>
      <c r="O14" t="str">
        <f t="shared" si="3"/>
        <v>UPDATE `infantry` SET `FoodCost`='10290' WHERE `Level`='5';</v>
      </c>
      <c r="P14" t="str">
        <f t="shared" si="4"/>
        <v>UPDATE `infantry` SET `WoodCost`='8304' WHERE `Level`='5';</v>
      </c>
      <c r="Q14" t="str">
        <f t="shared" si="5"/>
        <v>UPDATE `infantry` SET `StoneCost`='6345' WHERE `Level`='5';</v>
      </c>
      <c r="R14" t="str">
        <f t="shared" si="6"/>
        <v>UPDATE `infantry` SET `MetalCost`='3735' WHERE `Level`='5';</v>
      </c>
      <c r="S14" t="str">
        <f t="shared" si="7"/>
        <v>UPDATE `infantry` SET `TimeMin`='20m:15' WHERE `Level`='5';</v>
      </c>
      <c r="T14" t="str">
        <f t="shared" si="8"/>
        <v>UPDATE `infantry` SET `TimeInt`='1215' WHERE `Level`='5';</v>
      </c>
      <c r="U14" t="str">
        <f t="shared" si="9"/>
        <v>UPDATE `infantry` SET `Required`='' WHERE `Level`='5';</v>
      </c>
      <c r="V14" t="str">
        <f t="shared" si="10"/>
        <v>UPDATE `infantry` SET `Unlock`='Trained Solider' WHERE `Level`='5';</v>
      </c>
      <c r="W14" t="str">
        <f t="shared" si="1"/>
        <v>UPDATE `infantry`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2"/>
        <v>UPDATE `infantry` SET `MightBonus`='1148' WHERE `Level`='6';</v>
      </c>
      <c r="O15" t="str">
        <f t="shared" si="3"/>
        <v>UPDATE `infantry` SET `FoodCost`='20580' WHERE `Level`='6';</v>
      </c>
      <c r="P15" t="str">
        <f t="shared" si="4"/>
        <v>UPDATE `infantry` SET `WoodCost`='16608' WHERE `Level`='6';</v>
      </c>
      <c r="Q15" t="str">
        <f t="shared" si="5"/>
        <v>UPDATE `infantry` SET `StoneCost`='12690' WHERE `Level`='6';</v>
      </c>
      <c r="R15" t="str">
        <f t="shared" si="6"/>
        <v>UPDATE `infantry` SET `MetalCost`='7490' WHERE `Level`='6';</v>
      </c>
      <c r="S15" t="str">
        <f t="shared" si="7"/>
        <v>UPDATE `infantry` SET `TimeMin`='40m:30' WHERE `Level`='6';</v>
      </c>
      <c r="T15" t="str">
        <f t="shared" si="8"/>
        <v>UPDATE `infantry` SET `TimeInt`='2430' WHERE `Level`='6';</v>
      </c>
      <c r="U15" t="str">
        <f t="shared" si="9"/>
        <v>UPDATE `infantry` SET `Required`='' WHERE `Level`='6';</v>
      </c>
      <c r="V15" t="str">
        <f t="shared" si="10"/>
        <v>UPDATE `infantry` SET `Unlock`='' WHERE `Level`='6';</v>
      </c>
      <c r="W15" t="str">
        <f t="shared" si="1"/>
        <v>UPDATE `infantry`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2"/>
        <v>UPDATE `infantry` SET `MightBonus`='1722' WHERE `Level`='7';</v>
      </c>
      <c r="O16" t="str">
        <f t="shared" si="3"/>
        <v>UPDATE `infantry` SET `FoodCost`='30870' WHERE `Level`='7';</v>
      </c>
      <c r="P16" t="str">
        <f t="shared" si="4"/>
        <v>UPDATE `infantry` SET `WoodCost`='24912' WHERE `Level`='7';</v>
      </c>
      <c r="Q16" t="str">
        <f t="shared" si="5"/>
        <v>UPDATE `infantry` SET `StoneCost`='19035' WHERE `Level`='7';</v>
      </c>
      <c r="R16" t="str">
        <f t="shared" si="6"/>
        <v>UPDATE `infantry` SET `MetalCost`='11235' WHERE `Level`='7';</v>
      </c>
      <c r="S16" t="str">
        <f t="shared" si="7"/>
        <v>UPDATE `infantry` SET `TimeMin`='1h:00m:45' WHERE `Level`='7';</v>
      </c>
      <c r="T16" t="str">
        <f t="shared" si="8"/>
        <v>UPDATE `infantry` SET `TimeInt`='3645' WHERE `Level`='7';</v>
      </c>
      <c r="U16" t="str">
        <f t="shared" si="9"/>
        <v>UPDATE `infantry` SET `Required`='' WHERE `Level`='7';</v>
      </c>
      <c r="V16" t="str">
        <f t="shared" si="10"/>
        <v>UPDATE `infantry` SET `Unlock`='' WHERE `Level`='7';</v>
      </c>
      <c r="W16" t="str">
        <f t="shared" si="1"/>
        <v>UPDATE `infantry`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2"/>
        <v>UPDATE `infantry` SET `MightBonus`='3443' WHERE `Level`='8';</v>
      </c>
      <c r="O17" t="str">
        <f t="shared" si="3"/>
        <v>UPDATE `infantry` SET `FoodCost`='61740' WHERE `Level`='8';</v>
      </c>
      <c r="P17" t="str">
        <f t="shared" si="4"/>
        <v>UPDATE `infantry` SET `WoodCost`='49824' WHERE `Level`='8';</v>
      </c>
      <c r="Q17" t="str">
        <f t="shared" si="5"/>
        <v>UPDATE `infantry` SET `StoneCost`='38070' WHERE `Level`='8';</v>
      </c>
      <c r="R17" t="str">
        <f t="shared" si="6"/>
        <v>UPDATE `infantry` SET `MetalCost`='22470' WHERE `Level`='8';</v>
      </c>
      <c r="S17" t="str">
        <f t="shared" si="7"/>
        <v>UPDATE `infantry` SET `TimeMin`='2h:01m:30' WHERE `Level`='8';</v>
      </c>
      <c r="T17" t="str">
        <f t="shared" si="8"/>
        <v>UPDATE `infantry` SET `TimeInt`='7290' WHERE `Level`='8';</v>
      </c>
      <c r="U17" t="str">
        <f t="shared" si="9"/>
        <v>UPDATE `infantry` SET `Required`='' WHERE `Level`='8';</v>
      </c>
      <c r="V17" t="str">
        <f t="shared" si="10"/>
        <v>UPDATE `infantry` SET `Unlock`='' WHERE `Level`='8';</v>
      </c>
      <c r="W17" t="str">
        <f t="shared" si="1"/>
        <v>UPDATE `infantry`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2"/>
        <v>UPDATE `infantry` SET `MightBonus`='5164' WHERE `Level`='9';</v>
      </c>
      <c r="O18" t="str">
        <f t="shared" si="3"/>
        <v>UPDATE `infantry` SET `FoodCost`='92610' WHERE `Level`='9';</v>
      </c>
      <c r="P18" t="str">
        <f t="shared" si="4"/>
        <v>UPDATE `infantry` SET `WoodCost`='74736' WHERE `Level`='9';</v>
      </c>
      <c r="Q18" t="str">
        <f t="shared" si="5"/>
        <v>UPDATE `infantry` SET `StoneCost`='57105' WHERE `Level`='9';</v>
      </c>
      <c r="R18" t="str">
        <f t="shared" si="6"/>
        <v>UPDATE `infantry` SET `MetalCost`='33705' WHERE `Level`='9';</v>
      </c>
      <c r="S18" t="str">
        <f t="shared" si="7"/>
        <v>UPDATE `infantry` SET `TimeMin`='3h:02m:15' WHERE `Level`='9';</v>
      </c>
      <c r="T18" t="str">
        <f t="shared" si="8"/>
        <v>UPDATE `infantry` SET `TimeInt`='10935' WHERE `Level`='9';</v>
      </c>
      <c r="U18" t="str">
        <f t="shared" si="9"/>
        <v>UPDATE `infantry` SET `Required`='' WHERE `Level`='9';</v>
      </c>
      <c r="V18" t="str">
        <f t="shared" si="10"/>
        <v>UPDATE `infantry` SET `Unlock`='' WHERE `Level`='9';</v>
      </c>
      <c r="W18" t="str">
        <f t="shared" si="1"/>
        <v>UPDATE `infantry`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2"/>
        <v>UPDATE `infantry` SET `MightBonus`='12910' WHERE `Level`='10';</v>
      </c>
      <c r="O19" t="str">
        <f t="shared" si="3"/>
        <v>UPDATE `infantry` SET `FoodCost`='231530' WHERE `Level`='10';</v>
      </c>
      <c r="P19" t="str">
        <f t="shared" si="4"/>
        <v>UPDATE `infantry` SET `WoodCost`='186845' WHERE `Level`='10';</v>
      </c>
      <c r="Q19" t="str">
        <f t="shared" si="5"/>
        <v>UPDATE `infantry` SET `StoneCost`='142835' WHERE `Level`='10';</v>
      </c>
      <c r="R19" t="str">
        <f t="shared" si="6"/>
        <v>UPDATE `infantry` SET `MetalCost`='84274' WHERE `Level`='10';</v>
      </c>
      <c r="S19" t="str">
        <f t="shared" si="7"/>
        <v>UPDATE `infantry` SET `TimeMin`='7h:35m:38' WHERE `Level`='10';</v>
      </c>
      <c r="T19" t="str">
        <f t="shared" si="8"/>
        <v>UPDATE `infantry` SET `TimeInt`='27338' WHERE `Level`='10';</v>
      </c>
      <c r="U19" t="str">
        <f t="shared" si="9"/>
        <v>UPDATE `infantry` SET `Required`='Farm Lv10' WHERE `Level`='10';</v>
      </c>
      <c r="V19" t="str">
        <f t="shared" si="10"/>
        <v>UPDATE `infantry` SET `Unlock`='Forbidden Guard' WHERE `Level`='10';</v>
      </c>
      <c r="W19" t="str">
        <f t="shared" si="1"/>
        <v>UPDATE `infantry`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2"/>
        <v>UPDATE `infantry` SET `MightBonus`='19365' WHERE `Level`='11';</v>
      </c>
      <c r="O20" t="str">
        <f t="shared" si="3"/>
        <v>UPDATE `infantry` SET `FoodCost`='347295' WHERE `Level`='11';</v>
      </c>
      <c r="P20" t="str">
        <f t="shared" si="4"/>
        <v>UPDATE `infantry` SET `WoodCost`='280267' WHERE `Level`='11';</v>
      </c>
      <c r="Q20" t="str">
        <f t="shared" si="5"/>
        <v>UPDATE `infantry` SET `StoneCost`='214252' WHERE `Level`='11';</v>
      </c>
      <c r="R20" t="str">
        <f t="shared" si="6"/>
        <v>UPDATE `infantry` SET `MetalCost`='126411' WHERE `Level`='11';</v>
      </c>
      <c r="S20" t="str">
        <f t="shared" si="7"/>
        <v>UPDATE `infantry` SET `TimeMin`='11h:23m:27' WHERE `Level`='11';</v>
      </c>
      <c r="T20" t="str">
        <f t="shared" si="8"/>
        <v>UPDATE `infantry` SET `TimeInt`='41007' WHERE `Level`='11';</v>
      </c>
      <c r="U20" t="str">
        <f t="shared" si="9"/>
        <v>UPDATE `infantry` SET `Required`='Farm Lv11' WHERE `Level`='11';</v>
      </c>
      <c r="V20" t="str">
        <f t="shared" si="10"/>
        <v>UPDATE `infantry` SET `Unlock`='' WHERE `Level`='11';</v>
      </c>
      <c r="W20" t="str">
        <f t="shared" si="1"/>
        <v>UPDATE `infantry`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2"/>
        <v>UPDATE `infantry` SET `MightBonus`='38729' WHERE `Level`='12';</v>
      </c>
      <c r="O21" t="str">
        <f t="shared" si="3"/>
        <v>UPDATE `infantry` SET `FoodCost`='694582' WHERE `Level`='12';</v>
      </c>
      <c r="P21" t="str">
        <f t="shared" si="4"/>
        <v>UPDATE `infantry` SET `WoodCost`='560500' WHERE `Level`='12';</v>
      </c>
      <c r="Q21" t="str">
        <f t="shared" si="5"/>
        <v>UPDATE `infantry` SET `StoneCost`='428499' WHERE `Level`='12';</v>
      </c>
      <c r="R21" t="str">
        <f t="shared" si="6"/>
        <v>UPDATE `infantry` SET `MetalCost`='252848' WHERE `Level`='12';</v>
      </c>
      <c r="S21" t="str">
        <f t="shared" si="7"/>
        <v>UPDATE `infantry` SET `TimeMin`='22h:46m:53' WHERE `Level`='12';</v>
      </c>
      <c r="T21" t="str">
        <f t="shared" si="8"/>
        <v>UPDATE `infantry` SET `TimeInt`='82013' WHERE `Level`='12';</v>
      </c>
      <c r="U21" t="str">
        <f t="shared" si="9"/>
        <v>UPDATE `infantry` SET `Required`='Farm Lv12' WHERE `Level`='12';</v>
      </c>
      <c r="V21" t="str">
        <f t="shared" si="10"/>
        <v>UPDATE `infantry` SET `Unlock`='' WHERE `Level`='12';</v>
      </c>
      <c r="W21" t="str">
        <f t="shared" si="1"/>
        <v>UPDATE `infantry`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2"/>
        <v>UPDATE `infantry` SET `MightBonus`='96821' WHERE `Level`='13';</v>
      </c>
      <c r="O22" t="str">
        <f t="shared" si="3"/>
        <v>UPDATE `infantry` SET `FoodCost`='1736450' WHERE `Level`='13';</v>
      </c>
      <c r="P22" t="str">
        <f t="shared" si="4"/>
        <v>UPDATE `infantry` SET `WoodCost`='1401246' WHERE `Level`='13';</v>
      </c>
      <c r="Q22" t="str">
        <f t="shared" si="5"/>
        <v>UPDATE `infantry` SET `StoneCost`='1071244' WHERE `Level`='13';</v>
      </c>
      <c r="R22" t="str">
        <f t="shared" si="6"/>
        <v>UPDATE `infantry` SET `MetalCost`='632109' WHERE `Level`='13';</v>
      </c>
      <c r="S22" t="str">
        <f t="shared" si="7"/>
        <v>UPDATE `infantry` SET `TimeMin`='2d 8h:57m:12' WHERE `Level`='13';</v>
      </c>
      <c r="T22" t="str">
        <f t="shared" si="8"/>
        <v>UPDATE `infantry` SET `TimeInt`='205032' WHERE `Level`='13';</v>
      </c>
      <c r="U22" t="str">
        <f t="shared" si="9"/>
        <v>UPDATE `infantry` SET `Required`='Farm Lv13' WHERE `Level`='13';</v>
      </c>
      <c r="V22" t="str">
        <f t="shared" si="10"/>
        <v>UPDATE `infantry` SET `Unlock`='' WHERE `Level`='13';</v>
      </c>
      <c r="W22" t="str">
        <f t="shared" si="1"/>
        <v>UPDATE `infantry`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2"/>
        <v>UPDATE `infantry` SET `MightBonus`='290462' WHERE `Level`='14';</v>
      </c>
      <c r="O23" t="str">
        <f t="shared" si="3"/>
        <v>UPDATE `infantry` SET `FoodCost`='5209335' WHERE `Level`='14';</v>
      </c>
      <c r="P23" t="str">
        <f t="shared" si="4"/>
        <v>UPDATE `infantry` SET `WoodCost`='4203716' WHERE `Level`='14';</v>
      </c>
      <c r="Q23" t="str">
        <f t="shared" si="5"/>
        <v>UPDATE `infantry` SET `StoneCost`='3213704' WHERE `Level`='14';</v>
      </c>
      <c r="R23" t="str">
        <f t="shared" si="6"/>
        <v>UPDATE `infantry` SET `MetalCost`='1896339' WHERE `Level`='14';</v>
      </c>
      <c r="S23" t="str">
        <f t="shared" si="7"/>
        <v>UPDATE `infantry` SET `TimeMin`='7d 2h:51m:34' WHERE `Level`='14';</v>
      </c>
      <c r="T23" t="str">
        <f t="shared" si="8"/>
        <v>UPDATE `infantry` SET `TimeInt`='615094' WHERE `Level`='14';</v>
      </c>
      <c r="U23" t="str">
        <f t="shared" si="9"/>
        <v>UPDATE `infantry` SET `Required`='Farm Lv14' WHERE `Level`='14';</v>
      </c>
      <c r="V23" t="str">
        <f t="shared" si="10"/>
        <v>UPDATE `infantry` SET `Unlock`='' WHERE `Level`='14';</v>
      </c>
      <c r="W23" t="str">
        <f t="shared" si="1"/>
        <v>UPDATE `infantry`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2"/>
        <v>UPDATE `infantry` SET `MightBonus`='580923' WHERE `Level`='15';</v>
      </c>
      <c r="O24" t="str">
        <f t="shared" si="3"/>
        <v>UPDATE `infantry` SET `FoodCost`='10418670' WHERE `Level`='15';</v>
      </c>
      <c r="P24" t="str">
        <f t="shared" si="4"/>
        <v>UPDATE `infantry` SET `WoodCost`='8407402' WHERE `Level`='15';</v>
      </c>
      <c r="Q24" t="str">
        <f t="shared" si="5"/>
        <v>UPDATE `infantry` SET `StoneCost`='6427348' WHERE `Level`='15';</v>
      </c>
      <c r="R24" t="str">
        <f t="shared" si="6"/>
        <v>UPDATE `infantry` SET `MetalCost`='3792698' WHERE `Level`='15';</v>
      </c>
      <c r="S24" t="str">
        <f t="shared" si="7"/>
        <v>UPDATE `infantry` SET `TimeMin`='14d 5h:43m:08' WHERE `Level`='15';</v>
      </c>
      <c r="T24" t="str">
        <f t="shared" si="8"/>
        <v>UPDATE `infantry` SET `TimeInt`='1230188' WHERE `Level`='15';</v>
      </c>
      <c r="U24" t="str">
        <f t="shared" si="9"/>
        <v>UPDATE `infantry` SET `Required`='Farm Lv15' WHERE `Level`='15';</v>
      </c>
      <c r="V24" t="str">
        <f t="shared" si="10"/>
        <v>UPDATE `infantry` SET `Unlock`='' WHERE `Level`='15';</v>
      </c>
      <c r="W24" t="str">
        <f t="shared" si="1"/>
        <v>UPDATE `infantry`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2"/>
        <v>UPDATE `infantry` SET `MightBonus`='871384' WHERE `Level`='16';</v>
      </c>
      <c r="O25" t="str">
        <f t="shared" si="3"/>
        <v>UPDATE `infantry` SET `FoodCost`='15628006' WHERE `Level`='16';</v>
      </c>
      <c r="P25" t="str">
        <f t="shared" si="4"/>
        <v>UPDATE `infantry` SET `WoodCost`='12611078' WHERE `Level`='16';</v>
      </c>
      <c r="Q25" t="str">
        <f t="shared" si="5"/>
        <v>UPDATE `infantry` SET `StoneCost`='9641022' WHERE `Level`='16';</v>
      </c>
      <c r="R25" t="str">
        <f t="shared" si="6"/>
        <v>UPDATE `infantry` SET `MetalCost`='5689047' WHERE `Level`='16';</v>
      </c>
      <c r="S25" t="str">
        <f t="shared" si="7"/>
        <v>UPDATE `infantry` SET `TimeMin`='21d 8h:34m:42' WHERE `Level`='16';</v>
      </c>
      <c r="T25" t="str">
        <f t="shared" si="8"/>
        <v>UPDATE `infantry` SET `TimeInt`='1845282' WHERE `Level`='16';</v>
      </c>
      <c r="U25" t="str">
        <f t="shared" si="9"/>
        <v>UPDATE `infantry` SET `Required`='Farm Lv16' WHERE `Level`='16';</v>
      </c>
      <c r="V25" t="str">
        <f t="shared" si="10"/>
        <v>UPDATE `infantry` SET `Unlock`='' WHERE `Level`='16';</v>
      </c>
      <c r="W25" t="str">
        <f t="shared" si="1"/>
        <v>UPDATE `infantry`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2"/>
        <v>UPDATE `infantry` SET `MightBonus`='1742766' WHERE `Level`='17';</v>
      </c>
      <c r="O26" t="str">
        <f t="shared" si="3"/>
        <v>UPDATE `infantry` SET `FoodCost`='31256003' WHERE `Level`='17';</v>
      </c>
      <c r="P26" t="str">
        <f t="shared" si="4"/>
        <v>UPDATE `infantry` SET `WoodCost`='25222149' WHERE `Level`='17';</v>
      </c>
      <c r="Q26" t="str">
        <f t="shared" si="5"/>
        <v>UPDATE `infantry` SET `StoneCost`='19282040' WHERE `Level`='17';</v>
      </c>
      <c r="R26" t="str">
        <f t="shared" si="6"/>
        <v>UPDATE `infantry` SET `MetalCost`='11378092' WHERE `Level`='17';</v>
      </c>
      <c r="S26" t="str">
        <f t="shared" si="7"/>
        <v>UPDATE `infantry` SET `TimeMin`='42d 17h:9m:23' WHERE `Level`='17';</v>
      </c>
      <c r="T26" t="str">
        <f t="shared" si="8"/>
        <v>UPDATE `infantry` SET `TimeInt`='3690563' WHERE `Level`='17';</v>
      </c>
      <c r="U26" t="str">
        <f t="shared" si="9"/>
        <v>UPDATE `infantry` SET `Required`='Farm Lv17' WHERE `Level`='17';</v>
      </c>
      <c r="V26" t="str">
        <f t="shared" si="10"/>
        <v>UPDATE `infantry` SET `Unlock`='' WHERE `Level`='17';</v>
      </c>
      <c r="W26" t="str">
        <f t="shared" si="1"/>
        <v>UPDATE `infantry`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2"/>
        <v>UPDATE `infantry` SET `MightBonus`='2614149' WHERE `Level`='18';</v>
      </c>
      <c r="O27" t="str">
        <f t="shared" si="3"/>
        <v>UPDATE `infantry` SET `FoodCost`='46883801' WHERE `Level`='18';</v>
      </c>
      <c r="P27" t="str">
        <f t="shared" si="4"/>
        <v>UPDATE `infantry` SET `WoodCost`='37833221' WHERE `Level`='18';</v>
      </c>
      <c r="Q27" t="str">
        <f t="shared" si="5"/>
        <v>UPDATE `infantry` SET `StoneCost`='28923307' WHERE `Level`='18';</v>
      </c>
      <c r="R27" t="str">
        <f t="shared" si="6"/>
        <v>UPDATE `infantry` SET `MetalCost`='17067116' WHERE `Level`='18';</v>
      </c>
      <c r="S27" t="str">
        <f t="shared" si="7"/>
        <v>UPDATE `infantry` SET `TimeMin`='64d 1h:44m:4' WHERE `Level`='18';</v>
      </c>
      <c r="T27" t="str">
        <f t="shared" si="8"/>
        <v>UPDATE `infantry` SET `TimeInt`='5535844' WHERE `Level`='18';</v>
      </c>
      <c r="U27" t="str">
        <f t="shared" si="9"/>
        <v>UPDATE `infantry` SET `Required`='Farm Lv18' WHERE `Level`='18';</v>
      </c>
      <c r="V27" t="str">
        <f t="shared" si="10"/>
        <v>UPDATE `infantry` SET `Unlock`='' WHERE `Level`='18';</v>
      </c>
      <c r="W27" t="str">
        <f t="shared" si="1"/>
        <v>UPDATE `infantry`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2"/>
        <v>UPDATE `infantry` SET `MightBonus`='5228298' WHERE `Level`='19';</v>
      </c>
      <c r="O28" t="str">
        <f t="shared" si="3"/>
        <v>UPDATE `infantry` SET `FoodCost`='93767952' WHERE `Level`='19';</v>
      </c>
      <c r="P28" t="str">
        <f t="shared" si="4"/>
        <v>UPDATE `infantry` SET `WoodCost`='75665842' WHERE `Level`='19';</v>
      </c>
      <c r="Q28" t="str">
        <f t="shared" si="5"/>
        <v>UPDATE `infantry` SET `StoneCost`='57846814' WHERE `Level`='19';</v>
      </c>
      <c r="R28" t="str">
        <f t="shared" si="6"/>
        <v>UPDATE `infantry` SET `MetalCost`='34134273' WHERE `Level`='19';</v>
      </c>
      <c r="S28" t="str">
        <f t="shared" si="7"/>
        <v>UPDATE `infantry` SET `TimeMin`='128d 3h:28m:8' WHERE `Level`='19';</v>
      </c>
      <c r="T28" t="str">
        <f t="shared" si="8"/>
        <v>UPDATE `infantry` SET `TimeInt`='11071688' WHERE `Level`='19';</v>
      </c>
      <c r="U28" t="str">
        <f t="shared" si="9"/>
        <v>UPDATE `infantry` SET `Required`='Farm Lv19' WHERE `Level`='19';</v>
      </c>
      <c r="V28" t="str">
        <f t="shared" si="10"/>
        <v>UPDATE `infantry` SET `Unlock`='' WHERE `Level`='19';</v>
      </c>
      <c r="W28" t="str">
        <f t="shared" si="1"/>
        <v>UPDATE `infantry`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2"/>
        <v>UPDATE `infantry` SET `MightBonus`='0' WHERE `Level`='20';</v>
      </c>
      <c r="O29" t="str">
        <f t="shared" si="3"/>
        <v>UPDATE `infantry` SET `FoodCost`='0' WHERE `Level`='20';</v>
      </c>
      <c r="P29" t="str">
        <f t="shared" si="4"/>
        <v>UPDATE `infantry` SET `WoodCost`='0' WHERE `Level`='20';</v>
      </c>
      <c r="Q29" t="str">
        <f t="shared" si="5"/>
        <v>UPDATE `infantry` SET `StoneCost`='0' WHERE `Level`='20';</v>
      </c>
      <c r="R29" t="str">
        <f t="shared" si="6"/>
        <v>UPDATE `infantry` SET `MetalCost`='0' WHERE `Level`='20';</v>
      </c>
      <c r="S29" t="str">
        <f t="shared" si="7"/>
        <v>UPDATE `infantry` SET `TimeMin`='0' WHERE `Level`='20';</v>
      </c>
      <c r="T29" t="str">
        <f t="shared" si="8"/>
        <v>UPDATE `infantry` SET `TimeInt`='0' WHERE `Level`='20';</v>
      </c>
      <c r="U29" t="str">
        <f t="shared" si="9"/>
        <v>UPDATE `infantry` SET `Required`='' WHERE `Level`='20';</v>
      </c>
      <c r="V29" t="str">
        <f t="shared" si="10"/>
        <v>UPDATE `infantry` SET `Unlock`='Heroic' WHERE `Level`='20';</v>
      </c>
      <c r="W29" t="str">
        <f t="shared" si="1"/>
        <v>UPDATE `infantry` SET `Unlock_ID`='19'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241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90</v>
      </c>
      <c r="C35" s="120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1">CONCATENATE($Q$34,T$34,$Q$35,E35,$Q$36,$A35,$Q$37)</f>
        <v>UPDATE `solider` SET `Defend`='1.1' WHERE `Level`='1';</v>
      </c>
      <c r="U35" t="str">
        <f t="shared" si="11"/>
        <v>UPDATE `solider` SET `Health`='5.2' WHERE `Level`='1';</v>
      </c>
      <c r="V35" t="str">
        <f t="shared" si="11"/>
        <v>UPDATE `solider` SET `FoodCost`='1920' WHERE `Level`='1';</v>
      </c>
      <c r="W35" t="str">
        <f t="shared" si="11"/>
        <v>UPDATE `solider` SET `WoodCost`='3240' WHERE `Level`='1';</v>
      </c>
      <c r="X35" t="str">
        <f t="shared" si="11"/>
        <v>UPDATE `solider` SET `StoneCost`='1500' WHERE `Level`='1';</v>
      </c>
      <c r="Y35" t="str">
        <f t="shared" si="11"/>
        <v>UPDATE `solider` SET `MetalCost`='1840' WHERE `Level`='1';</v>
      </c>
      <c r="Z35" t="str">
        <f t="shared" ref="Z35:Z54" si="12">CONCATENATE($Q$34,Z$34,$Q$35,K35,$Q$36,$A35,$Q$37)</f>
        <v>UPDATE `solider` SET `TimeMin`='06m:00' WHERE `Level`='1';</v>
      </c>
      <c r="AA35" t="str">
        <f t="shared" si="11"/>
        <v>UPDATE `solider` SET `TimeInt`='360' WHERE `Level`='1';</v>
      </c>
      <c r="AB35" t="str">
        <f t="shared" si="11"/>
        <v>UPDATE `solider` SET `Required`='' WHERE `Level`='1';</v>
      </c>
      <c r="AC35" t="str">
        <f t="shared" si="11"/>
        <v>UPDATE `solider` SET `Required_ID`='0' WHERE `Level`='1';</v>
      </c>
      <c r="AD35" t="str">
        <f t="shared" si="11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3">CONCATENATE($Q$34,R$34,$Q$35,C36,$Q$36,$A36,$Q$37)</f>
        <v>UPDATE `solider` SET `MightBonus`='424' WHERE `Level`='2';</v>
      </c>
      <c r="S36" t="str">
        <f t="shared" ref="S36:S54" si="14">CONCATENATE($Q$34,S$34,$Q$35,D36,$Q$36,$A36,$Q$37)</f>
        <v>UPDATE `solider` SET `Attack`='2.3' WHERE `Level`='2';</v>
      </c>
      <c r="T36" t="str">
        <f t="shared" ref="T36:T54" si="15">CONCATENATE($Q$34,T$34,$Q$35,E36,$Q$36,$A36,$Q$37)</f>
        <v>UPDATE `solider` SET `Defend`='1.15' WHERE `Level`='2';</v>
      </c>
      <c r="U36" t="str">
        <f t="shared" ref="U36:U54" si="16">CONCATENATE($Q$34,U$34,$Q$35,F36,$Q$36,$A36,$Q$37)</f>
        <v>UPDATE `solider` SET `Health`='5.45' WHERE `Level`='2';</v>
      </c>
      <c r="V36" t="str">
        <f t="shared" ref="V36:V54" si="17">CONCATENATE($Q$34,V$34,$Q$35,G36,$Q$36,$A36,$Q$37)</f>
        <v>UPDATE `solider` SET `FoodCost`='4884' WHERE `Level`='2';</v>
      </c>
      <c r="W36" t="str">
        <f t="shared" ref="W36:W54" si="18">CONCATENATE($Q$34,W$34,$Q$35,H36,$Q$36,$A36,$Q$37)</f>
        <v>UPDATE `solider` SET `WoodCost`='6788' WHERE `Level`='2';</v>
      </c>
      <c r="X36" t="str">
        <f t="shared" ref="X36:X54" si="19">CONCATENATE($Q$34,X$34,$Q$35,I36,$Q$36,$A36,$Q$37)</f>
        <v>UPDATE `solider` SET `StoneCost`='4797' WHERE `Level`='2';</v>
      </c>
      <c r="Y36" t="str">
        <f t="shared" ref="Y36:Y54" si="20">CONCATENATE($Q$34,Y$34,$Q$35,J36,$Q$36,$A36,$Q$37)</f>
        <v>UPDATE `solider` SET `MetalCost`='4748' WHERE `Level`='2';</v>
      </c>
      <c r="Z36" t="str">
        <f t="shared" si="12"/>
        <v>UPDATE `solider` SET `TimeMin`='15m:00' WHERE `Level`='2';</v>
      </c>
      <c r="AA36" t="str">
        <f t="shared" ref="AA36:AA54" si="21">CONCATENATE($Q$34,AA$34,$Q$35,L36,$Q$36,$A36,$Q$37)</f>
        <v>UPDATE `solider` SET `TimeInt`='900' WHERE `Level`='2';</v>
      </c>
      <c r="AB36" t="str">
        <f t="shared" ref="AB36:AB54" si="22">CONCATENATE($Q$34,AB$34,$Q$35,M36,$Q$36,$A36,$Q$37)</f>
        <v>UPDATE `solider` SET `Required`='' WHERE `Level`='2';</v>
      </c>
      <c r="AC36" t="str">
        <f t="shared" ref="AC36:AC54" si="23">CONCATENATE($Q$34,AC$34,$Q$35,N36,$Q$36,$A36,$Q$37)</f>
        <v>UPDATE `solider` SET `Required_ID`='0' WHERE `Level`='2';</v>
      </c>
      <c r="AD36" t="str">
        <f t="shared" ref="AD36:AD54" si="24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5">B36-4</f>
        <v>82</v>
      </c>
      <c r="C37" s="120">
        <v>680</v>
      </c>
      <c r="D37" s="18">
        <f t="shared" ref="D37:D54" si="26">D36+0.15</f>
        <v>2.4499999999999997</v>
      </c>
      <c r="E37" s="18">
        <f t="shared" ref="E37:E54" si="27">E36+0.05</f>
        <v>1.2000000000000002</v>
      </c>
      <c r="F37" s="18">
        <f t="shared" ref="F37:F54" si="28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3"/>
        <v>UPDATE `solider` SET `MightBonus`='680' WHERE `Level`='3';</v>
      </c>
      <c r="S37" t="str">
        <f t="shared" si="14"/>
        <v>UPDATE `solider` SET `Attack`='2.45' WHERE `Level`='3';</v>
      </c>
      <c r="T37" t="str">
        <f t="shared" si="15"/>
        <v>UPDATE `solider` SET `Defend`='1.2' WHERE `Level`='3';</v>
      </c>
      <c r="U37" t="str">
        <f t="shared" si="16"/>
        <v>UPDATE `solider` SET `Health`='5.65' WHERE `Level`='3';</v>
      </c>
      <c r="V37" t="str">
        <f t="shared" si="17"/>
        <v>UPDATE `solider` SET `FoodCost`='7784' WHERE `Level`='3';</v>
      </c>
      <c r="W37" t="str">
        <f t="shared" si="18"/>
        <v>UPDATE `solider` SET `WoodCost`='10860' WHERE `Level`='3';</v>
      </c>
      <c r="X37" t="str">
        <f t="shared" si="19"/>
        <v>UPDATE `solider` SET `StoneCost`='7755' WHERE `Level`='3';</v>
      </c>
      <c r="Y37" t="str">
        <f t="shared" si="20"/>
        <v>UPDATE `solider` SET `MetalCost`='7596' WHERE `Level`='3';</v>
      </c>
      <c r="Z37" t="str">
        <f t="shared" si="12"/>
        <v>UPDATE `solider` SET `TimeMin`='24m:00' WHERE `Level`='3';</v>
      </c>
      <c r="AA37" t="str">
        <f t="shared" si="21"/>
        <v>UPDATE `solider` SET `TimeInt`='1440' WHERE `Level`='3';</v>
      </c>
      <c r="AB37" t="str">
        <f t="shared" si="22"/>
        <v>UPDATE `solider` SET `Required`='' WHERE `Level`='3';</v>
      </c>
      <c r="AC37" t="str">
        <f t="shared" si="23"/>
        <v>UPDATE `solider` SET `Required_ID`='0' WHERE `Level`='3';</v>
      </c>
      <c r="AD37" t="str">
        <f t="shared" si="24"/>
        <v>UPDATE `solider` SET `RequiredLevel`='0' WHERE `Level`='3';</v>
      </c>
    </row>
    <row r="38" spans="1:42" x14ac:dyDescent="0.25">
      <c r="A38" s="18">
        <v>4</v>
      </c>
      <c r="B38" s="73">
        <f t="shared" si="25"/>
        <v>78</v>
      </c>
      <c r="C38" s="120">
        <v>1699</v>
      </c>
      <c r="D38" s="18">
        <f t="shared" si="26"/>
        <v>2.5999999999999996</v>
      </c>
      <c r="E38" s="18">
        <f t="shared" si="27"/>
        <v>1.2500000000000002</v>
      </c>
      <c r="F38" s="18">
        <f t="shared" si="28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3"/>
        <v>UPDATE `solider` SET `MightBonus`='1699' WHERE `Level`='4';</v>
      </c>
      <c r="S38" t="str">
        <f t="shared" si="14"/>
        <v>UPDATE `solider` SET `Attack`='2.6' WHERE `Level`='4';</v>
      </c>
      <c r="T38" t="str">
        <f t="shared" si="15"/>
        <v>UPDATE `solider` SET `Defend`='1.25' WHERE `Level`='4';</v>
      </c>
      <c r="U38" t="str">
        <f t="shared" si="16"/>
        <v>UPDATE `solider` SET `Health`='5.85' WHERE `Level`='4';</v>
      </c>
      <c r="V38" t="str">
        <f t="shared" si="17"/>
        <v>UPDATE `solider` SET `FoodCost`='19336' WHERE `Level`='4';</v>
      </c>
      <c r="W38" t="str">
        <f t="shared" si="18"/>
        <v>UPDATE `solider` SET `WoodCost`='28152' WHERE `Level`='4';</v>
      </c>
      <c r="X38" t="str">
        <f t="shared" si="19"/>
        <v>UPDATE `solider` SET `StoneCost`='18488' WHERE `Level`='4';</v>
      </c>
      <c r="Y38" t="str">
        <f t="shared" si="20"/>
        <v>UPDATE `solider` SET `MetalCost`='18992' WHERE `Level`='4';</v>
      </c>
      <c r="Z38" t="str">
        <f t="shared" si="12"/>
        <v>UPDATE `solider` SET `TimeMin`='1h:00m:00' WHERE `Level`='4';</v>
      </c>
      <c r="AA38" t="str">
        <f t="shared" si="21"/>
        <v>UPDATE `solider` SET `TimeInt`='3600' WHERE `Level`='4';</v>
      </c>
      <c r="AB38" t="str">
        <f t="shared" si="22"/>
        <v>UPDATE `solider` SET `Required`='' WHERE `Level`='4';</v>
      </c>
      <c r="AC38" t="str">
        <f t="shared" si="23"/>
        <v>UPDATE `solider` SET `Required_ID`='0' WHERE `Level`='4';</v>
      </c>
      <c r="AD38" t="str">
        <f t="shared" si="24"/>
        <v>UPDATE `solider` SET `RequiredLevel`='0' WHERE `Level`='4';</v>
      </c>
    </row>
    <row r="39" spans="1:42" x14ac:dyDescent="0.25">
      <c r="A39" s="18">
        <v>5</v>
      </c>
      <c r="B39" s="73">
        <f t="shared" si="25"/>
        <v>74</v>
      </c>
      <c r="C39" s="120">
        <v>2549</v>
      </c>
      <c r="D39" s="18">
        <f t="shared" si="26"/>
        <v>2.7499999999999996</v>
      </c>
      <c r="E39" s="18">
        <f t="shared" si="27"/>
        <v>1.3000000000000003</v>
      </c>
      <c r="F39" s="18">
        <f t="shared" si="28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3"/>
        <v>UPDATE `solider` SET `MightBonus`='2549' WHERE `Level`='5';</v>
      </c>
      <c r="S39" t="str">
        <f t="shared" si="14"/>
        <v>UPDATE `solider` SET `Attack`='2.75' WHERE `Level`='5';</v>
      </c>
      <c r="T39" t="str">
        <f t="shared" si="15"/>
        <v>UPDATE `solider` SET `Defend`='1.3' WHERE `Level`='5';</v>
      </c>
      <c r="U39" t="str">
        <f t="shared" si="16"/>
        <v>UPDATE `solider` SET `Health`='6.05' WHERE `Level`='5';</v>
      </c>
      <c r="V39" t="str">
        <f t="shared" si="17"/>
        <v>UPDATE `solider` SET `FoodCost`='29004' WHERE `Level`='5';</v>
      </c>
      <c r="W39" t="str">
        <f t="shared" si="18"/>
        <v>UPDATE `solider` SET `WoodCost`='41728' WHERE `Level`='5';</v>
      </c>
      <c r="X39" t="str">
        <f t="shared" si="19"/>
        <v>UPDATE `solider` SET `StoneCost`='28282' WHERE `Level`='5';</v>
      </c>
      <c r="Y39" t="str">
        <f t="shared" si="20"/>
        <v>UPDATE `solider` SET `MetalCost`='28438' WHERE `Level`='5';</v>
      </c>
      <c r="Z39" t="str">
        <f t="shared" si="12"/>
        <v>UPDATE `solider` SET `TimeMin`='1h:30m:00' WHERE `Level`='5';</v>
      </c>
      <c r="AA39" t="str">
        <f t="shared" si="21"/>
        <v>UPDATE `solider` SET `TimeInt`='5400' WHERE `Level`='5';</v>
      </c>
      <c r="AB39" t="str">
        <f t="shared" si="22"/>
        <v>UPDATE `solider` SET `Required`='' WHERE `Level`='5';</v>
      </c>
      <c r="AC39" t="str">
        <f t="shared" si="23"/>
        <v>UPDATE `solider` SET `Required_ID`='0' WHERE `Level`='5';</v>
      </c>
      <c r="AD39" t="str">
        <f t="shared" si="24"/>
        <v>UPDATE `solider` SET `RequiredLevel`='0' WHERE `Level`='5';</v>
      </c>
    </row>
    <row r="40" spans="1:42" x14ac:dyDescent="0.25">
      <c r="A40" s="18">
        <v>6</v>
      </c>
      <c r="B40" s="73">
        <f t="shared" si="25"/>
        <v>70</v>
      </c>
      <c r="C40" s="120">
        <v>5099</v>
      </c>
      <c r="D40" s="18">
        <f t="shared" si="26"/>
        <v>2.8999999999999995</v>
      </c>
      <c r="E40" s="18">
        <f t="shared" si="27"/>
        <v>1.3500000000000003</v>
      </c>
      <c r="F40" s="18">
        <f t="shared" si="28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3"/>
        <v>UPDATE `solider` SET `MightBonus`='5099' WHERE `Level`='6';</v>
      </c>
      <c r="S40" t="str">
        <f t="shared" si="14"/>
        <v>UPDATE `solider` SET `Attack`='2.9' WHERE `Level`='6';</v>
      </c>
      <c r="T40" t="str">
        <f t="shared" si="15"/>
        <v>UPDATE `solider` SET `Defend`='1.35' WHERE `Level`='6';</v>
      </c>
      <c r="U40" t="str">
        <f t="shared" si="16"/>
        <v>UPDATE `solider` SET `Health`='6.25' WHERE `Level`='6';</v>
      </c>
      <c r="V40" t="str">
        <f t="shared" si="17"/>
        <v>UPDATE `solider` SET `FoodCost`='58058' WHERE `Level`='6';</v>
      </c>
      <c r="W40" t="str">
        <f t="shared" si="18"/>
        <v>UPDATE `solider` SET `WoodCost`='81756' WHERE `Level`='6';</v>
      </c>
      <c r="X40" t="str">
        <f t="shared" si="19"/>
        <v>UPDATE `solider` SET `StoneCost`='56164' WHERE `Level`='6';</v>
      </c>
      <c r="Y40" t="str">
        <f t="shared" si="20"/>
        <v>UPDATE `solider` SET `MetalCost`='58976' WHERE `Level`='6';</v>
      </c>
      <c r="Z40" t="str">
        <f t="shared" si="12"/>
        <v>UPDATE `solider` SET `TimeMin`='3h:00m:00' WHERE `Level`='6';</v>
      </c>
      <c r="AA40" t="str">
        <f t="shared" si="21"/>
        <v>UPDATE `solider` SET `TimeInt`='10800' WHERE `Level`='6';</v>
      </c>
      <c r="AB40" t="str">
        <f t="shared" si="22"/>
        <v>UPDATE `solider` SET `Required`='' WHERE `Level`='6';</v>
      </c>
      <c r="AC40" t="str">
        <f t="shared" si="23"/>
        <v>UPDATE `solider` SET `Required_ID`='0' WHERE `Level`='6';</v>
      </c>
      <c r="AD40" t="str">
        <f t="shared" si="24"/>
        <v>UPDATE `solider` SET `RequiredLevel`='0' WHERE `Level`='6';</v>
      </c>
    </row>
    <row r="41" spans="1:42" x14ac:dyDescent="0.25">
      <c r="A41" s="18">
        <v>7</v>
      </c>
      <c r="B41" s="73">
        <f t="shared" si="25"/>
        <v>66</v>
      </c>
      <c r="C41" s="120">
        <v>7649</v>
      </c>
      <c r="D41" s="18">
        <f t="shared" si="26"/>
        <v>3.0499999999999994</v>
      </c>
      <c r="E41" s="18">
        <f t="shared" si="27"/>
        <v>1.4000000000000004</v>
      </c>
      <c r="F41" s="18">
        <f t="shared" si="28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3"/>
        <v>UPDATE `solider` SET `MightBonus`='7649' WHERE `Level`='7';</v>
      </c>
      <c r="S41" t="str">
        <f t="shared" si="14"/>
        <v>UPDATE `solider` SET `Attack`='3.05' WHERE `Level`='7';</v>
      </c>
      <c r="T41" t="str">
        <f t="shared" si="15"/>
        <v>UPDATE `solider` SET `Defend`='1.4' WHERE `Level`='7';</v>
      </c>
      <c r="U41" t="str">
        <f t="shared" si="16"/>
        <v>UPDATE `solider` SET `Health`='6.45' WHERE `Level`='7';</v>
      </c>
      <c r="V41" t="str">
        <f t="shared" si="17"/>
        <v>UPDATE `solider` SET `FoodCost`='89512' WHERE `Level`='7';</v>
      </c>
      <c r="W41" t="str">
        <f t="shared" si="18"/>
        <v>UPDATE `solider` SET `WoodCost`='124184' WHERE `Level`='7';</v>
      </c>
      <c r="X41" t="str">
        <f t="shared" si="19"/>
        <v>UPDATE `solider` SET `StoneCost`='83296' WHERE `Level`='7';</v>
      </c>
      <c r="Y41" t="str">
        <f t="shared" si="20"/>
        <v>UPDATE `solider` SET `MetalCost`='85464' WHERE `Level`='7';</v>
      </c>
      <c r="Z41" t="str">
        <f t="shared" si="12"/>
        <v>UPDATE `solider` SET `TimeMin`='4h:30m:00' WHERE `Level`='7';</v>
      </c>
      <c r="AA41" t="str">
        <f t="shared" si="21"/>
        <v>UPDATE `solider` SET `TimeInt`='16200' WHERE `Level`='7';</v>
      </c>
      <c r="AB41" t="str">
        <f t="shared" si="22"/>
        <v>UPDATE `solider` SET `Required`='' WHERE `Level`='7';</v>
      </c>
      <c r="AC41" t="str">
        <f t="shared" si="23"/>
        <v>UPDATE `solider` SET `Required_ID`='0' WHERE `Level`='7';</v>
      </c>
      <c r="AD41" t="str">
        <f t="shared" si="24"/>
        <v>UPDATE `solider` SET `RequiredLevel`='0' WHERE `Level`='7';</v>
      </c>
    </row>
    <row r="42" spans="1:42" x14ac:dyDescent="0.25">
      <c r="A42" s="18">
        <v>8</v>
      </c>
      <c r="B42" s="73">
        <f t="shared" si="25"/>
        <v>62</v>
      </c>
      <c r="C42" s="120">
        <v>19124</v>
      </c>
      <c r="D42" s="18">
        <f t="shared" si="26"/>
        <v>3.1999999999999993</v>
      </c>
      <c r="E42" s="18">
        <f t="shared" si="27"/>
        <v>1.4500000000000004</v>
      </c>
      <c r="F42" s="18">
        <f t="shared" si="28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3"/>
        <v>UPDATE `solider` SET `MightBonus`='19124' WHERE `Level`='8';</v>
      </c>
      <c r="S42" t="str">
        <f t="shared" si="14"/>
        <v>UPDATE `solider` SET `Attack`='3.2' WHERE `Level`='8';</v>
      </c>
      <c r="T42" t="str">
        <f t="shared" si="15"/>
        <v>UPDATE `solider` SET `Defend`='1.45' WHERE `Level`='8';</v>
      </c>
      <c r="U42" t="str">
        <f t="shared" si="16"/>
        <v>UPDATE `solider` SET `Health`='6.65' WHERE `Level`='8';</v>
      </c>
      <c r="V42" t="str">
        <f t="shared" si="17"/>
        <v>UPDATE `solider` SET `FoodCost`='227530' WHERE `Level`='8';</v>
      </c>
      <c r="W42" t="str">
        <f t="shared" si="18"/>
        <v>UPDATE `solider` SET `WoodCost`='307460' WHERE `Level`='8';</v>
      </c>
      <c r="X42" t="str">
        <f t="shared" si="19"/>
        <v>UPDATE `solider` SET `StoneCost`='206965' WHERE `Level`='8';</v>
      </c>
      <c r="Y42" t="str">
        <f t="shared" si="20"/>
        <v>UPDATE `solider` SET `MetalCost`='214260' WHERE `Level`='8';</v>
      </c>
      <c r="Z42" t="str">
        <f t="shared" si="12"/>
        <v>UPDATE `solider` SET `TimeMin`='11h:15m:00' WHERE `Level`='8';</v>
      </c>
      <c r="AA42" t="str">
        <f t="shared" si="21"/>
        <v>UPDATE `solider` SET `TimeInt`='40500' WHERE `Level`='8';</v>
      </c>
      <c r="AB42" t="str">
        <f t="shared" si="22"/>
        <v>UPDATE `solider` SET `Required`='' WHERE `Level`='8';</v>
      </c>
      <c r="AC42" t="str">
        <f t="shared" si="23"/>
        <v>UPDATE `solider` SET `Required_ID`='0' WHERE `Level`='8';</v>
      </c>
      <c r="AD42" t="str">
        <f t="shared" si="24"/>
        <v>UPDATE `solider` SET `RequiredLevel`='0' WHERE `Level`='8';</v>
      </c>
    </row>
    <row r="43" spans="1:42" x14ac:dyDescent="0.25">
      <c r="A43" s="18">
        <v>9</v>
      </c>
      <c r="B43" s="73">
        <f t="shared" si="25"/>
        <v>58</v>
      </c>
      <c r="C43" s="120">
        <v>28687</v>
      </c>
      <c r="D43" s="18">
        <f t="shared" si="26"/>
        <v>3.3499999999999992</v>
      </c>
      <c r="E43" s="18">
        <f t="shared" si="27"/>
        <v>1.5000000000000004</v>
      </c>
      <c r="F43" s="18">
        <f t="shared" si="28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3"/>
        <v>UPDATE `solider` SET `MightBonus`='28687' WHERE `Level`='9';</v>
      </c>
      <c r="S43" t="str">
        <f t="shared" si="14"/>
        <v>UPDATE `solider` SET `Attack`='3.35' WHERE `Level`='9';</v>
      </c>
      <c r="T43" t="str">
        <f t="shared" si="15"/>
        <v>UPDATE `solider` SET `Defend`='1.5' WHERE `Level`='9';</v>
      </c>
      <c r="U43" t="str">
        <f t="shared" si="16"/>
        <v>UPDATE `solider` SET `Health`='6.85' WHERE `Level`='9';</v>
      </c>
      <c r="V43" t="str">
        <f t="shared" si="17"/>
        <v>UPDATE `solider` SET `FoodCost`='346295' WHERE `Level`='9';</v>
      </c>
      <c r="W43" t="str">
        <f t="shared" si="18"/>
        <v>UPDATE `solider` SET `WoodCost`='457190' WHERE `Level`='9';</v>
      </c>
      <c r="X43" t="str">
        <f t="shared" si="19"/>
        <v>UPDATE `solider` SET `StoneCost`='310398' WHERE `Level`='9';</v>
      </c>
      <c r="Y43" t="str">
        <f t="shared" si="20"/>
        <v>UPDATE `solider` SET `MetalCost`='320490' WHERE `Level`='9';</v>
      </c>
      <c r="Z43" t="str">
        <f t="shared" si="12"/>
        <v>UPDATE `solider` SET `TimeMin`='16h:52m:30' WHERE `Level`='9';</v>
      </c>
      <c r="AA43" t="str">
        <f t="shared" si="21"/>
        <v>UPDATE `solider` SET `TimeInt`='60750' WHERE `Level`='9';</v>
      </c>
      <c r="AB43" t="str">
        <f t="shared" si="22"/>
        <v>UPDATE `solider` SET `Required`='' WHERE `Level`='9';</v>
      </c>
      <c r="AC43" t="str">
        <f t="shared" si="23"/>
        <v>UPDATE `solider` SET `Required_ID`='0' WHERE `Level`='9';</v>
      </c>
      <c r="AD43" t="str">
        <f t="shared" si="24"/>
        <v>UPDATE `solider` SET `RequiredLevel`='0' WHERE `Level`='9';</v>
      </c>
    </row>
    <row r="44" spans="1:42" x14ac:dyDescent="0.25">
      <c r="A44" s="18">
        <v>10</v>
      </c>
      <c r="B44" s="73">
        <f t="shared" si="25"/>
        <v>54</v>
      </c>
      <c r="C44" s="120">
        <v>34425</v>
      </c>
      <c r="D44" s="18">
        <f t="shared" si="26"/>
        <v>3.4999999999999991</v>
      </c>
      <c r="E44" s="18">
        <f t="shared" si="27"/>
        <v>1.5500000000000005</v>
      </c>
      <c r="F44" s="18">
        <f t="shared" si="28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3"/>
        <v>UPDATE `solider` SET `MightBonus`='34425' WHERE `Level`='10';</v>
      </c>
      <c r="S44" t="str">
        <f t="shared" si="14"/>
        <v>UPDATE `solider` SET `Attack`='3.5' WHERE `Level`='10';</v>
      </c>
      <c r="T44" t="str">
        <f t="shared" si="15"/>
        <v>UPDATE `solider` SET `Defend`='1.55' WHERE `Level`='10';</v>
      </c>
      <c r="U44" t="str">
        <f t="shared" si="16"/>
        <v>UPDATE `solider` SET `Health`='7.05' WHERE `Level`='10';</v>
      </c>
      <c r="V44" t="str">
        <f t="shared" si="17"/>
        <v>UPDATE `solider` SET `FoodCost`='391854' WHERE `Level`='10';</v>
      </c>
      <c r="W44" t="str">
        <f t="shared" si="18"/>
        <v>UPDATE `solider` SET `WoodCost`='549828' WHERE `Level`='10';</v>
      </c>
      <c r="X44" t="str">
        <f t="shared" si="19"/>
        <v>UPDATE `solider` SET `StoneCost`='384957' WHERE `Level`='10';</v>
      </c>
      <c r="Y44" t="str">
        <f t="shared" si="20"/>
        <v>UPDATE `solider` SET `MetalCost`='394588' WHERE `Level`='10';</v>
      </c>
      <c r="Z44" t="str">
        <f t="shared" si="12"/>
        <v>UPDATE `solider` SET `TimeMin`='20h:15m:00' WHERE `Level`='10';</v>
      </c>
      <c r="AA44" t="str">
        <f t="shared" si="21"/>
        <v>UPDATE `solider` SET `TimeInt`='72900' WHERE `Level`='10';</v>
      </c>
      <c r="AB44" t="str">
        <f t="shared" si="22"/>
        <v>UPDATE `solider` SET `Required`='Wood Lv10' WHERE `Level`='10';</v>
      </c>
      <c r="AC44" t="str">
        <f t="shared" si="23"/>
        <v>UPDATE `solider` SET `Required_ID`='5' WHERE `Level`='10';</v>
      </c>
      <c r="AD44" t="str">
        <f t="shared" si="24"/>
        <v>UPDATE `solider` SET `RequiredLevel`='10' WHERE `Level`='10';</v>
      </c>
    </row>
    <row r="45" spans="1:42" x14ac:dyDescent="0.25">
      <c r="A45" s="18">
        <v>11</v>
      </c>
      <c r="B45" s="73">
        <f t="shared" si="25"/>
        <v>50</v>
      </c>
      <c r="C45" s="120">
        <v>41310</v>
      </c>
      <c r="D45" s="18">
        <f t="shared" si="26"/>
        <v>3.649999999999999</v>
      </c>
      <c r="E45" s="18">
        <f t="shared" si="27"/>
        <v>1.6000000000000005</v>
      </c>
      <c r="F45" s="18">
        <f t="shared" si="28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3"/>
        <v>UPDATE `solider` SET `MightBonus`='41310' WHERE `Level`='11';</v>
      </c>
      <c r="S45" t="str">
        <f t="shared" si="14"/>
        <v>UPDATE `solider` SET `Attack`='3.65' WHERE `Level`='11';</v>
      </c>
      <c r="T45" t="str">
        <f t="shared" si="15"/>
        <v>UPDATE `solider` SET `Defend`='1.6' WHERE `Level`='11';</v>
      </c>
      <c r="U45" t="str">
        <f t="shared" si="16"/>
        <v>UPDATE `solider` SET `Health`='7.25' WHERE `Level`='11';</v>
      </c>
      <c r="V45" t="str">
        <f t="shared" si="17"/>
        <v>UPDATE `solider` SET `FoodCost`='490865' WHERE `Level`='11';</v>
      </c>
      <c r="W45" t="str">
        <f t="shared" si="18"/>
        <v>UPDATE `solider` SET `WoodCost`='669294' WHERE `Level`='11';</v>
      </c>
      <c r="X45" t="str">
        <f t="shared" si="19"/>
        <v>UPDATE `solider` SET `StoneCost`='443829' WHERE `Level`='11';</v>
      </c>
      <c r="Y45" t="str">
        <f t="shared" si="20"/>
        <v>UPDATE `solider` SET `MetalCost`='461506' WHERE `Level`='11';</v>
      </c>
      <c r="Z45" t="str">
        <f t="shared" si="12"/>
        <v>UPDATE `solider` SET `TimeMin`='1d 0h:18m:00' WHERE `Level`='11';</v>
      </c>
      <c r="AA45" t="str">
        <f t="shared" si="21"/>
        <v>UPDATE `solider` SET `TimeInt`='87480' WHERE `Level`='11';</v>
      </c>
      <c r="AB45" t="str">
        <f t="shared" si="22"/>
        <v>UPDATE `solider` SET `Required`='Wood Lv11' WHERE `Level`='11';</v>
      </c>
      <c r="AC45" t="str">
        <f t="shared" si="23"/>
        <v>UPDATE `solider` SET `Required_ID`='5' WHERE `Level`='11';</v>
      </c>
      <c r="AD45" t="str">
        <f t="shared" si="24"/>
        <v>UPDATE `solider` SET `RequiredLevel`='11' WHERE `Level`='11';</v>
      </c>
    </row>
    <row r="46" spans="1:42" x14ac:dyDescent="0.25">
      <c r="A46" s="18">
        <v>12</v>
      </c>
      <c r="B46" s="73">
        <f t="shared" si="25"/>
        <v>46</v>
      </c>
      <c r="C46" s="120">
        <v>49572</v>
      </c>
      <c r="D46" s="18">
        <f t="shared" si="26"/>
        <v>3.7999999999999989</v>
      </c>
      <c r="E46" s="18">
        <f t="shared" si="27"/>
        <v>1.6500000000000006</v>
      </c>
      <c r="F46" s="18">
        <f t="shared" si="28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3"/>
        <v>UPDATE `solider` SET `MightBonus`='49572' WHERE `Level`='12';</v>
      </c>
      <c r="S46" t="str">
        <f t="shared" si="14"/>
        <v>UPDATE `solider` SET `Attack`='3.8' WHERE `Level`='12';</v>
      </c>
      <c r="T46" t="str">
        <f t="shared" si="15"/>
        <v>UPDATE `solider` SET `Defend`='1.65' WHERE `Level`='12';</v>
      </c>
      <c r="U46" t="str">
        <f t="shared" si="16"/>
        <v>UPDATE `solider` SET `Health`='7.45' WHERE `Level`='12';</v>
      </c>
      <c r="V46" t="str">
        <f t="shared" si="17"/>
        <v>UPDATE `solider` SET `FoodCost`='563938' WHERE `Level`='12';</v>
      </c>
      <c r="W46" t="str">
        <f t="shared" si="18"/>
        <v>UPDATE `solider` SET `WoodCost`='792853' WHERE `Level`='12';</v>
      </c>
      <c r="X46" t="str">
        <f t="shared" si="19"/>
        <v>UPDATE `solider` SET `StoneCost`='538295' WHERE `Level`='12';</v>
      </c>
      <c r="Y46" t="str">
        <f t="shared" si="20"/>
        <v>UPDATE `solider` SET `MetalCost`='583507' WHERE `Level`='12';</v>
      </c>
      <c r="Z46" t="str">
        <f t="shared" si="12"/>
        <v>UPDATE `solider` SET `TimeMin`='1d 5h:09m:36' WHERE `Level`='12';</v>
      </c>
      <c r="AA46" t="str">
        <f t="shared" si="21"/>
        <v>UPDATE `solider` SET `TimeInt`='104976' WHERE `Level`='12';</v>
      </c>
      <c r="AB46" t="str">
        <f t="shared" si="22"/>
        <v>UPDATE `solider` SET `Required`='Wood Lv12' WHERE `Level`='12';</v>
      </c>
      <c r="AC46" t="str">
        <f t="shared" si="23"/>
        <v>UPDATE `solider` SET `Required_ID`='5' WHERE `Level`='12';</v>
      </c>
      <c r="AD46" t="str">
        <f t="shared" si="24"/>
        <v>UPDATE `solider` SET `RequiredLevel`='12' WHERE `Level`='12';</v>
      </c>
    </row>
    <row r="47" spans="1:42" x14ac:dyDescent="0.25">
      <c r="A47" s="18">
        <v>13</v>
      </c>
      <c r="B47" s="73">
        <f t="shared" si="25"/>
        <v>42</v>
      </c>
      <c r="C47" s="120">
        <v>59487</v>
      </c>
      <c r="D47" s="18">
        <f t="shared" si="26"/>
        <v>3.9499999999999988</v>
      </c>
      <c r="E47" s="18">
        <f t="shared" si="27"/>
        <v>1.7000000000000006</v>
      </c>
      <c r="F47" s="18">
        <f t="shared" si="28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3"/>
        <v>UPDATE `solider` SET `MightBonus`='59487' WHERE `Level`='13';</v>
      </c>
      <c r="S47" t="str">
        <f t="shared" si="14"/>
        <v>UPDATE `solider` SET `Attack`='3.95' WHERE `Level`='13';</v>
      </c>
      <c r="T47" t="str">
        <f t="shared" si="15"/>
        <v>UPDATE `solider` SET `Defend`='1.7' WHERE `Level`='13';</v>
      </c>
      <c r="U47" t="str">
        <f t="shared" si="16"/>
        <v>UPDATE `solider` SET `Health`='7.65' WHERE `Level`='13';</v>
      </c>
      <c r="V47" t="str">
        <f t="shared" si="17"/>
        <v>UPDATE `solider` SET `FoodCost`='682610' WHERE `Level`='13';</v>
      </c>
      <c r="W47" t="str">
        <f t="shared" si="18"/>
        <v>UPDATE `solider` SET `WoodCost`='950709' WHERE `Level`='13';</v>
      </c>
      <c r="X47" t="str">
        <f t="shared" si="19"/>
        <v>UPDATE `solider` SET `StoneCost`='673437' WHERE `Level`='13';</v>
      </c>
      <c r="Y47" t="str">
        <f t="shared" si="20"/>
        <v>UPDATE `solider` SET `MetalCost`='667573' WHERE `Level`='13';</v>
      </c>
      <c r="Z47" t="str">
        <f t="shared" si="12"/>
        <v>UPDATE `solider` SET `TimeMin`='1d 10h:59m:32' WHERE `Level`='13';</v>
      </c>
      <c r="AA47" t="str">
        <f t="shared" si="21"/>
        <v>UPDATE `solider` SET `TimeInt`='125972' WHERE `Level`='13';</v>
      </c>
      <c r="AB47" t="str">
        <f t="shared" si="22"/>
        <v>UPDATE `solider` SET `Required`='Wood Lv13' WHERE `Level`='13';</v>
      </c>
      <c r="AC47" t="str">
        <f t="shared" si="23"/>
        <v>UPDATE `solider` SET `Required_ID`='5' WHERE `Level`='13';</v>
      </c>
      <c r="AD47" t="str">
        <f t="shared" si="24"/>
        <v>UPDATE `solider` SET `RequiredLevel`='13' WHERE `Level`='13';</v>
      </c>
    </row>
    <row r="48" spans="1:42" x14ac:dyDescent="0.25">
      <c r="A48" s="18">
        <v>14</v>
      </c>
      <c r="B48" s="73">
        <f t="shared" si="25"/>
        <v>38</v>
      </c>
      <c r="C48" s="120">
        <v>71383</v>
      </c>
      <c r="D48" s="18">
        <f t="shared" si="26"/>
        <v>4.0999999999999988</v>
      </c>
      <c r="E48" s="18">
        <f t="shared" si="27"/>
        <v>1.7500000000000007</v>
      </c>
      <c r="F48" s="18">
        <f t="shared" si="28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3"/>
        <v>UPDATE `solider` SET `MightBonus`='71383' WHERE `Level`='14';</v>
      </c>
      <c r="S48" t="str">
        <f t="shared" si="14"/>
        <v>UPDATE `solider` SET `Attack`='4.1' WHERE `Level`='14';</v>
      </c>
      <c r="T48" t="str">
        <f t="shared" si="15"/>
        <v>UPDATE `solider` SET `Defend`='1.75' WHERE `Level`='14';</v>
      </c>
      <c r="U48" t="str">
        <f t="shared" si="16"/>
        <v>UPDATE `solider` SET `Health`='7.85' WHERE `Level`='14';</v>
      </c>
      <c r="V48" t="str">
        <f t="shared" si="17"/>
        <v>UPDATE `solider` SET `FoodCost`='811930' WHERE `Level`='14';</v>
      </c>
      <c r="W48" t="str">
        <f t="shared" si="18"/>
        <v>UPDATE `solider` SET `WoodCost`='1167128' WHERE `Level`='14';</v>
      </c>
      <c r="X48" t="str">
        <f t="shared" si="19"/>
        <v>UPDATE `solider` SET `StoneCost`='792623' WHERE `Level`='14';</v>
      </c>
      <c r="Y48" t="str">
        <f t="shared" si="20"/>
        <v>UPDATE `solider` SET `MetalCost`='797485' WHERE `Level`='14';</v>
      </c>
      <c r="Z48" t="str">
        <f t="shared" si="12"/>
        <v>UPDATE `solider` SET `TimeMin`='1d 17h:59m:26' WHERE `Level`='14';</v>
      </c>
      <c r="AA48" t="str">
        <f t="shared" si="21"/>
        <v>UPDATE `solider` SET `TimeInt`='151166' WHERE `Level`='14';</v>
      </c>
      <c r="AB48" t="str">
        <f t="shared" si="22"/>
        <v>UPDATE `solider` SET `Required`='Wood Lv14' WHERE `Level`='14';</v>
      </c>
      <c r="AC48" t="str">
        <f t="shared" si="23"/>
        <v>UPDATE `solider` SET `Required_ID`='5' WHERE `Level`='14';</v>
      </c>
      <c r="AD48" t="str">
        <f t="shared" si="24"/>
        <v>UPDATE `solider` SET `RequiredLevel`='14' WHERE `Level`='14';</v>
      </c>
    </row>
    <row r="49" spans="1:44" x14ac:dyDescent="0.25">
      <c r="A49" s="18">
        <v>15</v>
      </c>
      <c r="B49" s="73">
        <f t="shared" si="25"/>
        <v>34</v>
      </c>
      <c r="C49" s="120">
        <v>107076</v>
      </c>
      <c r="D49" s="18">
        <f t="shared" si="26"/>
        <v>4.2499999999999991</v>
      </c>
      <c r="E49" s="18">
        <f t="shared" si="27"/>
        <v>1.8000000000000007</v>
      </c>
      <c r="F49" s="18">
        <f t="shared" si="28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3"/>
        <v>UPDATE `solider` SET `MightBonus`='107076' WHERE `Level`='15';</v>
      </c>
      <c r="S49" t="str">
        <f t="shared" si="14"/>
        <v>UPDATE `solider` SET `Attack`='4.25' WHERE `Level`='15';</v>
      </c>
      <c r="T49" t="str">
        <f t="shared" si="15"/>
        <v>UPDATE `solider` SET `Defend`='1.8' WHERE `Level`='15';</v>
      </c>
      <c r="U49" t="str">
        <f t="shared" si="16"/>
        <v>UPDATE `solider` SET `Health`='8.05' WHERE `Level`='15';</v>
      </c>
      <c r="V49" t="str">
        <f t="shared" si="17"/>
        <v>UPDATE `solider` SET `FoodCost`='1277895' WHERE `Level`='15';</v>
      </c>
      <c r="W49" t="str">
        <f t="shared" si="18"/>
        <v>UPDATE `solider` SET `WoodCost`='1721192' WHERE `Level`='15';</v>
      </c>
      <c r="X49" t="str">
        <f t="shared" si="19"/>
        <v>UPDATE `solider` SET `StoneCost`='1158184' WHERE `Level`='15';</v>
      </c>
      <c r="Y49" t="str">
        <f t="shared" si="20"/>
        <v>UPDATE `solider` SET `MetalCost`='1196527' WHERE `Level`='15';</v>
      </c>
      <c r="Z49" t="str">
        <f t="shared" si="12"/>
        <v>UPDATE `solider` SET `TimeMin`='2d 14h:59m:09' WHERE `Level`='15';</v>
      </c>
      <c r="AA49" t="str">
        <f t="shared" si="21"/>
        <v>UPDATE `solider` SET `TimeInt`='226749' WHERE `Level`='15';</v>
      </c>
      <c r="AB49" t="str">
        <f t="shared" si="22"/>
        <v>UPDATE `solider` SET `Required`='Wood Lv15' WHERE `Level`='15';</v>
      </c>
      <c r="AC49" t="str">
        <f t="shared" si="23"/>
        <v>UPDATE `solider` SET `Required_ID`='5' WHERE `Level`='15';</v>
      </c>
      <c r="AD49" t="str">
        <f t="shared" si="24"/>
        <v>UPDATE `solider` SET `RequiredLevel`='15' WHERE `Level`='15';</v>
      </c>
    </row>
    <row r="50" spans="1:44" x14ac:dyDescent="0.25">
      <c r="A50" s="18">
        <v>16</v>
      </c>
      <c r="B50" s="73">
        <f t="shared" si="25"/>
        <v>30</v>
      </c>
      <c r="C50" s="120">
        <v>267688</v>
      </c>
      <c r="D50" s="18">
        <f t="shared" si="26"/>
        <v>4.3999999999999995</v>
      </c>
      <c r="E50" s="18">
        <f t="shared" si="27"/>
        <v>1.8500000000000008</v>
      </c>
      <c r="F50" s="18">
        <f t="shared" si="28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3"/>
        <v>UPDATE `solider` SET `MightBonus`='267688' WHERE `Level`='16';</v>
      </c>
      <c r="S50" t="str">
        <f t="shared" si="14"/>
        <v>UPDATE `solider` SET `Attack`='4.4' WHERE `Level`='16';</v>
      </c>
      <c r="T50" t="str">
        <f t="shared" si="15"/>
        <v>UPDATE `solider` SET `Defend`='1.85' WHERE `Level`='16';</v>
      </c>
      <c r="U50" t="str">
        <f t="shared" si="16"/>
        <v>UPDATE `solider` SET `Health`='8.25' WHERE `Level`='16';</v>
      </c>
      <c r="V50" t="str">
        <f t="shared" si="17"/>
        <v>UPDATE `solider` SET `FoodCost`='3094928' WHERE `Level`='16';</v>
      </c>
      <c r="W50" t="str">
        <f t="shared" si="18"/>
        <v>UPDATE `solider` SET `WoodCost`='4395468' WHERE `Level`='16';</v>
      </c>
      <c r="X50" t="str">
        <f t="shared" si="19"/>
        <v>UPDATE `solider` SET `StoneCost`='2895452' WHERE `Level`='16';</v>
      </c>
      <c r="Y50" t="str">
        <f t="shared" si="20"/>
        <v>UPDATE `solider` SET `MetalCost`='2998560' WHERE `Level`='16';</v>
      </c>
      <c r="Z50" t="str">
        <f t="shared" si="12"/>
        <v>UPDATE `solider` SET `TimeMin`='6d 13h:27m:51' WHERE `Level`='16';</v>
      </c>
      <c r="AA50" t="str">
        <f t="shared" si="21"/>
        <v>UPDATE `solider` SET `TimeInt`='566871' WHERE `Level`='16';</v>
      </c>
      <c r="AB50" t="str">
        <f t="shared" si="22"/>
        <v>UPDATE `solider` SET `Required`='Wood Lv16' WHERE `Level`='16';</v>
      </c>
      <c r="AC50" t="str">
        <f t="shared" si="23"/>
        <v>UPDATE `solider` SET `Required_ID`='5' WHERE `Level`='16';</v>
      </c>
      <c r="AD50" t="str">
        <f t="shared" si="24"/>
        <v>UPDATE `solider` SET `RequiredLevel`='16' WHERE `Level`='16';</v>
      </c>
    </row>
    <row r="51" spans="1:44" x14ac:dyDescent="0.25">
      <c r="A51" s="18">
        <v>17</v>
      </c>
      <c r="B51" s="73">
        <f t="shared" si="25"/>
        <v>26</v>
      </c>
      <c r="C51" s="120">
        <v>401533</v>
      </c>
      <c r="D51" s="18">
        <f t="shared" si="26"/>
        <v>4.55</v>
      </c>
      <c r="E51" s="18">
        <f t="shared" si="27"/>
        <v>1.9000000000000008</v>
      </c>
      <c r="F51" s="18">
        <f t="shared" si="28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3"/>
        <v>UPDATE `solider` SET `MightBonus`='401533' WHERE `Level`='17';</v>
      </c>
      <c r="S51" t="str">
        <f t="shared" si="14"/>
        <v>UPDATE `solider` SET `Attack`='4.55' WHERE `Level`='17';</v>
      </c>
      <c r="T51" t="str">
        <f t="shared" si="15"/>
        <v>UPDATE `solider` SET `Defend`='1.9' WHERE `Level`='17';</v>
      </c>
      <c r="U51" t="str">
        <f t="shared" si="16"/>
        <v>UPDATE `solider` SET `Health`='8.45' WHERE `Level`='17';</v>
      </c>
      <c r="V51" t="str">
        <f t="shared" si="17"/>
        <v>UPDATE `solider` SET `FoodCost`='4667389' WHERE `Level`='17';</v>
      </c>
      <c r="W51" t="str">
        <f t="shared" si="18"/>
        <v>UPDATE `solider` SET `WoodCost`='6573197' WHERE `Level`='17';</v>
      </c>
      <c r="X51" t="str">
        <f t="shared" si="19"/>
        <v>UPDATE `solider` SET `StoneCost`='4348175' WHERE `Level`='17';</v>
      </c>
      <c r="Y51" t="str">
        <f t="shared" si="20"/>
        <v>UPDATE `solider` SET `MetalCost`='4487887' WHERE `Level`='17';</v>
      </c>
      <c r="Z51" t="str">
        <f t="shared" si="12"/>
        <v>UPDATE `solider` SET `TimeMin`='9d 20h:11m:46' WHERE `Level`='17';</v>
      </c>
      <c r="AA51" t="str">
        <f t="shared" si="21"/>
        <v>UPDATE `solider` SET `TimeInt`='850306' WHERE `Level`='17';</v>
      </c>
      <c r="AB51" t="str">
        <f t="shared" si="22"/>
        <v>UPDATE `solider` SET `Required`='Wood Lv17' WHERE `Level`='17';</v>
      </c>
      <c r="AC51" t="str">
        <f t="shared" si="23"/>
        <v>UPDATE `solider` SET `Required_ID`='5' WHERE `Level`='17';</v>
      </c>
      <c r="AD51" t="str">
        <f t="shared" si="24"/>
        <v>UPDATE `solider` SET `RequiredLevel`='17' WHERE `Level`='17';</v>
      </c>
    </row>
    <row r="52" spans="1:44" x14ac:dyDescent="0.25">
      <c r="A52" s="18">
        <v>18</v>
      </c>
      <c r="B52" s="73">
        <f t="shared" si="25"/>
        <v>22</v>
      </c>
      <c r="C52" s="120">
        <v>803066</v>
      </c>
      <c r="D52" s="18">
        <f t="shared" si="26"/>
        <v>4.7</v>
      </c>
      <c r="E52" s="18">
        <f t="shared" si="27"/>
        <v>1.9500000000000008</v>
      </c>
      <c r="F52" s="18">
        <f t="shared" si="28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3"/>
        <v>UPDATE `solider` SET `MightBonus`='803066' WHERE `Level`='18';</v>
      </c>
      <c r="S52" t="str">
        <f t="shared" si="14"/>
        <v>UPDATE `solider` SET `Attack`='4.7' WHERE `Level`='18';</v>
      </c>
      <c r="T52" t="str">
        <f t="shared" si="15"/>
        <v>UPDATE `solider` SET `Defend`='1.95' WHERE `Level`='18';</v>
      </c>
      <c r="U52" t="str">
        <f t="shared" si="16"/>
        <v>UPDATE `solider` SET `Health`='8.65' WHERE `Level`='18';</v>
      </c>
      <c r="V52" t="str">
        <f t="shared" si="17"/>
        <v>UPDATE `solider` SET `FoodCost`='9634287' WHERE `Level`='18';</v>
      </c>
      <c r="W52" t="str">
        <f t="shared" si="18"/>
        <v>UPDATE `solider` SET `WoodCost`='12846994' WHERE `Level`='18';</v>
      </c>
      <c r="X52" t="str">
        <f t="shared" si="19"/>
        <v>UPDATE `solider` SET `StoneCost`='8696349' WHERE `Level`='18';</v>
      </c>
      <c r="Y52" t="str">
        <f t="shared" si="20"/>
        <v>UPDATE `solider` SET `MetalCost`='8975674' WHERE `Level`='18';</v>
      </c>
      <c r="Z52" t="str">
        <f t="shared" si="12"/>
        <v>UPDATE `solider` SET `TimeMin`='19d 16h:23m:32' WHERE `Level`='18';</v>
      </c>
      <c r="AA52" t="str">
        <f t="shared" si="21"/>
        <v>UPDATE `solider` SET `TimeInt`='1700612' WHERE `Level`='18';</v>
      </c>
      <c r="AB52" t="str">
        <f t="shared" si="22"/>
        <v>UPDATE `solider` SET `Required`='Wood Lv18' WHERE `Level`='18';</v>
      </c>
      <c r="AC52" t="str">
        <f t="shared" si="23"/>
        <v>UPDATE `solider` SET `Required_ID`='5' WHERE `Level`='18';</v>
      </c>
      <c r="AD52" t="str">
        <f t="shared" si="24"/>
        <v>UPDATE `solider` SET `RequiredLevel`='18' WHERE `Level`='18';</v>
      </c>
    </row>
    <row r="53" spans="1:44" x14ac:dyDescent="0.25">
      <c r="A53" s="18">
        <v>19</v>
      </c>
      <c r="B53" s="73">
        <f t="shared" si="25"/>
        <v>18</v>
      </c>
      <c r="C53" s="120">
        <v>1204599</v>
      </c>
      <c r="D53" s="18">
        <f t="shared" si="26"/>
        <v>4.8500000000000005</v>
      </c>
      <c r="E53" s="18">
        <f t="shared" si="27"/>
        <v>2.0000000000000009</v>
      </c>
      <c r="F53" s="18">
        <f t="shared" si="28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3"/>
        <v>UPDATE `solider` SET `MightBonus`='1204599' WHERE `Level`='19';</v>
      </c>
      <c r="S53" t="str">
        <f t="shared" si="14"/>
        <v>UPDATE `solider` SET `Attack`='4.85' WHERE `Level`='19';</v>
      </c>
      <c r="T53" t="str">
        <f t="shared" si="15"/>
        <v>UPDATE `solider` SET `Defend`='2' WHERE `Level`='19';</v>
      </c>
      <c r="U53" t="str">
        <f t="shared" si="16"/>
        <v>UPDATE `solider` SET `Health`='8.85' WHERE `Level`='19';</v>
      </c>
      <c r="V53" t="str">
        <f t="shared" si="17"/>
        <v>UPDATE `solider` SET `FoodCost`='13901259' WHERE `Level`='19';</v>
      </c>
      <c r="W53" t="str">
        <f t="shared" si="18"/>
        <v>UPDATE `solider` SET `WoodCost`='19639583' WHERE `Level`='19';</v>
      </c>
      <c r="X53" t="str">
        <f t="shared" si="19"/>
        <v>UPDATE `solider` SET `StoneCost`='13229618' WHERE `Level`='19';</v>
      </c>
      <c r="Y53" t="str">
        <f t="shared" si="20"/>
        <v>UPDATE `solider` SET `MetalCost`='13459505' WHERE `Level`='19';</v>
      </c>
      <c r="Z53" t="str">
        <f t="shared" si="12"/>
        <v>UPDATE `solider` SET `TimeMin`='29d 12h:35m:17' WHERE `Level`='19';</v>
      </c>
      <c r="AA53" t="str">
        <f t="shared" si="21"/>
        <v>UPDATE `solider` SET `TimeInt`='2550917' WHERE `Level`='19';</v>
      </c>
      <c r="AB53" t="str">
        <f t="shared" si="22"/>
        <v>UPDATE `solider` SET `Required`='Wood Lv19' WHERE `Level`='19';</v>
      </c>
      <c r="AC53" t="str">
        <f t="shared" si="23"/>
        <v>UPDATE `solider` SET `Required_ID`='5' WHERE `Level`='19';</v>
      </c>
      <c r="AD53" t="str">
        <f t="shared" si="24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6"/>
        <v>5.0000000000000009</v>
      </c>
      <c r="E54" s="18">
        <f t="shared" si="27"/>
        <v>2.0500000000000007</v>
      </c>
      <c r="F54" s="18">
        <f t="shared" si="28"/>
        <v>9.0499999999999989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3"/>
        <v>UPDATE `solider` SET `MightBonus`='0' WHERE `Level`='20';</v>
      </c>
      <c r="S54" t="str">
        <f t="shared" si="14"/>
        <v>UPDATE `solider` SET `Attack`='5' WHERE `Level`='20';</v>
      </c>
      <c r="T54" t="str">
        <f t="shared" si="15"/>
        <v>UPDATE `solider` SET `Defend`='2.05' WHERE `Level`='20';</v>
      </c>
      <c r="U54" t="str">
        <f t="shared" si="16"/>
        <v>UPDATE `solider` SET `Health`='9.05' WHERE `Level`='20';</v>
      </c>
      <c r="V54" t="str">
        <f t="shared" si="17"/>
        <v>UPDATE `solider` SET `FoodCost`='0' WHERE `Level`='20';</v>
      </c>
      <c r="W54" t="str">
        <f t="shared" si="18"/>
        <v>UPDATE `solider` SET `WoodCost`='0' WHERE `Level`='20';</v>
      </c>
      <c r="X54" t="str">
        <f t="shared" si="19"/>
        <v>UPDATE `solider` SET `StoneCost`='0' WHERE `Level`='20';</v>
      </c>
      <c r="Y54" t="str">
        <f t="shared" si="20"/>
        <v>UPDATE `solider` SET `MetalCost`='0' WHERE `Level`='20';</v>
      </c>
      <c r="Z54" t="str">
        <f t="shared" si="12"/>
        <v>UPDATE `solider` SET `TimeMin`='0' WHERE `Level`='20';</v>
      </c>
      <c r="AA54" t="str">
        <f t="shared" si="21"/>
        <v>UPDATE `solider` SET `TimeInt`='0' WHERE `Level`='20';</v>
      </c>
      <c r="AB54" t="str">
        <f t="shared" si="22"/>
        <v>UPDATE `solider` SET `Required`='' WHERE `Level`='20';</v>
      </c>
      <c r="AC54" t="str">
        <f t="shared" si="23"/>
        <v>UPDATE `solider` SET `Required_ID`='0' WHERE `Level`='20';</v>
      </c>
      <c r="AD54" t="str">
        <f t="shared" si="24"/>
        <v>UPDATE `solider`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257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120</v>
      </c>
      <c r="C61" s="20">
        <v>204</v>
      </c>
      <c r="D61" s="103">
        <v>4</v>
      </c>
      <c r="E61" s="103">
        <v>2</v>
      </c>
      <c r="F61" s="103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29">CONCATENATE($Q$60,R$60,$Q$61,B61,$Q$62,$A61,$Q$63)</f>
        <v>UPDATE `TrainedSolider` SET `TrainingTime`='120' WHERE `Level`='1';</v>
      </c>
      <c r="S61" t="str">
        <f t="shared" si="29"/>
        <v>UPDATE `TrainedSolider` SET `MightBonus`='204' WHERE `Level`='1';</v>
      </c>
      <c r="T61" t="str">
        <f t="shared" si="29"/>
        <v>UPDATE `TrainedSolider` SET `Attack`='4' WHERE `Level`='1';</v>
      </c>
      <c r="U61" t="str">
        <f t="shared" si="29"/>
        <v>UPDATE `TrainedSolider` SET `Defend`='2' WHERE `Level`='1';</v>
      </c>
      <c r="V61" t="str">
        <f t="shared" si="29"/>
        <v>UPDATE `TrainedSolider` SET `Health`='10' WHERE `Level`='1';</v>
      </c>
      <c r="W61" t="str">
        <f t="shared" si="29"/>
        <v>UPDATE `TrainedSolider` SET `FoodCost`='2304' WHERE `Level`='1';</v>
      </c>
      <c r="X61" t="str">
        <f t="shared" si="29"/>
        <v>UPDATE `TrainedSolider` SET `WoodCost`='2208' WHERE `Level`='1';</v>
      </c>
      <c r="Y61" t="str">
        <f t="shared" si="29"/>
        <v>UPDATE `TrainedSolider` SET `StoneCost`='3888' WHERE `Level`='1';</v>
      </c>
      <c r="Z61" t="str">
        <f t="shared" si="29"/>
        <v>UPDATE `TrainedSolider` SET `MetalCost`='1800' WHERE `Level`='1';</v>
      </c>
      <c r="AA61" t="str">
        <f t="shared" ref="AA61:AA80" si="30">CONCATENATE($Q$60,AA$60,$Q$61,K61,$Q$62,$A61,$Q$63)</f>
        <v>UPDATE `TrainedSolider` SET `TimeMin`='07m:12' WHERE `Level`='1';</v>
      </c>
      <c r="AB61" t="str">
        <f t="shared" si="29"/>
        <v>UPDATE `TrainedSolider` SET `TimeInt`='432' WHERE `Level`='1';</v>
      </c>
      <c r="AC61" t="str">
        <f t="shared" si="29"/>
        <v>UPDATE `TrainedSolider` SET `Required`='' WHERE `Level`='1';</v>
      </c>
      <c r="AD61" t="str">
        <f t="shared" si="29"/>
        <v>UPDATE `TrainedSolider` SET `Required_ID`='0' WHERE `Level`='1';</v>
      </c>
      <c r="AE61" t="str">
        <f t="shared" si="29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3">
        <v>4.1500000000000004</v>
      </c>
      <c r="E62" s="103">
        <v>2.0499999999999998</v>
      </c>
      <c r="F62" s="103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 t="shared" ref="T62:T80" si="33">CONCATENATE($Q$60,T$60,$Q$61,D62,$Q$62,$A62,$Q$63)</f>
        <v>UPDATE `TrainedSolider` SET `Attack`='4.15' WHERE `Level`='2';</v>
      </c>
      <c r="U62" t="str">
        <f t="shared" ref="U62:U80" si="34">CONCATENATE($Q$60,U$60,$Q$61,E62,$Q$62,$A62,$Q$63)</f>
        <v>UPDATE `TrainedSolider` SET `Defend`='2.05' WHERE `Level`='2';</v>
      </c>
      <c r="V62" t="str">
        <f t="shared" ref="V62:V80" si="35">CONCATENATE($Q$60,V$60,$Q$61,F62,$Q$62,$A62,$Q$63)</f>
        <v>UPDATE `TrainedSolider` SET `Health`='10.25' WHERE `Level`='2';</v>
      </c>
      <c r="W62" t="str">
        <f t="shared" ref="W62:W80" si="36">CONCATENATE($Q$60,W$60,$Q$61,G62,$Q$62,$A62,$Q$63)</f>
        <v>UPDATE `TrainedSolider` SET `FoodCost`='5861' WHERE `Level`='2';</v>
      </c>
      <c r="X62" t="str">
        <f t="shared" ref="X62:X80" si="37">CONCATENATE($Q$60,X$60,$Q$61,H62,$Q$62,$A62,$Q$63)</f>
        <v>UPDATE `TrainedSolider` SET `WoodCost`='5698' WHERE `Level`='2';</v>
      </c>
      <c r="Y62" t="str">
        <f t="shared" ref="Y62:Y80" si="38">CONCATENATE($Q$60,Y$60,$Q$61,I62,$Q$62,$A62,$Q$63)</f>
        <v>UPDATE `TrainedSolider` SET `StoneCost`='8146' WHERE `Level`='2';</v>
      </c>
      <c r="Z62" t="str">
        <f t="shared" ref="Z62:Z80" si="39">CONCATENATE($Q$60,Z$60,$Q$61,J62,$Q$62,$A62,$Q$63)</f>
        <v>UPDATE `TrainedSolider` SET `MetalCost`='5756' WHERE `Level`='2';</v>
      </c>
      <c r="AA62" t="str">
        <f t="shared" si="30"/>
        <v>UPDATE `TrainedSolider` SET `TimeMin`='18m:00' WHERE `Level`='2';</v>
      </c>
      <c r="AB62" t="str">
        <f t="shared" ref="AB62:AB80" si="40">CONCATENATE($Q$60,AB$60,$Q$61,L62,$Q$62,$A62,$Q$63)</f>
        <v>UPDATE `TrainedSolider` SET `TimeInt`='1080' WHERE `Level`='2';</v>
      </c>
      <c r="AC62" t="str">
        <f t="shared" ref="AC62:AC80" si="41">CONCATENATE($Q$60,AC$60,$Q$61,M62,$Q$62,$A62,$Q$63)</f>
        <v>UPDATE `TrainedSolider` SET `Required`='' WHERE `Level`='2';</v>
      </c>
      <c r="AD62" t="str">
        <f t="shared" ref="AD62:AD80" si="42">CONCATENATE($Q$60,AD$60,$Q$61,N62,$Q$62,$A62,$Q$63)</f>
        <v>UPDATE `TrainedSolider` SET `Required_ID`='0' WHERE `Level`='2';</v>
      </c>
      <c r="AE62" t="str">
        <f t="shared" ref="AE62:AE80" si="43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3">
        <v>4.3</v>
      </c>
      <c r="E63" s="103">
        <v>2.1</v>
      </c>
      <c r="F63" s="103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 t="shared" si="33"/>
        <v>UPDATE `TrainedSolider` SET `Attack`='4.3' WHERE `Level`='3';</v>
      </c>
      <c r="U63" t="str">
        <f t="shared" si="34"/>
        <v>UPDATE `TrainedSolider` SET `Defend`='2.1' WHERE `Level`='3';</v>
      </c>
      <c r="V63" t="str">
        <f t="shared" si="35"/>
        <v>UPDATE `TrainedSolider` SET `Health`='10.45' WHERE `Level`='3';</v>
      </c>
      <c r="W63" t="str">
        <f t="shared" si="36"/>
        <v>UPDATE `TrainedSolider` SET `FoodCost`='9341' WHERE `Level`='3';</v>
      </c>
      <c r="X63" t="str">
        <f t="shared" si="37"/>
        <v>UPDATE `TrainedSolider` SET `WoodCost`='9115' WHERE `Level`='3';</v>
      </c>
      <c r="Y63" t="str">
        <f t="shared" si="38"/>
        <v>UPDATE `TrainedSolider` SET `StoneCost`='13032' WHERE `Level`='3';</v>
      </c>
      <c r="Z63" t="str">
        <f t="shared" si="39"/>
        <v>UPDATE `TrainedSolider` SET `MetalCost`='9306' WHERE `Level`='3';</v>
      </c>
      <c r="AA63" t="str">
        <f t="shared" si="30"/>
        <v>UPDATE `TrainedSolider` SET `TimeMin`='28m:48' WHERE `Level`='3';</v>
      </c>
      <c r="AB63" t="str">
        <f t="shared" si="40"/>
        <v>UPDATE `TrainedSolider` SET `TimeInt`='1728' WHERE `Level`='3';</v>
      </c>
      <c r="AC63" t="str">
        <f t="shared" si="41"/>
        <v>UPDATE `TrainedSolider` SET `Required`='' WHERE `Level`='3';</v>
      </c>
      <c r="AD63" t="str">
        <f t="shared" si="42"/>
        <v>UPDATE `TrainedSolider` SET `Required_ID`='0' WHERE `Level`='3';</v>
      </c>
      <c r="AE63" t="str">
        <f t="shared" si="43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3">
        <v>4.45</v>
      </c>
      <c r="E64" s="103">
        <v>2.15</v>
      </c>
      <c r="F64" s="103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 t="shared" si="33"/>
        <v>UPDATE `TrainedSolider` SET `Attack`='4.45' WHERE `Level`='4';</v>
      </c>
      <c r="U64" t="str">
        <f t="shared" si="34"/>
        <v>UPDATE `TrainedSolider` SET `Defend`='2.15' WHERE `Level`='4';</v>
      </c>
      <c r="V64" t="str">
        <f t="shared" si="35"/>
        <v>UPDATE `TrainedSolider` SET `Health`='10.65' WHERE `Level`='4';</v>
      </c>
      <c r="W64" t="str">
        <f t="shared" si="36"/>
        <v>UPDATE `TrainedSolider` SET `FoodCost`='23203' WHERE `Level`='4';</v>
      </c>
      <c r="X64" t="str">
        <f t="shared" si="37"/>
        <v>UPDATE `TrainedSolider` SET `WoodCost`='22790' WHERE `Level`='4';</v>
      </c>
      <c r="Y64" t="str">
        <f t="shared" si="38"/>
        <v>UPDATE `TrainedSolider` SET `StoneCost`='33782' WHERE `Level`='4';</v>
      </c>
      <c r="Z64" t="str">
        <f t="shared" si="39"/>
        <v>UPDATE `TrainedSolider` SET `MetalCost`='22186' WHERE `Level`='4';</v>
      </c>
      <c r="AA64" t="str">
        <f t="shared" si="30"/>
        <v>UPDATE `TrainedSolider` SET `TimeMin`='1h:12m:00' WHERE `Level`='4';</v>
      </c>
      <c r="AB64" t="str">
        <f t="shared" si="40"/>
        <v>UPDATE `TrainedSolider` SET `TimeInt`='4320' WHERE `Level`='4';</v>
      </c>
      <c r="AC64" t="str">
        <f t="shared" si="41"/>
        <v>UPDATE `TrainedSolider` SET `Required`='' WHERE `Level`='4';</v>
      </c>
      <c r="AD64" t="str">
        <f t="shared" si="42"/>
        <v>UPDATE `TrainedSolider` SET `Required_ID`='0' WHERE `Level`='4';</v>
      </c>
      <c r="AE64" t="str">
        <f t="shared" si="43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3">
        <v>4.5999999999999996</v>
      </c>
      <c r="E65" s="103">
        <v>2.2000000000000002</v>
      </c>
      <c r="F65" s="103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 t="shared" si="33"/>
        <v>UPDATE `TrainedSolider` SET `Attack`='4.6' WHERE `Level`='5';</v>
      </c>
      <c r="U65" t="str">
        <f t="shared" si="34"/>
        <v>UPDATE `TrainedSolider` SET `Defend`='2.2' WHERE `Level`='5';</v>
      </c>
      <c r="V65" t="str">
        <f t="shared" si="35"/>
        <v>UPDATE `TrainedSolider` SET `Health`='10.85' WHERE `Level`='5';</v>
      </c>
      <c r="W65" t="str">
        <f t="shared" si="36"/>
        <v>UPDATE `TrainedSolider` SET `FoodCost`='34805' WHERE `Level`='5';</v>
      </c>
      <c r="X65" t="str">
        <f t="shared" si="37"/>
        <v>UPDATE `TrainedSolider` SET `WoodCost`='34126' WHERE `Level`='5';</v>
      </c>
      <c r="Y65" t="str">
        <f t="shared" si="38"/>
        <v>UPDATE `TrainedSolider` SET `StoneCost`='50074' WHERE `Level`='5';</v>
      </c>
      <c r="Z65" t="str">
        <f t="shared" si="39"/>
        <v>UPDATE `TrainedSolider` SET `MetalCost`='33938' WHERE `Level`='5';</v>
      </c>
      <c r="AA65" t="str">
        <f t="shared" si="30"/>
        <v>UPDATE `TrainedSolider` SET `TimeMin`='1h:48m:00' WHERE `Level`='5';</v>
      </c>
      <c r="AB65" t="str">
        <f t="shared" si="40"/>
        <v>UPDATE `TrainedSolider` SET `TimeInt`='6480' WHERE `Level`='5';</v>
      </c>
      <c r="AC65" t="str">
        <f t="shared" si="41"/>
        <v>UPDATE `TrainedSolider` SET `Required`='' WHERE `Level`='5';</v>
      </c>
      <c r="AD65" t="str">
        <f t="shared" si="42"/>
        <v>UPDATE `TrainedSolider` SET `Required_ID`='0' WHERE `Level`='5';</v>
      </c>
      <c r="AE65" t="str">
        <f t="shared" si="43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3">
        <v>4.75</v>
      </c>
      <c r="E66" s="103">
        <v>2.25</v>
      </c>
      <c r="F66" s="103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 t="shared" si="33"/>
        <v>UPDATE `TrainedSolider` SET `Attack`='4.75' WHERE `Level`='6';</v>
      </c>
      <c r="U66" t="str">
        <f t="shared" si="34"/>
        <v>UPDATE `TrainedSolider` SET `Defend`='2.25' WHERE `Level`='6';</v>
      </c>
      <c r="V66" t="str">
        <f t="shared" si="35"/>
        <v>UPDATE `TrainedSolider` SET `Health`='11.05' WHERE `Level`='6';</v>
      </c>
      <c r="W66" t="str">
        <f t="shared" si="36"/>
        <v>UPDATE `TrainedSolider` SET `FoodCost`='69670' WHERE `Level`='6';</v>
      </c>
      <c r="X66" t="str">
        <f t="shared" si="37"/>
        <v>UPDATE `TrainedSolider` SET `WoodCost`='70771' WHERE `Level`='6';</v>
      </c>
      <c r="Y66" t="str">
        <f t="shared" si="38"/>
        <v>UPDATE `TrainedSolider` SET `StoneCost`='98107' WHERE `Level`='6';</v>
      </c>
      <c r="Z66" t="str">
        <f t="shared" si="39"/>
        <v>UPDATE `TrainedSolider` SET `MetalCost`='67397' WHERE `Level`='6';</v>
      </c>
      <c r="AA66" t="str">
        <f t="shared" si="30"/>
        <v>UPDATE `TrainedSolider` SET `TimeMin`='3h:36m:00' WHERE `Level`='6';</v>
      </c>
      <c r="AB66" t="str">
        <f t="shared" si="40"/>
        <v>UPDATE `TrainedSolider` SET `TimeInt`='12960' WHERE `Level`='6';</v>
      </c>
      <c r="AC66" t="str">
        <f t="shared" si="41"/>
        <v>UPDATE `TrainedSolider` SET `Required`='' WHERE `Level`='6';</v>
      </c>
      <c r="AD66" t="str">
        <f t="shared" si="42"/>
        <v>UPDATE `TrainedSolider` SET `Required_ID`='0' WHERE `Level`='6';</v>
      </c>
      <c r="AE66" t="str">
        <f t="shared" si="43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3">
        <v>4.9000000000000004</v>
      </c>
      <c r="E67" s="103">
        <v>2.2999999999999998</v>
      </c>
      <c r="F67" s="103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 t="shared" si="33"/>
        <v>UPDATE `TrainedSolider` SET `Attack`='4.9' WHERE `Level`='7';</v>
      </c>
      <c r="U67" t="str">
        <f t="shared" si="34"/>
        <v>UPDATE `TrainedSolider` SET `Defend`='2.3' WHERE `Level`='7';</v>
      </c>
      <c r="V67" t="str">
        <f t="shared" si="35"/>
        <v>UPDATE `TrainedSolider` SET `Health`='11.25' WHERE `Level`='7';</v>
      </c>
      <c r="W67" t="str">
        <f t="shared" si="36"/>
        <v>UPDATE `TrainedSolider` SET `FoodCost`='107414' WHERE `Level`='7';</v>
      </c>
      <c r="X67" t="str">
        <f t="shared" si="37"/>
        <v>UPDATE `TrainedSolider` SET `WoodCost`='102557' WHERE `Level`='7';</v>
      </c>
      <c r="Y67" t="str">
        <f t="shared" si="38"/>
        <v>UPDATE `TrainedSolider` SET `StoneCost`='149021' WHERE `Level`='7';</v>
      </c>
      <c r="Z67" t="str">
        <f t="shared" si="39"/>
        <v>UPDATE `TrainedSolider` SET `MetalCost`='99955' WHERE `Level`='7';</v>
      </c>
      <c r="AA67" t="str">
        <f t="shared" si="30"/>
        <v>UPDATE `TrainedSolider` SET `TimeMin`='5h:24m:00' WHERE `Level`='7';</v>
      </c>
      <c r="AB67" t="str">
        <f t="shared" si="40"/>
        <v>UPDATE `TrainedSolider` SET `TimeInt`='19440' WHERE `Level`='7';</v>
      </c>
      <c r="AC67" t="str">
        <f t="shared" si="41"/>
        <v>UPDATE `TrainedSolider` SET `Required`='' WHERE `Level`='7';</v>
      </c>
      <c r="AD67" t="str">
        <f t="shared" si="42"/>
        <v>UPDATE `TrainedSolider` SET `Required_ID`='0' WHERE `Level`='7';</v>
      </c>
      <c r="AE67" t="str">
        <f t="shared" si="43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3">
        <v>5.05</v>
      </c>
      <c r="E68" s="103">
        <v>2.35</v>
      </c>
      <c r="F68" s="103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 t="shared" si="33"/>
        <v>UPDATE `TrainedSolider` SET `Attack`='5.05' WHERE `Level`='8';</v>
      </c>
      <c r="U68" t="str">
        <f t="shared" si="34"/>
        <v>UPDATE `TrainedSolider` SET `Defend`='2.35' WHERE `Level`='8';</v>
      </c>
      <c r="V68" t="str">
        <f t="shared" si="35"/>
        <v>UPDATE `TrainedSolider` SET `Health`='11.45' WHERE `Level`='8';</v>
      </c>
      <c r="W68" t="str">
        <f t="shared" si="36"/>
        <v>UPDATE `TrainedSolider` SET `FoodCost`='273036' WHERE `Level`='8';</v>
      </c>
      <c r="X68" t="str">
        <f t="shared" si="37"/>
        <v>UPDATE `TrainedSolider` SET `WoodCost`='257112' WHERE `Level`='8';</v>
      </c>
      <c r="Y68" t="str">
        <f t="shared" si="38"/>
        <v>UPDATE `TrainedSolider` SET `StoneCost`='368952' WHERE `Level`='8';</v>
      </c>
      <c r="Z68" t="str">
        <f t="shared" si="39"/>
        <v>UPDATE `TrainedSolider` SET `MetalCost`='248358' WHERE `Level`='8';</v>
      </c>
      <c r="AA68" t="str">
        <f t="shared" si="30"/>
        <v>UPDATE `TrainedSolider` SET `TimeMin`='13h:30m:00' WHERE `Level`='8';</v>
      </c>
      <c r="AB68" t="str">
        <f t="shared" si="40"/>
        <v>UPDATE `TrainedSolider` SET `TimeInt`='48600' WHERE `Level`='8';</v>
      </c>
      <c r="AC68" t="str">
        <f t="shared" si="41"/>
        <v>UPDATE `TrainedSolider` SET `Required`='' WHERE `Level`='8';</v>
      </c>
      <c r="AD68" t="str">
        <f t="shared" si="42"/>
        <v>UPDATE `TrainedSolider` SET `Required_ID`='0' WHERE `Level`='8';</v>
      </c>
      <c r="AE68" t="str">
        <f t="shared" si="43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3">
        <v>5.2</v>
      </c>
      <c r="E69" s="103">
        <v>2.4</v>
      </c>
      <c r="F69" s="103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 t="shared" si="33"/>
        <v>UPDATE `TrainedSolider` SET `Attack`='5.2' WHERE `Level`='9';</v>
      </c>
      <c r="U69" t="str">
        <f t="shared" si="34"/>
        <v>UPDATE `TrainedSolider` SET `Defend`='2.4' WHERE `Level`='9';</v>
      </c>
      <c r="V69" t="str">
        <f t="shared" si="35"/>
        <v>UPDATE `TrainedSolider` SET `Health`='11.65' WHERE `Level`='9';</v>
      </c>
      <c r="W69" t="str">
        <f t="shared" si="36"/>
        <v>UPDATE `TrainedSolider` SET `FoodCost`='415554' WHERE `Level`='9';</v>
      </c>
      <c r="X69" t="str">
        <f t="shared" si="37"/>
        <v>UPDATE `TrainedSolider` SET `WoodCost`='384588' WHERE `Level`='9';</v>
      </c>
      <c r="Y69" t="str">
        <f t="shared" si="38"/>
        <v>UPDATE `TrainedSolider` SET `StoneCost`='548628' WHERE `Level`='9';</v>
      </c>
      <c r="Z69" t="str">
        <f t="shared" si="39"/>
        <v>UPDATE `TrainedSolider` SET `MetalCost`='372478' WHERE `Level`='9';</v>
      </c>
      <c r="AA69" t="str">
        <f t="shared" si="30"/>
        <v>UPDATE `TrainedSolider` SET `TimeMin`='20h:15m:00' WHERE `Level`='9';</v>
      </c>
      <c r="AB69" t="str">
        <f t="shared" si="40"/>
        <v>UPDATE `TrainedSolider` SET `TimeInt`='72900' WHERE `Level`='9';</v>
      </c>
      <c r="AC69" t="str">
        <f t="shared" si="41"/>
        <v>UPDATE `TrainedSolider` SET `Required`='' WHERE `Level`='9';</v>
      </c>
      <c r="AD69" t="str">
        <f t="shared" si="42"/>
        <v>UPDATE `TrainedSolider` SET `Required_ID`='0' WHERE `Level`='9';</v>
      </c>
      <c r="AE69" t="str">
        <f t="shared" si="43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3">
        <v>5.35</v>
      </c>
      <c r="E70" s="103">
        <v>2.4500000000000002</v>
      </c>
      <c r="F70" s="103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 t="shared" si="33"/>
        <v>UPDATE `TrainedSolider` SET `Attack`='5.35' WHERE `Level`='10';</v>
      </c>
      <c r="U70" t="str">
        <f t="shared" si="34"/>
        <v>UPDATE `TrainedSolider` SET `Defend`='2.45' WHERE `Level`='10';</v>
      </c>
      <c r="V70" t="str">
        <f t="shared" si="35"/>
        <v>UPDATE `TrainedSolider` SET `Health`='11.85' WHERE `Level`='10';</v>
      </c>
      <c r="W70" t="str">
        <f t="shared" si="36"/>
        <v>UPDATE `TrainedSolider` SET `FoodCost`='470225' WHERE `Level`='10';</v>
      </c>
      <c r="X70" t="str">
        <f t="shared" si="37"/>
        <v>UPDATE `TrainedSolider` SET `WoodCost`='473506' WHERE `Level`='10';</v>
      </c>
      <c r="Y70" t="str">
        <f t="shared" si="38"/>
        <v>UPDATE `TrainedSolider` SET `StoneCost`='659794' WHERE `Level`='10';</v>
      </c>
      <c r="Z70" t="str">
        <f t="shared" si="39"/>
        <v>UPDATE `TrainedSolider` SET `MetalCost`='461948' WHERE `Level`='10';</v>
      </c>
      <c r="AA70" t="str">
        <f t="shared" si="30"/>
        <v>UPDATE `TrainedSolider` SET `TimeMin`='1d 0h:18m:00' WHERE `Level`='10';</v>
      </c>
      <c r="AB70" t="str">
        <f t="shared" si="40"/>
        <v>UPDATE `TrainedSolider` SET `TimeInt`='87480' WHERE `Level`='10';</v>
      </c>
      <c r="AC70" t="str">
        <f t="shared" si="41"/>
        <v>UPDATE `TrainedSolider` SET `Required`='Stone Lv10' WHERE `Level`='10';</v>
      </c>
      <c r="AD70" t="str">
        <f t="shared" si="42"/>
        <v>UPDATE `TrainedSolider` SET `Required_ID`='8' WHERE `Level`='10';</v>
      </c>
      <c r="AE70" t="str">
        <f t="shared" si="43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3">
        <v>5.5</v>
      </c>
      <c r="E71" s="103">
        <v>2.5</v>
      </c>
      <c r="F71" s="103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 t="shared" si="33"/>
        <v>UPDATE `TrainedSolider` SET `Attack`='5.5' WHERE `Level`='11';</v>
      </c>
      <c r="U71" t="str">
        <f t="shared" si="34"/>
        <v>UPDATE `TrainedSolider` SET `Defend`='2.5' WHERE `Level`='11';</v>
      </c>
      <c r="V71" t="str">
        <f t="shared" si="35"/>
        <v>UPDATE `TrainedSolider` SET `Health`='12.05' WHERE `Level`='11';</v>
      </c>
      <c r="W71" t="str">
        <f t="shared" si="36"/>
        <v>UPDATE `TrainedSolider` SET `FoodCost`='589038' WHERE `Level`='11';</v>
      </c>
      <c r="X71" t="str">
        <f t="shared" si="37"/>
        <v>UPDATE `TrainedSolider` SET `WoodCost`='553807' WHERE `Level`='11';</v>
      </c>
      <c r="Y71" t="str">
        <f t="shared" si="38"/>
        <v>UPDATE `TrainedSolider` SET `StoneCost`='803153' WHERE `Level`='11';</v>
      </c>
      <c r="Z71" t="str">
        <f t="shared" si="39"/>
        <v>UPDATE `TrainedSolider` SET `MetalCost`='532595' WHERE `Level`='11';</v>
      </c>
      <c r="AA71" t="str">
        <f t="shared" si="30"/>
        <v>UPDATE `TrainedSolider` SET `TimeMin`='1d 5h:09m:36' WHERE `Level`='11';</v>
      </c>
      <c r="AB71" t="str">
        <f t="shared" si="40"/>
        <v>UPDATE `TrainedSolider` SET `TimeInt`='104976' WHERE `Level`='11';</v>
      </c>
      <c r="AC71" t="str">
        <f t="shared" si="41"/>
        <v>UPDATE `TrainedSolider` SET `Required`='Stone Lv11' WHERE `Level`='11';</v>
      </c>
      <c r="AD71" t="str">
        <f t="shared" si="42"/>
        <v>UPDATE `TrainedSolider` SET `Required_ID`='8' WHERE `Level`='11';</v>
      </c>
      <c r="AE71" t="str">
        <f t="shared" si="43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3">
        <v>5.65</v>
      </c>
      <c r="E72" s="103">
        <v>2.5499999999999998</v>
      </c>
      <c r="F72" s="103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 t="shared" si="33"/>
        <v>UPDATE `TrainedSolider` SET `Attack`='5.65' WHERE `Level`='12';</v>
      </c>
      <c r="U72" t="str">
        <f t="shared" si="34"/>
        <v>UPDATE `TrainedSolider` SET `Defend`='2.55' WHERE `Level`='12';</v>
      </c>
      <c r="V72" t="str">
        <f t="shared" si="35"/>
        <v>UPDATE `TrainedSolider` SET `Health`='12.25' WHERE `Level`='12';</v>
      </c>
      <c r="W72" t="str">
        <f t="shared" si="36"/>
        <v>UPDATE `TrainedSolider` SET `FoodCost`='676726' WHERE `Level`='12';</v>
      </c>
      <c r="X72" t="str">
        <f t="shared" si="37"/>
        <v>UPDATE `TrainedSolider` SET `WoodCost`='700208' WHERE `Level`='12';</v>
      </c>
      <c r="Y72" t="str">
        <f t="shared" si="38"/>
        <v>UPDATE `TrainedSolider` SET `StoneCost`='951424' WHERE `Level`='12';</v>
      </c>
      <c r="Z72" t="str">
        <f t="shared" si="39"/>
        <v>UPDATE `TrainedSolider` SET `MetalCost`='645954' WHERE `Level`='12';</v>
      </c>
      <c r="AA72" t="str">
        <f t="shared" si="30"/>
        <v>UPDATE `TrainedSolider` SET `TimeMin`='1d 10h:59m:31' WHERE `Level`='12';</v>
      </c>
      <c r="AB72" t="str">
        <f t="shared" si="40"/>
        <v>UPDATE `TrainedSolider` SET `TimeInt`='125971' WHERE `Level`='12';</v>
      </c>
      <c r="AC72" t="str">
        <f t="shared" si="41"/>
        <v>UPDATE `TrainedSolider` SET `Required`='Stone Lv12' WHERE `Level`='12';</v>
      </c>
      <c r="AD72" t="str">
        <f t="shared" si="42"/>
        <v>UPDATE `TrainedSolider` SET `Required_ID`='8' WHERE `Level`='12';</v>
      </c>
      <c r="AE72" t="str">
        <f t="shared" si="43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3">
        <v>5.8</v>
      </c>
      <c r="E73" s="103">
        <v>2.6</v>
      </c>
      <c r="F73" s="103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 t="shared" si="33"/>
        <v>UPDATE `TrainedSolider` SET `Attack`='5.8' WHERE `Level`='13';</v>
      </c>
      <c r="U73" t="str">
        <f t="shared" si="34"/>
        <v>UPDATE `TrainedSolider` SET `Defend`='2.6' WHERE `Level`='13';</v>
      </c>
      <c r="V73" t="str">
        <f t="shared" si="35"/>
        <v>UPDATE `TrainedSolider` SET `Health`='12.45' WHERE `Level`='13';</v>
      </c>
      <c r="W73" t="str">
        <f t="shared" si="36"/>
        <v>UPDATE `TrainedSolider` SET `FoodCost`='819132' WHERE `Level`='13';</v>
      </c>
      <c r="X73" t="str">
        <f t="shared" si="37"/>
        <v>UPDATE `TrainedSolider` SET `WoodCost`='801088' WHERE `Level`='13';</v>
      </c>
      <c r="Y73" t="str">
        <f t="shared" si="38"/>
        <v>UPDATE `TrainedSolider` SET `StoneCost`='1140851' WHERE `Level`='13';</v>
      </c>
      <c r="Z73" t="str">
        <f t="shared" si="39"/>
        <v>UPDATE `TrainedSolider` SET `MetalCost`='808124' WHERE `Level`='13';</v>
      </c>
      <c r="AA73" t="str">
        <f t="shared" si="30"/>
        <v>UPDATE `TrainedSolider` SET `TimeMin`='1d 17h:59m:26' WHERE `Level`='13';</v>
      </c>
      <c r="AB73" t="str">
        <f t="shared" si="40"/>
        <v>UPDATE `TrainedSolider` SET `TimeInt`='151166' WHERE `Level`='13';</v>
      </c>
      <c r="AC73" t="str">
        <f t="shared" si="41"/>
        <v>UPDATE `TrainedSolider` SET `Required`='Stone Lv13' WHERE `Level`='13';</v>
      </c>
      <c r="AD73" t="str">
        <f t="shared" si="42"/>
        <v>UPDATE `TrainedSolider` SET `Required_ID`='8' WHERE `Level`='13';</v>
      </c>
      <c r="AE73" t="str">
        <f t="shared" si="43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3">
        <v>5.95</v>
      </c>
      <c r="E74" s="103">
        <v>2.65</v>
      </c>
      <c r="F74" s="103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 t="shared" si="33"/>
        <v>UPDATE `TrainedSolider` SET `Attack`='5.95' WHERE `Level`='14';</v>
      </c>
      <c r="U74" t="str">
        <f t="shared" si="34"/>
        <v>UPDATE `TrainedSolider` SET `Defend`='2.65' WHERE `Level`='14';</v>
      </c>
      <c r="V74" t="str">
        <f t="shared" si="35"/>
        <v>UPDATE `TrainedSolider` SET `Health`='12.65' WHERE `Level`='14';</v>
      </c>
      <c r="W74" t="str">
        <f t="shared" si="36"/>
        <v>UPDATE `TrainedSolider` SET `FoodCost`='974316' WHERE `Level`='14';</v>
      </c>
      <c r="X74" t="str">
        <f t="shared" si="37"/>
        <v>UPDATE `TrainedSolider` SET `WoodCost`='956982' WHERE `Level`='14';</v>
      </c>
      <c r="Y74" t="str">
        <f t="shared" si="38"/>
        <v>UPDATE `TrainedSolider` SET `StoneCost`='1400554' WHERE `Level`='14';</v>
      </c>
      <c r="Z74" t="str">
        <f t="shared" si="39"/>
        <v>UPDATE `TrainedSolider` SET `MetalCost`='951148' WHERE `Level`='14';</v>
      </c>
      <c r="AA74" t="str">
        <f t="shared" si="30"/>
        <v>UPDATE `TrainedSolider` SET `TimeMin`='2d 2h:23m:19' WHERE `Level`='14';</v>
      </c>
      <c r="AB74" t="str">
        <f t="shared" si="40"/>
        <v>UPDATE `TrainedSolider` SET `TimeInt`='181399' WHERE `Level`='14';</v>
      </c>
      <c r="AC74" t="str">
        <f t="shared" si="41"/>
        <v>UPDATE `TrainedSolider` SET `Required`='Stone Lv14' WHERE `Level`='14';</v>
      </c>
      <c r="AD74" t="str">
        <f t="shared" si="42"/>
        <v>UPDATE `TrainedSolider` SET `Required_ID`='8' WHERE `Level`='14';</v>
      </c>
      <c r="AE74" t="str">
        <f t="shared" si="43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3">
        <v>6.1</v>
      </c>
      <c r="E75" s="103">
        <v>2.7</v>
      </c>
      <c r="F75" s="103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 t="shared" si="33"/>
        <v>UPDATE `TrainedSolider` SET `Attack`='6.1' WHERE `Level`='15';</v>
      </c>
      <c r="U75" t="str">
        <f t="shared" si="34"/>
        <v>UPDATE `TrainedSolider` SET `Defend`='2.7' WHERE `Level`='15';</v>
      </c>
      <c r="V75" t="str">
        <f t="shared" si="35"/>
        <v>UPDATE `TrainedSolider` SET `Health`='12.85' WHERE `Level`='15';</v>
      </c>
      <c r="W75" t="str">
        <f t="shared" si="36"/>
        <v>UPDATE `TrainedSolider` SET `FoodCost`='1533474' WHERE `Level`='15';</v>
      </c>
      <c r="X75" t="str">
        <f t="shared" si="37"/>
        <v>UPDATE `TrainedSolider` SET `WoodCost`='1435832' WHERE `Level`='15';</v>
      </c>
      <c r="Y75" t="str">
        <f t="shared" si="38"/>
        <v>UPDATE `TrainedSolider` SET `StoneCost`='2065430' WHERE `Level`='15';</v>
      </c>
      <c r="Z75" t="str">
        <f t="shared" si="39"/>
        <v>UPDATE `TrainedSolider` SET `MetalCost`='1389821' WHERE `Level`='15';</v>
      </c>
      <c r="AA75" t="str">
        <f t="shared" si="30"/>
        <v>UPDATE `TrainedSolider` SET `TimeMin`='3d 3h:34m:59' WHERE `Level`='15';</v>
      </c>
      <c r="AB75" t="str">
        <f t="shared" si="40"/>
        <v>UPDATE `TrainedSolider` SET `TimeInt`='272099' WHERE `Level`='15';</v>
      </c>
      <c r="AC75" t="str">
        <f t="shared" si="41"/>
        <v>UPDATE `TrainedSolider` SET `Required`='Stone Lv15' WHERE `Level`='15';</v>
      </c>
      <c r="AD75" t="str">
        <f t="shared" si="42"/>
        <v>UPDATE `TrainedSolider` SET `Required_ID`='8' WHERE `Level`='15';</v>
      </c>
      <c r="AE75" t="str">
        <f t="shared" si="43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3">
        <v>6.25</v>
      </c>
      <c r="E76" s="103">
        <v>2.75</v>
      </c>
      <c r="F76" s="103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 t="shared" si="33"/>
        <v>UPDATE `TrainedSolider` SET `Attack`='6.25' WHERE `Level`='16';</v>
      </c>
      <c r="U76" t="str">
        <f t="shared" si="34"/>
        <v>UPDATE `TrainedSolider` SET `Defend`='2.75' WHERE `Level`='16';</v>
      </c>
      <c r="V76" t="str">
        <f t="shared" si="35"/>
        <v>UPDATE `TrainedSolider` SET `Health`='13.05' WHERE `Level`='16';</v>
      </c>
      <c r="W76" t="str">
        <f t="shared" si="36"/>
        <v>UPDATE `TrainedSolider` SET `FoodCost`='3713914' WHERE `Level`='16';</v>
      </c>
      <c r="X76" t="str">
        <f t="shared" si="37"/>
        <v>UPDATE `TrainedSolider` SET `WoodCost`='3598272' WHERE `Level`='16';</v>
      </c>
      <c r="Y76" t="str">
        <f t="shared" si="38"/>
        <v>UPDATE `TrainedSolider` SET `StoneCost`='5274562' WHERE `Level`='16';</v>
      </c>
      <c r="Z76" t="str">
        <f t="shared" si="39"/>
        <v>UPDATE `TrainedSolider` SET `MetalCost`='3474542' WHERE `Level`='16';</v>
      </c>
      <c r="AA76" t="str">
        <f t="shared" si="30"/>
        <v>UPDATE `TrainedSolider` SET `TimeMin`='7d 20h:57m:25' WHERE `Level`='16';</v>
      </c>
      <c r="AB76" t="str">
        <f t="shared" si="40"/>
        <v>UPDATE `TrainedSolider` SET `TimeInt`='680245' WHERE `Level`='16';</v>
      </c>
      <c r="AC76" t="str">
        <f t="shared" si="41"/>
        <v>UPDATE `TrainedSolider` SET `Required`='Stone Lv16' WHERE `Level`='16';</v>
      </c>
      <c r="AD76" t="str">
        <f t="shared" si="42"/>
        <v>UPDATE `TrainedSolider` SET `Required_ID`='8' WHERE `Level`='16';</v>
      </c>
      <c r="AE76" t="str">
        <f t="shared" si="43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3">
        <v>6.4</v>
      </c>
      <c r="E77" s="103">
        <v>2.8</v>
      </c>
      <c r="F77" s="103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 t="shared" si="33"/>
        <v>UPDATE `TrainedSolider` SET `Attack`='6.4' WHERE `Level`='17';</v>
      </c>
      <c r="U77" t="str">
        <f t="shared" si="34"/>
        <v>UPDATE `TrainedSolider` SET `Defend`='2.8' WHERE `Level`='17';</v>
      </c>
      <c r="V77" t="str">
        <f t="shared" si="35"/>
        <v>UPDATE `TrainedSolider` SET `Health`='13.25' WHERE `Level`='17';</v>
      </c>
      <c r="W77" t="str">
        <f t="shared" si="36"/>
        <v>UPDATE `TrainedSolider` SET `FoodCost`='5600867' WHERE `Level`='17';</v>
      </c>
      <c r="X77" t="str">
        <f t="shared" si="37"/>
        <v>UPDATE `TrainedSolider` SET `WoodCost`='5385464' WHERE `Level`='17';</v>
      </c>
      <c r="Y77" t="str">
        <f t="shared" si="38"/>
        <v>UPDATE `TrainedSolider` SET `StoneCost`='7887836' WHERE `Level`='17';</v>
      </c>
      <c r="Z77" t="str">
        <f t="shared" si="39"/>
        <v>UPDATE `TrainedSolider` SET `MetalCost`='5217810' WHERE `Level`='17';</v>
      </c>
      <c r="AA77" t="str">
        <f t="shared" si="30"/>
        <v>UPDATE `TrainedSolider` SET `TimeMin`='11d 19h:26m:07' WHERE `Level`='17';</v>
      </c>
      <c r="AB77" t="str">
        <f t="shared" si="40"/>
        <v>UPDATE `TrainedSolider` SET `TimeInt`='1020367' WHERE `Level`='17';</v>
      </c>
      <c r="AC77" t="str">
        <f t="shared" si="41"/>
        <v>UPDATE `TrainedSolider` SET `Required`='Stone Lv17' WHERE `Level`='17';</v>
      </c>
      <c r="AD77" t="str">
        <f t="shared" si="42"/>
        <v>UPDATE `TrainedSolider` SET `Required_ID`='8' WHERE `Level`='17';</v>
      </c>
      <c r="AE77" t="str">
        <f t="shared" si="43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3">
        <v>6.55</v>
      </c>
      <c r="E78" s="103">
        <v>2.85</v>
      </c>
      <c r="F78" s="103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 t="shared" si="33"/>
        <v>UPDATE `TrainedSolider` SET `Attack`='6.55' WHERE `Level`='18';</v>
      </c>
      <c r="U78" t="str">
        <f t="shared" si="34"/>
        <v>UPDATE `TrainedSolider` SET `Defend`='2.85' WHERE `Level`='18';</v>
      </c>
      <c r="V78" t="str">
        <f t="shared" si="35"/>
        <v>UPDATE `TrainedSolider` SET `Health`='13.45' WHERE `Level`='18';</v>
      </c>
      <c r="W78" t="str">
        <f t="shared" si="36"/>
        <v>UPDATE `TrainedSolider` SET `FoodCost`='11561144' WHERE `Level`='18';</v>
      </c>
      <c r="X78" t="str">
        <f t="shared" si="37"/>
        <v>UPDATE `TrainedSolider` SET `WoodCost`='10770809' WHERE `Level`='18';</v>
      </c>
      <c r="Y78" t="str">
        <f t="shared" si="38"/>
        <v>UPDATE `TrainedSolider` SET `StoneCost`='15416393' WHERE `Level`='18';</v>
      </c>
      <c r="Z78" t="str">
        <f t="shared" si="39"/>
        <v>UPDATE `TrainedSolider` SET `MetalCost`='10435619' WHERE `Level`='18';</v>
      </c>
      <c r="AA78" t="str">
        <f t="shared" si="30"/>
        <v>UPDATE `TrainedSolider` SET `TimeMin`='23d 14h:52m:14' WHERE `Level`='18';</v>
      </c>
      <c r="AB78" t="str">
        <f t="shared" si="40"/>
        <v>UPDATE `TrainedSolider` SET `TimeInt`='2040734' WHERE `Level`='18';</v>
      </c>
      <c r="AC78" t="str">
        <f t="shared" si="41"/>
        <v>UPDATE `TrainedSolider` SET `Required`='Stone Lv18' WHERE `Level`='18';</v>
      </c>
      <c r="AD78" t="str">
        <f t="shared" si="42"/>
        <v>UPDATE `TrainedSolider` SET `Required_ID`='8' WHERE `Level`='18';</v>
      </c>
      <c r="AE78" t="str">
        <f t="shared" si="43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3">
        <v>6.7</v>
      </c>
      <c r="E79" s="103">
        <v>2.9</v>
      </c>
      <c r="F79" s="103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 t="shared" si="33"/>
        <v>UPDATE `TrainedSolider` SET `Attack`='6.7' WHERE `Level`='19';</v>
      </c>
      <c r="U79" t="str">
        <f t="shared" si="34"/>
        <v>UPDATE `TrainedSolider` SET `Defend`='2.9' WHERE `Level`='19';</v>
      </c>
      <c r="V79" t="str">
        <f t="shared" si="35"/>
        <v>UPDATE `TrainedSolider` SET `Health`='13.65' WHERE `Level`='19';</v>
      </c>
      <c r="W79" t="str">
        <f t="shared" si="36"/>
        <v>UPDATE `TrainedSolider` SET `FoodCost`='16681511' WHERE `Level`='19';</v>
      </c>
      <c r="X79" t="str">
        <f t="shared" si="37"/>
        <v>UPDATE `TrainedSolider` SET `WoodCost`='16151406' WHERE `Level`='19';</v>
      </c>
      <c r="Y79" t="str">
        <f t="shared" si="38"/>
        <v>UPDATE `TrainedSolider` SET `StoneCost`='23567500' WHERE `Level`='19';</v>
      </c>
      <c r="Z79" t="str">
        <f t="shared" si="39"/>
        <v>UPDATE `TrainedSolider` SET `MetalCost`='15875542' WHERE `Level`='19';</v>
      </c>
      <c r="AA79" t="str">
        <f t="shared" si="30"/>
        <v>UPDATE `TrainedSolider` SET `TimeMin`='35d 10h:18m:20' WHERE `Level`='19';</v>
      </c>
      <c r="AB79" t="str">
        <f t="shared" si="40"/>
        <v>UPDATE `TrainedSolider` SET `TimeInt`='3061100' WHERE `Level`='19';</v>
      </c>
      <c r="AC79" t="str">
        <f t="shared" si="41"/>
        <v>UPDATE `TrainedSolider` SET `Required`='Stone Lv19' WHERE `Level`='19';</v>
      </c>
      <c r="AD79" t="str">
        <f t="shared" si="42"/>
        <v>UPDATE `TrainedSolider` SET `Required_ID`='8' WHERE `Level`='19';</v>
      </c>
      <c r="AE79" t="str">
        <f t="shared" si="43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3">
        <v>6.85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 t="shared" si="33"/>
        <v>UPDATE `TrainedSolider` SET `Attack`='6.85' WHERE `Level`='20';</v>
      </c>
      <c r="U80" t="str">
        <f t="shared" si="34"/>
        <v>UPDATE `TrainedSolider` SET `Defend`='2.95' WHERE `Level`='20';</v>
      </c>
      <c r="V80" t="str">
        <f t="shared" si="35"/>
        <v>UPDATE `TrainedSolider` SET `Health`='13.85' WHERE `Level`='20';</v>
      </c>
      <c r="W80" t="str">
        <f t="shared" si="36"/>
        <v>UPDATE `TrainedSolider` SET `FoodCost`='0' WHERE `Level`='20';</v>
      </c>
      <c r="X80" t="str">
        <f t="shared" si="37"/>
        <v>UPDATE `TrainedSolider` SET `WoodCost`='0' WHERE `Level`='20';</v>
      </c>
      <c r="Y80" t="str">
        <f t="shared" si="38"/>
        <v>UPDATE `TrainedSolider` SET `StoneCost`='0' WHERE `Level`='20';</v>
      </c>
      <c r="Z80" t="str">
        <f t="shared" si="39"/>
        <v>UPDATE `TrainedSolider` SET `MetalCost`='0' WHERE `Level`='20';</v>
      </c>
      <c r="AA80" t="str">
        <f t="shared" si="30"/>
        <v>UPDATE `TrainedSolider` SET `TimeMin`='0' WHERE `Level`='20';</v>
      </c>
      <c r="AB80" t="str">
        <f t="shared" si="40"/>
        <v>UPDATE `TrainedSolider` SET `TimeInt`='0' WHERE `Level`='20';</v>
      </c>
      <c r="AC80" t="str">
        <f t="shared" si="41"/>
        <v>UPDATE `TrainedSolider` SET `Required`='' WHERE `Level`='20';</v>
      </c>
      <c r="AD80" t="str">
        <f t="shared" si="42"/>
        <v>UPDATE `TrainedSolider` SET `Required_ID`='0' WHERE `Level`='20';</v>
      </c>
      <c r="AE80" t="str">
        <f t="shared" si="43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290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290</v>
      </c>
      <c r="C87" s="20">
        <v>306</v>
      </c>
      <c r="D87" s="103">
        <v>6</v>
      </c>
      <c r="E87" s="103">
        <v>3</v>
      </c>
      <c r="F87" s="103">
        <v>15</v>
      </c>
      <c r="G87" s="95">
        <v>3456</v>
      </c>
      <c r="H87" s="95">
        <v>3312</v>
      </c>
      <c r="I87" s="95">
        <v>2700</v>
      </c>
      <c r="J87" s="95">
        <v>5832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4">CONCATENATE($Q$86,R$86,$Q$87,B87,$Q$88,$A87,$Q$89)</f>
        <v>UPDATE `ForbiddenGuard` SET `TrainingTime`='290' WHERE `Level`='1';</v>
      </c>
      <c r="S87" t="str">
        <f t="shared" si="44"/>
        <v>UPDATE `ForbiddenGuard` SET `MightBonus`='306' WHERE `Level`='1';</v>
      </c>
      <c r="T87" t="str">
        <f t="shared" si="44"/>
        <v>UPDATE `ForbiddenGuard` SET `Attack`='6' WHERE `Level`='1';</v>
      </c>
      <c r="U87" t="str">
        <f t="shared" si="44"/>
        <v>UPDATE `ForbiddenGuard` SET `Defend`='3' WHERE `Level`='1';</v>
      </c>
      <c r="V87" t="str">
        <f t="shared" si="44"/>
        <v>UPDATE `ForbiddenGuard` SET `Health`='15' WHERE `Level`='1';</v>
      </c>
      <c r="W87" t="str">
        <f t="shared" si="44"/>
        <v>UPDATE `ForbiddenGuard` SET `FoodCost`='3456' WHERE `Level`='1';</v>
      </c>
      <c r="X87" t="str">
        <f t="shared" si="44"/>
        <v>UPDATE `ForbiddenGuard` SET `WoodCost`='3312' WHERE `Level`='1';</v>
      </c>
      <c r="Y87" t="str">
        <f t="shared" si="44"/>
        <v>UPDATE `ForbiddenGuard` SET `StoneCost`='2700' WHERE `Level`='1';</v>
      </c>
      <c r="Z87" t="str">
        <f t="shared" si="44"/>
        <v>UPDATE `ForbiddenGuard` SET `MetalCost`='5832' WHERE `Level`='1';</v>
      </c>
      <c r="AA87" t="str">
        <f t="shared" ref="AA87:AA106" si="45">CONCATENATE($Q$86,AA$86,$Q$87,K87,$Q$88,$A87,$Q$89)</f>
        <v>UPDATE `ForbiddenGuard` SET `TimeMin`='10m:48' WHERE `Level`='1';</v>
      </c>
      <c r="AB87" t="str">
        <f t="shared" si="44"/>
        <v>UPDATE `ForbiddenGuard` SET `TimeInt`='648' WHERE `Level`='1';</v>
      </c>
      <c r="AC87" t="str">
        <f t="shared" si="44"/>
        <v>UPDATE `ForbiddenGuard` SET `Required`='' WHERE `Level`='1';</v>
      </c>
      <c r="AD87" t="str">
        <f t="shared" si="44"/>
        <v>UPDATE `ForbiddenGuard` SET `Required_ID`='0' WHERE `Level`='1';</v>
      </c>
      <c r="AE87" t="str">
        <f t="shared" si="44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3">
        <v>6.15</v>
      </c>
      <c r="E88" s="103">
        <v>3.05</v>
      </c>
      <c r="F88" s="103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6">CONCATENATE($Q$86,R$86,$Q$87,B88,$Q$88,$A88,$Q$89)</f>
        <v>UPDATE `ForbiddenGuard` SET `TrainingTime`='283' WHERE `Level`='2';</v>
      </c>
      <c r="S88" t="str">
        <f t="shared" ref="S88:S106" si="47">CONCATENATE($Q$86,S$86,$Q$87,C88,$Q$88,$A88,$Q$89)</f>
        <v>UPDATE `ForbiddenGuard` SET `MightBonus`='765' WHERE `Level`='2';</v>
      </c>
      <c r="T88" t="str">
        <f t="shared" ref="T88:T106" si="48">CONCATENATE($Q$86,T$86,$Q$87,D88,$Q$88,$A88,$Q$89)</f>
        <v>UPDATE `ForbiddenGuard` SET `Attack`='6.15' WHERE `Level`='2';</v>
      </c>
      <c r="U88" t="str">
        <f t="shared" ref="U88:U106" si="49">CONCATENATE($Q$86,U$86,$Q$87,E88,$Q$88,$A88,$Q$89)</f>
        <v>UPDATE `ForbiddenGuard` SET `Defend`='3.05' WHERE `Level`='2';</v>
      </c>
      <c r="V88" t="str">
        <f t="shared" ref="V88:V106" si="50">CONCATENATE($Q$86,V$86,$Q$87,F88,$Q$88,$A88,$Q$89)</f>
        <v>UPDATE `ForbiddenGuard` SET `Health`='15.25' WHERE `Level`='2';</v>
      </c>
      <c r="W88" t="str">
        <f t="shared" ref="W88:W106" si="51">CONCATENATE($Q$86,W$86,$Q$87,G88,$Q$88,$A88,$Q$89)</f>
        <v>UPDATE `ForbiddenGuard` SET `FoodCost`='8792' WHERE `Level`='2';</v>
      </c>
      <c r="X88" t="str">
        <f t="shared" ref="X88:X106" si="52">CONCATENATE($Q$86,X$86,$Q$87,H88,$Q$88,$A88,$Q$89)</f>
        <v>UPDATE `ForbiddenGuard` SET `WoodCost`='8547' WHERE `Level`='2';</v>
      </c>
      <c r="Y88" t="str">
        <f t="shared" ref="Y88:Y106" si="53">CONCATENATE($Q$86,Y$86,$Q$87,I88,$Q$88,$A88,$Q$89)</f>
        <v>UPDATE `ForbiddenGuard` SET `StoneCost`='8634' WHERE `Level`='2';</v>
      </c>
      <c r="Z88" t="str">
        <f t="shared" ref="Z88:Z106" si="54">CONCATENATE($Q$86,Z$86,$Q$87,J88,$Q$88,$A88,$Q$89)</f>
        <v>UPDATE `ForbiddenGuard` SET `MetalCost`='12219' WHERE `Level`='2';</v>
      </c>
      <c r="AA88" t="str">
        <f t="shared" si="45"/>
        <v>UPDATE `ForbiddenGuard` SET `TimeMin`='27m:00' WHERE `Level`='2';</v>
      </c>
      <c r="AB88" t="str">
        <f t="shared" ref="AB88:AB106" si="55">CONCATENATE($Q$86,AB$86,$Q$87,L88,$Q$88,$A88,$Q$89)</f>
        <v>UPDATE `ForbiddenGuard` SET `TimeInt`='1620' WHERE `Level`='2';</v>
      </c>
      <c r="AC88" t="str">
        <f t="shared" ref="AC88:AC106" si="56">CONCATENATE($Q$86,AC$86,$Q$87,M88,$Q$88,$A88,$Q$89)</f>
        <v>UPDATE `ForbiddenGuard` SET `Required`='' WHERE `Level`='2';</v>
      </c>
      <c r="AD88" t="str">
        <f t="shared" ref="AD88:AD106" si="57">CONCATENATE($Q$86,AD$86,$Q$87,N88,$Q$88,$A88,$Q$89)</f>
        <v>UPDATE `ForbiddenGuard` SET `Required_ID`='0' WHERE `Level`='2';</v>
      </c>
      <c r="AE88" t="str">
        <f t="shared" ref="AE88:AE106" si="58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3">
        <v>6.3</v>
      </c>
      <c r="E89" s="103">
        <v>3.1</v>
      </c>
      <c r="F89" s="103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6"/>
        <v>UPDATE `ForbiddenGuard` SET `TrainingTime`='276' WHERE `Level`='3';</v>
      </c>
      <c r="S89" t="str">
        <f t="shared" si="47"/>
        <v>UPDATE `ForbiddenGuard` SET `MightBonus`='1224' WHERE `Level`='3';</v>
      </c>
      <c r="T89" t="str">
        <f t="shared" si="48"/>
        <v>UPDATE `ForbiddenGuard` SET `Attack`='6.3' WHERE `Level`='3';</v>
      </c>
      <c r="U89" t="str">
        <f t="shared" si="49"/>
        <v>UPDATE `ForbiddenGuard` SET `Defend`='3.1' WHERE `Level`='3';</v>
      </c>
      <c r="V89" t="str">
        <f t="shared" si="50"/>
        <v>UPDATE `ForbiddenGuard` SET `Health`='15.45' WHERE `Level`='3';</v>
      </c>
      <c r="W89" t="str">
        <f t="shared" si="51"/>
        <v>UPDATE `ForbiddenGuard` SET `FoodCost`='14012' WHERE `Level`='3';</v>
      </c>
      <c r="X89" t="str">
        <f t="shared" si="52"/>
        <v>UPDATE `ForbiddenGuard` SET `WoodCost`='13673' WHERE `Level`='3';</v>
      </c>
      <c r="Y89" t="str">
        <f t="shared" si="53"/>
        <v>UPDATE `ForbiddenGuard` SET `StoneCost`='13959' WHERE `Level`='3';</v>
      </c>
      <c r="Z89" t="str">
        <f t="shared" si="54"/>
        <v>UPDATE `ForbiddenGuard` SET `MetalCost`='19548' WHERE `Level`='3';</v>
      </c>
      <c r="AA89" t="str">
        <f t="shared" si="45"/>
        <v>UPDATE `ForbiddenGuard` SET `TimeMin`='43m:12' WHERE `Level`='3';</v>
      </c>
      <c r="AB89" t="str">
        <f t="shared" si="55"/>
        <v>UPDATE `ForbiddenGuard` SET `TimeInt`='2592' WHERE `Level`='3';</v>
      </c>
      <c r="AC89" t="str">
        <f t="shared" si="56"/>
        <v>UPDATE `ForbiddenGuard` SET `Required`='' WHERE `Level`='3';</v>
      </c>
      <c r="AD89" t="str">
        <f t="shared" si="57"/>
        <v>UPDATE `ForbiddenGuard` SET `Required_ID`='0' WHERE `Level`='3';</v>
      </c>
      <c r="AE89" t="str">
        <f t="shared" si="58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3">
        <v>6.45</v>
      </c>
      <c r="E90" s="103">
        <v>3.15</v>
      </c>
      <c r="F90" s="103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6"/>
        <v>UPDATE `ForbiddenGuard` SET `TrainingTime`='269' WHERE `Level`='4';</v>
      </c>
      <c r="S90" t="str">
        <f t="shared" si="47"/>
        <v>UPDATE `ForbiddenGuard` SET `MightBonus`='3060' WHERE `Level`='4';</v>
      </c>
      <c r="T90" t="str">
        <f t="shared" si="48"/>
        <v>UPDATE `ForbiddenGuard` SET `Attack`='6.45' WHERE `Level`='4';</v>
      </c>
      <c r="U90" t="str">
        <f t="shared" si="49"/>
        <v>UPDATE `ForbiddenGuard` SET `Defend`='3.15' WHERE `Level`='4';</v>
      </c>
      <c r="V90" t="str">
        <f t="shared" si="50"/>
        <v>UPDATE `ForbiddenGuard` SET `Health`='15.65' WHERE `Level`='4';</v>
      </c>
      <c r="W90" t="str">
        <f t="shared" si="51"/>
        <v>UPDATE `ForbiddenGuard` SET `FoodCost`='34805' WHERE `Level`='4';</v>
      </c>
      <c r="X90" t="str">
        <f t="shared" si="52"/>
        <v>UPDATE `ForbiddenGuard` SET `WoodCost`='34185' WHERE `Level`='4';</v>
      </c>
      <c r="Y90" t="str">
        <f t="shared" si="53"/>
        <v>UPDATE `ForbiddenGuard` SET `StoneCost`='33279' WHERE `Level`='4';</v>
      </c>
      <c r="Z90" t="str">
        <f t="shared" si="54"/>
        <v>UPDATE `ForbiddenGuard` SET `MetalCost`='50673' WHERE `Level`='4';</v>
      </c>
      <c r="AA90" t="str">
        <f t="shared" si="45"/>
        <v>UPDATE `ForbiddenGuard` SET `TimeMin`='1h:48m:00' WHERE `Level`='4';</v>
      </c>
      <c r="AB90" t="str">
        <f t="shared" si="55"/>
        <v>UPDATE `ForbiddenGuard` SET `TimeInt`='6480' WHERE `Level`='4';</v>
      </c>
      <c r="AC90" t="str">
        <f t="shared" si="56"/>
        <v>UPDATE `ForbiddenGuard` SET `Required`='' WHERE `Level`='4';</v>
      </c>
      <c r="AD90" t="str">
        <f t="shared" si="57"/>
        <v>UPDATE `ForbiddenGuard` SET `Required_ID`='0' WHERE `Level`='4';</v>
      </c>
      <c r="AE90" t="str">
        <f t="shared" si="58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3">
        <v>6.6</v>
      </c>
      <c r="E91" s="103">
        <v>3.2</v>
      </c>
      <c r="F91" s="103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6"/>
        <v>UPDATE `ForbiddenGuard` SET `TrainingTime`='262' WHERE `Level`='5';</v>
      </c>
      <c r="S91" t="str">
        <f t="shared" si="47"/>
        <v>UPDATE `ForbiddenGuard` SET `MightBonus`='4590' WHERE `Level`='5';</v>
      </c>
      <c r="T91" t="str">
        <f t="shared" si="48"/>
        <v>UPDATE `ForbiddenGuard` SET `Attack`='6.6' WHERE `Level`='5';</v>
      </c>
      <c r="U91" t="str">
        <f t="shared" si="49"/>
        <v>UPDATE `ForbiddenGuard` SET `Defend`='3.2' WHERE `Level`='5';</v>
      </c>
      <c r="V91" t="str">
        <f t="shared" si="50"/>
        <v>UPDATE `ForbiddenGuard` SET `Health`='15.85' WHERE `Level`='5';</v>
      </c>
      <c r="W91" t="str">
        <f t="shared" si="51"/>
        <v>UPDATE `ForbiddenGuard` SET `FoodCost`='52208' WHERE `Level`='5';</v>
      </c>
      <c r="X91" t="str">
        <f t="shared" si="52"/>
        <v>UPDATE `ForbiddenGuard` SET `WoodCost`='51189' WHERE `Level`='5';</v>
      </c>
      <c r="Y91" t="str">
        <f t="shared" si="53"/>
        <v>UPDATE `ForbiddenGuard` SET `StoneCost`='50907' WHERE `Level`='5';</v>
      </c>
      <c r="Z91" t="str">
        <f t="shared" si="54"/>
        <v>UPDATE `ForbiddenGuard` SET `MetalCost`='75111' WHERE `Level`='5';</v>
      </c>
      <c r="AA91" t="str">
        <f t="shared" si="45"/>
        <v>UPDATE `ForbiddenGuard` SET `TimeMin`='2h:42m:00' WHERE `Level`='5';</v>
      </c>
      <c r="AB91" t="str">
        <f t="shared" si="55"/>
        <v>UPDATE `ForbiddenGuard` SET `TimeInt`='9720' WHERE `Level`='5';</v>
      </c>
      <c r="AC91" t="str">
        <f t="shared" si="56"/>
        <v>UPDATE `ForbiddenGuard` SET `Required`='' WHERE `Level`='5';</v>
      </c>
      <c r="AD91" t="str">
        <f t="shared" si="57"/>
        <v>UPDATE `ForbiddenGuard` SET `Required_ID`='0' WHERE `Level`='5';</v>
      </c>
      <c r="AE91" t="str">
        <f t="shared" si="58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3">
        <v>6.75</v>
      </c>
      <c r="E92" s="103">
        <v>3.25</v>
      </c>
      <c r="F92" s="103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6"/>
        <v>UPDATE `ForbiddenGuard` SET `TrainingTime`='255' WHERE `Level`='6';</v>
      </c>
      <c r="S92" t="str">
        <f t="shared" si="47"/>
        <v>UPDATE `ForbiddenGuard` SET `MightBonus`='9180' WHERE `Level`='6';</v>
      </c>
      <c r="T92" t="str">
        <f t="shared" si="48"/>
        <v>UPDATE `ForbiddenGuard` SET `Attack`='6.75' WHERE `Level`='6';</v>
      </c>
      <c r="U92" t="str">
        <f t="shared" si="49"/>
        <v>UPDATE `ForbiddenGuard` SET `Defend`='3.25' WHERE `Level`='6';</v>
      </c>
      <c r="V92" t="str">
        <f t="shared" si="50"/>
        <v>UPDATE `ForbiddenGuard` SET `Health`='16.05' WHERE `Level`='6';</v>
      </c>
      <c r="W92" t="str">
        <f t="shared" si="51"/>
        <v>UPDATE `ForbiddenGuard` SET `FoodCost`='104505' WHERE `Level`='6';</v>
      </c>
      <c r="X92" t="str">
        <f t="shared" si="52"/>
        <v>UPDATE `ForbiddenGuard` SET `WoodCost`='106157' WHERE `Level`='6';</v>
      </c>
      <c r="Y92" t="str">
        <f t="shared" si="53"/>
        <v>UPDATE `ForbiddenGuard` SET `StoneCost`='101096' WHERE `Level`='6';</v>
      </c>
      <c r="Z92" t="str">
        <f t="shared" si="54"/>
        <v>UPDATE `ForbiddenGuard` SET `MetalCost`='147161' WHERE `Level`='6';</v>
      </c>
      <c r="AA92" t="str">
        <f t="shared" si="45"/>
        <v>UPDATE `ForbiddenGuard` SET `TimeMin`='5h:24m:00' WHERE `Level`='6';</v>
      </c>
      <c r="AB92" t="str">
        <f t="shared" si="55"/>
        <v>UPDATE `ForbiddenGuard` SET `TimeInt`='19440' WHERE `Level`='6';</v>
      </c>
      <c r="AC92" t="str">
        <f t="shared" si="56"/>
        <v>UPDATE `ForbiddenGuard` SET `Required`='' WHERE `Level`='6';</v>
      </c>
      <c r="AD92" t="str">
        <f t="shared" si="57"/>
        <v>UPDATE `ForbiddenGuard` SET `Required_ID`='0' WHERE `Level`='6';</v>
      </c>
      <c r="AE92" t="str">
        <f t="shared" si="58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3">
        <v>6.9</v>
      </c>
      <c r="E93" s="103">
        <v>3.3</v>
      </c>
      <c r="F93" s="103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6"/>
        <v>UPDATE `ForbiddenGuard` SET `TrainingTime`='248' WHERE `Level`='7';</v>
      </c>
      <c r="S93" t="str">
        <f t="shared" si="47"/>
        <v>UPDATE `ForbiddenGuard` SET `MightBonus`='13770' WHERE `Level`='7';</v>
      </c>
      <c r="T93" t="str">
        <f t="shared" si="48"/>
        <v>UPDATE `ForbiddenGuard` SET `Attack`='6.9' WHERE `Level`='7';</v>
      </c>
      <c r="U93" t="str">
        <f t="shared" si="49"/>
        <v>UPDATE `ForbiddenGuard` SET `Defend`='3.3' WHERE `Level`='7';</v>
      </c>
      <c r="V93" t="str">
        <f t="shared" si="50"/>
        <v>UPDATE `ForbiddenGuard` SET `Health`='16.25' WHERE `Level`='7';</v>
      </c>
      <c r="W93" t="str">
        <f t="shared" si="51"/>
        <v>UPDATE `ForbiddenGuard` SET `FoodCost`='161121' WHERE `Level`='7';</v>
      </c>
      <c r="X93" t="str">
        <f t="shared" si="52"/>
        <v>UPDATE `ForbiddenGuard` SET `WoodCost`='153836' WHERE `Level`='7';</v>
      </c>
      <c r="Y93" t="str">
        <f t="shared" si="53"/>
        <v>UPDATE `ForbiddenGuard` SET `StoneCost`='149933' WHERE `Level`='7';</v>
      </c>
      <c r="Z93" t="str">
        <f t="shared" si="54"/>
        <v>UPDATE `ForbiddenGuard` SET `MetalCost`='223532' WHERE `Level`='7';</v>
      </c>
      <c r="AA93" t="str">
        <f t="shared" si="45"/>
        <v>UPDATE `ForbiddenGuard` SET `TimeMin`='8h:06m:00' WHERE `Level`='7';</v>
      </c>
      <c r="AB93" t="str">
        <f t="shared" si="55"/>
        <v>UPDATE `ForbiddenGuard` SET `TimeInt`='29160' WHERE `Level`='7';</v>
      </c>
      <c r="AC93" t="str">
        <f t="shared" si="56"/>
        <v>UPDATE `ForbiddenGuard` SET `Required`='' WHERE `Level`='7';</v>
      </c>
      <c r="AD93" t="str">
        <f t="shared" si="57"/>
        <v>UPDATE `ForbiddenGuard` SET `Required_ID`='0' WHERE `Level`='7';</v>
      </c>
      <c r="AE93" t="str">
        <f t="shared" si="58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3">
        <v>7.05</v>
      </c>
      <c r="E94" s="103">
        <v>3.35</v>
      </c>
      <c r="F94" s="103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6"/>
        <v>UPDATE `ForbiddenGuard` SET `TrainingTime`='241' WHERE `Level`='8';</v>
      </c>
      <c r="S94" t="str">
        <f t="shared" si="47"/>
        <v>UPDATE `ForbiddenGuard` SET `MightBonus`='34425' WHERE `Level`='8';</v>
      </c>
      <c r="T94" t="str">
        <f t="shared" si="48"/>
        <v>UPDATE `ForbiddenGuard` SET `Attack`='7.05' WHERE `Level`='8';</v>
      </c>
      <c r="U94" t="str">
        <f t="shared" si="49"/>
        <v>UPDATE `ForbiddenGuard` SET `Defend`='3.35' WHERE `Level`='8';</v>
      </c>
      <c r="V94" t="str">
        <f t="shared" si="50"/>
        <v>UPDATE `ForbiddenGuard` SET `Health`='16.45' WHERE `Level`='8';</v>
      </c>
      <c r="W94" t="str">
        <f t="shared" si="51"/>
        <v>UPDATE `ForbiddenGuard` SET `FoodCost`='409554' WHERE `Level`='8';</v>
      </c>
      <c r="X94" t="str">
        <f t="shared" si="52"/>
        <v>UPDATE `ForbiddenGuard` SET `WoodCost`='385668' WHERE `Level`='8';</v>
      </c>
      <c r="Y94" t="str">
        <f t="shared" si="53"/>
        <v>UPDATE `ForbiddenGuard` SET `StoneCost`='372537' WHERE `Level`='8';</v>
      </c>
      <c r="Z94" t="str">
        <f t="shared" si="54"/>
        <v>UPDATE `ForbiddenGuard` SET `MetalCost`='553428' WHERE `Level`='8';</v>
      </c>
      <c r="AA94" t="str">
        <f t="shared" si="45"/>
        <v>UPDATE `ForbiddenGuard` SET `TimeMin`='20h:15m:00' WHERE `Level`='8';</v>
      </c>
      <c r="AB94" t="str">
        <f t="shared" si="55"/>
        <v>UPDATE `ForbiddenGuard` SET `TimeInt`='72900' WHERE `Level`='8';</v>
      </c>
      <c r="AC94" t="str">
        <f t="shared" si="56"/>
        <v>UPDATE `ForbiddenGuard` SET `Required`='' WHERE `Level`='8';</v>
      </c>
      <c r="AD94" t="str">
        <f t="shared" si="57"/>
        <v>UPDATE `ForbiddenGuard` SET `Required_ID`='0' WHERE `Level`='8';</v>
      </c>
      <c r="AE94" t="str">
        <f t="shared" si="58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3">
        <v>7.2</v>
      </c>
      <c r="E95" s="103">
        <v>3.4</v>
      </c>
      <c r="F95" s="103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6"/>
        <v>UPDATE `ForbiddenGuard` SET `TrainingTime`='234' WHERE `Level`='9';</v>
      </c>
      <c r="S95" t="str">
        <f t="shared" si="47"/>
        <v>UPDATE `ForbiddenGuard` SET `MightBonus`='51638' WHERE `Level`='9';</v>
      </c>
      <c r="T95" t="str">
        <f t="shared" si="48"/>
        <v>UPDATE `ForbiddenGuard` SET `Attack`='7.2' WHERE `Level`='9';</v>
      </c>
      <c r="U95" t="str">
        <f t="shared" si="49"/>
        <v>UPDATE `ForbiddenGuard` SET `Defend`='3.4' WHERE `Level`='9';</v>
      </c>
      <c r="V95" t="str">
        <f t="shared" si="50"/>
        <v>UPDATE `ForbiddenGuard` SET `Health`='16.65' WHERE `Level`='9';</v>
      </c>
      <c r="W95" t="str">
        <f t="shared" si="51"/>
        <v>UPDATE `ForbiddenGuard` SET `FoodCost`='623331' WHERE `Level`='9';</v>
      </c>
      <c r="X95" t="str">
        <f t="shared" si="52"/>
        <v>UPDATE `ForbiddenGuard` SET `WoodCost`='576882' WHERE `Level`='9';</v>
      </c>
      <c r="Y95" t="str">
        <f t="shared" si="53"/>
        <v>UPDATE `ForbiddenGuard` SET `StoneCost`='558717' WHERE `Level`='9';</v>
      </c>
      <c r="Z95" t="str">
        <f t="shared" si="54"/>
        <v>UPDATE `ForbiddenGuard` SET `MetalCost`='822942' WHERE `Level`='9';</v>
      </c>
      <c r="AA95" t="str">
        <f t="shared" si="45"/>
        <v>UPDATE `ForbiddenGuard` SET `TimeMin`='1d 6h:22m:30' WHERE `Level`='9';</v>
      </c>
      <c r="AB95" t="str">
        <f t="shared" si="55"/>
        <v>UPDATE `ForbiddenGuard` SET `TimeInt`='109350' WHERE `Level`='9';</v>
      </c>
      <c r="AC95" t="str">
        <f t="shared" si="56"/>
        <v>UPDATE `ForbiddenGuard` SET `Required`='' WHERE `Level`='9';</v>
      </c>
      <c r="AD95" t="str">
        <f t="shared" si="57"/>
        <v>UPDATE `ForbiddenGuard` SET `Required_ID`='0' WHERE `Level`='9';</v>
      </c>
      <c r="AE95" t="str">
        <f t="shared" si="58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3">
        <v>7.35</v>
      </c>
      <c r="E96" s="103">
        <v>3.45</v>
      </c>
      <c r="F96" s="103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6"/>
        <v>UPDATE `ForbiddenGuard` SET `TrainingTime`='227' WHERE `Level`='10';</v>
      </c>
      <c r="S96" t="str">
        <f t="shared" si="47"/>
        <v>UPDATE `ForbiddenGuard` SET `MightBonus`='61965' WHERE `Level`='10';</v>
      </c>
      <c r="T96" t="str">
        <f t="shared" si="48"/>
        <v>UPDATE `ForbiddenGuard` SET `Attack`='7.35' WHERE `Level`='10';</v>
      </c>
      <c r="U96" t="str">
        <f t="shared" si="49"/>
        <v>UPDATE `ForbiddenGuard` SET `Defend`='3.45' WHERE `Level`='10';</v>
      </c>
      <c r="V96" t="str">
        <f t="shared" si="50"/>
        <v>UPDATE `ForbiddenGuard` SET `Health`='16.85' WHERE `Level`='10';</v>
      </c>
      <c r="W96" t="str">
        <f t="shared" si="51"/>
        <v>UPDATE `ForbiddenGuard` SET `FoodCost`='705338' WHERE `Level`='10';</v>
      </c>
      <c r="X96" t="str">
        <f t="shared" si="52"/>
        <v>UPDATE `ForbiddenGuard` SET `WoodCost`='710259' WHERE `Level`='10';</v>
      </c>
      <c r="Y96" t="str">
        <f t="shared" si="53"/>
        <v>UPDATE `ForbiddenGuard` SET `StoneCost`='692922' WHERE `Level`='10';</v>
      </c>
      <c r="Z96" t="str">
        <f t="shared" si="54"/>
        <v>UPDATE `ForbiddenGuard` SET `MetalCost`='989691' WHERE `Level`='10';</v>
      </c>
      <c r="AA96" t="str">
        <f t="shared" si="45"/>
        <v>UPDATE `ForbiddenGuard` SET `TimeMin`='1d 12h:27m:00' WHERE `Level`='10';</v>
      </c>
      <c r="AB96" t="str">
        <f t="shared" si="55"/>
        <v>UPDATE `ForbiddenGuard` SET `TimeInt`='131220' WHERE `Level`='10';</v>
      </c>
      <c r="AC96" t="str">
        <f t="shared" si="56"/>
        <v>UPDATE `ForbiddenGuard` SET `Required`='Metal Lv10' WHERE `Level`='10';</v>
      </c>
      <c r="AD96" t="str">
        <f t="shared" si="57"/>
        <v>UPDATE `ForbiddenGuard` SET `Required_ID`='11' WHERE `Level`='10';</v>
      </c>
      <c r="AE96" t="str">
        <f t="shared" si="58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3">
        <v>7.5</v>
      </c>
      <c r="E97" s="103">
        <v>3.5</v>
      </c>
      <c r="F97" s="103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6"/>
        <v>UPDATE `ForbiddenGuard` SET `TrainingTime`='220' WHERE `Level`='11';</v>
      </c>
      <c r="S97" t="str">
        <f t="shared" si="47"/>
        <v>UPDATE `ForbiddenGuard` SET `MightBonus`='74358' WHERE `Level`='11';</v>
      </c>
      <c r="T97" t="str">
        <f t="shared" si="48"/>
        <v>UPDATE `ForbiddenGuard` SET `Attack`='7.5' WHERE `Level`='11';</v>
      </c>
      <c r="U97" t="str">
        <f t="shared" si="49"/>
        <v>UPDATE `ForbiddenGuard` SET `Defend`='3.5' WHERE `Level`='11';</v>
      </c>
      <c r="V97" t="str">
        <f t="shared" si="50"/>
        <v>UPDATE `ForbiddenGuard` SET `Health`='17.05' WHERE `Level`='11';</v>
      </c>
      <c r="W97" t="str">
        <f t="shared" si="51"/>
        <v>UPDATE `ForbiddenGuard` SET `FoodCost`='883557' WHERE `Level`='11';</v>
      </c>
      <c r="X97" t="str">
        <f t="shared" si="52"/>
        <v>UPDATE `ForbiddenGuard` SET `WoodCost`='830711' WHERE `Level`='11';</v>
      </c>
      <c r="Y97" t="str">
        <f t="shared" si="53"/>
        <v>UPDATE `ForbiddenGuard` SET `StoneCost`='798893' WHERE `Level`='11';</v>
      </c>
      <c r="Z97" t="str">
        <f t="shared" si="54"/>
        <v>UPDATE `ForbiddenGuard` SET `MetalCost`='1204730' WHERE `Level`='11';</v>
      </c>
      <c r="AA97" t="str">
        <f t="shared" si="45"/>
        <v>UPDATE `ForbiddenGuard` SET `TimeMin`='1d 19h:44m:24' WHERE `Level`='11';</v>
      </c>
      <c r="AB97" t="str">
        <f t="shared" si="55"/>
        <v>UPDATE `ForbiddenGuard` SET `TimeInt`='157464' WHERE `Level`='11';</v>
      </c>
      <c r="AC97" t="str">
        <f t="shared" si="56"/>
        <v>UPDATE `ForbiddenGuard` SET `Required`='Metal Lv11' WHERE `Level`='11';</v>
      </c>
      <c r="AD97" t="str">
        <f t="shared" si="57"/>
        <v>UPDATE `ForbiddenGuard` SET `Required_ID`='11' WHERE `Level`='11';</v>
      </c>
      <c r="AE97" t="str">
        <f t="shared" si="58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3">
        <v>7.65</v>
      </c>
      <c r="E98" s="103">
        <v>3.55</v>
      </c>
      <c r="F98" s="103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6"/>
        <v>UPDATE `ForbiddenGuard` SET `TrainingTime`='213' WHERE `Level`='12';</v>
      </c>
      <c r="S98" t="str">
        <f t="shared" si="47"/>
        <v>UPDATE `ForbiddenGuard` SET `MightBonus`='89230' WHERE `Level`='12';</v>
      </c>
      <c r="T98" t="str">
        <f t="shared" si="48"/>
        <v>UPDATE `ForbiddenGuard` SET `Attack`='7.65' WHERE `Level`='12';</v>
      </c>
      <c r="U98" t="str">
        <f t="shared" si="49"/>
        <v>UPDATE `ForbiddenGuard` SET `Defend`='3.55' WHERE `Level`='12';</v>
      </c>
      <c r="V98" t="str">
        <f t="shared" si="50"/>
        <v>UPDATE `ForbiddenGuard` SET `Health`='17.25' WHERE `Level`='12';</v>
      </c>
      <c r="W98" t="str">
        <f t="shared" si="51"/>
        <v>UPDATE `ForbiddenGuard` SET `FoodCost`='1015089' WHERE `Level`='12';</v>
      </c>
      <c r="X98" t="str">
        <f t="shared" si="52"/>
        <v>UPDATE `ForbiddenGuard` SET `WoodCost`='1050312' WHERE `Level`='12';</v>
      </c>
      <c r="Y98" t="str">
        <f t="shared" si="53"/>
        <v>UPDATE `ForbiddenGuard` SET `StoneCost`='968931' WHERE `Level`='12';</v>
      </c>
      <c r="Z98" t="str">
        <f t="shared" si="54"/>
        <v>UPDATE `ForbiddenGuard` SET `MetalCost`='1427136' WHERE `Level`='12';</v>
      </c>
      <c r="AA98" t="str">
        <f t="shared" si="45"/>
        <v>UPDATE `ForbiddenGuard` SET `TimeMin`='2d 4h:29m:17' WHERE `Level`='12';</v>
      </c>
      <c r="AB98" t="str">
        <f t="shared" si="55"/>
        <v>UPDATE `ForbiddenGuard` SET `TimeInt`='188957' WHERE `Level`='12';</v>
      </c>
      <c r="AC98" t="str">
        <f t="shared" si="56"/>
        <v>UPDATE `ForbiddenGuard` SET `Required`='Metal Lv12' WHERE `Level`='12';</v>
      </c>
      <c r="AD98" t="str">
        <f t="shared" si="57"/>
        <v>UPDATE `ForbiddenGuard` SET `Required_ID`='11' WHERE `Level`='12';</v>
      </c>
      <c r="AE98" t="str">
        <f t="shared" si="58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3">
        <v>7.8</v>
      </c>
      <c r="E99" s="103">
        <v>3.6</v>
      </c>
      <c r="F99" s="103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6"/>
        <v>UPDATE `ForbiddenGuard` SET `TrainingTime`='206' WHERE `Level`='13';</v>
      </c>
      <c r="S99" t="str">
        <f t="shared" si="47"/>
        <v>UPDATE `ForbiddenGuard` SET `MightBonus`='107076' WHERE `Level`='13';</v>
      </c>
      <c r="T99" t="str">
        <f t="shared" si="48"/>
        <v>UPDATE `ForbiddenGuard` SET `Attack`='7.8' WHERE `Level`='13';</v>
      </c>
      <c r="U99" t="str">
        <f t="shared" si="49"/>
        <v>UPDATE `ForbiddenGuard` SET `Defend`='3.6' WHERE `Level`='13';</v>
      </c>
      <c r="V99" t="str">
        <f t="shared" si="50"/>
        <v>UPDATE `ForbiddenGuard` SET `Health`='17.45' WHERE `Level`='13';</v>
      </c>
      <c r="W99" t="str">
        <f t="shared" si="51"/>
        <v>UPDATE `ForbiddenGuard` SET `FoodCost`='1228698' WHERE `Level`='13';</v>
      </c>
      <c r="X99" t="str">
        <f t="shared" si="52"/>
        <v>UPDATE `ForbiddenGuard` SET `WoodCost`='1201632' WHERE `Level`='13';</v>
      </c>
      <c r="Y99" t="str">
        <f t="shared" si="53"/>
        <v>UPDATE `ForbiddenGuard` SET `StoneCost`='1212186' WHERE `Level`='13';</v>
      </c>
      <c r="Z99" t="str">
        <f t="shared" si="54"/>
        <v>UPDATE `ForbiddenGuard` SET `MetalCost`='1711277' WHERE `Level`='13';</v>
      </c>
      <c r="AA99" t="str">
        <f t="shared" si="45"/>
        <v>UPDATE `ForbiddenGuard` SET `TimeMin`='2d 14h:59m:09' WHERE `Level`='13';</v>
      </c>
      <c r="AB99" t="str">
        <f t="shared" si="55"/>
        <v>UPDATE `ForbiddenGuard` SET `TimeInt`='226749' WHERE `Level`='13';</v>
      </c>
      <c r="AC99" t="str">
        <f t="shared" si="56"/>
        <v>UPDATE `ForbiddenGuard` SET `Required`='Metal Lv13' WHERE `Level`='13';</v>
      </c>
      <c r="AD99" t="str">
        <f t="shared" si="57"/>
        <v>UPDATE `ForbiddenGuard` SET `Required_ID`='11' WHERE `Level`='13';</v>
      </c>
      <c r="AE99" t="str">
        <f t="shared" si="58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3">
        <v>7.95</v>
      </c>
      <c r="E100" s="103">
        <v>3.65</v>
      </c>
      <c r="F100" s="103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6"/>
        <v>UPDATE `ForbiddenGuard` SET `TrainingTime`='199' WHERE `Level`='14';</v>
      </c>
      <c r="S100" t="str">
        <f t="shared" si="47"/>
        <v>UPDATE `ForbiddenGuard` SET `MightBonus`='128491' WHERE `Level`='14';</v>
      </c>
      <c r="T100" t="str">
        <f t="shared" si="48"/>
        <v>UPDATE `ForbiddenGuard` SET `Attack`='7.95' WHERE `Level`='14';</v>
      </c>
      <c r="U100" t="str">
        <f t="shared" si="49"/>
        <v>UPDATE `ForbiddenGuard` SET `Defend`='3.65' WHERE `Level`='14';</v>
      </c>
      <c r="V100" t="str">
        <f t="shared" si="50"/>
        <v>UPDATE `ForbiddenGuard` SET `Health`='17.65' WHERE `Level`='14';</v>
      </c>
      <c r="W100" t="str">
        <f t="shared" si="51"/>
        <v>UPDATE `ForbiddenGuard` SET `FoodCost`='1461474' WHERE `Level`='14';</v>
      </c>
      <c r="X100" t="str">
        <f t="shared" si="52"/>
        <v>UPDATE `ForbiddenGuard` SET `WoodCost`='1435473' WHERE `Level`='14';</v>
      </c>
      <c r="Y100" t="str">
        <f t="shared" si="53"/>
        <v>UPDATE `ForbiddenGuard` SET `StoneCost`='1426722' WHERE `Level`='14';</v>
      </c>
      <c r="Z100" t="str">
        <f t="shared" si="54"/>
        <v>UPDATE `ForbiddenGuard` SET `MetalCost`='2100831' WHERE `Level`='14';</v>
      </c>
      <c r="AA100" t="str">
        <f t="shared" si="45"/>
        <v>UPDATE `ForbiddenGuard` SET `TimeMin`='3d 3h:34m:59' WHERE `Level`='14';</v>
      </c>
      <c r="AB100" t="str">
        <f t="shared" si="55"/>
        <v>UPDATE `ForbiddenGuard` SET `TimeInt`='272099' WHERE `Level`='14';</v>
      </c>
      <c r="AC100" t="str">
        <f t="shared" si="56"/>
        <v>UPDATE `ForbiddenGuard` SET `Required`='Metal Lv14' WHERE `Level`='14';</v>
      </c>
      <c r="AD100" t="str">
        <f t="shared" si="57"/>
        <v>UPDATE `ForbiddenGuard` SET `Required_ID`='11' WHERE `Level`='14';</v>
      </c>
      <c r="AE100" t="str">
        <f t="shared" si="58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3">
        <v>8.1</v>
      </c>
      <c r="E101" s="103">
        <v>3.7</v>
      </c>
      <c r="F101" s="103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6"/>
        <v>UPDATE `ForbiddenGuard` SET `TrainingTime`='192' WHERE `Level`='15';</v>
      </c>
      <c r="S101" t="str">
        <f t="shared" si="47"/>
        <v>UPDATE `ForbiddenGuard` SET `MightBonus`='192737' WHERE `Level`='15';</v>
      </c>
      <c r="T101" t="str">
        <f t="shared" si="48"/>
        <v>UPDATE `ForbiddenGuard` SET `Attack`='8.1' WHERE `Level`='15';</v>
      </c>
      <c r="U101" t="str">
        <f t="shared" si="49"/>
        <v>UPDATE `ForbiddenGuard` SET `Defend`='3.7' WHERE `Level`='15';</v>
      </c>
      <c r="V101" t="str">
        <f t="shared" si="50"/>
        <v>UPDATE `ForbiddenGuard` SET `Health`='17.85' WHERE `Level`='15';</v>
      </c>
      <c r="W101" t="str">
        <f t="shared" si="51"/>
        <v>UPDATE `ForbiddenGuard` SET `FoodCost`='2300211' WHERE `Level`='15';</v>
      </c>
      <c r="X101" t="str">
        <f t="shared" si="52"/>
        <v>UPDATE `ForbiddenGuard` SET `WoodCost`='2153748' WHERE `Level`='15';</v>
      </c>
      <c r="Y101" t="str">
        <f t="shared" si="53"/>
        <v>UPDATE `ForbiddenGuard` SET `StoneCost`='2084732' WHERE `Level`='15';</v>
      </c>
      <c r="Z101" t="str">
        <f t="shared" si="54"/>
        <v>UPDATE `ForbiddenGuard` SET `MetalCost`='3098145' WHERE `Level`='15';</v>
      </c>
      <c r="AA101" t="str">
        <f t="shared" si="45"/>
        <v>UPDATE `ForbiddenGuard` SET `TimeMin`='4d 17h:22m:29' WHERE `Level`='15';</v>
      </c>
      <c r="AB101" t="str">
        <f t="shared" si="55"/>
        <v>UPDATE `ForbiddenGuard` SET `TimeInt`='408149' WHERE `Level`='15';</v>
      </c>
      <c r="AC101" t="str">
        <f t="shared" si="56"/>
        <v>UPDATE `ForbiddenGuard` SET `Required`='Metal Lv15' WHERE `Level`='15';</v>
      </c>
      <c r="AD101" t="str">
        <f t="shared" si="57"/>
        <v>UPDATE `ForbiddenGuard` SET `Required_ID`='11' WHERE `Level`='15';</v>
      </c>
      <c r="AE101" t="str">
        <f t="shared" si="58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3">
        <v>8.25</v>
      </c>
      <c r="E102" s="103">
        <v>3.75</v>
      </c>
      <c r="F102" s="103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6"/>
        <v>UPDATE `ForbiddenGuard` SET `TrainingTime`='185' WHERE `Level`='16';</v>
      </c>
      <c r="S102" t="str">
        <f t="shared" si="47"/>
        <v>UPDATE `ForbiddenGuard` SET `MightBonus`='481840' WHERE `Level`='16';</v>
      </c>
      <c r="T102" t="str">
        <f t="shared" si="48"/>
        <v>UPDATE `ForbiddenGuard` SET `Attack`='8.25' WHERE `Level`='16';</v>
      </c>
      <c r="U102" t="str">
        <f t="shared" si="49"/>
        <v>UPDATE `ForbiddenGuard` SET `Defend`='3.75' WHERE `Level`='16';</v>
      </c>
      <c r="V102" t="str">
        <f t="shared" si="50"/>
        <v>UPDATE `ForbiddenGuard` SET `Health`='18.05' WHERE `Level`='16';</v>
      </c>
      <c r="W102" t="str">
        <f t="shared" si="51"/>
        <v>UPDATE `ForbiddenGuard` SET `FoodCost`='5570871' WHERE `Level`='16';</v>
      </c>
      <c r="X102" t="str">
        <f t="shared" si="52"/>
        <v>UPDATE `ForbiddenGuard` SET `WoodCost`='5397408' WHERE `Level`='16';</v>
      </c>
      <c r="Y102" t="str">
        <f t="shared" si="53"/>
        <v>UPDATE `ForbiddenGuard` SET `StoneCost`='5211813' WHERE `Level`='16';</v>
      </c>
      <c r="Z102" t="str">
        <f t="shared" si="54"/>
        <v>UPDATE `ForbiddenGuard` SET `MetalCost`='7911843' WHERE `Level`='16';</v>
      </c>
      <c r="AA102" t="str">
        <f t="shared" si="45"/>
        <v>UPDATE `ForbiddenGuard` SET `TimeMin`='11d 19h:26m:08' WHERE `Level`='16';</v>
      </c>
      <c r="AB102" t="str">
        <f t="shared" si="55"/>
        <v>UPDATE `ForbiddenGuard` SET `TimeInt`='1020368' WHERE `Level`='16';</v>
      </c>
      <c r="AC102" t="str">
        <f t="shared" si="56"/>
        <v>UPDATE `ForbiddenGuard` SET `Required`='Metal Lv16' WHERE `Level`='16';</v>
      </c>
      <c r="AD102" t="str">
        <f t="shared" si="57"/>
        <v>UPDATE `ForbiddenGuard` SET `Required_ID`='11' WHERE `Level`='16';</v>
      </c>
      <c r="AE102" t="str">
        <f t="shared" si="58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3">
        <v>8.4</v>
      </c>
      <c r="E103" s="103">
        <v>3.8</v>
      </c>
      <c r="F103" s="103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6"/>
        <v>UPDATE `ForbiddenGuard` SET `TrainingTime`='178' WHERE `Level`='17';</v>
      </c>
      <c r="S103" t="str">
        <f t="shared" si="47"/>
        <v>UPDATE `ForbiddenGuard` SET `MightBonus`='722760' WHERE `Level`='17';</v>
      </c>
      <c r="T103" t="str">
        <f t="shared" si="48"/>
        <v>UPDATE `ForbiddenGuard` SET `Attack`='8.4' WHERE `Level`='17';</v>
      </c>
      <c r="U103" t="str">
        <f t="shared" si="49"/>
        <v>UPDATE `ForbiddenGuard` SET `Defend`='3.8' WHERE `Level`='17';</v>
      </c>
      <c r="V103" t="str">
        <f t="shared" si="50"/>
        <v>UPDATE `ForbiddenGuard` SET `Health`='18.25' WHERE `Level`='17';</v>
      </c>
      <c r="W103" t="str">
        <f t="shared" si="51"/>
        <v>UPDATE `ForbiddenGuard` SET `FoodCost`='8401301' WHERE `Level`='17';</v>
      </c>
      <c r="X103" t="str">
        <f t="shared" si="52"/>
        <v>UPDATE `ForbiddenGuard` SET `WoodCost`='8078196' WHERE `Level`='17';</v>
      </c>
      <c r="Y103" t="str">
        <f t="shared" si="53"/>
        <v>UPDATE `ForbiddenGuard` SET `StoneCost`='7826715' WHERE `Level`='17';</v>
      </c>
      <c r="Z103" t="str">
        <f t="shared" si="54"/>
        <v>UPDATE `ForbiddenGuard` SET `MetalCost`='11831754' WHERE `Level`='17';</v>
      </c>
      <c r="AA103" t="str">
        <f t="shared" si="45"/>
        <v>UPDATE `ForbiddenGuard` SET `TimeMin`='17d 17h:09m:11' WHERE `Level`='17';</v>
      </c>
      <c r="AB103" t="str">
        <f t="shared" si="55"/>
        <v>UPDATE `ForbiddenGuard` SET `TimeInt`='1530551' WHERE `Level`='17';</v>
      </c>
      <c r="AC103" t="str">
        <f t="shared" si="56"/>
        <v>UPDATE `ForbiddenGuard` SET `Required`='Metal Lv17' WHERE `Level`='17';</v>
      </c>
      <c r="AD103" t="str">
        <f t="shared" si="57"/>
        <v>UPDATE `ForbiddenGuard` SET `Required_ID`='11' WHERE `Level`='17';</v>
      </c>
      <c r="AE103" t="str">
        <f t="shared" si="58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3">
        <v>8.5500000000000007</v>
      </c>
      <c r="E104" s="103">
        <v>3.85</v>
      </c>
      <c r="F104" s="103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6"/>
        <v>UPDATE `ForbiddenGuard` SET `TrainingTime`='171' WHERE `Level`='18';</v>
      </c>
      <c r="S104" t="str">
        <f t="shared" si="47"/>
        <v>UPDATE `ForbiddenGuard` SET `MightBonus`='1445520' WHERE `Level`='18';</v>
      </c>
      <c r="T104" t="str">
        <f t="shared" si="48"/>
        <v>UPDATE `ForbiddenGuard` SET `Attack`='8.55' WHERE `Level`='18';</v>
      </c>
      <c r="U104" t="str">
        <f t="shared" si="49"/>
        <v>UPDATE `ForbiddenGuard` SET `Defend`='3.85' WHERE `Level`='18';</v>
      </c>
      <c r="V104" t="str">
        <f t="shared" si="50"/>
        <v>UPDATE `ForbiddenGuard` SET `Health`='18.45' WHERE `Level`='18';</v>
      </c>
      <c r="W104" t="str">
        <f t="shared" si="51"/>
        <v>UPDATE `ForbiddenGuard` SET `FoodCost`='17341716' WHERE `Level`='18';</v>
      </c>
      <c r="X104" t="str">
        <f t="shared" si="52"/>
        <v>UPDATE `ForbiddenGuard` SET `WoodCost`='16156214' WHERE `Level`='18';</v>
      </c>
      <c r="Y104" t="str">
        <f t="shared" si="53"/>
        <v>UPDATE `ForbiddenGuard` SET `StoneCost`='15653429' WHERE `Level`='18';</v>
      </c>
      <c r="Z104" t="str">
        <f t="shared" si="54"/>
        <v>UPDATE `ForbiddenGuard` SET `MetalCost`='23124590' WHERE `Level`='18';</v>
      </c>
      <c r="AA104" t="str">
        <f t="shared" si="45"/>
        <v>UPDATE `ForbiddenGuard` SET `TimeMin`='35d 10h:18m:21' WHERE `Level`='18';</v>
      </c>
      <c r="AB104" t="str">
        <f t="shared" si="55"/>
        <v>UPDATE `ForbiddenGuard` SET `TimeInt`='3061101' WHERE `Level`='18';</v>
      </c>
      <c r="AC104" t="str">
        <f t="shared" si="56"/>
        <v>UPDATE `ForbiddenGuard` SET `Required`='Metal Lv18' WHERE `Level`='18';</v>
      </c>
      <c r="AD104" t="str">
        <f t="shared" si="57"/>
        <v>UPDATE `ForbiddenGuard` SET `Required_ID`='11' WHERE `Level`='18';</v>
      </c>
      <c r="AE104" t="str">
        <f t="shared" si="58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3">
        <v>8.6999999999999993</v>
      </c>
      <c r="E105" s="103">
        <v>3.9</v>
      </c>
      <c r="F105" s="103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6"/>
        <v>UPDATE `ForbiddenGuard` SET `TrainingTime`='164' WHERE `Level`='19';</v>
      </c>
      <c r="S105" t="str">
        <f t="shared" si="47"/>
        <v>UPDATE `ForbiddenGuard` SET `MightBonus`='2168279' WHERE `Level`='19';</v>
      </c>
      <c r="T105" t="str">
        <f t="shared" si="48"/>
        <v>UPDATE `ForbiddenGuard` SET `Attack`='8.7' WHERE `Level`='19';</v>
      </c>
      <c r="U105" t="str">
        <f t="shared" si="49"/>
        <v>UPDATE `ForbiddenGuard` SET `Defend`='3.9' WHERE `Level`='19';</v>
      </c>
      <c r="V105" t="str">
        <f t="shared" si="50"/>
        <v>UPDATE `ForbiddenGuard` SET `Health`='18.65' WHERE `Level`='19';</v>
      </c>
      <c r="W105" t="str">
        <f t="shared" si="51"/>
        <v>UPDATE `ForbiddenGuard` SET `FoodCost`='25022267' WHERE `Level`='19';</v>
      </c>
      <c r="X105" t="str">
        <f t="shared" si="52"/>
        <v>UPDATE `ForbiddenGuard` SET `WoodCost`='24227109' WHERE `Level`='19';</v>
      </c>
      <c r="Y105" t="str">
        <f t="shared" si="53"/>
        <v>UPDATE `ForbiddenGuard` SET `StoneCost`='23813313' WHERE `Level`='19';</v>
      </c>
      <c r="Z105" t="str">
        <f t="shared" si="54"/>
        <v>UPDATE `ForbiddenGuard` SET `MetalCost`='35351250' WHERE `Level`='19';</v>
      </c>
      <c r="AA105" t="str">
        <f t="shared" si="45"/>
        <v>UPDATE `ForbiddenGuard` SET `TimeMin`='53d 10h:18m:20' WHERE `Level`='19';</v>
      </c>
      <c r="AB105" t="str">
        <f t="shared" si="55"/>
        <v>UPDATE `ForbiddenGuard` SET `TimeInt`='4591650' WHERE `Level`='19';</v>
      </c>
      <c r="AC105" t="str">
        <f t="shared" si="56"/>
        <v>UPDATE `ForbiddenGuard` SET `Required`='Metal Lv19' WHERE `Level`='19';</v>
      </c>
      <c r="AD105" t="str">
        <f t="shared" si="57"/>
        <v>UPDATE `ForbiddenGuard` SET `Required_ID`='11' WHERE `Level`='19';</v>
      </c>
      <c r="AE105" t="str">
        <f t="shared" si="58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3">
        <v>8.85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46"/>
        <v>UPDATE `ForbiddenGuard` SET `TrainingTime`='157' WHERE `Level`='20';</v>
      </c>
      <c r="S106" t="str">
        <f t="shared" si="47"/>
        <v>UPDATE `ForbiddenGuard` SET `MightBonus`='0' WHERE `Level`='20';</v>
      </c>
      <c r="T106" t="str">
        <f t="shared" si="48"/>
        <v>UPDATE `ForbiddenGuard` SET `Attack`='8.85' WHERE `Level`='20';</v>
      </c>
      <c r="U106" t="str">
        <f t="shared" si="49"/>
        <v>UPDATE `ForbiddenGuard` SET `Defend`='3.95' WHERE `Level`='20';</v>
      </c>
      <c r="V106" t="str">
        <f t="shared" si="50"/>
        <v>UPDATE `ForbiddenGuard` SET `Health`='18.85' WHERE `Level`='20';</v>
      </c>
      <c r="W106" t="str">
        <f t="shared" si="51"/>
        <v>UPDATE `ForbiddenGuard` SET `FoodCost`='0' WHERE `Level`='20';</v>
      </c>
      <c r="X106" t="str">
        <f t="shared" si="52"/>
        <v>UPDATE `ForbiddenGuard` SET `WoodCost`='0' WHERE `Level`='20';</v>
      </c>
      <c r="Y106" t="str">
        <f t="shared" si="53"/>
        <v>UPDATE `ForbiddenGuard` SET `StoneCost`='0' WHERE `Level`='20';</v>
      </c>
      <c r="Z106" t="str">
        <f t="shared" si="54"/>
        <v>UPDATE `ForbiddenGuard` SET `MetalCost`='0' WHERE `Level`='20';</v>
      </c>
      <c r="AA106" t="str">
        <f t="shared" si="45"/>
        <v>UPDATE `ForbiddenGuard` SET `TimeMin`='0' WHERE `Level`='20';</v>
      </c>
      <c r="AB106" t="str">
        <f t="shared" si="55"/>
        <v>UPDATE `ForbiddenGuard` SET `TimeInt`='0' WHERE `Level`='20';</v>
      </c>
      <c r="AC106" t="str">
        <f t="shared" si="56"/>
        <v>UPDATE `ForbiddenGuard` SET `Required`='' WHERE `Level`='20';</v>
      </c>
      <c r="AD106" t="str">
        <f t="shared" si="57"/>
        <v>UPDATE `ForbiddenGuard` SET `Required_ID`='0' WHERE `Level`='20';</v>
      </c>
      <c r="AE106" t="str">
        <f t="shared" si="58"/>
        <v>UPDATE `ForbiddenGuard`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288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580</v>
      </c>
      <c r="C113" s="20">
        <v>612</v>
      </c>
      <c r="D113" s="103">
        <v>8</v>
      </c>
      <c r="E113" s="103">
        <v>4</v>
      </c>
      <c r="F113" s="103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59">CONCATENATE($Q$112,S$112,$Q$113,C113,$Q$114,$A113,$Q$115)</f>
        <v>UPDATE `Heroic` SET `MightBonus`='612' WHERE `Level`='1';</v>
      </c>
      <c r="T113" t="str">
        <f t="shared" si="59"/>
        <v>UPDATE `Heroic` SET `Attack`='8' WHERE `Level`='1';</v>
      </c>
      <c r="U113" t="str">
        <f t="shared" si="59"/>
        <v>UPDATE `Heroic` SET `Defend`='4' WHERE `Level`='1';</v>
      </c>
      <c r="V113" t="str">
        <f t="shared" si="59"/>
        <v>UPDATE `Heroic` SET `Health`='20' WHERE `Level`='1';</v>
      </c>
      <c r="W113" t="str">
        <f t="shared" si="59"/>
        <v>UPDATE `Heroic` SET `FoodCost`='3456' WHERE `Level`='1';</v>
      </c>
      <c r="X113" t="str">
        <f t="shared" si="59"/>
        <v>UPDATE `Heroic` SET `WoodCost`='2700' WHERE `Level`='1';</v>
      </c>
      <c r="Y113" t="str">
        <f t="shared" si="59"/>
        <v>UPDATE `Heroic` SET `StoneCost`='3312' WHERE `Level`='1';</v>
      </c>
      <c r="Z113" t="str">
        <f t="shared" si="59"/>
        <v>UPDATE `Heroic` SET `MetalCost`='5832' WHERE `Level`='1';</v>
      </c>
      <c r="AA113" t="str">
        <f t="shared" ref="AA113:AA132" si="60">CONCATENATE($Q$112,AA$112,$Q$113,K113,$Q$114,$A113,$Q$115)</f>
        <v>UPDATE `Heroic` SET `TimeMin`='21m:36' WHERE `Level`='1';</v>
      </c>
      <c r="AB113" t="str">
        <f t="shared" si="59"/>
        <v>UPDATE `Heroic` SET `TimeInt`='1296' WHERE `Level`='1';</v>
      </c>
      <c r="AC113" t="str">
        <f t="shared" si="59"/>
        <v>UPDATE `Heroic` SET `Required`='' WHERE `Level`='1';</v>
      </c>
      <c r="AD113" t="str">
        <f t="shared" si="59"/>
        <v>UPDATE `Heroic` SET `Required_ID`='0' WHERE `Level`='1';</v>
      </c>
      <c r="AE113" t="str">
        <f t="shared" si="59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3">
        <v>8.15</v>
      </c>
      <c r="E114" s="103">
        <v>4.05</v>
      </c>
      <c r="F114" s="103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1">CONCATENATE($Q$112,R$112,$Q$113,B114,$Q$114,$A114,$Q$115)</f>
        <v>UPDATE `Heroic` SET `TrainingTime`='558' WHERE `Level`='2';</v>
      </c>
      <c r="S114" t="str">
        <f t="shared" si="59"/>
        <v>UPDATE `Heroic` SET `MightBonus`='1530' WHERE `Level`='2';</v>
      </c>
      <c r="T114" t="str">
        <f t="shared" si="59"/>
        <v>UPDATE `Heroic` SET `Attack`='8.15' WHERE `Level`='2';</v>
      </c>
      <c r="U114" t="str">
        <f t="shared" si="59"/>
        <v>UPDATE `Heroic` SET `Defend`='4.05' WHERE `Level`='2';</v>
      </c>
      <c r="V114" t="str">
        <f t="shared" si="59"/>
        <v>UPDATE `Heroic` SET `Health`='20.25' WHERE `Level`='2';</v>
      </c>
      <c r="W114" t="str">
        <f t="shared" si="59"/>
        <v>UPDATE `Heroic` SET `FoodCost`='8792' WHERE `Level`='2';</v>
      </c>
      <c r="X114" t="str">
        <f t="shared" si="59"/>
        <v>UPDATE `Heroic` SET `WoodCost`='8634' WHERE `Level`='2';</v>
      </c>
      <c r="Y114" t="str">
        <f t="shared" si="59"/>
        <v>UPDATE `Heroic` SET `StoneCost`='8547' WHERE `Level`='2';</v>
      </c>
      <c r="Z114" t="str">
        <f t="shared" si="59"/>
        <v>UPDATE `Heroic` SET `MetalCost`='12219' WHERE `Level`='2';</v>
      </c>
      <c r="AA114" t="str">
        <f t="shared" si="60"/>
        <v>UPDATE `Heroic` SET `TimeMin`='54m:00' WHERE `Level`='2';</v>
      </c>
      <c r="AB114" t="str">
        <f t="shared" si="59"/>
        <v>UPDATE `Heroic` SET `TimeInt`='3240' WHERE `Level`='2';</v>
      </c>
      <c r="AC114" t="str">
        <f t="shared" si="59"/>
        <v>UPDATE `Heroic` SET `Required`='' WHERE `Level`='2';</v>
      </c>
      <c r="AD114" t="str">
        <f t="shared" si="59"/>
        <v>UPDATE `Heroic` SET `Required_ID`='0' WHERE `Level`='2';</v>
      </c>
      <c r="AE114" t="str">
        <f t="shared" si="59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3">
        <v>8.3000000000000007</v>
      </c>
      <c r="E115" s="103">
        <v>4.0999999999999996</v>
      </c>
      <c r="F115" s="103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1"/>
        <v>UPDATE `Heroic` SET `TrainingTime`='536' WHERE `Level`='3';</v>
      </c>
      <c r="S115" t="str">
        <f t="shared" si="59"/>
        <v>UPDATE `Heroic` SET `MightBonus`='2448' WHERE `Level`='3';</v>
      </c>
      <c r="T115" t="str">
        <f t="shared" si="59"/>
        <v>UPDATE `Heroic` SET `Attack`='8.3' WHERE `Level`='3';</v>
      </c>
      <c r="U115" t="str">
        <f t="shared" si="59"/>
        <v>UPDATE `Heroic` SET `Defend`='4.1' WHERE `Level`='3';</v>
      </c>
      <c r="V115" t="str">
        <f t="shared" si="59"/>
        <v>UPDATE `Heroic` SET `Health`='20.45' WHERE `Level`='3';</v>
      </c>
      <c r="W115" t="str">
        <f t="shared" si="59"/>
        <v>UPDATE `Heroic` SET `FoodCost`='14012' WHERE `Level`='3';</v>
      </c>
      <c r="X115" t="str">
        <f t="shared" si="59"/>
        <v>UPDATE `Heroic` SET `WoodCost`='13959' WHERE `Level`='3';</v>
      </c>
      <c r="Y115" t="str">
        <f t="shared" si="59"/>
        <v>UPDATE `Heroic` SET `StoneCost`='13673' WHERE `Level`='3';</v>
      </c>
      <c r="Z115" t="str">
        <f t="shared" si="59"/>
        <v>UPDATE `Heroic` SET `MetalCost`='19548' WHERE `Level`='3';</v>
      </c>
      <c r="AA115" t="str">
        <f t="shared" si="60"/>
        <v>UPDATE `Heroic` SET `TimeMin`='1h:26m:24' WHERE `Level`='3';</v>
      </c>
      <c r="AB115" t="str">
        <f t="shared" si="59"/>
        <v>UPDATE `Heroic` SET `TimeInt`='5184' WHERE `Level`='3';</v>
      </c>
      <c r="AC115" t="str">
        <f t="shared" si="59"/>
        <v>UPDATE `Heroic` SET `Required`='' WHERE `Level`='3';</v>
      </c>
      <c r="AD115" t="str">
        <f t="shared" si="59"/>
        <v>UPDATE `Heroic` SET `Required_ID`='0' WHERE `Level`='3';</v>
      </c>
      <c r="AE115" t="str">
        <f t="shared" si="59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3">
        <v>8.4499999999999993</v>
      </c>
      <c r="E116" s="103">
        <v>4.1500000000000004</v>
      </c>
      <c r="F116" s="103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1"/>
        <v>UPDATE `Heroic` SET `TrainingTime`='514' WHERE `Level`='4';</v>
      </c>
      <c r="S116" t="str">
        <f t="shared" si="59"/>
        <v>UPDATE `Heroic` SET `MightBonus`='6120' WHERE `Level`='4';</v>
      </c>
      <c r="T116" t="str">
        <f t="shared" si="59"/>
        <v>UPDATE `Heroic` SET `Attack`='8.45' WHERE `Level`='4';</v>
      </c>
      <c r="U116" t="str">
        <f t="shared" si="59"/>
        <v>UPDATE `Heroic` SET `Defend`='4.15' WHERE `Level`='4';</v>
      </c>
      <c r="V116" t="str">
        <f t="shared" si="59"/>
        <v>UPDATE `Heroic` SET `Health`='20.65' WHERE `Level`='4';</v>
      </c>
      <c r="W116" t="str">
        <f t="shared" si="59"/>
        <v>UPDATE `Heroic` SET `FoodCost`='34805' WHERE `Level`='4';</v>
      </c>
      <c r="X116" t="str">
        <f t="shared" si="59"/>
        <v>UPDATE `Heroic` SET `WoodCost`='33279' WHERE `Level`='4';</v>
      </c>
      <c r="Y116" t="str">
        <f t="shared" si="59"/>
        <v>UPDATE `Heroic` SET `StoneCost`='34185' WHERE `Level`='4';</v>
      </c>
      <c r="Z116" t="str">
        <f t="shared" si="59"/>
        <v>UPDATE `Heroic` SET `MetalCost`='50673' WHERE `Level`='4';</v>
      </c>
      <c r="AA116" t="str">
        <f t="shared" si="60"/>
        <v>UPDATE `Heroic` SET `TimeMin`='3h:36m:00' WHERE `Level`='4';</v>
      </c>
      <c r="AB116" t="str">
        <f t="shared" si="59"/>
        <v>UPDATE `Heroic` SET `TimeInt`='12960' WHERE `Level`='4';</v>
      </c>
      <c r="AC116" t="str">
        <f t="shared" si="59"/>
        <v>UPDATE `Heroic` SET `Required`='' WHERE `Level`='4';</v>
      </c>
      <c r="AD116" t="str">
        <f t="shared" si="59"/>
        <v>UPDATE `Heroic` SET `Required_ID`='0' WHERE `Level`='4';</v>
      </c>
      <c r="AE116" t="str">
        <f t="shared" si="59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3">
        <v>8.6</v>
      </c>
      <c r="E117" s="103">
        <v>4.2</v>
      </c>
      <c r="F117" s="103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1"/>
        <v>UPDATE `Heroic` SET `TrainingTime`='492' WHERE `Level`='5';</v>
      </c>
      <c r="S117" t="str">
        <f t="shared" si="59"/>
        <v>UPDATE `Heroic` SET `MightBonus`='9180' WHERE `Level`='5';</v>
      </c>
      <c r="T117" t="str">
        <f t="shared" si="59"/>
        <v>UPDATE `Heroic` SET `Attack`='8.6' WHERE `Level`='5';</v>
      </c>
      <c r="U117" t="str">
        <f t="shared" si="59"/>
        <v>UPDATE `Heroic` SET `Defend`='4.2' WHERE `Level`='5';</v>
      </c>
      <c r="V117" t="str">
        <f t="shared" si="59"/>
        <v>UPDATE `Heroic` SET `Health`='20.85' WHERE `Level`='5';</v>
      </c>
      <c r="W117" t="str">
        <f t="shared" si="59"/>
        <v>UPDATE `Heroic` SET `FoodCost`='52208' WHERE `Level`='5';</v>
      </c>
      <c r="X117" t="str">
        <f t="shared" si="59"/>
        <v>UPDATE `Heroic` SET `WoodCost`='50907' WHERE `Level`='5';</v>
      </c>
      <c r="Y117" t="str">
        <f t="shared" si="59"/>
        <v>UPDATE `Heroic` SET `StoneCost`='51189' WHERE `Level`='5';</v>
      </c>
      <c r="Z117" t="str">
        <f t="shared" si="59"/>
        <v>UPDATE `Heroic` SET `MetalCost`='75111' WHERE `Level`='5';</v>
      </c>
      <c r="AA117" t="str">
        <f t="shared" si="60"/>
        <v>UPDATE `Heroic` SET `TimeMin`='5h:24m:00' WHERE `Level`='5';</v>
      </c>
      <c r="AB117" t="str">
        <f t="shared" si="59"/>
        <v>UPDATE `Heroic` SET `TimeInt`='19440' WHERE `Level`='5';</v>
      </c>
      <c r="AC117" t="str">
        <f t="shared" si="59"/>
        <v>UPDATE `Heroic` SET `Required`='' WHERE `Level`='5';</v>
      </c>
      <c r="AD117" t="str">
        <f t="shared" si="59"/>
        <v>UPDATE `Heroic` SET `Required_ID`='0' WHERE `Level`='5';</v>
      </c>
      <c r="AE117" t="str">
        <f t="shared" si="59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3">
        <v>8.75</v>
      </c>
      <c r="E118" s="103">
        <v>4.25</v>
      </c>
      <c r="F118" s="103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1"/>
        <v>UPDATE `Heroic` SET `TrainingTime`='470' WHERE `Level`='6';</v>
      </c>
      <c r="S118" t="str">
        <f t="shared" si="59"/>
        <v>UPDATE `Heroic` SET `MightBonus`='18360' WHERE `Level`='6';</v>
      </c>
      <c r="T118" t="str">
        <f t="shared" si="59"/>
        <v>UPDATE `Heroic` SET `Attack`='8.75' WHERE `Level`='6';</v>
      </c>
      <c r="U118" t="str">
        <f t="shared" si="59"/>
        <v>UPDATE `Heroic` SET `Defend`='4.25' WHERE `Level`='6';</v>
      </c>
      <c r="V118" t="str">
        <f t="shared" si="59"/>
        <v>UPDATE `Heroic` SET `Health`='21.05' WHERE `Level`='6';</v>
      </c>
      <c r="W118" t="str">
        <f t="shared" si="59"/>
        <v>UPDATE `Heroic` SET `FoodCost`='104505' WHERE `Level`='6';</v>
      </c>
      <c r="X118" t="str">
        <f t="shared" si="59"/>
        <v>UPDATE `Heroic` SET `WoodCost`='101096' WHERE `Level`='6';</v>
      </c>
      <c r="Y118" t="str">
        <f t="shared" si="59"/>
        <v>UPDATE `Heroic` SET `StoneCost`='106157' WHERE `Level`='6';</v>
      </c>
      <c r="Z118" t="str">
        <f t="shared" si="59"/>
        <v>UPDATE `Heroic` SET `MetalCost`='147161' WHERE `Level`='6';</v>
      </c>
      <c r="AA118" t="str">
        <f t="shared" si="60"/>
        <v>UPDATE `Heroic` SET `TimeMin`='10h:48m:00' WHERE `Level`='6';</v>
      </c>
      <c r="AB118" t="str">
        <f t="shared" si="59"/>
        <v>UPDATE `Heroic` SET `TimeInt`='38880' WHERE `Level`='6';</v>
      </c>
      <c r="AC118" t="str">
        <f t="shared" si="59"/>
        <v>UPDATE `Heroic` SET `Required`='' WHERE `Level`='6';</v>
      </c>
      <c r="AD118" t="str">
        <f t="shared" si="59"/>
        <v>UPDATE `Heroic` SET `Required_ID`='0' WHERE `Level`='6';</v>
      </c>
      <c r="AE118" t="str">
        <f t="shared" si="59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3">
        <v>8.9</v>
      </c>
      <c r="E119" s="103">
        <v>4.3</v>
      </c>
      <c r="F119" s="103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1"/>
        <v>UPDATE `Heroic` SET `TrainingTime`='448' WHERE `Level`='7';</v>
      </c>
      <c r="S119" t="str">
        <f t="shared" si="59"/>
        <v>UPDATE `Heroic` SET `MightBonus`='27540' WHERE `Level`='7';</v>
      </c>
      <c r="T119" t="str">
        <f t="shared" si="59"/>
        <v>UPDATE `Heroic` SET `Attack`='8.9' WHERE `Level`='7';</v>
      </c>
      <c r="U119" t="str">
        <f t="shared" si="59"/>
        <v>UPDATE `Heroic` SET `Defend`='4.3' WHERE `Level`='7';</v>
      </c>
      <c r="V119" t="str">
        <f t="shared" si="59"/>
        <v>UPDATE `Heroic` SET `Health`='21.25' WHERE `Level`='7';</v>
      </c>
      <c r="W119" t="str">
        <f t="shared" si="59"/>
        <v>UPDATE `Heroic` SET `FoodCost`='161121' WHERE `Level`='7';</v>
      </c>
      <c r="X119" t="str">
        <f t="shared" si="59"/>
        <v>UPDATE `Heroic` SET `WoodCost`='149933' WHERE `Level`='7';</v>
      </c>
      <c r="Y119" t="str">
        <f t="shared" si="59"/>
        <v>UPDATE `Heroic` SET `StoneCost`='153836' WHERE `Level`='7';</v>
      </c>
      <c r="Z119" t="str">
        <f t="shared" si="59"/>
        <v>UPDATE `Heroic` SET `MetalCost`='223532' WHERE `Level`='7';</v>
      </c>
      <c r="AA119" t="str">
        <f t="shared" si="60"/>
        <v>UPDATE `Heroic` SET `TimeMin`='16h:12m:00' WHERE `Level`='7';</v>
      </c>
      <c r="AB119" t="str">
        <f t="shared" si="59"/>
        <v>UPDATE `Heroic` SET `TimeInt`='58320' WHERE `Level`='7';</v>
      </c>
      <c r="AC119" t="str">
        <f t="shared" si="59"/>
        <v>UPDATE `Heroic` SET `Required`='' WHERE `Level`='7';</v>
      </c>
      <c r="AD119" t="str">
        <f t="shared" si="59"/>
        <v>UPDATE `Heroic` SET `Required_ID`='0' WHERE `Level`='7';</v>
      </c>
      <c r="AE119" t="str">
        <f t="shared" si="59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3">
        <v>9.0500000000000007</v>
      </c>
      <c r="E120" s="103">
        <v>4.3499999999999996</v>
      </c>
      <c r="F120" s="103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1"/>
        <v>UPDATE `Heroic` SET `TrainingTime`='426' WHERE `Level`='8';</v>
      </c>
      <c r="S120" t="str">
        <f t="shared" si="59"/>
        <v>UPDATE `Heroic` SET `MightBonus`='68850' WHERE `Level`='8';</v>
      </c>
      <c r="T120" t="str">
        <f t="shared" si="59"/>
        <v>UPDATE `Heroic` SET `Attack`='9.05' WHERE `Level`='8';</v>
      </c>
      <c r="U120" t="str">
        <f t="shared" si="59"/>
        <v>UPDATE `Heroic` SET `Defend`='4.35' WHERE `Level`='8';</v>
      </c>
      <c r="V120" t="str">
        <f t="shared" si="59"/>
        <v>UPDATE `Heroic` SET `Health`='21.45' WHERE `Level`='8';</v>
      </c>
      <c r="W120" t="str">
        <f t="shared" si="59"/>
        <v>UPDATE `Heroic` SET `FoodCost`='409554' WHERE `Level`='8';</v>
      </c>
      <c r="X120" t="str">
        <f t="shared" si="59"/>
        <v>UPDATE `Heroic` SET `WoodCost`='372537' WHERE `Level`='8';</v>
      </c>
      <c r="Y120" t="str">
        <f t="shared" si="59"/>
        <v>UPDATE `Heroic` SET `StoneCost`='385668' WHERE `Level`='8';</v>
      </c>
      <c r="Z120" t="str">
        <f t="shared" si="59"/>
        <v>UPDATE `Heroic` SET `MetalCost`='553428' WHERE `Level`='8';</v>
      </c>
      <c r="AA120" t="str">
        <f t="shared" si="60"/>
        <v>UPDATE `Heroic` SET `TimeMin`='1d 16h:30m:00' WHERE `Level`='8';</v>
      </c>
      <c r="AB120" t="str">
        <f t="shared" si="59"/>
        <v>UPDATE `Heroic` SET `TimeInt`='145800' WHERE `Level`='8';</v>
      </c>
      <c r="AC120" t="str">
        <f t="shared" si="59"/>
        <v>UPDATE `Heroic` SET `Required`='' WHERE `Level`='8';</v>
      </c>
      <c r="AD120" t="str">
        <f t="shared" si="59"/>
        <v>UPDATE `Heroic` SET `Required_ID`='0' WHERE `Level`='8';</v>
      </c>
      <c r="AE120" t="str">
        <f t="shared" si="59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3">
        <v>9.1999999999999993</v>
      </c>
      <c r="E121" s="103">
        <v>4.4000000000000004</v>
      </c>
      <c r="F121" s="103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1"/>
        <v>UPDATE `Heroic` SET `TrainingTime`='404' WHERE `Level`='9';</v>
      </c>
      <c r="S121" t="str">
        <f t="shared" si="59"/>
        <v>UPDATE `Heroic` SET `MightBonus`='103275' WHERE `Level`='9';</v>
      </c>
      <c r="T121" t="str">
        <f t="shared" si="59"/>
        <v>UPDATE `Heroic` SET `Attack`='9.2' WHERE `Level`='9';</v>
      </c>
      <c r="U121" t="str">
        <f t="shared" si="59"/>
        <v>UPDATE `Heroic` SET `Defend`='4.4' WHERE `Level`='9';</v>
      </c>
      <c r="V121" t="str">
        <f t="shared" si="59"/>
        <v>UPDATE `Heroic` SET `Health`='21.65' WHERE `Level`='9';</v>
      </c>
      <c r="W121" t="str">
        <f t="shared" si="59"/>
        <v>UPDATE `Heroic` SET `FoodCost`='623331' WHERE `Level`='9';</v>
      </c>
      <c r="X121" t="str">
        <f t="shared" si="59"/>
        <v>UPDATE `Heroic` SET `WoodCost`='558717' WHERE `Level`='9';</v>
      </c>
      <c r="Y121" t="str">
        <f t="shared" si="59"/>
        <v>UPDATE `Heroic` SET `StoneCost`='576882' WHERE `Level`='9';</v>
      </c>
      <c r="Z121" t="str">
        <f t="shared" si="59"/>
        <v>UPDATE `Heroic` SET `MetalCost`='822942' WHERE `Level`='9';</v>
      </c>
      <c r="AA121" t="str">
        <f t="shared" si="60"/>
        <v>UPDATE `Heroic` SET `TimeMin`='2d 12h:45m:00' WHERE `Level`='9';</v>
      </c>
      <c r="AB121" t="str">
        <f t="shared" si="59"/>
        <v>UPDATE `Heroic` SET `TimeInt`='218700' WHERE `Level`='9';</v>
      </c>
      <c r="AC121" t="str">
        <f t="shared" si="59"/>
        <v>UPDATE `Heroic` SET `Required`='' WHERE `Level`='9';</v>
      </c>
      <c r="AD121" t="str">
        <f t="shared" si="59"/>
        <v>UPDATE `Heroic` SET `Required_ID`='0' WHERE `Level`='9';</v>
      </c>
      <c r="AE121" t="str">
        <f t="shared" si="59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3">
        <v>9.35</v>
      </c>
      <c r="E122" s="103">
        <v>4.45</v>
      </c>
      <c r="F122" s="103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1"/>
        <v>UPDATE `Heroic` SET `TrainingTime`='382' WHERE `Level`='10';</v>
      </c>
      <c r="S122" t="str">
        <f t="shared" si="59"/>
        <v>UPDATE `Heroic` SET `MightBonus`='123930' WHERE `Level`='10';</v>
      </c>
      <c r="T122" t="str">
        <f t="shared" si="59"/>
        <v>UPDATE `Heroic` SET `Attack`='9.35' WHERE `Level`='10';</v>
      </c>
      <c r="U122" t="str">
        <f t="shared" si="59"/>
        <v>UPDATE `Heroic` SET `Defend`='4.45' WHERE `Level`='10';</v>
      </c>
      <c r="V122" t="str">
        <f t="shared" si="59"/>
        <v>UPDATE `Heroic` SET `Health`='21.85' WHERE `Level`='10';</v>
      </c>
      <c r="W122" t="str">
        <f t="shared" si="59"/>
        <v>UPDATE `Heroic` SET `FoodCost`='705338' WHERE `Level`='10';</v>
      </c>
      <c r="X122" t="str">
        <f t="shared" si="59"/>
        <v>UPDATE `Heroic` SET `WoodCost`='692922' WHERE `Level`='10';</v>
      </c>
      <c r="Y122" t="str">
        <f t="shared" si="59"/>
        <v>UPDATE `Heroic` SET `StoneCost`='710259' WHERE `Level`='10';</v>
      </c>
      <c r="Z122" t="str">
        <f t="shared" si="59"/>
        <v>UPDATE `Heroic` SET `MetalCost`='989691' WHERE `Level`='10';</v>
      </c>
      <c r="AA122" t="str">
        <f t="shared" si="60"/>
        <v>UPDATE `Heroic` SET `TimeMin`='3d 0h:54m:00' WHERE `Level`='10';</v>
      </c>
      <c r="AB122" t="str">
        <f t="shared" si="59"/>
        <v>UPDATE `Heroic` SET `TimeInt`='262440' WHERE `Level`='10';</v>
      </c>
      <c r="AC122" t="str">
        <f t="shared" si="59"/>
        <v>UPDATE `Heroic` SET `Required`='' WHERE `Level`='10';</v>
      </c>
      <c r="AD122" t="str">
        <f t="shared" si="59"/>
        <v>UPDATE `Heroic` SET `Required_ID`='0' WHERE `Level`='10';</v>
      </c>
      <c r="AE122" t="str">
        <f t="shared" si="59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3">
        <v>9.5</v>
      </c>
      <c r="E123" s="103">
        <v>4.5</v>
      </c>
      <c r="F123" s="103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1"/>
        <v>UPDATE `Heroic` SET `TrainingTime`='360' WHERE `Level`='11';</v>
      </c>
      <c r="S123" t="str">
        <f t="shared" si="59"/>
        <v>UPDATE `Heroic` SET `MightBonus`='148716' WHERE `Level`='11';</v>
      </c>
      <c r="T123" t="str">
        <f t="shared" si="59"/>
        <v>UPDATE `Heroic` SET `Attack`='9.5' WHERE `Level`='11';</v>
      </c>
      <c r="U123" t="str">
        <f t="shared" si="59"/>
        <v>UPDATE `Heroic` SET `Defend`='4.5' WHERE `Level`='11';</v>
      </c>
      <c r="V123" t="str">
        <f t="shared" si="59"/>
        <v>UPDATE `Heroic` SET `Health`='22.05' WHERE `Level`='11';</v>
      </c>
      <c r="W123" t="str">
        <f t="shared" si="59"/>
        <v>UPDATE `Heroic` SET `FoodCost`='883557' WHERE `Level`='11';</v>
      </c>
      <c r="X123" t="str">
        <f t="shared" si="59"/>
        <v>UPDATE `Heroic` SET `WoodCost`='798893' WHERE `Level`='11';</v>
      </c>
      <c r="Y123" t="str">
        <f t="shared" si="59"/>
        <v>UPDATE `Heroic` SET `StoneCost`='830711' WHERE `Level`='11';</v>
      </c>
      <c r="Z123" t="str">
        <f t="shared" si="59"/>
        <v>UPDATE `Heroic` SET `MetalCost`='1204730' WHERE `Level`='11';</v>
      </c>
      <c r="AA123" t="str">
        <f t="shared" si="60"/>
        <v>UPDATE `Heroic` SET `TimeMin`='3d 15h:28m:48' WHERE `Level`='11';</v>
      </c>
      <c r="AB123" t="str">
        <f t="shared" si="59"/>
        <v>UPDATE `Heroic` SET `TimeInt`='314928' WHERE `Level`='11';</v>
      </c>
      <c r="AC123" t="str">
        <f t="shared" si="59"/>
        <v>UPDATE `Heroic` SET `Required`='' WHERE `Level`='11';</v>
      </c>
      <c r="AD123" t="str">
        <f t="shared" si="59"/>
        <v>UPDATE `Heroic` SET `Required_ID`='0' WHERE `Level`='11';</v>
      </c>
      <c r="AE123" t="str">
        <f t="shared" si="59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3">
        <v>9.65</v>
      </c>
      <c r="E124" s="103">
        <v>4.55</v>
      </c>
      <c r="F124" s="103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1"/>
        <v>UPDATE `Heroic` SET `TrainingTime`='338' WHERE `Level`='12';</v>
      </c>
      <c r="S124" t="str">
        <f t="shared" si="59"/>
        <v>UPDATE `Heroic` SET `MightBonus`='178459' WHERE `Level`='12';</v>
      </c>
      <c r="T124" t="str">
        <f t="shared" si="59"/>
        <v>UPDATE `Heroic` SET `Attack`='9.65' WHERE `Level`='12';</v>
      </c>
      <c r="U124" t="str">
        <f t="shared" si="59"/>
        <v>UPDATE `Heroic` SET `Defend`='4.55' WHERE `Level`='12';</v>
      </c>
      <c r="V124" t="str">
        <f t="shared" si="59"/>
        <v>UPDATE `Heroic` SET `Health`='22.25' WHERE `Level`='12';</v>
      </c>
      <c r="W124" t="str">
        <f t="shared" si="59"/>
        <v>UPDATE `Heroic` SET `FoodCost`='1015089' WHERE `Level`='12';</v>
      </c>
      <c r="X124" t="str">
        <f t="shared" si="59"/>
        <v>UPDATE `Heroic` SET `WoodCost`='968931' WHERE `Level`='12';</v>
      </c>
      <c r="Y124" t="str">
        <f t="shared" si="59"/>
        <v>UPDATE `Heroic` SET `StoneCost`='1050312' WHERE `Level`='12';</v>
      </c>
      <c r="Z124" t="str">
        <f t="shared" si="59"/>
        <v>UPDATE `Heroic` SET `MetalCost`='1427136' WHERE `Level`='12';</v>
      </c>
      <c r="AA124" t="str">
        <f t="shared" si="60"/>
        <v>UPDATE `Heroic` SET `TimeMin`='4d 8h:58m:34' WHERE `Level`='12';</v>
      </c>
      <c r="AB124" t="str">
        <f t="shared" si="59"/>
        <v>UPDATE `Heroic` SET `TimeInt`='377914' WHERE `Level`='12';</v>
      </c>
      <c r="AC124" t="str">
        <f t="shared" si="59"/>
        <v>UPDATE `Heroic` SET `Required`='' WHERE `Level`='12';</v>
      </c>
      <c r="AD124" t="str">
        <f t="shared" si="59"/>
        <v>UPDATE `Heroic` SET `Required_ID`='0' WHERE `Level`='12';</v>
      </c>
      <c r="AE124" t="str">
        <f t="shared" si="59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9.8000000000000007</v>
      </c>
      <c r="E125" s="103">
        <v>4.5999999999999996</v>
      </c>
      <c r="F125" s="103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1"/>
        <v>UPDATE `Heroic` SET `TrainingTime`='316' WHERE `Level`='13';</v>
      </c>
      <c r="S125" t="str">
        <f t="shared" si="59"/>
        <v>UPDATE `Heroic` SET `MightBonus`='214152' WHERE `Level`='13';</v>
      </c>
      <c r="T125" t="str">
        <f t="shared" si="59"/>
        <v>UPDATE `Heroic` SET `Attack`='9.8' WHERE `Level`='13';</v>
      </c>
      <c r="U125" t="str">
        <f t="shared" si="59"/>
        <v>UPDATE `Heroic` SET `Defend`='4.6' WHERE `Level`='13';</v>
      </c>
      <c r="V125" t="str">
        <f t="shared" si="59"/>
        <v>UPDATE `Heroic` SET `Health`='22.45' WHERE `Level`='13';</v>
      </c>
      <c r="W125" t="str">
        <f t="shared" si="59"/>
        <v>UPDATE `Heroic` SET `FoodCost`='1228698' WHERE `Level`='13';</v>
      </c>
      <c r="X125" t="str">
        <f t="shared" si="59"/>
        <v>UPDATE `Heroic` SET `WoodCost`='1212186' WHERE `Level`='13';</v>
      </c>
      <c r="Y125" t="str">
        <f t="shared" si="59"/>
        <v>UPDATE `Heroic` SET `StoneCost`='1201632' WHERE `Level`='13';</v>
      </c>
      <c r="Z125" t="str">
        <f t="shared" si="59"/>
        <v>UPDATE `Heroic` SET `MetalCost`='1711277' WHERE `Level`='13';</v>
      </c>
      <c r="AA125" t="str">
        <f t="shared" si="60"/>
        <v>UPDATE `Heroic` SET `TimeMin`='5d 5h:58m:18' WHERE `Level`='13';</v>
      </c>
      <c r="AB125" t="str">
        <f t="shared" si="59"/>
        <v>UPDATE `Heroic` SET `TimeInt`='453498' WHERE `Level`='13';</v>
      </c>
      <c r="AC125" t="str">
        <f t="shared" si="59"/>
        <v>UPDATE `Heroic` SET `Required`='' WHERE `Level`='13';</v>
      </c>
      <c r="AD125" t="str">
        <f t="shared" si="59"/>
        <v>UPDATE `Heroic` SET `Required_ID`='0' WHERE `Level`='13';</v>
      </c>
      <c r="AE125" t="str">
        <f t="shared" si="59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3">
        <v>9.9499999999999993</v>
      </c>
      <c r="E126" s="103">
        <v>4.6500000000000004</v>
      </c>
      <c r="F126" s="103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1"/>
        <v>UPDATE `Heroic` SET `TrainingTime`='294' WHERE `Level`='14';</v>
      </c>
      <c r="S126" t="str">
        <f t="shared" si="59"/>
        <v>UPDATE `Heroic` SET `MightBonus`='256982' WHERE `Level`='14';</v>
      </c>
      <c r="T126" t="str">
        <f t="shared" si="59"/>
        <v>UPDATE `Heroic` SET `Attack`='9.95' WHERE `Level`='14';</v>
      </c>
      <c r="U126" t="str">
        <f t="shared" si="59"/>
        <v>UPDATE `Heroic` SET `Defend`='4.65' WHERE `Level`='14';</v>
      </c>
      <c r="V126" t="str">
        <f t="shared" si="59"/>
        <v>UPDATE `Heroic` SET `Health`='22.65' WHERE `Level`='14';</v>
      </c>
      <c r="W126" t="str">
        <f t="shared" si="59"/>
        <v>UPDATE `Heroic` SET `FoodCost`='1461474' WHERE `Level`='14';</v>
      </c>
      <c r="X126" t="str">
        <f t="shared" si="59"/>
        <v>UPDATE `Heroic` SET `WoodCost`='1426722' WHERE `Level`='14';</v>
      </c>
      <c r="Y126" t="str">
        <f t="shared" si="59"/>
        <v>UPDATE `Heroic` SET `StoneCost`='1435473' WHERE `Level`='14';</v>
      </c>
      <c r="Z126" t="str">
        <f t="shared" si="59"/>
        <v>UPDATE `Heroic` SET `MetalCost`='2100831' WHERE `Level`='14';</v>
      </c>
      <c r="AA126" t="str">
        <f t="shared" si="60"/>
        <v>UPDATE `Heroic` SET `TimeMin`='6d 7h:09m:58' WHERE `Level`='14';</v>
      </c>
      <c r="AB126" t="str">
        <f t="shared" si="59"/>
        <v>UPDATE `Heroic` SET `TimeInt`='544198' WHERE `Level`='14';</v>
      </c>
      <c r="AC126" t="str">
        <f t="shared" si="59"/>
        <v>UPDATE `Heroic` SET `Required`='' WHERE `Level`='14';</v>
      </c>
      <c r="AD126" t="str">
        <f t="shared" si="59"/>
        <v>UPDATE `Heroic` SET `Required_ID`='0' WHERE `Level`='14';</v>
      </c>
      <c r="AE126" t="str">
        <f t="shared" si="59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3">
        <v>10.1</v>
      </c>
      <c r="E127" s="103">
        <v>4.7</v>
      </c>
      <c r="F127" s="103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1"/>
        <v>UPDATE `Heroic` SET `TrainingTime`='272' WHERE `Level`='15';</v>
      </c>
      <c r="S127" t="str">
        <f t="shared" si="59"/>
        <v>UPDATE `Heroic` SET `MightBonus`='385474' WHERE `Level`='15';</v>
      </c>
      <c r="T127" t="str">
        <f t="shared" si="59"/>
        <v>UPDATE `Heroic` SET `Attack`='10.1' WHERE `Level`='15';</v>
      </c>
      <c r="U127" t="str">
        <f t="shared" si="59"/>
        <v>UPDATE `Heroic` SET `Defend`='4.7' WHERE `Level`='15';</v>
      </c>
      <c r="V127" t="str">
        <f t="shared" si="59"/>
        <v>UPDATE `Heroic` SET `Health`='22.85' WHERE `Level`='15';</v>
      </c>
      <c r="W127" t="str">
        <f t="shared" si="59"/>
        <v>UPDATE `Heroic` SET `FoodCost`='2300211' WHERE `Level`='15';</v>
      </c>
      <c r="X127" t="str">
        <f t="shared" si="59"/>
        <v>UPDATE `Heroic` SET `WoodCost`='2084732' WHERE `Level`='15';</v>
      </c>
      <c r="Y127" t="str">
        <f t="shared" si="59"/>
        <v>UPDATE `Heroic` SET `StoneCost`='2153748' WHERE `Level`='15';</v>
      </c>
      <c r="Z127" t="str">
        <f t="shared" si="59"/>
        <v>UPDATE `Heroic` SET `MetalCost`='3098145' WHERE `Level`='15';</v>
      </c>
      <c r="AA127" t="str">
        <f t="shared" si="60"/>
        <v>UPDATE `Heroic` SET `TimeMin`='9d 10h:44m:58' WHERE `Level`='15';</v>
      </c>
      <c r="AB127" t="str">
        <f t="shared" si="59"/>
        <v>UPDATE `Heroic` SET `TimeInt`='816298' WHERE `Level`='15';</v>
      </c>
      <c r="AC127" t="str">
        <f t="shared" si="59"/>
        <v>UPDATE `Heroic` SET `Required`='' WHERE `Level`='15';</v>
      </c>
      <c r="AD127" t="str">
        <f t="shared" si="59"/>
        <v>UPDATE `Heroic` SET `Required_ID`='0' WHERE `Level`='15';</v>
      </c>
      <c r="AE127" t="str">
        <f t="shared" si="59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3">
        <v>10.25</v>
      </c>
      <c r="E128" s="103">
        <v>4.75</v>
      </c>
      <c r="F128" s="103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1"/>
        <v>UPDATE `Heroic` SET `TrainingTime`='250' WHERE `Level`='16';</v>
      </c>
      <c r="S128" t="str">
        <f t="shared" si="59"/>
        <v>UPDATE `Heroic` SET `MightBonus`='963681' WHERE `Level`='16';</v>
      </c>
      <c r="T128" t="str">
        <f t="shared" si="59"/>
        <v>UPDATE `Heroic` SET `Attack`='10.25' WHERE `Level`='16';</v>
      </c>
      <c r="U128" t="str">
        <f t="shared" si="59"/>
        <v>UPDATE `Heroic` SET `Defend`='4.75' WHERE `Level`='16';</v>
      </c>
      <c r="V128" t="str">
        <f t="shared" si="59"/>
        <v>UPDATE `Heroic` SET `Health`='23.05' WHERE `Level`='16';</v>
      </c>
      <c r="W128" t="str">
        <f t="shared" si="59"/>
        <v>UPDATE `Heroic` SET `FoodCost`='5570871' WHERE `Level`='16';</v>
      </c>
      <c r="X128" t="str">
        <f t="shared" si="59"/>
        <v>UPDATE `Heroic` SET `WoodCost`='5211813' WHERE `Level`='16';</v>
      </c>
      <c r="Y128" t="str">
        <f t="shared" si="59"/>
        <v>UPDATE `Heroic` SET `StoneCost`='5397408' WHERE `Level`='16';</v>
      </c>
      <c r="Z128" t="str">
        <f t="shared" si="59"/>
        <v>UPDATE `Heroic` SET `MetalCost`='7911843' WHERE `Level`='16';</v>
      </c>
      <c r="AA128" t="str">
        <f t="shared" si="60"/>
        <v>UPDATE `Heroic` SET `TimeMin`='23d 14h:52m:16' WHERE `Level`='16';</v>
      </c>
      <c r="AB128" t="str">
        <f t="shared" si="59"/>
        <v>UPDATE `Heroic` SET `TimeInt`='2040736' WHERE `Level`='16';</v>
      </c>
      <c r="AC128" t="str">
        <f t="shared" si="59"/>
        <v>UPDATE `Heroic` SET `Required`='' WHERE `Level`='16';</v>
      </c>
      <c r="AD128" t="str">
        <f t="shared" si="59"/>
        <v>UPDATE `Heroic` SET `Required_ID`='0' WHERE `Level`='16';</v>
      </c>
      <c r="AE128" t="str">
        <f t="shared" si="59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3">
        <v>10.4</v>
      </c>
      <c r="E129" s="103">
        <v>4.8</v>
      </c>
      <c r="F129" s="103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1"/>
        <v>UPDATE `Heroic` SET `TrainingTime`='228' WHERE `Level`='17';</v>
      </c>
      <c r="S129" t="str">
        <f t="shared" ref="S129:Z132" si="62">CONCATENATE($Q$112,S$112,$Q$113,C129,$Q$114,$A129,$Q$115)</f>
        <v>UPDATE `Heroic` SET `MightBonus`='1445520' WHERE `Level`='17';</v>
      </c>
      <c r="T129" t="str">
        <f t="shared" si="62"/>
        <v>UPDATE `Heroic` SET `Attack`='10.4' WHERE `Level`='17';</v>
      </c>
      <c r="U129" t="str">
        <f t="shared" si="62"/>
        <v>UPDATE `Heroic` SET `Defend`='4.8' WHERE `Level`='17';</v>
      </c>
      <c r="V129" t="str">
        <f t="shared" si="62"/>
        <v>UPDATE `Heroic` SET `Health`='23.25' WHERE `Level`='17';</v>
      </c>
      <c r="W129" t="str">
        <f t="shared" si="62"/>
        <v>UPDATE `Heroic` SET `FoodCost`='8401301' WHERE `Level`='17';</v>
      </c>
      <c r="X129" t="str">
        <f t="shared" si="62"/>
        <v>UPDATE `Heroic` SET `WoodCost`='7826715' WHERE `Level`='17';</v>
      </c>
      <c r="Y129" t="str">
        <f t="shared" si="62"/>
        <v>UPDATE `Heroic` SET `StoneCost`='8078196' WHERE `Level`='17';</v>
      </c>
      <c r="Z129" t="str">
        <f t="shared" si="62"/>
        <v>UPDATE `Heroic` SET `MetalCost`='11831754' WHERE `Level`='17';</v>
      </c>
      <c r="AA129" t="str">
        <f t="shared" si="60"/>
        <v>UPDATE `Heroic` SET `TimeMin`='35d 10h:18m:22' WHERE `Level`='17';</v>
      </c>
      <c r="AB129" t="str">
        <f t="shared" ref="AB129:AE132" si="63">CONCATENATE($Q$112,AB$112,$Q$113,L129,$Q$114,$A129,$Q$115)</f>
        <v>UPDATE `Heroic` SET `TimeInt`='3061102' WHERE `Level`='17';</v>
      </c>
      <c r="AC129" t="str">
        <f t="shared" si="63"/>
        <v>UPDATE `Heroic` SET `Required`='' WHERE `Level`='17';</v>
      </c>
      <c r="AD129" t="str">
        <f t="shared" si="63"/>
        <v>UPDATE `Heroic` SET `Required_ID`='0' WHERE `Level`='17';</v>
      </c>
      <c r="AE129" t="str">
        <f t="shared" si="63"/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3">
        <v>10.55</v>
      </c>
      <c r="E130" s="103">
        <v>4.8499999999999996</v>
      </c>
      <c r="F130" s="103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1"/>
        <v>UPDATE `Heroic` SET `TrainingTime`='206' WHERE `Level`='18';</v>
      </c>
      <c r="S130" t="str">
        <f t="shared" si="62"/>
        <v>UPDATE `Heroic` SET `MightBonus`='2891040' WHERE `Level`='18';</v>
      </c>
      <c r="T130" t="str">
        <f t="shared" si="62"/>
        <v>UPDATE `Heroic` SET `Attack`='10.55' WHERE `Level`='18';</v>
      </c>
      <c r="U130" t="str">
        <f t="shared" si="62"/>
        <v>UPDATE `Heroic` SET `Defend`='4.85' WHERE `Level`='18';</v>
      </c>
      <c r="V130" t="str">
        <f t="shared" si="62"/>
        <v>UPDATE `Heroic` SET `Health`='23.45' WHERE `Level`='18';</v>
      </c>
      <c r="W130" t="str">
        <f t="shared" si="62"/>
        <v>UPDATE `Heroic` SET `FoodCost`='17341716' WHERE `Level`='18';</v>
      </c>
      <c r="X130" t="str">
        <f t="shared" si="62"/>
        <v>UPDATE `Heroic` SET `WoodCost`='15653429' WHERE `Level`='18';</v>
      </c>
      <c r="Y130" t="str">
        <f t="shared" si="62"/>
        <v>UPDATE `Heroic` SET `StoneCost`='16156214' WHERE `Level`='18';</v>
      </c>
      <c r="Z130" t="str">
        <f t="shared" si="62"/>
        <v>UPDATE `Heroic` SET `MetalCost`='23124590' WHERE `Level`='18';</v>
      </c>
      <c r="AA130" t="str">
        <f t="shared" si="60"/>
        <v>UPDATE `Heroic` SET `TimeMin`='70d 20h:36m:42' WHERE `Level`='18';</v>
      </c>
      <c r="AB130" t="str">
        <f t="shared" si="63"/>
        <v>UPDATE `Heroic` SET `TimeInt`='6122202' WHERE `Level`='18';</v>
      </c>
      <c r="AC130" t="str">
        <f t="shared" si="63"/>
        <v>UPDATE `Heroic` SET `Required`='' WHERE `Level`='18';</v>
      </c>
      <c r="AD130" t="str">
        <f t="shared" si="63"/>
        <v>UPDATE `Heroic` SET `Required_ID`='0' WHERE `Level`='18';</v>
      </c>
      <c r="AE130" t="str">
        <f t="shared" si="63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3">
        <v>10.7</v>
      </c>
      <c r="E131" s="103">
        <v>4.9000000000000004</v>
      </c>
      <c r="F131" s="103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1"/>
        <v>UPDATE `Heroic` SET `TrainingTime`='184' WHERE `Level`='19';</v>
      </c>
      <c r="S131" t="str">
        <f t="shared" si="62"/>
        <v>UPDATE `Heroic` SET `MightBonus`='4336558' WHERE `Level`='19';</v>
      </c>
      <c r="T131" t="str">
        <f t="shared" si="62"/>
        <v>UPDATE `Heroic` SET `Attack`='10.7' WHERE `Level`='19';</v>
      </c>
      <c r="U131" t="str">
        <f t="shared" si="62"/>
        <v>UPDATE `Heroic` SET `Defend`='4.9' WHERE `Level`='19';</v>
      </c>
      <c r="V131" t="str">
        <f t="shared" si="62"/>
        <v>UPDATE `Heroic` SET `Health`='23.65' WHERE `Level`='19';</v>
      </c>
      <c r="W131" t="str">
        <f t="shared" si="62"/>
        <v>UPDATE `Heroic` SET `FoodCost`='25022267' WHERE `Level`='19';</v>
      </c>
      <c r="X131" t="str">
        <f t="shared" si="62"/>
        <v>UPDATE `Heroic` SET `WoodCost`='23813313' WHERE `Level`='19';</v>
      </c>
      <c r="Y131" t="str">
        <f t="shared" si="62"/>
        <v>UPDATE `Heroic` SET `StoneCost`='24227109' WHERE `Level`='19';</v>
      </c>
      <c r="Z131" t="str">
        <f t="shared" si="62"/>
        <v>UPDATE `Heroic` SET `MetalCost`='35351250' WHERE `Level`='19';</v>
      </c>
      <c r="AA131" t="str">
        <f t="shared" si="60"/>
        <v>UPDATE `Heroic` SET `TimeMin`='106d 6h:55m:0' WHERE `Level`='19';</v>
      </c>
      <c r="AB131" t="str">
        <f t="shared" si="63"/>
        <v>UPDATE `Heroic` SET `TimeInt`='9183300' WHERE `Level`='19';</v>
      </c>
      <c r="AC131" t="str">
        <f t="shared" si="63"/>
        <v>UPDATE `Heroic` SET `Required`='' WHERE `Level`='19';</v>
      </c>
      <c r="AD131" t="str">
        <f t="shared" si="63"/>
        <v>UPDATE `Heroic` SET `Required_ID`='0' WHERE `Level`='19';</v>
      </c>
      <c r="AE131" t="str">
        <f t="shared" si="63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3">
        <v>10.85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61"/>
        <v>UPDATE `Heroic` SET `TrainingTime`='162' WHERE `Level`='20';</v>
      </c>
      <c r="S132" t="str">
        <f t="shared" si="62"/>
        <v>UPDATE `Heroic` SET `MightBonus`='0' WHERE `Level`='20';</v>
      </c>
      <c r="T132" t="str">
        <f t="shared" si="62"/>
        <v>UPDATE `Heroic` SET `Attack`='10.85' WHERE `Level`='20';</v>
      </c>
      <c r="U132" t="str">
        <f t="shared" si="62"/>
        <v>UPDATE `Heroic` SET `Defend`='4.95' WHERE `Level`='20';</v>
      </c>
      <c r="V132" t="str">
        <f t="shared" si="62"/>
        <v>UPDATE `Heroic` SET `Health`='23.85' WHERE `Level`='20';</v>
      </c>
      <c r="W132" t="str">
        <f t="shared" si="62"/>
        <v>UPDATE `Heroic` SET `FoodCost`='0' WHERE `Level`='20';</v>
      </c>
      <c r="X132" t="str">
        <f t="shared" si="62"/>
        <v>UPDATE `Heroic` SET `WoodCost`='0' WHERE `Level`='20';</v>
      </c>
      <c r="Y132" t="str">
        <f t="shared" si="62"/>
        <v>UPDATE `Heroic` SET `StoneCost`='0' WHERE `Level`='20';</v>
      </c>
      <c r="Z132" t="str">
        <f t="shared" si="62"/>
        <v>UPDATE `Heroic` SET `MetalCost`='0' WHERE `Level`='20';</v>
      </c>
      <c r="AA132" t="str">
        <f t="shared" si="60"/>
        <v>UPDATE `Heroic` SET `TimeMin`='0' WHERE `Level`='20';</v>
      </c>
      <c r="AB132" t="str">
        <f t="shared" si="63"/>
        <v>UPDATE `Heroic` SET `TimeInt`='0' WHERE `Level`='20';</v>
      </c>
      <c r="AC132" t="str">
        <f t="shared" si="63"/>
        <v>UPDATE `Heroic` SET `Required`='' WHERE `Level`='20';</v>
      </c>
      <c r="AD132" t="str">
        <f t="shared" si="63"/>
        <v>UPDATE `Heroic` SET `Required_ID`='0' WHERE `Level`='20';</v>
      </c>
      <c r="AE132" t="str">
        <f t="shared" si="63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/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291</v>
      </c>
      <c r="D2" t="s">
        <v>292</v>
      </c>
      <c r="E2" t="s">
        <v>293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8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309</v>
      </c>
      <c r="C24" t="s">
        <v>0</v>
      </c>
      <c r="D24" t="s">
        <v>294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238</v>
      </c>
      <c r="L24" t="s">
        <v>301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302</v>
      </c>
      <c r="C26" t="s">
        <v>303</v>
      </c>
      <c r="D26" t="s">
        <v>238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/>
  </sheetViews>
  <sheetFormatPr defaultRowHeight="15" x14ac:dyDescent="0.25"/>
  <cols>
    <col min="1" max="1" width="39.140625" bestFit="1" customWidth="1"/>
    <col min="2" max="3" width="39.140625" customWidth="1"/>
    <col min="8" max="9" width="9.140625" style="68"/>
    <col min="17" max="17" width="10" bestFit="1" customWidth="1"/>
  </cols>
  <sheetData>
    <row r="1" spans="1:23" x14ac:dyDescent="0.25">
      <c r="A1" t="s">
        <v>311</v>
      </c>
    </row>
    <row r="2" spans="1:23" x14ac:dyDescent="0.25">
      <c r="A2" t="s">
        <v>312</v>
      </c>
    </row>
    <row r="3" spans="1:23" x14ac:dyDescent="0.25">
      <c r="A3" t="s">
        <v>313</v>
      </c>
    </row>
    <row r="4" spans="1:23" x14ac:dyDescent="0.25">
      <c r="A4" t="s">
        <v>314</v>
      </c>
    </row>
    <row r="5" spans="1:23" x14ac:dyDescent="0.25">
      <c r="A5" t="s">
        <v>315</v>
      </c>
    </row>
    <row r="6" spans="1:23" x14ac:dyDescent="0.25">
      <c r="A6" t="s">
        <v>316</v>
      </c>
    </row>
    <row r="7" spans="1:23" x14ac:dyDescent="0.25">
      <c r="H7" s="68" t="s">
        <v>318</v>
      </c>
      <c r="I7" s="68" t="s">
        <v>319</v>
      </c>
    </row>
    <row r="8" spans="1:23" x14ac:dyDescent="0.25">
      <c r="A8" t="s">
        <v>324</v>
      </c>
      <c r="B8">
        <v>12</v>
      </c>
      <c r="C8" t="s">
        <v>325</v>
      </c>
      <c r="D8" t="s">
        <v>321</v>
      </c>
      <c r="E8" t="s">
        <v>317</v>
      </c>
      <c r="F8" s="101" t="s">
        <v>322</v>
      </c>
      <c r="H8" s="68" t="s">
        <v>341</v>
      </c>
      <c r="K8" t="str">
        <f>CONCATENATE(A8,B8,C8,H8,D8,E8,I8,F8)</f>
        <v>stringKey[12] = (posX-3)+","+(posY)+",0";</v>
      </c>
      <c r="Q8" t="s">
        <v>324</v>
      </c>
      <c r="R8">
        <v>0</v>
      </c>
      <c r="S8" t="s">
        <v>326</v>
      </c>
      <c r="W8" t="str">
        <f>CONCATENATE(Q8,R8,S8)</f>
        <v>stringKey[0] = (posX-2)+","+(posY)+",0";</v>
      </c>
    </row>
    <row r="9" spans="1:23" x14ac:dyDescent="0.25">
      <c r="A9" t="s">
        <v>324</v>
      </c>
      <c r="B9">
        <v>13</v>
      </c>
      <c r="C9" t="s">
        <v>325</v>
      </c>
      <c r="D9" t="s">
        <v>321</v>
      </c>
      <c r="E9" t="s">
        <v>317</v>
      </c>
      <c r="F9" s="101" t="s">
        <v>322</v>
      </c>
      <c r="H9" s="68" t="s">
        <v>339</v>
      </c>
      <c r="I9" s="129" t="s">
        <v>320</v>
      </c>
      <c r="K9" t="str">
        <f t="shared" ref="K9:K25" si="0">CONCATENATE(A9,B9,C9,H9,D9,E9,I9,F9)</f>
        <v>stringKey[13] = (posX-2)+","+(posY+1)+",0";</v>
      </c>
      <c r="Q9" t="s">
        <v>324</v>
      </c>
      <c r="R9">
        <v>1</v>
      </c>
      <c r="S9" t="s">
        <v>327</v>
      </c>
      <c r="W9" t="str">
        <f t="shared" ref="W9:W19" si="1">CONCATENATE(Q9,R9,S9)</f>
        <v>stringKey[1] = (posX-2)+","+(posY-1)+",0";</v>
      </c>
    </row>
    <row r="10" spans="1:23" x14ac:dyDescent="0.25">
      <c r="A10" t="s">
        <v>324</v>
      </c>
      <c r="B10">
        <v>14</v>
      </c>
      <c r="C10" t="s">
        <v>325</v>
      </c>
      <c r="D10" t="s">
        <v>321</v>
      </c>
      <c r="E10" t="s">
        <v>317</v>
      </c>
      <c r="F10" s="101" t="s">
        <v>322</v>
      </c>
      <c r="H10" s="68" t="s">
        <v>339</v>
      </c>
      <c r="I10" s="129" t="s">
        <v>338</v>
      </c>
      <c r="K10" t="str">
        <f t="shared" si="0"/>
        <v>stringKey[14] = (posX-2)+","+(posY-1)+",0";</v>
      </c>
      <c r="Q10" t="s">
        <v>324</v>
      </c>
      <c r="R10">
        <v>2</v>
      </c>
      <c r="S10" t="s">
        <v>328</v>
      </c>
      <c r="W10" t="str">
        <f t="shared" si="1"/>
        <v>stringKey[2] = (posX-2)+","+(posY+1)+",0";</v>
      </c>
    </row>
    <row r="11" spans="1:23" x14ac:dyDescent="0.25">
      <c r="A11" t="s">
        <v>324</v>
      </c>
      <c r="B11">
        <v>15</v>
      </c>
      <c r="C11" t="s">
        <v>325</v>
      </c>
      <c r="D11" t="s">
        <v>321</v>
      </c>
      <c r="E11" t="s">
        <v>317</v>
      </c>
      <c r="F11" s="101" t="s">
        <v>322</v>
      </c>
      <c r="H11" s="129" t="s">
        <v>339</v>
      </c>
      <c r="I11" s="68" t="s">
        <v>323</v>
      </c>
      <c r="K11" t="str">
        <f t="shared" si="0"/>
        <v>stringKey[15] = (posX-2)+","+(posY+2)+",0";</v>
      </c>
      <c r="Q11" t="s">
        <v>324</v>
      </c>
      <c r="R11">
        <v>3</v>
      </c>
      <c r="S11" t="s">
        <v>329</v>
      </c>
      <c r="W11" t="str">
        <f t="shared" si="1"/>
        <v>stringKey[3] = (posX-1)+","+(posY-2)+",0";</v>
      </c>
    </row>
    <row r="12" spans="1:23" x14ac:dyDescent="0.25">
      <c r="A12" t="s">
        <v>324</v>
      </c>
      <c r="B12">
        <v>16</v>
      </c>
      <c r="C12" t="s">
        <v>325</v>
      </c>
      <c r="D12" t="s">
        <v>321</v>
      </c>
      <c r="E12" t="s">
        <v>317</v>
      </c>
      <c r="F12" s="101" t="s">
        <v>322</v>
      </c>
      <c r="H12" s="129" t="s">
        <v>339</v>
      </c>
      <c r="I12" s="129" t="s">
        <v>339</v>
      </c>
      <c r="K12" t="str">
        <f t="shared" si="0"/>
        <v>stringKey[16] = (posX-2)+","+(posY-2)+",0";</v>
      </c>
      <c r="Q12" t="s">
        <v>324</v>
      </c>
      <c r="R12">
        <v>4</v>
      </c>
      <c r="S12" t="s">
        <v>330</v>
      </c>
      <c r="W12" t="str">
        <f t="shared" si="1"/>
        <v>stringKey[4] = (posX-1)+","+(posY+2)+",0";</v>
      </c>
    </row>
    <row r="13" spans="1:23" x14ac:dyDescent="0.25">
      <c r="A13" t="s">
        <v>324</v>
      </c>
      <c r="B13">
        <v>17</v>
      </c>
      <c r="C13" t="s">
        <v>325</v>
      </c>
      <c r="D13" t="s">
        <v>321</v>
      </c>
      <c r="E13" t="s">
        <v>317</v>
      </c>
      <c r="F13" s="101" t="s">
        <v>322</v>
      </c>
      <c r="H13" s="129" t="s">
        <v>338</v>
      </c>
      <c r="I13" s="68" t="s">
        <v>340</v>
      </c>
      <c r="K13" t="str">
        <f t="shared" si="0"/>
        <v>stringKey[17] = (posX-1)+","+(posY+3)+",0";</v>
      </c>
      <c r="Q13" t="s">
        <v>324</v>
      </c>
      <c r="R13">
        <v>5</v>
      </c>
      <c r="S13" t="s">
        <v>331</v>
      </c>
      <c r="W13" t="str">
        <f t="shared" si="1"/>
        <v>stringKey[5] = (posX)+","+(posY-2)+",0";</v>
      </c>
    </row>
    <row r="14" spans="1:23" x14ac:dyDescent="0.25">
      <c r="A14" t="s">
        <v>324</v>
      </c>
      <c r="B14">
        <v>18</v>
      </c>
      <c r="C14" t="s">
        <v>325</v>
      </c>
      <c r="D14" t="s">
        <v>321</v>
      </c>
      <c r="E14" t="s">
        <v>317</v>
      </c>
      <c r="F14" s="101" t="s">
        <v>322</v>
      </c>
      <c r="H14" s="129" t="s">
        <v>338</v>
      </c>
      <c r="I14" s="129" t="s">
        <v>341</v>
      </c>
      <c r="K14" t="str">
        <f t="shared" si="0"/>
        <v>stringKey[18] = (posX-1)+","+(posY-3)+",0";</v>
      </c>
      <c r="Q14" t="s">
        <v>324</v>
      </c>
      <c r="R14">
        <v>6</v>
      </c>
      <c r="S14" t="s">
        <v>332</v>
      </c>
      <c r="W14" t="str">
        <f t="shared" si="1"/>
        <v>stringKey[6] = (posX)+","+(posY+2)+",0";</v>
      </c>
    </row>
    <row r="15" spans="1:23" x14ac:dyDescent="0.25">
      <c r="A15" t="s">
        <v>324</v>
      </c>
      <c r="B15">
        <v>19</v>
      </c>
      <c r="C15" t="s">
        <v>325</v>
      </c>
      <c r="D15" t="s">
        <v>321</v>
      </c>
      <c r="E15" t="s">
        <v>317</v>
      </c>
      <c r="F15" s="101" t="s">
        <v>322</v>
      </c>
      <c r="H15" s="129"/>
      <c r="I15" s="129" t="s">
        <v>340</v>
      </c>
      <c r="K15" t="str">
        <f t="shared" si="0"/>
        <v>stringKey[19] = (posX)+","+(posY+3)+",0";</v>
      </c>
      <c r="Q15" t="s">
        <v>324</v>
      </c>
      <c r="R15">
        <v>7</v>
      </c>
      <c r="S15" t="s">
        <v>333</v>
      </c>
      <c r="W15" t="str">
        <f t="shared" si="1"/>
        <v>stringKey[7] = (posX+1)+","+(posY+2)+",0";</v>
      </c>
    </row>
    <row r="16" spans="1:23" x14ac:dyDescent="0.25">
      <c r="A16" t="s">
        <v>324</v>
      </c>
      <c r="B16">
        <v>20</v>
      </c>
      <c r="C16" t="s">
        <v>325</v>
      </c>
      <c r="D16" t="s">
        <v>321</v>
      </c>
      <c r="E16" t="s">
        <v>317</v>
      </c>
      <c r="F16" s="101" t="s">
        <v>322</v>
      </c>
      <c r="H16" s="129"/>
      <c r="I16" s="129" t="s">
        <v>341</v>
      </c>
      <c r="K16" t="str">
        <f t="shared" si="0"/>
        <v>stringKey[20] = (posX)+","+(posY-3)+",0";</v>
      </c>
      <c r="Q16" t="s">
        <v>324</v>
      </c>
      <c r="R16">
        <v>8</v>
      </c>
      <c r="S16" t="s">
        <v>334</v>
      </c>
      <c r="W16" t="str">
        <f t="shared" si="1"/>
        <v>stringKey[8] = (posX+1)+","+(posY-2)+",0";</v>
      </c>
    </row>
    <row r="17" spans="1:23" x14ac:dyDescent="0.25">
      <c r="A17" t="s">
        <v>324</v>
      </c>
      <c r="B17">
        <v>21</v>
      </c>
      <c r="C17" t="s">
        <v>325</v>
      </c>
      <c r="D17" t="s">
        <v>321</v>
      </c>
      <c r="E17" t="s">
        <v>317</v>
      </c>
      <c r="F17" s="101" t="s">
        <v>322</v>
      </c>
      <c r="H17" s="129" t="s">
        <v>320</v>
      </c>
      <c r="I17" s="68" t="s">
        <v>340</v>
      </c>
      <c r="K17" t="str">
        <f t="shared" si="0"/>
        <v>stringKey[21] = (posX+1)+","+(posY+3)+",0";</v>
      </c>
      <c r="Q17" t="s">
        <v>324</v>
      </c>
      <c r="R17">
        <v>9</v>
      </c>
      <c r="S17" t="s">
        <v>335</v>
      </c>
      <c r="W17" t="str">
        <f t="shared" si="1"/>
        <v>stringKey[9] = (posX+1)+","+(posY-1)+",0";</v>
      </c>
    </row>
    <row r="18" spans="1:23" x14ac:dyDescent="0.25">
      <c r="A18" t="s">
        <v>324</v>
      </c>
      <c r="B18">
        <v>22</v>
      </c>
      <c r="C18" t="s">
        <v>325</v>
      </c>
      <c r="D18" t="s">
        <v>321</v>
      </c>
      <c r="E18" t="s">
        <v>317</v>
      </c>
      <c r="F18" s="101" t="s">
        <v>322</v>
      </c>
      <c r="H18" s="129" t="s">
        <v>320</v>
      </c>
      <c r="I18" s="129" t="s">
        <v>341</v>
      </c>
      <c r="K18" t="str">
        <f t="shared" si="0"/>
        <v>stringKey[22] = (posX+1)+","+(posY-3)+",0";</v>
      </c>
      <c r="Q18" t="s">
        <v>324</v>
      </c>
      <c r="R18">
        <v>10</v>
      </c>
      <c r="S18" t="s">
        <v>336</v>
      </c>
      <c r="W18" t="str">
        <f t="shared" si="1"/>
        <v>stringKey[10] = (posX+1)+","+(posY+1)+",0";</v>
      </c>
    </row>
    <row r="19" spans="1:23" x14ac:dyDescent="0.25">
      <c r="A19" t="s">
        <v>324</v>
      </c>
      <c r="B19">
        <v>23</v>
      </c>
      <c r="C19" t="s">
        <v>325</v>
      </c>
      <c r="D19" t="s">
        <v>321</v>
      </c>
      <c r="E19" t="s">
        <v>317</v>
      </c>
      <c r="F19" s="101" t="s">
        <v>322</v>
      </c>
      <c r="H19" s="129" t="s">
        <v>323</v>
      </c>
      <c r="I19" s="68" t="s">
        <v>340</v>
      </c>
      <c r="K19" t="str">
        <f t="shared" si="0"/>
        <v>stringKey[23] = (posX+2)+","+(posY+3)+",0";</v>
      </c>
      <c r="Q19" t="s">
        <v>324</v>
      </c>
      <c r="R19">
        <v>11</v>
      </c>
      <c r="S19" t="s">
        <v>337</v>
      </c>
      <c r="W19" t="str">
        <f t="shared" si="1"/>
        <v>stringKey[11] = (posX+2)+","+(posY)+",0";</v>
      </c>
    </row>
    <row r="20" spans="1:23" x14ac:dyDescent="0.25">
      <c r="A20" t="s">
        <v>324</v>
      </c>
      <c r="B20">
        <v>24</v>
      </c>
      <c r="C20" t="s">
        <v>325</v>
      </c>
      <c r="D20" t="s">
        <v>321</v>
      </c>
      <c r="E20" t="s">
        <v>317</v>
      </c>
      <c r="F20" s="101" t="s">
        <v>322</v>
      </c>
      <c r="H20" s="68" t="s">
        <v>323</v>
      </c>
      <c r="I20" s="68" t="s">
        <v>341</v>
      </c>
      <c r="K20" t="str">
        <f t="shared" si="0"/>
        <v>stringKey[24] = (posX+2)+","+(posY-3)+",0";</v>
      </c>
    </row>
    <row r="21" spans="1:23" x14ac:dyDescent="0.25">
      <c r="A21" t="s">
        <v>324</v>
      </c>
      <c r="B21">
        <v>25</v>
      </c>
      <c r="C21" t="s">
        <v>325</v>
      </c>
      <c r="D21" t="s">
        <v>321</v>
      </c>
      <c r="E21" t="s">
        <v>317</v>
      </c>
      <c r="F21" s="101" t="s">
        <v>322</v>
      </c>
      <c r="H21" s="68" t="s">
        <v>323</v>
      </c>
      <c r="I21" s="68" t="s">
        <v>323</v>
      </c>
      <c r="K21" t="str">
        <f t="shared" si="0"/>
        <v>stringKey[25] = (posX+2)+","+(posY+2)+",0";</v>
      </c>
    </row>
    <row r="22" spans="1:23" x14ac:dyDescent="0.25">
      <c r="A22" t="s">
        <v>324</v>
      </c>
      <c r="B22">
        <v>26</v>
      </c>
      <c r="C22" t="s">
        <v>325</v>
      </c>
      <c r="D22" t="s">
        <v>321</v>
      </c>
      <c r="E22" t="s">
        <v>317</v>
      </c>
      <c r="F22" s="101" t="s">
        <v>322</v>
      </c>
      <c r="H22" s="68" t="s">
        <v>323</v>
      </c>
      <c r="I22" s="68" t="s">
        <v>339</v>
      </c>
      <c r="K22" t="str">
        <f t="shared" si="0"/>
        <v>stringKey[26] = (posX+2)+","+(posY-2)+",0";</v>
      </c>
      <c r="Q22" t="s">
        <v>324</v>
      </c>
      <c r="R22">
        <v>0</v>
      </c>
      <c r="S22" t="s">
        <v>326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324</v>
      </c>
      <c r="B23">
        <v>27</v>
      </c>
      <c r="C23" t="s">
        <v>325</v>
      </c>
      <c r="D23" t="s">
        <v>321</v>
      </c>
      <c r="E23" t="s">
        <v>317</v>
      </c>
      <c r="F23" s="101" t="s">
        <v>322</v>
      </c>
      <c r="H23" s="68" t="s">
        <v>340</v>
      </c>
      <c r="I23" s="68" t="s">
        <v>320</v>
      </c>
      <c r="K23" t="str">
        <f t="shared" si="0"/>
        <v>stringKey[27] = (posX+3)+","+(posY+1)+",0";</v>
      </c>
      <c r="Q23" t="s">
        <v>324</v>
      </c>
      <c r="R23">
        <v>1</v>
      </c>
      <c r="S23" t="s">
        <v>342</v>
      </c>
      <c r="W23" t="str">
        <f t="shared" si="2"/>
        <v>stringKey[1] = (posX-1)+","+(posY-1)+",0";</v>
      </c>
    </row>
    <row r="24" spans="1:23" x14ac:dyDescent="0.25">
      <c r="A24" t="s">
        <v>324</v>
      </c>
      <c r="B24">
        <v>28</v>
      </c>
      <c r="C24" t="s">
        <v>325</v>
      </c>
      <c r="D24" t="s">
        <v>321</v>
      </c>
      <c r="E24" t="s">
        <v>317</v>
      </c>
      <c r="F24" s="101" t="s">
        <v>322</v>
      </c>
      <c r="H24" s="68" t="s">
        <v>340</v>
      </c>
      <c r="I24" s="68" t="s">
        <v>338</v>
      </c>
      <c r="K24" t="str">
        <f t="shared" si="0"/>
        <v>stringKey[28] = (posX+3)+","+(posY-1)+",0";</v>
      </c>
      <c r="Q24" t="s">
        <v>324</v>
      </c>
      <c r="R24">
        <v>2</v>
      </c>
      <c r="S24" t="s">
        <v>343</v>
      </c>
      <c r="W24" t="str">
        <f t="shared" si="2"/>
        <v>stringKey[2] = (posX-1)+","+(posY+1)+",0";</v>
      </c>
    </row>
    <row r="25" spans="1:23" x14ac:dyDescent="0.25">
      <c r="A25" t="s">
        <v>324</v>
      </c>
      <c r="B25">
        <v>29</v>
      </c>
      <c r="C25" t="s">
        <v>325</v>
      </c>
      <c r="D25" t="s">
        <v>321</v>
      </c>
      <c r="E25" t="s">
        <v>317</v>
      </c>
      <c r="F25" s="101" t="s">
        <v>322</v>
      </c>
      <c r="H25" s="68" t="s">
        <v>340</v>
      </c>
      <c r="K25" t="str">
        <f t="shared" si="0"/>
        <v>stringKey[29] = (posX+3)+","+(posY)+",0";</v>
      </c>
      <c r="Q25" t="s">
        <v>324</v>
      </c>
      <c r="R25">
        <v>3</v>
      </c>
      <c r="S25" t="s">
        <v>329</v>
      </c>
      <c r="W25" t="str">
        <f t="shared" si="2"/>
        <v>stringKey[3] = (posX-1)+","+(posY-2)+",0";</v>
      </c>
    </row>
    <row r="26" spans="1:23" x14ac:dyDescent="0.25">
      <c r="Q26" t="s">
        <v>324</v>
      </c>
      <c r="R26">
        <v>4</v>
      </c>
      <c r="S26" t="s">
        <v>330</v>
      </c>
      <c r="W26" t="str">
        <f t="shared" si="2"/>
        <v>stringKey[4] = (posX-1)+","+(posY+2)+",0";</v>
      </c>
    </row>
    <row r="27" spans="1:23" x14ac:dyDescent="0.25">
      <c r="Q27" t="s">
        <v>324</v>
      </c>
      <c r="R27">
        <v>5</v>
      </c>
      <c r="S27" t="s">
        <v>331</v>
      </c>
      <c r="W27" t="str">
        <f t="shared" si="2"/>
        <v>stringKey[5] = (posX)+","+(posY-2)+",0";</v>
      </c>
    </row>
    <row r="28" spans="1:23" x14ac:dyDescent="0.25">
      <c r="Q28" t="s">
        <v>324</v>
      </c>
      <c r="R28">
        <v>6</v>
      </c>
      <c r="S28" t="s">
        <v>332</v>
      </c>
      <c r="W28" t="str">
        <f t="shared" si="2"/>
        <v>stringKey[6] = (posX)+","+(posY+2)+",0";</v>
      </c>
    </row>
    <row r="29" spans="1:23" x14ac:dyDescent="0.25">
      <c r="Q29" t="s">
        <v>324</v>
      </c>
      <c r="R29">
        <v>7</v>
      </c>
      <c r="S29" t="s">
        <v>334</v>
      </c>
      <c r="W29" t="str">
        <f t="shared" si="2"/>
        <v>stringKey[7] = (posX+1)+","+(posY-2)+",0";</v>
      </c>
    </row>
    <row r="30" spans="1:23" x14ac:dyDescent="0.25">
      <c r="Q30" t="s">
        <v>324</v>
      </c>
      <c r="R30">
        <v>8</v>
      </c>
      <c r="S30" t="s">
        <v>333</v>
      </c>
      <c r="W30" t="str">
        <f t="shared" si="2"/>
        <v>stringKey[8] = (posX+1)+","+(posY+2)+",0";</v>
      </c>
    </row>
    <row r="31" spans="1:23" x14ac:dyDescent="0.25">
      <c r="Q31" t="s">
        <v>324</v>
      </c>
      <c r="R31">
        <v>9</v>
      </c>
      <c r="S31" t="s">
        <v>344</v>
      </c>
      <c r="W31" t="str">
        <f t="shared" si="2"/>
        <v>stringKey[9] = (posX+2)+","+(posY-1)+",0";</v>
      </c>
    </row>
    <row r="32" spans="1:23" x14ac:dyDescent="0.25">
      <c r="Q32" t="s">
        <v>324</v>
      </c>
      <c r="R32">
        <v>10</v>
      </c>
      <c r="S32" t="s">
        <v>345</v>
      </c>
      <c r="W32" t="str">
        <f t="shared" si="2"/>
        <v>stringKey[10] = (posX+2)+","+(posY+1)+",0";</v>
      </c>
    </row>
    <row r="33" spans="17:23" x14ac:dyDescent="0.25">
      <c r="Q33" t="s">
        <v>324</v>
      </c>
      <c r="R33">
        <v>11</v>
      </c>
      <c r="S33" t="s">
        <v>337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SiegeEngine_XeCôngThành</vt:lpstr>
      <vt:lpstr>Mounted_KỵBinh</vt:lpstr>
      <vt:lpstr>Ranged_CungThủ</vt:lpstr>
      <vt:lpstr>Sheet2</vt:lpstr>
      <vt:lpstr>Upgrade_ID</vt:lpstr>
      <vt:lpstr>Infantry_BộBinh_fix</vt:lpstr>
      <vt:lpstr>MainBase_Upgrade</vt:lpstr>
      <vt:lpstr>Guild</vt:lpstr>
      <vt:lpstr>nháp</vt:lpstr>
      <vt:lpstr>MoveTime</vt:lpstr>
      <vt:lpstr>thongkeUnit</vt:lpstr>
      <vt:lpstr>Convert Time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2019-04-23T06:26:40Z</dcterms:modified>
</cp:coreProperties>
</file>